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/>
  <mc:AlternateContent xmlns:mc="http://schemas.openxmlformats.org/markup-compatibility/2006">
    <mc:Choice Requires="x15">
      <x15ac:absPath xmlns:x15ac="http://schemas.microsoft.com/office/spreadsheetml/2010/11/ac" url="c:\Users\ingdi\OneDrive\Desktop\DUKITO DOC\SENA_PR\"/>
    </mc:Choice>
  </mc:AlternateContent>
  <xr:revisionPtr revIDLastSave="0" documentId="13_ncr:1_{E115BB0C-5180-4F56-8103-11F22968A64E}" xr6:coauthVersionLast="47" xr6:coauthVersionMax="47" xr10:uidLastSave="{00000000-0000-0000-0000-000000000000}"/>
  <bookViews>
    <workbookView xWindow="5760" yWindow="3360" windowWidth="17280" windowHeight="8880" xr2:uid="{00000000-000D-0000-FFFF-FFFF00000000}"/>
  </bookViews>
  <sheets>
    <sheet name="Inicio" sheetId="1" r:id="rId1"/>
    <sheet name="Manual de Instrucciones" sheetId="2" r:id="rId2"/>
    <sheet name="Bases" sheetId="3" r:id="rId3"/>
    <sheet name="Precios Ventas" sheetId="4" r:id="rId4"/>
    <sheet name="Costo de Mercancías" sheetId="5" r:id="rId5"/>
    <sheet name="Proceso Comercial" sheetId="6" r:id="rId6"/>
    <sheet name="Gastos Generales Admon y Ventas" sheetId="7" r:id="rId7"/>
    <sheet name=" Inversiones Fijas y Diferidas" sheetId="8" r:id="rId8"/>
    <sheet name="Capital de Trabajo" sheetId="9" r:id="rId9"/>
    <sheet name="Estructura de Capital" sheetId="10" r:id="rId10"/>
    <sheet name="Plan Inversión y Financiación" sheetId="11" r:id="rId11"/>
    <sheet name="Márgenes por Productos" sheetId="12" r:id="rId12"/>
    <sheet name="P&amp;G" sheetId="13" r:id="rId13"/>
    <sheet name="Balance" sheetId="14" r:id="rId14"/>
    <sheet name="Flujo de Caja" sheetId="15" r:id="rId15"/>
    <sheet name="Producción" sheetId="16" r:id="rId16"/>
    <sheet name="Salidas" sheetId="17" r:id="rId17"/>
    <sheet name="Deuda $" sheetId="18" r:id="rId18"/>
    <sheet name="Terrenos" sheetId="19" r:id="rId19"/>
    <sheet name="Construcciones" sheetId="20" r:id="rId20"/>
    <sheet name="Adecuaciones y Mejoras" sheetId="21" r:id="rId21"/>
    <sheet name="Maquinaria" sheetId="22" r:id="rId22"/>
    <sheet name="Muebles" sheetId="23" r:id="rId23"/>
    <sheet name="Transporte" sheetId="24" r:id="rId24"/>
    <sheet name="Oficina" sheetId="25" r:id="rId25"/>
    <sheet name="Semovientes" sheetId="26" state="hidden" r:id="rId26"/>
    <sheet name="Permanentes" sheetId="27" state="hidden" r:id="rId27"/>
    <sheet name="Diferidos" sheetId="28" r:id="rId28"/>
  </sheets>
  <externalReferences>
    <externalReference r:id="rId29"/>
  </externalReferences>
  <definedNames>
    <definedName name="aa" localSheetId="0">'[1]Costo MO Directa'!#REF!</definedName>
    <definedName name="Inflacion1" localSheetId="0">[1]Bases!$F$7</definedName>
    <definedName name="Inflacion1">Bases!$F$7</definedName>
    <definedName name="Inflacion2">Bases!$G$7</definedName>
    <definedName name="Inflacion3">Bases!$H$7</definedName>
    <definedName name="Inflacion4">Bases!$I$7</definedName>
    <definedName name="Z_63916809_C01D_4B23_BE77_5F659C46351E_.wvu.PrintArea" localSheetId="13">Balance!$C$3:$I$61</definedName>
    <definedName name="Z_63916809_C01D_4B23_BE77_5F659C46351E_.wvu.PrintArea" localSheetId="2">Bases!$C$2:$E$37</definedName>
    <definedName name="Z_63916809_C01D_4B23_BE77_5F659C46351E_.wvu.PrintArea" localSheetId="9">'Estructura de Capital'!$C$2:$J$5</definedName>
    <definedName name="Z_63916809_C01D_4B23_BE77_5F659C46351E_.wvu.PrintArea" localSheetId="14">'Flujo de Caja'!$C$2:$I$47</definedName>
    <definedName name="Z_63916809_C01D_4B23_BE77_5F659C46351E_.wvu.PrintArea" localSheetId="12">'P&amp;G'!$C$2:$H$26</definedName>
    <definedName name="Z_63916809_C01D_4B23_BE77_5F659C46351E_.wvu.PrintArea" localSheetId="16">Salidas!#REF!</definedName>
    <definedName name="Z_63916809_C01D_4B23_BE77_5F659C46351E_.wvu.PrintTitles" localSheetId="9">'Estructura de Capital'!$A$2:$IV$2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8" i="8" l="1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20" i="8"/>
  <c r="G119" i="8"/>
  <c r="G118" i="8"/>
  <c r="G117" i="8"/>
  <c r="G102" i="8"/>
  <c r="G101" i="8"/>
  <c r="G100" i="8"/>
  <c r="G99" i="8"/>
  <c r="G98" i="8"/>
  <c r="G97" i="8"/>
  <c r="G8" i="4"/>
  <c r="K33" i="13"/>
  <c r="K34" i="13" s="1"/>
  <c r="K35" i="13" l="1"/>
  <c r="L33" i="13"/>
  <c r="K36" i="13"/>
  <c r="F37" i="4"/>
  <c r="F36" i="4"/>
  <c r="F16" i="5" s="1"/>
  <c r="F35" i="4"/>
  <c r="N25" i="4"/>
  <c r="N26" i="4" s="1"/>
  <c r="K38" i="13" l="1"/>
  <c r="K39" i="13"/>
  <c r="K37" i="13"/>
  <c r="H21" i="7"/>
  <c r="G21" i="7"/>
  <c r="G6" i="5"/>
  <c r="H8" i="4"/>
  <c r="H13" i="11"/>
  <c r="K40" i="13" l="1"/>
  <c r="G103" i="8"/>
  <c r="G104" i="8"/>
  <c r="G105" i="8"/>
  <c r="H10" i="11" s="1"/>
  <c r="G106" i="8"/>
  <c r="H11" i="11" s="1"/>
  <c r="H115" i="8"/>
  <c r="G42" i="28"/>
  <c r="F42" i="28"/>
  <c r="E42" i="28"/>
  <c r="D42" i="28"/>
  <c r="C42" i="28"/>
  <c r="F41" i="28"/>
  <c r="E41" i="28"/>
  <c r="D41" i="28"/>
  <c r="C41" i="28"/>
  <c r="E40" i="28"/>
  <c r="D40" i="28"/>
  <c r="C40" i="28"/>
  <c r="D39" i="28"/>
  <c r="C39" i="28"/>
  <c r="C38" i="28"/>
  <c r="H34" i="28"/>
  <c r="G34" i="28"/>
  <c r="F34" i="28"/>
  <c r="E34" i="28"/>
  <c r="D34" i="28"/>
  <c r="C34" i="28"/>
  <c r="G33" i="28"/>
  <c r="F33" i="28"/>
  <c r="E33" i="28"/>
  <c r="D33" i="28"/>
  <c r="C33" i="28"/>
  <c r="F32" i="28"/>
  <c r="E32" i="28"/>
  <c r="D32" i="28"/>
  <c r="C32" i="28"/>
  <c r="E31" i="28"/>
  <c r="D31" i="28"/>
  <c r="C31" i="28"/>
  <c r="D30" i="28"/>
  <c r="C30" i="28"/>
  <c r="C29" i="28"/>
  <c r="G26" i="28"/>
  <c r="F26" i="28"/>
  <c r="E26" i="28"/>
  <c r="D26" i="28"/>
  <c r="C26" i="28"/>
  <c r="H25" i="28"/>
  <c r="F25" i="28"/>
  <c r="E25" i="28"/>
  <c r="D25" i="28"/>
  <c r="C25" i="28"/>
  <c r="H24" i="28"/>
  <c r="G24" i="28"/>
  <c r="E24" i="28"/>
  <c r="D24" i="28"/>
  <c r="C24" i="28"/>
  <c r="H23" i="28"/>
  <c r="G23" i="28"/>
  <c r="F23" i="28"/>
  <c r="D23" i="28"/>
  <c r="C23" i="28"/>
  <c r="H22" i="28"/>
  <c r="G22" i="28"/>
  <c r="F22" i="28"/>
  <c r="E22" i="28"/>
  <c r="C22" i="28"/>
  <c r="H21" i="28"/>
  <c r="G21" i="28"/>
  <c r="F21" i="28"/>
  <c r="E21" i="28"/>
  <c r="G18" i="28"/>
  <c r="F18" i="28"/>
  <c r="E18" i="28"/>
  <c r="D18" i="28"/>
  <c r="C18" i="28"/>
  <c r="F17" i="28"/>
  <c r="E17" i="28"/>
  <c r="D17" i="28"/>
  <c r="C17" i="28"/>
  <c r="E16" i="28"/>
  <c r="D16" i="28"/>
  <c r="C16" i="28"/>
  <c r="D15" i="28"/>
  <c r="C15" i="28"/>
  <c r="C14" i="28"/>
  <c r="G10" i="28"/>
  <c r="F10" i="28"/>
  <c r="E10" i="28"/>
  <c r="D10" i="28"/>
  <c r="C10" i="28"/>
  <c r="F9" i="28"/>
  <c r="E9" i="28"/>
  <c r="D9" i="28"/>
  <c r="C9" i="28"/>
  <c r="E8" i="28"/>
  <c r="D8" i="28"/>
  <c r="C8" i="28"/>
  <c r="D7" i="28"/>
  <c r="C7" i="28"/>
  <c r="C6" i="28"/>
  <c r="F37" i="27"/>
  <c r="E37" i="27"/>
  <c r="D37" i="27"/>
  <c r="C37" i="27"/>
  <c r="E36" i="27"/>
  <c r="D36" i="27"/>
  <c r="C36" i="27"/>
  <c r="D35" i="27"/>
  <c r="C35" i="27"/>
  <c r="C34" i="27"/>
  <c r="G30" i="27"/>
  <c r="F30" i="27"/>
  <c r="E30" i="27"/>
  <c r="D30" i="27"/>
  <c r="C30" i="27"/>
  <c r="F29" i="27"/>
  <c r="E29" i="27"/>
  <c r="D29" i="27"/>
  <c r="C29" i="27"/>
  <c r="E28" i="27"/>
  <c r="D28" i="27"/>
  <c r="C28" i="27"/>
  <c r="D27" i="27"/>
  <c r="C27" i="27"/>
  <c r="C26" i="27"/>
  <c r="F23" i="27"/>
  <c r="E23" i="27"/>
  <c r="D23" i="27"/>
  <c r="C23" i="27"/>
  <c r="E22" i="27"/>
  <c r="D22" i="27"/>
  <c r="C22" i="27"/>
  <c r="D21" i="27"/>
  <c r="C21" i="27"/>
  <c r="C20" i="27"/>
  <c r="F16" i="27"/>
  <c r="E16" i="27"/>
  <c r="D16" i="27"/>
  <c r="C16" i="27"/>
  <c r="E15" i="27"/>
  <c r="D15" i="27"/>
  <c r="C15" i="27"/>
  <c r="D14" i="27"/>
  <c r="C14" i="27"/>
  <c r="C13" i="27"/>
  <c r="F9" i="27"/>
  <c r="E9" i="27"/>
  <c r="D9" i="27"/>
  <c r="C9" i="27"/>
  <c r="E8" i="27"/>
  <c r="D8" i="27"/>
  <c r="C8" i="27"/>
  <c r="D7" i="27"/>
  <c r="C7" i="27"/>
  <c r="C6" i="27"/>
  <c r="F37" i="26"/>
  <c r="E37" i="26"/>
  <c r="D37" i="26"/>
  <c r="C37" i="26"/>
  <c r="E36" i="26"/>
  <c r="D36" i="26"/>
  <c r="C36" i="26"/>
  <c r="D35" i="26"/>
  <c r="C35" i="26"/>
  <c r="C34" i="26"/>
  <c r="G30" i="26"/>
  <c r="F30" i="26"/>
  <c r="E30" i="26"/>
  <c r="D30" i="26"/>
  <c r="C30" i="26"/>
  <c r="F29" i="26"/>
  <c r="E29" i="26"/>
  <c r="D29" i="26"/>
  <c r="C29" i="26"/>
  <c r="E28" i="26"/>
  <c r="D28" i="26"/>
  <c r="C28" i="26"/>
  <c r="D27" i="26"/>
  <c r="C27" i="26"/>
  <c r="C26" i="26"/>
  <c r="F23" i="26"/>
  <c r="E23" i="26"/>
  <c r="D23" i="26"/>
  <c r="C23" i="26"/>
  <c r="E22" i="26"/>
  <c r="D22" i="26"/>
  <c r="C22" i="26"/>
  <c r="D21" i="26"/>
  <c r="C21" i="26"/>
  <c r="C20" i="26"/>
  <c r="F16" i="26"/>
  <c r="E16" i="26"/>
  <c r="D16" i="26"/>
  <c r="C16" i="26"/>
  <c r="E15" i="26"/>
  <c r="D15" i="26"/>
  <c r="C15" i="26"/>
  <c r="D14" i="26"/>
  <c r="C14" i="26"/>
  <c r="C13" i="26"/>
  <c r="F9" i="26"/>
  <c r="E9" i="26"/>
  <c r="D9" i="26"/>
  <c r="C9" i="26"/>
  <c r="E8" i="26"/>
  <c r="D8" i="26"/>
  <c r="C8" i="26"/>
  <c r="D7" i="26"/>
  <c r="C7" i="26"/>
  <c r="C6" i="26"/>
  <c r="F37" i="25"/>
  <c r="E37" i="25"/>
  <c r="D37" i="25"/>
  <c r="C37" i="25"/>
  <c r="E36" i="25"/>
  <c r="D36" i="25"/>
  <c r="C36" i="25"/>
  <c r="D35" i="25"/>
  <c r="C35" i="25"/>
  <c r="C34" i="25"/>
  <c r="G30" i="25"/>
  <c r="F30" i="25"/>
  <c r="E30" i="25"/>
  <c r="D30" i="25"/>
  <c r="C30" i="25"/>
  <c r="F29" i="25"/>
  <c r="E29" i="25"/>
  <c r="D29" i="25"/>
  <c r="C29" i="25"/>
  <c r="E28" i="25"/>
  <c r="D28" i="25"/>
  <c r="C28" i="25"/>
  <c r="D27" i="25"/>
  <c r="C27" i="25"/>
  <c r="C26" i="25"/>
  <c r="F23" i="25"/>
  <c r="E23" i="25"/>
  <c r="D23" i="25"/>
  <c r="C23" i="25"/>
  <c r="E22" i="25"/>
  <c r="D22" i="25"/>
  <c r="C22" i="25"/>
  <c r="D21" i="25"/>
  <c r="C21" i="25"/>
  <c r="C20" i="25"/>
  <c r="F16" i="25"/>
  <c r="E16" i="25"/>
  <c r="D16" i="25"/>
  <c r="C16" i="25"/>
  <c r="E15" i="25"/>
  <c r="D15" i="25"/>
  <c r="C15" i="25"/>
  <c r="D14" i="25"/>
  <c r="C14" i="25"/>
  <c r="C13" i="25"/>
  <c r="F9" i="25"/>
  <c r="E9" i="25"/>
  <c r="D9" i="25"/>
  <c r="C9" i="25"/>
  <c r="E8" i="25"/>
  <c r="D8" i="25"/>
  <c r="C8" i="25"/>
  <c r="D7" i="25"/>
  <c r="C7" i="25"/>
  <c r="C6" i="25"/>
  <c r="F37" i="24"/>
  <c r="E37" i="24"/>
  <c r="D37" i="24"/>
  <c r="C37" i="24"/>
  <c r="E36" i="24"/>
  <c r="D36" i="24"/>
  <c r="C36" i="24"/>
  <c r="D35" i="24"/>
  <c r="C35" i="24"/>
  <c r="C34" i="24"/>
  <c r="G30" i="24"/>
  <c r="F30" i="24"/>
  <c r="E30" i="24"/>
  <c r="D30" i="24"/>
  <c r="C30" i="24"/>
  <c r="F29" i="24"/>
  <c r="E29" i="24"/>
  <c r="D29" i="24"/>
  <c r="C29" i="24"/>
  <c r="E28" i="24"/>
  <c r="D28" i="24"/>
  <c r="C28" i="24"/>
  <c r="D27" i="24"/>
  <c r="C27" i="24"/>
  <c r="C26" i="24"/>
  <c r="F23" i="24"/>
  <c r="E23" i="24"/>
  <c r="D23" i="24"/>
  <c r="C23" i="24"/>
  <c r="E22" i="24"/>
  <c r="D22" i="24"/>
  <c r="C22" i="24"/>
  <c r="D21" i="24"/>
  <c r="C21" i="24"/>
  <c r="C20" i="24"/>
  <c r="F16" i="24"/>
  <c r="E16" i="24"/>
  <c r="D16" i="24"/>
  <c r="C16" i="24"/>
  <c r="E15" i="24"/>
  <c r="D15" i="24"/>
  <c r="C15" i="24"/>
  <c r="D14" i="24"/>
  <c r="C14" i="24"/>
  <c r="C13" i="24"/>
  <c r="F9" i="24"/>
  <c r="E9" i="24"/>
  <c r="D9" i="24"/>
  <c r="C9" i="24"/>
  <c r="E8" i="24"/>
  <c r="D8" i="24"/>
  <c r="C8" i="24"/>
  <c r="D7" i="24"/>
  <c r="C7" i="24"/>
  <c r="C6" i="24"/>
  <c r="F37" i="23"/>
  <c r="E37" i="23"/>
  <c r="D37" i="23"/>
  <c r="C37" i="23"/>
  <c r="E36" i="23"/>
  <c r="D36" i="23"/>
  <c r="C36" i="23"/>
  <c r="D35" i="23"/>
  <c r="C35" i="23"/>
  <c r="C34" i="23"/>
  <c r="G30" i="23"/>
  <c r="F30" i="23"/>
  <c r="E30" i="23"/>
  <c r="D30" i="23"/>
  <c r="C30" i="23"/>
  <c r="F29" i="23"/>
  <c r="E29" i="23"/>
  <c r="D29" i="23"/>
  <c r="C29" i="23"/>
  <c r="E28" i="23"/>
  <c r="D28" i="23"/>
  <c r="C28" i="23"/>
  <c r="D27" i="23"/>
  <c r="C27" i="23"/>
  <c r="C26" i="23"/>
  <c r="F23" i="23"/>
  <c r="E23" i="23"/>
  <c r="D23" i="23"/>
  <c r="C23" i="23"/>
  <c r="E22" i="23"/>
  <c r="D22" i="23"/>
  <c r="C22" i="23"/>
  <c r="D21" i="23"/>
  <c r="C21" i="23"/>
  <c r="C20" i="23"/>
  <c r="F16" i="23"/>
  <c r="E16" i="23"/>
  <c r="D16" i="23"/>
  <c r="C16" i="23"/>
  <c r="E15" i="23"/>
  <c r="D15" i="23"/>
  <c r="C15" i="23"/>
  <c r="D14" i="23"/>
  <c r="C14" i="23"/>
  <c r="C13" i="23"/>
  <c r="F9" i="23"/>
  <c r="E9" i="23"/>
  <c r="D9" i="23"/>
  <c r="C9" i="23"/>
  <c r="E8" i="23"/>
  <c r="D8" i="23"/>
  <c r="C8" i="23"/>
  <c r="D7" i="23"/>
  <c r="C7" i="23"/>
  <c r="C6" i="23"/>
  <c r="F37" i="22"/>
  <c r="E37" i="22"/>
  <c r="D37" i="22"/>
  <c r="C37" i="22"/>
  <c r="E36" i="22"/>
  <c r="D36" i="22"/>
  <c r="C36" i="22"/>
  <c r="D35" i="22"/>
  <c r="C35" i="22"/>
  <c r="C34" i="22"/>
  <c r="G30" i="22"/>
  <c r="F30" i="22"/>
  <c r="E30" i="22"/>
  <c r="D30" i="22"/>
  <c r="C30" i="22"/>
  <c r="F29" i="22"/>
  <c r="E29" i="22"/>
  <c r="D29" i="22"/>
  <c r="C29" i="22"/>
  <c r="E28" i="22"/>
  <c r="D28" i="22"/>
  <c r="C28" i="22"/>
  <c r="D27" i="22"/>
  <c r="C27" i="22"/>
  <c r="C26" i="22"/>
  <c r="F23" i="22"/>
  <c r="E23" i="22"/>
  <c r="D23" i="22"/>
  <c r="C23" i="22"/>
  <c r="E22" i="22"/>
  <c r="D22" i="22"/>
  <c r="C22" i="22"/>
  <c r="D21" i="22"/>
  <c r="C21" i="22"/>
  <c r="C20" i="22"/>
  <c r="F16" i="22"/>
  <c r="E16" i="22"/>
  <c r="D16" i="22"/>
  <c r="C16" i="22"/>
  <c r="E15" i="22"/>
  <c r="D15" i="22"/>
  <c r="C15" i="22"/>
  <c r="D14" i="22"/>
  <c r="C14" i="22"/>
  <c r="C13" i="22"/>
  <c r="F9" i="22"/>
  <c r="E9" i="22"/>
  <c r="D9" i="22"/>
  <c r="C9" i="22"/>
  <c r="E8" i="22"/>
  <c r="D8" i="22"/>
  <c r="C8" i="22"/>
  <c r="D7" i="22"/>
  <c r="C7" i="22"/>
  <c r="C6" i="22"/>
  <c r="F37" i="21"/>
  <c r="E37" i="21"/>
  <c r="D37" i="21"/>
  <c r="C37" i="21"/>
  <c r="E36" i="21"/>
  <c r="D36" i="21"/>
  <c r="C36" i="21"/>
  <c r="D35" i="21"/>
  <c r="C35" i="21"/>
  <c r="C34" i="21"/>
  <c r="G30" i="21"/>
  <c r="F30" i="21"/>
  <c r="E30" i="21"/>
  <c r="D30" i="21"/>
  <c r="C30" i="21"/>
  <c r="F29" i="21"/>
  <c r="E29" i="21"/>
  <c r="D29" i="21"/>
  <c r="C29" i="21"/>
  <c r="E28" i="21"/>
  <c r="D28" i="21"/>
  <c r="C28" i="21"/>
  <c r="D27" i="21"/>
  <c r="C27" i="21"/>
  <c r="C26" i="21"/>
  <c r="F23" i="21"/>
  <c r="E23" i="21"/>
  <c r="D23" i="21"/>
  <c r="C23" i="21"/>
  <c r="E22" i="21"/>
  <c r="D22" i="21"/>
  <c r="C22" i="21"/>
  <c r="D21" i="21"/>
  <c r="C21" i="21"/>
  <c r="C20" i="21"/>
  <c r="G19" i="21"/>
  <c r="F16" i="21"/>
  <c r="E16" i="21"/>
  <c r="D16" i="21"/>
  <c r="C16" i="21"/>
  <c r="E15" i="21"/>
  <c r="D15" i="21"/>
  <c r="C15" i="21"/>
  <c r="D14" i="21"/>
  <c r="C14" i="21"/>
  <c r="C13" i="21"/>
  <c r="F9" i="21"/>
  <c r="E9" i="21"/>
  <c r="D9" i="21"/>
  <c r="C9" i="21"/>
  <c r="E8" i="21"/>
  <c r="D8" i="21"/>
  <c r="C8" i="21"/>
  <c r="D7" i="21"/>
  <c r="C7" i="21"/>
  <c r="C6" i="21"/>
  <c r="G3" i="21"/>
  <c r="G9" i="21" s="1"/>
  <c r="F3" i="21"/>
  <c r="F8" i="21" s="1"/>
  <c r="F15" i="21" s="1"/>
  <c r="D3" i="21"/>
  <c r="D6" i="21" s="1"/>
  <c r="C3" i="21"/>
  <c r="C5" i="21" s="1"/>
  <c r="F37" i="20"/>
  <c r="E37" i="20"/>
  <c r="D37" i="20"/>
  <c r="C37" i="20"/>
  <c r="E36" i="20"/>
  <c r="D36" i="20"/>
  <c r="C36" i="20"/>
  <c r="D35" i="20"/>
  <c r="C35" i="20"/>
  <c r="C34" i="20"/>
  <c r="G30" i="20"/>
  <c r="F30" i="20"/>
  <c r="E30" i="20"/>
  <c r="D30" i="20"/>
  <c r="C30" i="20"/>
  <c r="F29" i="20"/>
  <c r="E29" i="20"/>
  <c r="D29" i="20"/>
  <c r="C29" i="20"/>
  <c r="E28" i="20"/>
  <c r="D28" i="20"/>
  <c r="C28" i="20"/>
  <c r="D27" i="20"/>
  <c r="C27" i="20"/>
  <c r="C26" i="20"/>
  <c r="F23" i="20"/>
  <c r="E23" i="20"/>
  <c r="D23" i="20"/>
  <c r="C23" i="20"/>
  <c r="E22" i="20"/>
  <c r="D22" i="20"/>
  <c r="C22" i="20"/>
  <c r="D21" i="20"/>
  <c r="C21" i="20"/>
  <c r="C20" i="20"/>
  <c r="F16" i="20"/>
  <c r="E16" i="20"/>
  <c r="D16" i="20"/>
  <c r="C16" i="20"/>
  <c r="E15" i="20"/>
  <c r="D15" i="20"/>
  <c r="C15" i="20"/>
  <c r="D14" i="20"/>
  <c r="C14" i="20"/>
  <c r="C13" i="20"/>
  <c r="F9" i="20"/>
  <c r="E9" i="20"/>
  <c r="D9" i="20"/>
  <c r="C9" i="20"/>
  <c r="E8" i="20"/>
  <c r="D8" i="20"/>
  <c r="C8" i="20"/>
  <c r="D7" i="20"/>
  <c r="C7" i="20"/>
  <c r="C6" i="20"/>
  <c r="G3" i="20"/>
  <c r="F3" i="20"/>
  <c r="F8" i="20" s="1"/>
  <c r="E3" i="20"/>
  <c r="D3" i="20"/>
  <c r="D6" i="20" s="1"/>
  <c r="C3" i="20"/>
  <c r="F17" i="19"/>
  <c r="E17" i="19"/>
  <c r="D17" i="19"/>
  <c r="C17" i="19"/>
  <c r="E16" i="19"/>
  <c r="D16" i="19"/>
  <c r="C16" i="19"/>
  <c r="D15" i="19"/>
  <c r="C15" i="19"/>
  <c r="C14" i="19"/>
  <c r="F10" i="19"/>
  <c r="E10" i="19"/>
  <c r="D10" i="19"/>
  <c r="C10" i="19"/>
  <c r="E9" i="19"/>
  <c r="D9" i="19"/>
  <c r="C9" i="19"/>
  <c r="D8" i="19"/>
  <c r="C8" i="19"/>
  <c r="C7" i="19"/>
  <c r="G4" i="19"/>
  <c r="F4" i="19"/>
  <c r="E4" i="19"/>
  <c r="D4" i="19"/>
  <c r="C4" i="19"/>
  <c r="G3" i="19"/>
  <c r="F3" i="19"/>
  <c r="E3" i="19"/>
  <c r="D3" i="19"/>
  <c r="C3" i="19"/>
  <c r="H29" i="18"/>
  <c r="G29" i="18"/>
  <c r="F29" i="18"/>
  <c r="E29" i="18"/>
  <c r="D29" i="18"/>
  <c r="C29" i="18"/>
  <c r="G28" i="18"/>
  <c r="F28" i="18"/>
  <c r="E28" i="18"/>
  <c r="D28" i="18"/>
  <c r="C28" i="18"/>
  <c r="F27" i="18"/>
  <c r="E27" i="18"/>
  <c r="D27" i="18"/>
  <c r="C27" i="18"/>
  <c r="E26" i="18"/>
  <c r="D26" i="18"/>
  <c r="C26" i="18"/>
  <c r="D25" i="18"/>
  <c r="C25" i="18"/>
  <c r="C24" i="18"/>
  <c r="H21" i="18"/>
  <c r="G21" i="18"/>
  <c r="F21" i="18"/>
  <c r="E21" i="18"/>
  <c r="D21" i="18"/>
  <c r="C21" i="18"/>
  <c r="G20" i="18"/>
  <c r="F20" i="18"/>
  <c r="E20" i="18"/>
  <c r="D20" i="18"/>
  <c r="C20" i="18"/>
  <c r="F19" i="18"/>
  <c r="E19" i="18"/>
  <c r="D19" i="18"/>
  <c r="C19" i="18"/>
  <c r="G18" i="18"/>
  <c r="F18" i="18"/>
  <c r="E18" i="18"/>
  <c r="D18" i="18"/>
  <c r="C18" i="18"/>
  <c r="G17" i="18"/>
  <c r="D17" i="18"/>
  <c r="C17" i="18"/>
  <c r="C16" i="18"/>
  <c r="G13" i="18"/>
  <c r="F13" i="18"/>
  <c r="E13" i="18"/>
  <c r="D13" i="18"/>
  <c r="C13" i="18"/>
  <c r="F12" i="18"/>
  <c r="E12" i="18"/>
  <c r="D12" i="18"/>
  <c r="C12" i="18"/>
  <c r="E11" i="18"/>
  <c r="D11" i="18"/>
  <c r="C11" i="18"/>
  <c r="D10" i="18"/>
  <c r="C10" i="18"/>
  <c r="C9" i="18"/>
  <c r="H5" i="18"/>
  <c r="H13" i="18" s="1"/>
  <c r="G5" i="18"/>
  <c r="G12" i="18" s="1"/>
  <c r="F5" i="18"/>
  <c r="F11" i="18" s="1"/>
  <c r="E5" i="18"/>
  <c r="E10" i="18" s="1"/>
  <c r="D5" i="18"/>
  <c r="D9" i="18" s="1"/>
  <c r="C5" i="18"/>
  <c r="C8" i="18" s="1"/>
  <c r="H3" i="18"/>
  <c r="H4" i="18" s="1"/>
  <c r="G3" i="18"/>
  <c r="G4" i="18" s="1"/>
  <c r="F3" i="18"/>
  <c r="F4" i="18" s="1"/>
  <c r="E3" i="18"/>
  <c r="E4" i="18" s="1"/>
  <c r="D3" i="18"/>
  <c r="D4" i="18" s="1"/>
  <c r="D48" i="17"/>
  <c r="D47" i="17"/>
  <c r="D45" i="17"/>
  <c r="D41" i="17"/>
  <c r="E37" i="17" s="1"/>
  <c r="E31" i="17"/>
  <c r="I13" i="17"/>
  <c r="H13" i="17"/>
  <c r="G13" i="17"/>
  <c r="F13" i="17"/>
  <c r="E13" i="17"/>
  <c r="I12" i="17"/>
  <c r="H12" i="17"/>
  <c r="G12" i="17"/>
  <c r="F12" i="17"/>
  <c r="E12" i="17"/>
  <c r="I10" i="17"/>
  <c r="H10" i="17"/>
  <c r="G10" i="17"/>
  <c r="F10" i="17"/>
  <c r="E10" i="17"/>
  <c r="I6" i="17"/>
  <c r="H6" i="17"/>
  <c r="G6" i="17"/>
  <c r="F6" i="17"/>
  <c r="E6" i="17"/>
  <c r="I5" i="17"/>
  <c r="H5" i="17"/>
  <c r="G5" i="17"/>
  <c r="F5" i="17"/>
  <c r="E5" i="17"/>
  <c r="I4" i="17"/>
  <c r="H4" i="17"/>
  <c r="G4" i="17"/>
  <c r="F4" i="17"/>
  <c r="E4" i="17"/>
  <c r="I3" i="17"/>
  <c r="H3" i="17"/>
  <c r="G3" i="17"/>
  <c r="F3" i="17"/>
  <c r="E3" i="17"/>
  <c r="D2" i="17"/>
  <c r="E2" i="17" s="1"/>
  <c r="F2" i="17" s="1"/>
  <c r="G2" i="17" s="1"/>
  <c r="H2" i="17" s="1"/>
  <c r="I2" i="17" s="1"/>
  <c r="E3" i="16"/>
  <c r="F3" i="16" s="1"/>
  <c r="G3" i="16" s="1"/>
  <c r="H3" i="16" s="1"/>
  <c r="I3" i="16" s="1"/>
  <c r="J3" i="16" s="1"/>
  <c r="I42" i="15"/>
  <c r="H42" i="15"/>
  <c r="G42" i="15"/>
  <c r="F42" i="15"/>
  <c r="E42" i="15"/>
  <c r="I41" i="15"/>
  <c r="H41" i="15"/>
  <c r="G41" i="15"/>
  <c r="F41" i="15"/>
  <c r="E41" i="15"/>
  <c r="F37" i="15"/>
  <c r="D31" i="15"/>
  <c r="I24" i="15"/>
  <c r="H24" i="15"/>
  <c r="F24" i="15"/>
  <c r="E24" i="15"/>
  <c r="D24" i="15"/>
  <c r="I23" i="15"/>
  <c r="H23" i="15"/>
  <c r="G23" i="15"/>
  <c r="F23" i="15"/>
  <c r="E23" i="15"/>
  <c r="D23" i="15"/>
  <c r="I22" i="15"/>
  <c r="H22" i="15"/>
  <c r="G22" i="15"/>
  <c r="F22" i="15"/>
  <c r="E22" i="15"/>
  <c r="D22" i="15"/>
  <c r="E16" i="15"/>
  <c r="E9" i="15"/>
  <c r="D2" i="15"/>
  <c r="E2" i="15" s="1"/>
  <c r="F2" i="15" s="1"/>
  <c r="G2" i="15" s="1"/>
  <c r="H2" i="15" s="1"/>
  <c r="I2" i="15" s="1"/>
  <c r="J60" i="14"/>
  <c r="I49" i="14"/>
  <c r="H49" i="14"/>
  <c r="G49" i="14"/>
  <c r="F49" i="14"/>
  <c r="E49" i="14"/>
  <c r="I47" i="14"/>
  <c r="H47" i="14"/>
  <c r="G47" i="14"/>
  <c r="F47" i="14"/>
  <c r="E47" i="14"/>
  <c r="I42" i="14"/>
  <c r="H42" i="14"/>
  <c r="G42" i="14"/>
  <c r="F42" i="14"/>
  <c r="E42" i="14"/>
  <c r="D42" i="14"/>
  <c r="I11" i="14"/>
  <c r="H11" i="14"/>
  <c r="G11" i="14"/>
  <c r="F11" i="14"/>
  <c r="E11" i="14"/>
  <c r="D2" i="14"/>
  <c r="E2" i="14" s="1"/>
  <c r="F2" i="14" s="1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R2" i="14" s="1"/>
  <c r="S2" i="14" s="1"/>
  <c r="T2" i="14" s="1"/>
  <c r="U2" i="14" s="1"/>
  <c r="V2" i="14" s="1"/>
  <c r="W2" i="14" s="1"/>
  <c r="X2" i="14" s="1"/>
  <c r="Y2" i="14" s="1"/>
  <c r="Z2" i="14" s="1"/>
  <c r="AA2" i="14" s="1"/>
  <c r="AB2" i="14" s="1"/>
  <c r="AC2" i="14" s="1"/>
  <c r="AD2" i="14" s="1"/>
  <c r="AE2" i="14" s="1"/>
  <c r="AF2" i="14" s="1"/>
  <c r="AG2" i="14" s="1"/>
  <c r="AH2" i="14" s="1"/>
  <c r="AI2" i="14" s="1"/>
  <c r="AJ2" i="14" s="1"/>
  <c r="AK2" i="14" s="1"/>
  <c r="AL2" i="14" s="1"/>
  <c r="AM2" i="14" s="1"/>
  <c r="AN2" i="14" s="1"/>
  <c r="AO2" i="14" s="1"/>
  <c r="AP2" i="14" s="1"/>
  <c r="AQ2" i="14" s="1"/>
  <c r="AR2" i="14" s="1"/>
  <c r="AS2" i="14" s="1"/>
  <c r="AT2" i="14" s="1"/>
  <c r="AU2" i="14" s="1"/>
  <c r="AV2" i="14" s="1"/>
  <c r="AW2" i="14" s="1"/>
  <c r="AX2" i="14" s="1"/>
  <c r="AY2" i="14" s="1"/>
  <c r="AZ2" i="14" s="1"/>
  <c r="BA2" i="14" s="1"/>
  <c r="BB2" i="14" s="1"/>
  <c r="BC2" i="14" s="1"/>
  <c r="BD2" i="14" s="1"/>
  <c r="BE2" i="14" s="1"/>
  <c r="BF2" i="14" s="1"/>
  <c r="BG2" i="14" s="1"/>
  <c r="BH2" i="14" s="1"/>
  <c r="BI2" i="14" s="1"/>
  <c r="BJ2" i="14" s="1"/>
  <c r="BK2" i="14" s="1"/>
  <c r="BL2" i="14" s="1"/>
  <c r="BM2" i="14" s="1"/>
  <c r="BN2" i="14" s="1"/>
  <c r="BO2" i="14" s="1"/>
  <c r="BP2" i="14" s="1"/>
  <c r="BQ2" i="14" s="1"/>
  <c r="BR2" i="14" s="1"/>
  <c r="BS2" i="14" s="1"/>
  <c r="BT2" i="14" s="1"/>
  <c r="BU2" i="14" s="1"/>
  <c r="BV2" i="14" s="1"/>
  <c r="BW2" i="14" s="1"/>
  <c r="BX2" i="14" s="1"/>
  <c r="BY2" i="14" s="1"/>
  <c r="BZ2" i="14" s="1"/>
  <c r="CA2" i="14" s="1"/>
  <c r="CB2" i="14" s="1"/>
  <c r="CC2" i="14" s="1"/>
  <c r="CD2" i="14" s="1"/>
  <c r="CE2" i="14" s="1"/>
  <c r="CF2" i="14" s="1"/>
  <c r="CG2" i="14" s="1"/>
  <c r="CH2" i="14" s="1"/>
  <c r="CI2" i="14" s="1"/>
  <c r="CJ2" i="14" s="1"/>
  <c r="CK2" i="14" s="1"/>
  <c r="CL2" i="14" s="1"/>
  <c r="CM2" i="14" s="1"/>
  <c r="CN2" i="14" s="1"/>
  <c r="CO2" i="14" s="1"/>
  <c r="CP2" i="14" s="1"/>
  <c r="CQ2" i="14" s="1"/>
  <c r="CR2" i="14" s="1"/>
  <c r="CS2" i="14" s="1"/>
  <c r="CT2" i="14" s="1"/>
  <c r="CU2" i="14" s="1"/>
  <c r="CV2" i="14" s="1"/>
  <c r="CW2" i="14" s="1"/>
  <c r="CX2" i="14" s="1"/>
  <c r="CY2" i="14" s="1"/>
  <c r="CZ2" i="14" s="1"/>
  <c r="DA2" i="14" s="1"/>
  <c r="DB2" i="14" s="1"/>
  <c r="DC2" i="14" s="1"/>
  <c r="DD2" i="14" s="1"/>
  <c r="DE2" i="14" s="1"/>
  <c r="DF2" i="14" s="1"/>
  <c r="DG2" i="14" s="1"/>
  <c r="DH2" i="14" s="1"/>
  <c r="DI2" i="14" s="1"/>
  <c r="DJ2" i="14" s="1"/>
  <c r="DK2" i="14" s="1"/>
  <c r="DL2" i="14" s="1"/>
  <c r="DM2" i="14" s="1"/>
  <c r="DN2" i="14" s="1"/>
  <c r="DO2" i="14" s="1"/>
  <c r="DP2" i="14" s="1"/>
  <c r="DQ2" i="14" s="1"/>
  <c r="DR2" i="14" s="1"/>
  <c r="DS2" i="14" s="1"/>
  <c r="DT2" i="14" s="1"/>
  <c r="DU2" i="14" s="1"/>
  <c r="DV2" i="14" s="1"/>
  <c r="DW2" i="14" s="1"/>
  <c r="DX2" i="14" s="1"/>
  <c r="DY2" i="14" s="1"/>
  <c r="DZ2" i="14" s="1"/>
  <c r="EA2" i="14" s="1"/>
  <c r="EB2" i="14" s="1"/>
  <c r="EC2" i="14" s="1"/>
  <c r="ED2" i="14" s="1"/>
  <c r="EE2" i="14" s="1"/>
  <c r="EF2" i="14" s="1"/>
  <c r="EG2" i="14" s="1"/>
  <c r="EH2" i="14" s="1"/>
  <c r="EI2" i="14" s="1"/>
  <c r="EJ2" i="14" s="1"/>
  <c r="EK2" i="14" s="1"/>
  <c r="EL2" i="14" s="1"/>
  <c r="EM2" i="14" s="1"/>
  <c r="EN2" i="14" s="1"/>
  <c r="EO2" i="14" s="1"/>
  <c r="EP2" i="14" s="1"/>
  <c r="EQ2" i="14" s="1"/>
  <c r="ER2" i="14" s="1"/>
  <c r="ES2" i="14" s="1"/>
  <c r="ET2" i="14" s="1"/>
  <c r="EU2" i="14" s="1"/>
  <c r="EV2" i="14" s="1"/>
  <c r="EW2" i="14" s="1"/>
  <c r="EX2" i="14" s="1"/>
  <c r="EY2" i="14" s="1"/>
  <c r="EZ2" i="14" s="1"/>
  <c r="FA2" i="14" s="1"/>
  <c r="FB2" i="14" s="1"/>
  <c r="FC2" i="14" s="1"/>
  <c r="FD2" i="14" s="1"/>
  <c r="FE2" i="14" s="1"/>
  <c r="FF2" i="14" s="1"/>
  <c r="FG2" i="14" s="1"/>
  <c r="FH2" i="14" s="1"/>
  <c r="FI2" i="14" s="1"/>
  <c r="FJ2" i="14" s="1"/>
  <c r="FK2" i="14" s="1"/>
  <c r="FL2" i="14" s="1"/>
  <c r="FM2" i="14" s="1"/>
  <c r="FN2" i="14" s="1"/>
  <c r="FO2" i="14" s="1"/>
  <c r="FP2" i="14" s="1"/>
  <c r="FQ2" i="14" s="1"/>
  <c r="FR2" i="14" s="1"/>
  <c r="FS2" i="14" s="1"/>
  <c r="FT2" i="14" s="1"/>
  <c r="FU2" i="14" s="1"/>
  <c r="FV2" i="14" s="1"/>
  <c r="FW2" i="14" s="1"/>
  <c r="FX2" i="14" s="1"/>
  <c r="FY2" i="14" s="1"/>
  <c r="FZ2" i="14" s="1"/>
  <c r="GA2" i="14" s="1"/>
  <c r="GB2" i="14" s="1"/>
  <c r="GC2" i="14" s="1"/>
  <c r="GD2" i="14" s="1"/>
  <c r="GE2" i="14" s="1"/>
  <c r="GF2" i="14" s="1"/>
  <c r="GG2" i="14" s="1"/>
  <c r="GH2" i="14" s="1"/>
  <c r="GI2" i="14" s="1"/>
  <c r="GJ2" i="14" s="1"/>
  <c r="GK2" i="14" s="1"/>
  <c r="GL2" i="14" s="1"/>
  <c r="GM2" i="14" s="1"/>
  <c r="GN2" i="14" s="1"/>
  <c r="GO2" i="14" s="1"/>
  <c r="GP2" i="14" s="1"/>
  <c r="GQ2" i="14" s="1"/>
  <c r="GR2" i="14" s="1"/>
  <c r="GS2" i="14" s="1"/>
  <c r="GT2" i="14" s="1"/>
  <c r="GU2" i="14" s="1"/>
  <c r="GV2" i="14" s="1"/>
  <c r="GW2" i="14" s="1"/>
  <c r="GX2" i="14" s="1"/>
  <c r="GY2" i="14" s="1"/>
  <c r="GZ2" i="14" s="1"/>
  <c r="HA2" i="14" s="1"/>
  <c r="HB2" i="14" s="1"/>
  <c r="HC2" i="14" s="1"/>
  <c r="HD2" i="14" s="1"/>
  <c r="HE2" i="14" s="1"/>
  <c r="HF2" i="14" s="1"/>
  <c r="HG2" i="14" s="1"/>
  <c r="HH2" i="14" s="1"/>
  <c r="HI2" i="14" s="1"/>
  <c r="HJ2" i="14" s="1"/>
  <c r="HK2" i="14" s="1"/>
  <c r="HL2" i="14" s="1"/>
  <c r="HM2" i="14" s="1"/>
  <c r="HN2" i="14" s="1"/>
  <c r="HO2" i="14" s="1"/>
  <c r="HP2" i="14" s="1"/>
  <c r="HQ2" i="14" s="1"/>
  <c r="HR2" i="14" s="1"/>
  <c r="HS2" i="14" s="1"/>
  <c r="HT2" i="14" s="1"/>
  <c r="HU2" i="14" s="1"/>
  <c r="HV2" i="14" s="1"/>
  <c r="HW2" i="14" s="1"/>
  <c r="HX2" i="14" s="1"/>
  <c r="HY2" i="14" s="1"/>
  <c r="HZ2" i="14" s="1"/>
  <c r="IA2" i="14" s="1"/>
  <c r="IB2" i="14" s="1"/>
  <c r="IC2" i="14" s="1"/>
  <c r="ID2" i="14" s="1"/>
  <c r="IE2" i="14" s="1"/>
  <c r="IF2" i="14" s="1"/>
  <c r="IG2" i="14" s="1"/>
  <c r="IH2" i="14" s="1"/>
  <c r="II2" i="14" s="1"/>
  <c r="IJ2" i="14" s="1"/>
  <c r="IK2" i="14" s="1"/>
  <c r="IL2" i="14" s="1"/>
  <c r="IM2" i="14" s="1"/>
  <c r="IN2" i="14" s="1"/>
  <c r="IO2" i="14" s="1"/>
  <c r="IP2" i="14" s="1"/>
  <c r="IQ2" i="14" s="1"/>
  <c r="IR2" i="14" s="1"/>
  <c r="IS2" i="14" s="1"/>
  <c r="IT2" i="14" s="1"/>
  <c r="IU2" i="14" s="1"/>
  <c r="IV2" i="14" s="1"/>
  <c r="H15" i="13"/>
  <c r="G15" i="13"/>
  <c r="F15" i="13"/>
  <c r="E15" i="13"/>
  <c r="D15" i="13"/>
  <c r="D1" i="13"/>
  <c r="E1" i="13" s="1"/>
  <c r="F1" i="13" s="1"/>
  <c r="G1" i="13" s="1"/>
  <c r="H1" i="13" s="1"/>
  <c r="C69" i="12"/>
  <c r="C68" i="12"/>
  <c r="I67" i="12"/>
  <c r="H67" i="12"/>
  <c r="G67" i="12"/>
  <c r="F67" i="12"/>
  <c r="E67" i="12"/>
  <c r="C67" i="12"/>
  <c r="C66" i="12"/>
  <c r="C65" i="12"/>
  <c r="C64" i="12"/>
  <c r="C63" i="12"/>
  <c r="C62" i="12"/>
  <c r="E60" i="12"/>
  <c r="C60" i="12"/>
  <c r="E59" i="12"/>
  <c r="C59" i="12"/>
  <c r="C58" i="12"/>
  <c r="C57" i="12"/>
  <c r="C56" i="12"/>
  <c r="E54" i="12"/>
  <c r="C54" i="12"/>
  <c r="E53" i="12"/>
  <c r="C53" i="12"/>
  <c r="C52" i="12"/>
  <c r="C51" i="12"/>
  <c r="C50" i="12"/>
  <c r="E48" i="12"/>
  <c r="C48" i="12"/>
  <c r="E47" i="12"/>
  <c r="C47" i="12"/>
  <c r="C46" i="12"/>
  <c r="C45" i="12"/>
  <c r="C44" i="12"/>
  <c r="E42" i="12"/>
  <c r="C42" i="12"/>
  <c r="E41" i="12"/>
  <c r="C41" i="12"/>
  <c r="C40" i="12"/>
  <c r="C39" i="12"/>
  <c r="C38" i="12"/>
  <c r="J37" i="12"/>
  <c r="E36" i="12"/>
  <c r="C36" i="12"/>
  <c r="E35" i="12"/>
  <c r="C35" i="12"/>
  <c r="C34" i="12"/>
  <c r="C33" i="12"/>
  <c r="C32" i="12"/>
  <c r="E30" i="12"/>
  <c r="C30" i="12"/>
  <c r="E29" i="12"/>
  <c r="C29" i="12"/>
  <c r="C28" i="12"/>
  <c r="C27" i="12"/>
  <c r="C26" i="12"/>
  <c r="E24" i="12"/>
  <c r="C24" i="12"/>
  <c r="E23" i="12"/>
  <c r="C23" i="12"/>
  <c r="C22" i="12"/>
  <c r="C21" i="12"/>
  <c r="C20" i="12"/>
  <c r="E18" i="12"/>
  <c r="C18" i="12"/>
  <c r="E17" i="12"/>
  <c r="C17" i="12"/>
  <c r="C16" i="12"/>
  <c r="C15" i="12"/>
  <c r="C14" i="12"/>
  <c r="E12" i="12"/>
  <c r="C12" i="12"/>
  <c r="E11" i="12"/>
  <c r="C11" i="12"/>
  <c r="C10" i="12"/>
  <c r="C9" i="12"/>
  <c r="C8" i="12"/>
  <c r="E6" i="12"/>
  <c r="C6" i="12"/>
  <c r="E5" i="12"/>
  <c r="C5" i="12"/>
  <c r="C4" i="12"/>
  <c r="D2" i="12"/>
  <c r="E2" i="12" s="1"/>
  <c r="F2" i="12" s="1"/>
  <c r="G2" i="12" s="1"/>
  <c r="H2" i="12" s="1"/>
  <c r="I2" i="12" s="1"/>
  <c r="E42" i="11"/>
  <c r="I41" i="11"/>
  <c r="I40" i="11"/>
  <c r="I39" i="11"/>
  <c r="H39" i="11"/>
  <c r="I38" i="11"/>
  <c r="H38" i="11"/>
  <c r="I37" i="11"/>
  <c r="H37" i="11"/>
  <c r="I36" i="11"/>
  <c r="H36" i="11"/>
  <c r="I35" i="11"/>
  <c r="H35" i="11"/>
  <c r="I34" i="11"/>
  <c r="H34" i="11"/>
  <c r="I33" i="11"/>
  <c r="H33" i="11"/>
  <c r="I32" i="11"/>
  <c r="H32" i="11"/>
  <c r="I31" i="11"/>
  <c r="H31" i="11"/>
  <c r="I30" i="11"/>
  <c r="H30" i="11"/>
  <c r="I29" i="11"/>
  <c r="H29" i="11"/>
  <c r="I28" i="11"/>
  <c r="H28" i="11"/>
  <c r="I27" i="11"/>
  <c r="H27" i="11"/>
  <c r="I26" i="11"/>
  <c r="H26" i="11"/>
  <c r="G24" i="11"/>
  <c r="F24" i="11"/>
  <c r="E24" i="11"/>
  <c r="D24" i="11"/>
  <c r="I21" i="11"/>
  <c r="I20" i="11"/>
  <c r="H20" i="11"/>
  <c r="I19" i="11"/>
  <c r="H19" i="11"/>
  <c r="I18" i="11"/>
  <c r="I17" i="11"/>
  <c r="G15" i="11"/>
  <c r="E15" i="11"/>
  <c r="D15" i="11"/>
  <c r="I14" i="11"/>
  <c r="I13" i="11"/>
  <c r="I12" i="11"/>
  <c r="I11" i="11"/>
  <c r="I10" i="11"/>
  <c r="I9" i="11"/>
  <c r="I8" i="11"/>
  <c r="H8" i="11"/>
  <c r="G6" i="11"/>
  <c r="F6" i="11"/>
  <c r="E6" i="11"/>
  <c r="D6" i="11"/>
  <c r="F63" i="10"/>
  <c r="F56" i="10"/>
  <c r="F49" i="10"/>
  <c r="F42" i="10"/>
  <c r="F35" i="10"/>
  <c r="F28" i="10"/>
  <c r="F21" i="10"/>
  <c r="J20" i="10"/>
  <c r="E18" i="10"/>
  <c r="F14" i="10"/>
  <c r="E11" i="10"/>
  <c r="D14" i="14" s="1"/>
  <c r="D16" i="14" s="1"/>
  <c r="E8" i="10"/>
  <c r="D13" i="14" s="1"/>
  <c r="E4" i="10"/>
  <c r="F4" i="10" s="1"/>
  <c r="G4" i="10" s="1"/>
  <c r="H4" i="10" s="1"/>
  <c r="I4" i="10" s="1"/>
  <c r="J4" i="10" s="1"/>
  <c r="J35" i="9"/>
  <c r="I20" i="15" s="1"/>
  <c r="I35" i="9"/>
  <c r="H20" i="15" s="1"/>
  <c r="H35" i="9"/>
  <c r="G20" i="15" s="1"/>
  <c r="G35" i="9"/>
  <c r="F20" i="15" s="1"/>
  <c r="F35" i="9"/>
  <c r="E20" i="15" s="1"/>
  <c r="J33" i="9"/>
  <c r="I19" i="15" s="1"/>
  <c r="I33" i="9"/>
  <c r="H19" i="15" s="1"/>
  <c r="H33" i="9"/>
  <c r="G19" i="15" s="1"/>
  <c r="G33" i="9"/>
  <c r="F19" i="15" s="1"/>
  <c r="F33" i="9"/>
  <c r="E19" i="15" s="1"/>
  <c r="J26" i="9"/>
  <c r="I16" i="15" s="1"/>
  <c r="I26" i="9"/>
  <c r="H16" i="15" s="1"/>
  <c r="H26" i="9"/>
  <c r="G16" i="15" s="1"/>
  <c r="G26" i="9"/>
  <c r="F16" i="15" s="1"/>
  <c r="F26" i="9"/>
  <c r="E3" i="9"/>
  <c r="F3" i="9" s="1"/>
  <c r="G3" i="9" s="1"/>
  <c r="H3" i="9" s="1"/>
  <c r="I3" i="9" s="1"/>
  <c r="J3" i="9" s="1"/>
  <c r="L172" i="8"/>
  <c r="I31" i="15" s="1"/>
  <c r="K172" i="8"/>
  <c r="H31" i="15" s="1"/>
  <c r="J172" i="8"/>
  <c r="G31" i="15" s="1"/>
  <c r="I172" i="8"/>
  <c r="F31" i="15" s="1"/>
  <c r="H172" i="8"/>
  <c r="E31" i="15" s="1"/>
  <c r="L167" i="8"/>
  <c r="K167" i="8"/>
  <c r="J167" i="8"/>
  <c r="I167" i="8"/>
  <c r="H167" i="8"/>
  <c r="G166" i="8"/>
  <c r="H41" i="11" s="1"/>
  <c r="G159" i="8"/>
  <c r="L131" i="8"/>
  <c r="G3" i="27" s="1"/>
  <c r="K131" i="8"/>
  <c r="F3" i="27" s="1"/>
  <c r="J131" i="8"/>
  <c r="E3" i="27" s="1"/>
  <c r="I131" i="8"/>
  <c r="D3" i="27" s="1"/>
  <c r="H131" i="8"/>
  <c r="C3" i="27" s="1"/>
  <c r="G131" i="8"/>
  <c r="E60" i="10" s="1"/>
  <c r="L128" i="8"/>
  <c r="G3" i="26" s="1"/>
  <c r="K128" i="8"/>
  <c r="F3" i="26" s="1"/>
  <c r="J128" i="8"/>
  <c r="E3" i="26" s="1"/>
  <c r="I128" i="8"/>
  <c r="D3" i="26" s="1"/>
  <c r="H128" i="8"/>
  <c r="C3" i="26" s="1"/>
  <c r="G128" i="8"/>
  <c r="E53" i="10" s="1"/>
  <c r="L125" i="8"/>
  <c r="K125" i="8"/>
  <c r="J125" i="8"/>
  <c r="I125" i="8"/>
  <c r="H125" i="8"/>
  <c r="G125" i="8"/>
  <c r="G44" i="8" s="1"/>
  <c r="H45" i="8" s="1"/>
  <c r="L115" i="8"/>
  <c r="K115" i="8"/>
  <c r="I115" i="8"/>
  <c r="G115" i="8"/>
  <c r="D27" i="15" s="1"/>
  <c r="J115" i="8"/>
  <c r="L107" i="8"/>
  <c r="K107" i="8"/>
  <c r="J107" i="8"/>
  <c r="I107" i="8"/>
  <c r="H107" i="8"/>
  <c r="L95" i="8"/>
  <c r="K95" i="8"/>
  <c r="I95" i="8"/>
  <c r="H95" i="8"/>
  <c r="G95" i="8"/>
  <c r="G23" i="8" s="1"/>
  <c r="L69" i="8"/>
  <c r="K69" i="8"/>
  <c r="I69" i="8"/>
  <c r="H69" i="8"/>
  <c r="G69" i="8"/>
  <c r="H61" i="8"/>
  <c r="H54" i="8"/>
  <c r="G51" i="8"/>
  <c r="H52" i="8" s="1"/>
  <c r="H51" i="8" s="1"/>
  <c r="H53" i="8" s="1"/>
  <c r="H47" i="8"/>
  <c r="H40" i="8"/>
  <c r="H33" i="8"/>
  <c r="H26" i="8"/>
  <c r="H19" i="8"/>
  <c r="L18" i="8"/>
  <c r="G16" i="8"/>
  <c r="H17" i="8" s="1"/>
  <c r="H12" i="8"/>
  <c r="G9" i="8"/>
  <c r="G6" i="8"/>
  <c r="H7" i="8" s="1"/>
  <c r="G3" i="8"/>
  <c r="H3" i="8" s="1"/>
  <c r="I3" i="8" s="1"/>
  <c r="J3" i="8" s="1"/>
  <c r="K3" i="8" s="1"/>
  <c r="L3" i="8" s="1"/>
  <c r="G80" i="7"/>
  <c r="H80" i="7" s="1"/>
  <c r="I80" i="7" s="1"/>
  <c r="J80" i="7" s="1"/>
  <c r="K80" i="7" s="1"/>
  <c r="G79" i="7"/>
  <c r="H79" i="7" s="1"/>
  <c r="I79" i="7" s="1"/>
  <c r="J79" i="7" s="1"/>
  <c r="K79" i="7" s="1"/>
  <c r="G76" i="7"/>
  <c r="H76" i="7" s="1"/>
  <c r="I76" i="7" s="1"/>
  <c r="J76" i="7" s="1"/>
  <c r="K76" i="7" s="1"/>
  <c r="G61" i="7"/>
  <c r="H61" i="7" s="1"/>
  <c r="I61" i="7" s="1"/>
  <c r="J61" i="7" s="1"/>
  <c r="K61" i="7" s="1"/>
  <c r="G59" i="7"/>
  <c r="H59" i="7" s="1"/>
  <c r="I59" i="7" s="1"/>
  <c r="J59" i="7" s="1"/>
  <c r="K59" i="7" s="1"/>
  <c r="E55" i="7"/>
  <c r="H54" i="7"/>
  <c r="I54" i="7" s="1"/>
  <c r="J54" i="7" s="1"/>
  <c r="K54" i="7" s="1"/>
  <c r="H53" i="7"/>
  <c r="I53" i="7" s="1"/>
  <c r="J53" i="7" s="1"/>
  <c r="K53" i="7" s="1"/>
  <c r="H51" i="7"/>
  <c r="I51" i="7" s="1"/>
  <c r="J51" i="7" s="1"/>
  <c r="K51" i="7" s="1"/>
  <c r="G51" i="7"/>
  <c r="H50" i="7"/>
  <c r="I50" i="7" s="1"/>
  <c r="J50" i="7" s="1"/>
  <c r="K50" i="7" s="1"/>
  <c r="G50" i="7"/>
  <c r="H49" i="7"/>
  <c r="I49" i="7" s="1"/>
  <c r="J49" i="7" s="1"/>
  <c r="K49" i="7" s="1"/>
  <c r="G49" i="7"/>
  <c r="H48" i="7"/>
  <c r="I48" i="7" s="1"/>
  <c r="G48" i="7"/>
  <c r="F46" i="7"/>
  <c r="E46" i="7"/>
  <c r="H45" i="7"/>
  <c r="I45" i="7" s="1"/>
  <c r="J45" i="7" s="1"/>
  <c r="K45" i="7" s="1"/>
  <c r="G45" i="7"/>
  <c r="H44" i="7"/>
  <c r="I44" i="7" s="1"/>
  <c r="J44" i="7" s="1"/>
  <c r="K44" i="7" s="1"/>
  <c r="G44" i="7"/>
  <c r="H43" i="7"/>
  <c r="I43" i="7" s="1"/>
  <c r="J43" i="7" s="1"/>
  <c r="K43" i="7" s="1"/>
  <c r="G43" i="7"/>
  <c r="H42" i="7"/>
  <c r="G42" i="7"/>
  <c r="H41" i="7"/>
  <c r="I41" i="7" s="1"/>
  <c r="J41" i="7" s="1"/>
  <c r="G41" i="7"/>
  <c r="G39" i="7"/>
  <c r="H39" i="7" s="1"/>
  <c r="I39" i="7" s="1"/>
  <c r="J39" i="7" s="1"/>
  <c r="K39" i="7" s="1"/>
  <c r="H36" i="7"/>
  <c r="I36" i="7" s="1"/>
  <c r="J36" i="7" s="1"/>
  <c r="K36" i="7" s="1"/>
  <c r="G36" i="7"/>
  <c r="H35" i="7"/>
  <c r="I35" i="7" s="1"/>
  <c r="J35" i="7" s="1"/>
  <c r="K35" i="7" s="1"/>
  <c r="G35" i="7"/>
  <c r="H34" i="7"/>
  <c r="I34" i="7" s="1"/>
  <c r="G34" i="7"/>
  <c r="F31" i="7"/>
  <c r="K30" i="7"/>
  <c r="J30" i="7"/>
  <c r="I30" i="7"/>
  <c r="H30" i="7"/>
  <c r="G30" i="7"/>
  <c r="C30" i="7"/>
  <c r="K29" i="7"/>
  <c r="J29" i="7"/>
  <c r="I29" i="7"/>
  <c r="H29" i="7"/>
  <c r="G29" i="7"/>
  <c r="C29" i="7"/>
  <c r="K28" i="7"/>
  <c r="J28" i="7"/>
  <c r="I28" i="7"/>
  <c r="H28" i="7"/>
  <c r="G28" i="7"/>
  <c r="C28" i="7"/>
  <c r="K27" i="7"/>
  <c r="J27" i="7"/>
  <c r="I27" i="7"/>
  <c r="H27" i="7"/>
  <c r="G27" i="7"/>
  <c r="C27" i="7"/>
  <c r="K26" i="7"/>
  <c r="J26" i="7"/>
  <c r="I26" i="7"/>
  <c r="H26" i="7"/>
  <c r="G26" i="7"/>
  <c r="C26" i="7"/>
  <c r="K25" i="7"/>
  <c r="J25" i="7"/>
  <c r="I25" i="7"/>
  <c r="H25" i="7"/>
  <c r="G25" i="7"/>
  <c r="C25" i="7"/>
  <c r="K24" i="7"/>
  <c r="J24" i="7"/>
  <c r="I24" i="7"/>
  <c r="H24" i="7"/>
  <c r="G24" i="7"/>
  <c r="C24" i="7"/>
  <c r="K23" i="7"/>
  <c r="J23" i="7"/>
  <c r="I23" i="7"/>
  <c r="H23" i="7"/>
  <c r="G23" i="7"/>
  <c r="C23" i="7"/>
  <c r="K22" i="7"/>
  <c r="J22" i="7"/>
  <c r="I22" i="7"/>
  <c r="H22" i="7"/>
  <c r="G22" i="7"/>
  <c r="C22" i="7"/>
  <c r="K21" i="7"/>
  <c r="J21" i="7"/>
  <c r="I21" i="7"/>
  <c r="C21" i="7"/>
  <c r="G19" i="7"/>
  <c r="H19" i="7" s="1"/>
  <c r="I19" i="7" s="1"/>
  <c r="J19" i="7" s="1"/>
  <c r="K19" i="7" s="1"/>
  <c r="I18" i="7"/>
  <c r="H18" i="7"/>
  <c r="G18" i="7"/>
  <c r="F18" i="7"/>
  <c r="E18" i="7"/>
  <c r="E7" i="7"/>
  <c r="F7" i="7" s="1"/>
  <c r="G7" i="7" s="1"/>
  <c r="H7" i="7" s="1"/>
  <c r="I7" i="7" s="1"/>
  <c r="F27" i="5"/>
  <c r="G22" i="5"/>
  <c r="H22" i="5" s="1"/>
  <c r="I22" i="5" s="1"/>
  <c r="J22" i="5" s="1"/>
  <c r="G21" i="5"/>
  <c r="H21" i="5" s="1"/>
  <c r="I21" i="5" s="1"/>
  <c r="J21" i="5" s="1"/>
  <c r="G20" i="5"/>
  <c r="H20" i="5" s="1"/>
  <c r="I20" i="5" s="1"/>
  <c r="J20" i="5" s="1"/>
  <c r="G19" i="5"/>
  <c r="H19" i="5" s="1"/>
  <c r="I19" i="5" s="1"/>
  <c r="J19" i="5" s="1"/>
  <c r="G18" i="5"/>
  <c r="G15" i="5"/>
  <c r="C15" i="5"/>
  <c r="G14" i="5"/>
  <c r="C14" i="5"/>
  <c r="G13" i="5"/>
  <c r="H13" i="5" s="1"/>
  <c r="C13" i="5"/>
  <c r="G12" i="5"/>
  <c r="C12" i="5"/>
  <c r="G11" i="5"/>
  <c r="C11" i="5"/>
  <c r="G10" i="5"/>
  <c r="C10" i="5"/>
  <c r="G9" i="5"/>
  <c r="H9" i="5" s="1"/>
  <c r="C9" i="5"/>
  <c r="G8" i="5"/>
  <c r="C8" i="5"/>
  <c r="G7" i="5"/>
  <c r="H7" i="5" s="1"/>
  <c r="C7" i="5"/>
  <c r="C6" i="5"/>
  <c r="F4" i="5"/>
  <c r="G4" i="5" s="1"/>
  <c r="H4" i="5" s="1"/>
  <c r="I4" i="5" s="1"/>
  <c r="J4" i="5" s="1"/>
  <c r="G86" i="7"/>
  <c r="E9" i="17"/>
  <c r="E8" i="17"/>
  <c r="J32" i="4"/>
  <c r="I32" i="4"/>
  <c r="H32" i="4"/>
  <c r="G32" i="4"/>
  <c r="F32" i="4"/>
  <c r="G28" i="4"/>
  <c r="C28" i="4"/>
  <c r="G27" i="4"/>
  <c r="C27" i="4"/>
  <c r="G26" i="4"/>
  <c r="H26" i="4" s="1"/>
  <c r="C26" i="4"/>
  <c r="G25" i="4"/>
  <c r="H25" i="4" s="1"/>
  <c r="C25" i="4"/>
  <c r="G24" i="4"/>
  <c r="C24" i="4"/>
  <c r="G23" i="4"/>
  <c r="C23" i="4"/>
  <c r="G22" i="4"/>
  <c r="H22" i="4" s="1"/>
  <c r="C22" i="4"/>
  <c r="G21" i="4"/>
  <c r="H21" i="4" s="1"/>
  <c r="C21" i="4"/>
  <c r="G20" i="4"/>
  <c r="C20" i="4"/>
  <c r="G19" i="4"/>
  <c r="C19" i="4"/>
  <c r="G17" i="4"/>
  <c r="H17" i="4" s="1"/>
  <c r="C17" i="4"/>
  <c r="G16" i="4"/>
  <c r="H16" i="4" s="1"/>
  <c r="C16" i="4"/>
  <c r="G15" i="4"/>
  <c r="C15" i="4"/>
  <c r="G14" i="4"/>
  <c r="C14" i="4"/>
  <c r="G13" i="4"/>
  <c r="H13" i="4" s="1"/>
  <c r="C13" i="4"/>
  <c r="G12" i="4"/>
  <c r="H12" i="4" s="1"/>
  <c r="C12" i="4"/>
  <c r="G11" i="4"/>
  <c r="C11" i="4"/>
  <c r="G10" i="4"/>
  <c r="C10" i="4"/>
  <c r="G9" i="4"/>
  <c r="H9" i="4" s="1"/>
  <c r="C9" i="4"/>
  <c r="C8" i="4"/>
  <c r="E3" i="4"/>
  <c r="F3" i="4" s="1"/>
  <c r="G3" i="4" s="1"/>
  <c r="H3" i="4" s="1"/>
  <c r="I3" i="4" s="1"/>
  <c r="J3" i="4" s="1"/>
  <c r="J51" i="3"/>
  <c r="I51" i="3"/>
  <c r="H51" i="3"/>
  <c r="G51" i="3"/>
  <c r="F51" i="3"/>
  <c r="F4" i="3"/>
  <c r="G4" i="3" s="1"/>
  <c r="H4" i="3" s="1"/>
  <c r="I4" i="3" s="1"/>
  <c r="J4" i="3" s="1"/>
  <c r="E16" i="18" l="1"/>
  <c r="H18" i="18"/>
  <c r="H20" i="18"/>
  <c r="E17" i="18"/>
  <c r="F17" i="18"/>
  <c r="K168" i="8"/>
  <c r="G19" i="18"/>
  <c r="H17" i="18"/>
  <c r="H19" i="18"/>
  <c r="H16" i="18"/>
  <c r="H22" i="18" s="1"/>
  <c r="I38" i="15" s="1"/>
  <c r="G16" i="18"/>
  <c r="G22" i="18" s="1"/>
  <c r="H38" i="15" s="1"/>
  <c r="F16" i="18"/>
  <c r="F22" i="18" s="1"/>
  <c r="G38" i="15" s="1"/>
  <c r="D16" i="18"/>
  <c r="H55" i="8"/>
  <c r="H56" i="8" s="1"/>
  <c r="L168" i="8"/>
  <c r="F37" i="17"/>
  <c r="G37" i="17" s="1"/>
  <c r="H37" i="17" s="1"/>
  <c r="I37" i="17" s="1"/>
  <c r="E38" i="17"/>
  <c r="C31" i="26"/>
  <c r="F9" i="10"/>
  <c r="F8" i="10" s="1"/>
  <c r="G27" i="18"/>
  <c r="D7" i="19"/>
  <c r="D14" i="19" s="1"/>
  <c r="E7" i="19" s="1"/>
  <c r="E14" i="19" s="1"/>
  <c r="E8" i="19"/>
  <c r="E15" i="19" s="1"/>
  <c r="F8" i="19" s="1"/>
  <c r="F15" i="19" s="1"/>
  <c r="G37" i="8"/>
  <c r="H38" i="8" s="1"/>
  <c r="H37" i="8" s="1"/>
  <c r="G37" i="7"/>
  <c r="F47" i="12"/>
  <c r="H46" i="7"/>
  <c r="H60" i="7" s="1"/>
  <c r="H73" i="7" s="1"/>
  <c r="I31" i="7"/>
  <c r="G43" i="11"/>
  <c r="G31" i="7"/>
  <c r="I132" i="8"/>
  <c r="E56" i="7"/>
  <c r="H6" i="8"/>
  <c r="I7" i="8" s="1"/>
  <c r="I6" i="8" s="1"/>
  <c r="D22" i="18"/>
  <c r="E38" i="15" s="1"/>
  <c r="C31" i="22"/>
  <c r="I25" i="11"/>
  <c r="F9" i="19"/>
  <c r="F16" i="19" s="1"/>
  <c r="G27" i="5"/>
  <c r="G16" i="16" s="1"/>
  <c r="G37" i="15"/>
  <c r="D37" i="15"/>
  <c r="H37" i="15"/>
  <c r="E37" i="15"/>
  <c r="I37" i="15"/>
  <c r="C22" i="18"/>
  <c r="H24" i="8"/>
  <c r="H23" i="8" s="1"/>
  <c r="E56" i="12"/>
  <c r="E57" i="12" s="1"/>
  <c r="E62" i="12"/>
  <c r="E63" i="12" s="1"/>
  <c r="E38" i="12"/>
  <c r="E39" i="12" s="1"/>
  <c r="E26" i="12"/>
  <c r="E27" i="12" s="1"/>
  <c r="G55" i="7"/>
  <c r="G77" i="7" s="1"/>
  <c r="G46" i="7"/>
  <c r="G60" i="7" s="1"/>
  <c r="G73" i="7" s="1"/>
  <c r="E11" i="17" s="1"/>
  <c r="H31" i="7"/>
  <c r="E50" i="12"/>
  <c r="E51" i="12" s="1"/>
  <c r="E44" i="12"/>
  <c r="E45" i="12" s="1"/>
  <c r="E32" i="12"/>
  <c r="E33" i="12" s="1"/>
  <c r="E20" i="12"/>
  <c r="E21" i="12" s="1"/>
  <c r="F17" i="12"/>
  <c r="E66" i="12"/>
  <c r="F14" i="16" s="1"/>
  <c r="E14" i="12"/>
  <c r="E15" i="12" s="1"/>
  <c r="F6" i="16"/>
  <c r="C31" i="24"/>
  <c r="F41" i="12"/>
  <c r="J31" i="7"/>
  <c r="H37" i="7"/>
  <c r="G107" i="8"/>
  <c r="H12" i="11" s="1"/>
  <c r="G16" i="21"/>
  <c r="G23" i="21" s="1"/>
  <c r="G37" i="21" s="1"/>
  <c r="C31" i="21"/>
  <c r="C31" i="23"/>
  <c r="C31" i="27"/>
  <c r="C35" i="28"/>
  <c r="F23" i="12"/>
  <c r="G35" i="4"/>
  <c r="F8" i="17" s="1"/>
  <c r="K31" i="7"/>
  <c r="J95" i="8"/>
  <c r="G25" i="15" s="1"/>
  <c r="C6" i="19"/>
  <c r="C11" i="19" s="1"/>
  <c r="G10" i="19"/>
  <c r="G17" i="19" s="1"/>
  <c r="D13" i="20"/>
  <c r="E6" i="20" s="1"/>
  <c r="E13" i="20" s="1"/>
  <c r="C10" i="21"/>
  <c r="C31" i="25"/>
  <c r="I25" i="4"/>
  <c r="I12" i="4"/>
  <c r="I16" i="4"/>
  <c r="K41" i="7"/>
  <c r="I8" i="4"/>
  <c r="I7" i="5"/>
  <c r="I55" i="7"/>
  <c r="I77" i="7" s="1"/>
  <c r="I21" i="4"/>
  <c r="I37" i="7"/>
  <c r="J34" i="7"/>
  <c r="I54" i="8"/>
  <c r="F18" i="12"/>
  <c r="F42" i="12"/>
  <c r="F11" i="12"/>
  <c r="F35" i="12"/>
  <c r="F59" i="12"/>
  <c r="H8" i="5"/>
  <c r="F24" i="12"/>
  <c r="H12" i="5"/>
  <c r="F48" i="12"/>
  <c r="H18" i="5"/>
  <c r="H10" i="8"/>
  <c r="H9" i="8" s="1"/>
  <c r="C3" i="22"/>
  <c r="E25" i="15"/>
  <c r="H132" i="8"/>
  <c r="G3" i="22"/>
  <c r="I25" i="15"/>
  <c r="L132" i="8"/>
  <c r="D3" i="23"/>
  <c r="F26" i="15"/>
  <c r="E3" i="24"/>
  <c r="G27" i="15"/>
  <c r="D32" i="14"/>
  <c r="D34" i="14" s="1"/>
  <c r="F54" i="10"/>
  <c r="F53" i="10" s="1"/>
  <c r="E3" i="28"/>
  <c r="F33" i="15"/>
  <c r="J168" i="8"/>
  <c r="I168" i="8"/>
  <c r="D17" i="14"/>
  <c r="D19" i="14" s="1"/>
  <c r="F19" i="10"/>
  <c r="F18" i="10" s="1"/>
  <c r="D3" i="13"/>
  <c r="F8" i="9"/>
  <c r="E8" i="9" s="1"/>
  <c r="F6" i="12"/>
  <c r="G24" i="12"/>
  <c r="H55" i="7"/>
  <c r="H77" i="7" s="1"/>
  <c r="D3" i="22"/>
  <c r="F25" i="15"/>
  <c r="G167" i="8"/>
  <c r="H40" i="11"/>
  <c r="H24" i="11" s="1"/>
  <c r="I42" i="7"/>
  <c r="J42" i="7" s="1"/>
  <c r="K42" i="7" s="1"/>
  <c r="J48" i="7"/>
  <c r="G88" i="7"/>
  <c r="H16" i="8"/>
  <c r="H44" i="8"/>
  <c r="E3" i="21"/>
  <c r="G24" i="15"/>
  <c r="J69" i="8"/>
  <c r="D28" i="15"/>
  <c r="H14" i="11"/>
  <c r="F3" i="25"/>
  <c r="H28" i="15"/>
  <c r="D6" i="26"/>
  <c r="D13" i="26" s="1"/>
  <c r="F61" i="10"/>
  <c r="F60" i="10" s="1"/>
  <c r="F8" i="27"/>
  <c r="F15" i="27" s="1"/>
  <c r="G36" i="4"/>
  <c r="F30" i="12"/>
  <c r="G48" i="12"/>
  <c r="F54" i="12"/>
  <c r="G87" i="7"/>
  <c r="I9" i="4"/>
  <c r="H10" i="4"/>
  <c r="I13" i="4"/>
  <c r="H14" i="4"/>
  <c r="I17" i="4"/>
  <c r="H19" i="4"/>
  <c r="I22" i="4"/>
  <c r="H23" i="4"/>
  <c r="G29" i="12" s="1"/>
  <c r="I26" i="4"/>
  <c r="H27" i="4"/>
  <c r="G53" i="12" s="1"/>
  <c r="G37" i="4"/>
  <c r="F40" i="4"/>
  <c r="D4" i="13" s="1"/>
  <c r="H6" i="5"/>
  <c r="F12" i="12"/>
  <c r="I9" i="5"/>
  <c r="H10" i="5"/>
  <c r="F36" i="12"/>
  <c r="I13" i="5"/>
  <c r="H14" i="5"/>
  <c r="F60" i="12"/>
  <c r="F5" i="12"/>
  <c r="H11" i="4"/>
  <c r="F29" i="12"/>
  <c r="H15" i="4"/>
  <c r="F53" i="12"/>
  <c r="H20" i="4"/>
  <c r="G11" i="12" s="1"/>
  <c r="H24" i="4"/>
  <c r="H28" i="4"/>
  <c r="H11" i="5"/>
  <c r="H15" i="5"/>
  <c r="F33" i="16"/>
  <c r="F16" i="16"/>
  <c r="G85" i="7"/>
  <c r="G89" i="7"/>
  <c r="I52" i="8"/>
  <c r="I51" i="8" s="1"/>
  <c r="G58" i="8"/>
  <c r="D25" i="15"/>
  <c r="E25" i="10"/>
  <c r="F3" i="22"/>
  <c r="H25" i="15"/>
  <c r="K132" i="8"/>
  <c r="C3" i="23"/>
  <c r="E26" i="15"/>
  <c r="G3" i="23"/>
  <c r="I26" i="15"/>
  <c r="D3" i="24"/>
  <c r="F27" i="15"/>
  <c r="E46" i="10"/>
  <c r="F3" i="23"/>
  <c r="H26" i="15"/>
  <c r="C3" i="24"/>
  <c r="E27" i="15"/>
  <c r="G3" i="24"/>
  <c r="I27" i="15"/>
  <c r="E3" i="25"/>
  <c r="G28" i="15"/>
  <c r="C5" i="26"/>
  <c r="C10" i="26" s="1"/>
  <c r="G9" i="26"/>
  <c r="G16" i="26" s="1"/>
  <c r="G23" i="26" s="1"/>
  <c r="G37" i="26" s="1"/>
  <c r="E7" i="27"/>
  <c r="E14" i="27" s="1"/>
  <c r="D3" i="28"/>
  <c r="E33" i="15"/>
  <c r="H3" i="28"/>
  <c r="I33" i="15"/>
  <c r="F12" i="10"/>
  <c r="C3" i="25"/>
  <c r="E28" i="15"/>
  <c r="G3" i="25"/>
  <c r="I28" i="15"/>
  <c r="E7" i="26"/>
  <c r="E14" i="26" s="1"/>
  <c r="C5" i="27"/>
  <c r="C10" i="27" s="1"/>
  <c r="G9" i="27"/>
  <c r="G16" i="27" s="1"/>
  <c r="G23" i="27" s="1"/>
  <c r="G37" i="27" s="1"/>
  <c r="F3" i="28"/>
  <c r="G33" i="15"/>
  <c r="E39" i="10"/>
  <c r="E3" i="23"/>
  <c r="G26" i="15"/>
  <c r="F3" i="24"/>
  <c r="H27" i="15"/>
  <c r="D3" i="25"/>
  <c r="F28" i="15"/>
  <c r="F8" i="26"/>
  <c r="F15" i="26" s="1"/>
  <c r="D6" i="27"/>
  <c r="D13" i="27" s="1"/>
  <c r="G3" i="28"/>
  <c r="H33" i="15"/>
  <c r="I7" i="11"/>
  <c r="D43" i="11"/>
  <c r="E8" i="12"/>
  <c r="E9" i="12" s="1"/>
  <c r="E65" i="12"/>
  <c r="E25" i="18"/>
  <c r="E9" i="18"/>
  <c r="F26" i="18"/>
  <c r="F10" i="18"/>
  <c r="G11" i="18"/>
  <c r="C31" i="20"/>
  <c r="C14" i="18"/>
  <c r="D48" i="14" s="1"/>
  <c r="D24" i="18"/>
  <c r="D30" i="18" s="1"/>
  <c r="D8" i="18"/>
  <c r="H28" i="18"/>
  <c r="H12" i="18"/>
  <c r="E22" i="18"/>
  <c r="F38" i="15" s="1"/>
  <c r="C30" i="18"/>
  <c r="E7" i="20"/>
  <c r="E14" i="20" s="1"/>
  <c r="D13" i="21"/>
  <c r="C12" i="21"/>
  <c r="F22" i="21"/>
  <c r="F36" i="21" s="1"/>
  <c r="G8" i="21"/>
  <c r="G15" i="21" s="1"/>
  <c r="G22" i="21" s="1"/>
  <c r="C5" i="20"/>
  <c r="C10" i="20" s="1"/>
  <c r="G9" i="20"/>
  <c r="G16" i="20" s="1"/>
  <c r="G23" i="20" s="1"/>
  <c r="G37" i="20" s="1"/>
  <c r="F15" i="20"/>
  <c r="C27" i="28"/>
  <c r="F38" i="17" l="1"/>
  <c r="G38" i="17" s="1"/>
  <c r="H38" i="17" s="1"/>
  <c r="I38" i="17" s="1"/>
  <c r="F50" i="12"/>
  <c r="F51" i="12" s="1"/>
  <c r="D41" i="15"/>
  <c r="D53" i="14"/>
  <c r="F81" i="10"/>
  <c r="G42" i="11"/>
  <c r="D20" i="20"/>
  <c r="D34" i="20" s="1"/>
  <c r="E27" i="20" s="1"/>
  <c r="E34" i="20" s="1"/>
  <c r="I32" i="15"/>
  <c r="G38" i="7"/>
  <c r="F15" i="16" s="1"/>
  <c r="F31" i="16" s="1"/>
  <c r="D22" i="13"/>
  <c r="H38" i="7"/>
  <c r="G15" i="16" s="1"/>
  <c r="G31" i="16" s="1"/>
  <c r="D10" i="13"/>
  <c r="I38" i="7"/>
  <c r="H15" i="16" s="1"/>
  <c r="H31" i="16" s="1"/>
  <c r="G33" i="16"/>
  <c r="F32" i="15"/>
  <c r="H32" i="15"/>
  <c r="E32" i="15"/>
  <c r="H25" i="8"/>
  <c r="H27" i="8" s="1"/>
  <c r="I26" i="8" s="1"/>
  <c r="I24" i="8"/>
  <c r="I23" i="8" s="1"/>
  <c r="J24" i="8" s="1"/>
  <c r="J23" i="8" s="1"/>
  <c r="F20" i="12"/>
  <c r="F21" i="12" s="1"/>
  <c r="F44" i="12"/>
  <c r="F45" i="12" s="1"/>
  <c r="E32" i="10"/>
  <c r="D23" i="14" s="1"/>
  <c r="D25" i="14" s="1"/>
  <c r="J132" i="8"/>
  <c r="E3" i="22"/>
  <c r="E7" i="22" s="1"/>
  <c r="E14" i="22" s="1"/>
  <c r="F26" i="12"/>
  <c r="F27" i="12" s="1"/>
  <c r="G56" i="7"/>
  <c r="G90" i="7"/>
  <c r="D11" i="13" s="1"/>
  <c r="G32" i="15"/>
  <c r="C12" i="20"/>
  <c r="D5" i="20" s="1"/>
  <c r="D10" i="20" s="1"/>
  <c r="G132" i="8"/>
  <c r="G30" i="8"/>
  <c r="H31" i="8" s="1"/>
  <c r="D26" i="15"/>
  <c r="D32" i="15" s="1"/>
  <c r="C13" i="19"/>
  <c r="C18" i="19" s="1"/>
  <c r="E13" i="14" s="1"/>
  <c r="D20" i="13"/>
  <c r="F32" i="12"/>
  <c r="F33" i="12" s="1"/>
  <c r="F14" i="12"/>
  <c r="F15" i="12" s="1"/>
  <c r="E6" i="27"/>
  <c r="E13" i="27" s="1"/>
  <c r="D20" i="27"/>
  <c r="D34" i="27" s="1"/>
  <c r="G8" i="27"/>
  <c r="G15" i="27" s="1"/>
  <c r="G22" i="27" s="1"/>
  <c r="F22" i="27"/>
  <c r="F36" i="27" s="1"/>
  <c r="E20" i="20"/>
  <c r="F6" i="20"/>
  <c r="F13" i="20" s="1"/>
  <c r="F22" i="26"/>
  <c r="F36" i="26" s="1"/>
  <c r="G8" i="26"/>
  <c r="G15" i="26" s="1"/>
  <c r="G22" i="26" s="1"/>
  <c r="J7" i="8"/>
  <c r="J6" i="8" s="1"/>
  <c r="F7" i="19"/>
  <c r="F14" i="19" s="1"/>
  <c r="H39" i="8"/>
  <c r="H41" i="8" s="1"/>
  <c r="H42" i="8" s="1"/>
  <c r="I38" i="8"/>
  <c r="I37" i="8" s="1"/>
  <c r="E21" i="20"/>
  <c r="E35" i="20" s="1"/>
  <c r="F7" i="20"/>
  <c r="F14" i="20" s="1"/>
  <c r="G8" i="19"/>
  <c r="G15" i="19" s="1"/>
  <c r="F7" i="26"/>
  <c r="F14" i="26" s="1"/>
  <c r="E21" i="26"/>
  <c r="E35" i="26" s="1"/>
  <c r="H11" i="8"/>
  <c r="H13" i="8" s="1"/>
  <c r="H14" i="8" s="1"/>
  <c r="I10" i="8"/>
  <c r="I9" i="8" s="1"/>
  <c r="I53" i="8"/>
  <c r="I55" i="8" s="1"/>
  <c r="I56" i="8" s="1"/>
  <c r="J52" i="8"/>
  <c r="J51" i="8" s="1"/>
  <c r="G8" i="20"/>
  <c r="G15" i="20" s="1"/>
  <c r="G22" i="20" s="1"/>
  <c r="F22" i="20"/>
  <c r="F36" i="20" s="1"/>
  <c r="C19" i="20"/>
  <c r="F8" i="24"/>
  <c r="F15" i="24" s="1"/>
  <c r="F8" i="28"/>
  <c r="F16" i="28" s="1"/>
  <c r="G9" i="25"/>
  <c r="G16" i="25" s="1"/>
  <c r="G23" i="25" s="1"/>
  <c r="G37" i="25" s="1"/>
  <c r="E3" i="13"/>
  <c r="G8" i="9"/>
  <c r="G9" i="9" s="1"/>
  <c r="F12" i="15" s="1"/>
  <c r="H88" i="7"/>
  <c r="G40" i="4"/>
  <c r="E4" i="13" s="1"/>
  <c r="H87" i="7"/>
  <c r="H86" i="7"/>
  <c r="H89" i="7"/>
  <c r="H85" i="7"/>
  <c r="I19" i="4"/>
  <c r="H5" i="12" s="1"/>
  <c r="H36" i="4"/>
  <c r="H35" i="4"/>
  <c r="G8" i="17" s="1"/>
  <c r="F62" i="10"/>
  <c r="F64" i="10" s="1"/>
  <c r="G61" i="10"/>
  <c r="G60" i="10" s="1"/>
  <c r="C3" i="28"/>
  <c r="D33" i="15"/>
  <c r="H168" i="8"/>
  <c r="G9" i="22"/>
  <c r="G16" i="22" s="1"/>
  <c r="G23" i="22" s="1"/>
  <c r="G37" i="22" s="1"/>
  <c r="J8" i="4"/>
  <c r="F25" i="18"/>
  <c r="F9" i="18"/>
  <c r="F11" i="10"/>
  <c r="D14" i="18"/>
  <c r="E48" i="14" s="1"/>
  <c r="E24" i="18"/>
  <c r="E30" i="18" s="1"/>
  <c r="E8" i="18"/>
  <c r="D6" i="25"/>
  <c r="D13" i="25" s="1"/>
  <c r="E7" i="23"/>
  <c r="E14" i="23" s="1"/>
  <c r="E21" i="27"/>
  <c r="E35" i="27" s="1"/>
  <c r="F7" i="27"/>
  <c r="F14" i="27" s="1"/>
  <c r="E6" i="21"/>
  <c r="E13" i="21" s="1"/>
  <c r="D20" i="21"/>
  <c r="D34" i="21" s="1"/>
  <c r="E39" i="15"/>
  <c r="D16" i="13"/>
  <c r="C12" i="27"/>
  <c r="H10" i="28"/>
  <c r="H18" i="28" s="1"/>
  <c r="H26" i="28" s="1"/>
  <c r="C12" i="26"/>
  <c r="G9" i="24"/>
  <c r="G16" i="24" s="1"/>
  <c r="G23" i="24" s="1"/>
  <c r="G37" i="24" s="1"/>
  <c r="F8" i="23"/>
  <c r="F15" i="23" s="1"/>
  <c r="D6" i="24"/>
  <c r="D13" i="24" s="1"/>
  <c r="C5" i="23"/>
  <c r="C10" i="23" s="1"/>
  <c r="D20" i="14"/>
  <c r="D22" i="14" s="1"/>
  <c r="F26" i="10"/>
  <c r="F25" i="10" s="1"/>
  <c r="H59" i="8"/>
  <c r="H58" i="8" s="1"/>
  <c r="G60" i="12"/>
  <c r="I15" i="5"/>
  <c r="I24" i="4"/>
  <c r="G47" i="12"/>
  <c r="G50" i="12" s="1"/>
  <c r="G51" i="12" s="1"/>
  <c r="I15" i="4"/>
  <c r="G30" i="12"/>
  <c r="G32" i="12" s="1"/>
  <c r="G33" i="12" s="1"/>
  <c r="I10" i="5"/>
  <c r="J26" i="4"/>
  <c r="G41" i="12"/>
  <c r="I14" i="4"/>
  <c r="J9" i="4"/>
  <c r="F9" i="17"/>
  <c r="G16" i="5"/>
  <c r="G6" i="16" s="1"/>
  <c r="G35" i="12"/>
  <c r="E7" i="21"/>
  <c r="E14" i="21" s="1"/>
  <c r="J55" i="7"/>
  <c r="J77" i="7" s="1"/>
  <c r="K48" i="7"/>
  <c r="K55" i="7" s="1"/>
  <c r="K77" i="7" s="1"/>
  <c r="E7" i="28"/>
  <c r="E15" i="28" s="1"/>
  <c r="E7" i="24"/>
  <c r="E14" i="24" s="1"/>
  <c r="C5" i="22"/>
  <c r="C10" i="22" s="1"/>
  <c r="I18" i="5"/>
  <c r="H27" i="5"/>
  <c r="G18" i="12"/>
  <c r="I8" i="5"/>
  <c r="F38" i="12"/>
  <c r="F39" i="12" s="1"/>
  <c r="H37" i="4"/>
  <c r="F55" i="10"/>
  <c r="G54" i="10"/>
  <c r="G53" i="10" s="1"/>
  <c r="G54" i="12"/>
  <c r="G56" i="12" s="1"/>
  <c r="G57" i="12" s="1"/>
  <c r="I14" i="5"/>
  <c r="J13" i="4"/>
  <c r="J16" i="4"/>
  <c r="F11" i="17"/>
  <c r="E10" i="13"/>
  <c r="H27" i="18"/>
  <c r="H11" i="18"/>
  <c r="D26" i="14"/>
  <c r="D28" i="14" s="1"/>
  <c r="F40" i="10"/>
  <c r="F39" i="10" s="1"/>
  <c r="G9" i="10"/>
  <c r="G8" i="10" s="1"/>
  <c r="D6" i="28"/>
  <c r="D14" i="28" s="1"/>
  <c r="E7" i="25"/>
  <c r="E14" i="25" s="1"/>
  <c r="C5" i="24"/>
  <c r="C10" i="24" s="1"/>
  <c r="D29" i="14"/>
  <c r="D31" i="14" s="1"/>
  <c r="F47" i="10"/>
  <c r="F46" i="10" s="1"/>
  <c r="G9" i="23"/>
  <c r="G16" i="23" s="1"/>
  <c r="G23" i="23" s="1"/>
  <c r="G37" i="23" s="1"/>
  <c r="I28" i="4"/>
  <c r="H59" i="12" s="1"/>
  <c r="I20" i="4"/>
  <c r="H12" i="12" s="1"/>
  <c r="G23" i="12"/>
  <c r="G26" i="12" s="1"/>
  <c r="G27" i="12" s="1"/>
  <c r="I11" i="4"/>
  <c r="H48" i="12"/>
  <c r="J13" i="5"/>
  <c r="I23" i="4"/>
  <c r="H29" i="12" s="1"/>
  <c r="J17" i="4"/>
  <c r="F8" i="25"/>
  <c r="F15" i="25" s="1"/>
  <c r="H18" i="8"/>
  <c r="H20" i="8" s="1"/>
  <c r="I17" i="8"/>
  <c r="I16" i="8" s="1"/>
  <c r="F66" i="12"/>
  <c r="G14" i="16" s="1"/>
  <c r="F20" i="10"/>
  <c r="F22" i="10" s="1"/>
  <c r="F23" i="10" s="1"/>
  <c r="G19" i="10"/>
  <c r="G18" i="10" s="1"/>
  <c r="D6" i="23"/>
  <c r="D13" i="23" s="1"/>
  <c r="G42" i="12"/>
  <c r="I12" i="5"/>
  <c r="J37" i="7"/>
  <c r="J38" i="7" s="1"/>
  <c r="I15" i="16" s="1"/>
  <c r="I31" i="16" s="1"/>
  <c r="K34" i="7"/>
  <c r="K37" i="7" s="1"/>
  <c r="K38" i="7" s="1"/>
  <c r="J15" i="16" s="1"/>
  <c r="J31" i="16" s="1"/>
  <c r="J21" i="4"/>
  <c r="J7" i="5"/>
  <c r="G5" i="12"/>
  <c r="K46" i="7"/>
  <c r="J25" i="4"/>
  <c r="G29" i="21"/>
  <c r="G36" i="21" s="1"/>
  <c r="G9" i="19"/>
  <c r="G16" i="19" s="1"/>
  <c r="G9" i="28"/>
  <c r="G17" i="28" s="1"/>
  <c r="H6" i="11"/>
  <c r="G36" i="12"/>
  <c r="I11" i="5"/>
  <c r="H24" i="12"/>
  <c r="J9" i="5"/>
  <c r="J46" i="7"/>
  <c r="E68" i="12"/>
  <c r="E69" i="12" s="1"/>
  <c r="D5" i="21"/>
  <c r="D10" i="21" s="1"/>
  <c r="C19" i="21"/>
  <c r="C17" i="21"/>
  <c r="E17" i="14" s="1"/>
  <c r="G26" i="18"/>
  <c r="G10" i="18"/>
  <c r="C5" i="25"/>
  <c r="C10" i="25" s="1"/>
  <c r="F8" i="22"/>
  <c r="F15" i="22" s="1"/>
  <c r="F56" i="12"/>
  <c r="F57" i="12" s="1"/>
  <c r="F65" i="12"/>
  <c r="F8" i="12"/>
  <c r="F9" i="12" s="1"/>
  <c r="G6" i="12"/>
  <c r="I6" i="5"/>
  <c r="I27" i="4"/>
  <c r="J22" i="4"/>
  <c r="G17" i="12"/>
  <c r="I10" i="4"/>
  <c r="D20" i="26"/>
  <c r="D34" i="26" s="1"/>
  <c r="E6" i="26"/>
  <c r="E13" i="26" s="1"/>
  <c r="H46" i="8"/>
  <c r="H48" i="8" s="1"/>
  <c r="H49" i="8" s="1"/>
  <c r="I45" i="8"/>
  <c r="I44" i="8" s="1"/>
  <c r="D6" i="22"/>
  <c r="D13" i="22" s="1"/>
  <c r="E6" i="14"/>
  <c r="E18" i="17" s="1"/>
  <c r="F11" i="9"/>
  <c r="G59" i="12"/>
  <c r="I46" i="7"/>
  <c r="F62" i="12"/>
  <c r="F63" i="12" s="1"/>
  <c r="G12" i="12"/>
  <c r="G14" i="12" s="1"/>
  <c r="G15" i="12" s="1"/>
  <c r="J12" i="4"/>
  <c r="H56" i="7"/>
  <c r="I25" i="8" l="1"/>
  <c r="I27" i="8" s="1"/>
  <c r="G81" i="10"/>
  <c r="F86" i="10"/>
  <c r="E86" i="10"/>
  <c r="E91" i="10" s="1"/>
  <c r="F92" i="10" s="1"/>
  <c r="D58" i="14"/>
  <c r="E68" i="10" s="1"/>
  <c r="F70" i="10" s="1"/>
  <c r="C17" i="20"/>
  <c r="E14" i="14" s="1"/>
  <c r="F17" i="16"/>
  <c r="D5" i="13" s="1"/>
  <c r="H28" i="8"/>
  <c r="D12" i="20"/>
  <c r="D6" i="19"/>
  <c r="D11" i="19" s="1"/>
  <c r="C12" i="25"/>
  <c r="C19" i="25" s="1"/>
  <c r="G20" i="12"/>
  <c r="G21" i="12" s="1"/>
  <c r="F33" i="10"/>
  <c r="F32" i="10" s="1"/>
  <c r="F34" i="10" s="1"/>
  <c r="G44" i="12"/>
  <c r="G45" i="12" s="1"/>
  <c r="H90" i="7"/>
  <c r="E11" i="13" s="1"/>
  <c r="H30" i="8"/>
  <c r="G62" i="12"/>
  <c r="G63" i="12" s="1"/>
  <c r="I48" i="12"/>
  <c r="C12" i="24"/>
  <c r="D5" i="24" s="1"/>
  <c r="F7" i="28"/>
  <c r="F15" i="28" s="1"/>
  <c r="E23" i="28"/>
  <c r="F22" i="25"/>
  <c r="F36" i="25" s="1"/>
  <c r="G8" i="25"/>
  <c r="G15" i="25" s="1"/>
  <c r="G22" i="25" s="1"/>
  <c r="F7" i="25"/>
  <c r="F14" i="25" s="1"/>
  <c r="E21" i="25"/>
  <c r="E35" i="25" s="1"/>
  <c r="F41" i="10"/>
  <c r="F43" i="10" s="1"/>
  <c r="F44" i="10" s="1"/>
  <c r="G40" i="10"/>
  <c r="G39" i="10" s="1"/>
  <c r="E21" i="22"/>
  <c r="E35" i="22" s="1"/>
  <c r="F7" i="22"/>
  <c r="F14" i="22" s="1"/>
  <c r="E21" i="24"/>
  <c r="E35" i="24" s="1"/>
  <c r="F7" i="24"/>
  <c r="F14" i="24" s="1"/>
  <c r="F7" i="21"/>
  <c r="F14" i="21" s="1"/>
  <c r="E21" i="21"/>
  <c r="E35" i="21" s="1"/>
  <c r="D20" i="25"/>
  <c r="D34" i="25" s="1"/>
  <c r="E6" i="25"/>
  <c r="E13" i="25" s="1"/>
  <c r="F20" i="20"/>
  <c r="G6" i="20"/>
  <c r="G13" i="20" s="1"/>
  <c r="G20" i="20" s="1"/>
  <c r="J17" i="8"/>
  <c r="J16" i="8" s="1"/>
  <c r="I18" i="8"/>
  <c r="F27" i="20"/>
  <c r="H9" i="10"/>
  <c r="H8" i="10" s="1"/>
  <c r="G7" i="27"/>
  <c r="G14" i="27" s="1"/>
  <c r="G21" i="27" s="1"/>
  <c r="F21" i="27"/>
  <c r="I11" i="8"/>
  <c r="J10" i="8"/>
  <c r="J9" i="8" s="1"/>
  <c r="G8" i="24"/>
  <c r="G15" i="24" s="1"/>
  <c r="G22" i="24" s="1"/>
  <c r="F22" i="24"/>
  <c r="F36" i="24" s="1"/>
  <c r="I39" i="8"/>
  <c r="J38" i="8"/>
  <c r="J37" i="8" s="1"/>
  <c r="E20" i="26"/>
  <c r="F6" i="26"/>
  <c r="F13" i="26" s="1"/>
  <c r="G20" i="10"/>
  <c r="H19" i="10"/>
  <c r="H18" i="10" s="1"/>
  <c r="H41" i="12"/>
  <c r="J14" i="4"/>
  <c r="I41" i="12" s="1"/>
  <c r="J24" i="4"/>
  <c r="I35" i="12" s="1"/>
  <c r="D38" i="14"/>
  <c r="E6" i="24"/>
  <c r="E13" i="24" s="1"/>
  <c r="D20" i="24"/>
  <c r="D34" i="24" s="1"/>
  <c r="F22" i="23"/>
  <c r="F36" i="23" s="1"/>
  <c r="G8" i="23"/>
  <c r="G15" i="23" s="1"/>
  <c r="G22" i="23" s="1"/>
  <c r="C19" i="27"/>
  <c r="C17" i="27"/>
  <c r="D5" i="27"/>
  <c r="D10" i="27" s="1"/>
  <c r="F6" i="21"/>
  <c r="F13" i="21" s="1"/>
  <c r="E20" i="21"/>
  <c r="E21" i="23"/>
  <c r="E35" i="23" s="1"/>
  <c r="F7" i="23"/>
  <c r="F14" i="23" s="1"/>
  <c r="G63" i="10"/>
  <c r="G29" i="20"/>
  <c r="G36" i="20" s="1"/>
  <c r="D12" i="15"/>
  <c r="D6" i="14"/>
  <c r="F9" i="9"/>
  <c r="E12" i="15" s="1"/>
  <c r="H18" i="11"/>
  <c r="J45" i="8"/>
  <c r="J44" i="8" s="1"/>
  <c r="I46" i="8"/>
  <c r="F22" i="22"/>
  <c r="F36" i="22" s="1"/>
  <c r="G8" i="22"/>
  <c r="G15" i="22" s="1"/>
  <c r="G22" i="22" s="1"/>
  <c r="D12" i="21"/>
  <c r="H36" i="12"/>
  <c r="J11" i="5"/>
  <c r="I19" i="8"/>
  <c r="J20" i="4"/>
  <c r="I11" i="12" s="1"/>
  <c r="H17" i="12"/>
  <c r="J10" i="4"/>
  <c r="I17" i="12" s="1"/>
  <c r="I60" i="7"/>
  <c r="I73" i="7" s="1"/>
  <c r="I56" i="7"/>
  <c r="E7" i="14"/>
  <c r="F12" i="9"/>
  <c r="F68" i="12"/>
  <c r="F69" i="12" s="1"/>
  <c r="H26" i="18"/>
  <c r="H10" i="18"/>
  <c r="C24" i="21"/>
  <c r="C33" i="21"/>
  <c r="I24" i="12"/>
  <c r="G65" i="12"/>
  <c r="G8" i="12"/>
  <c r="G9" i="12" s="1"/>
  <c r="G21" i="10"/>
  <c r="G17" i="16"/>
  <c r="H21" i="8"/>
  <c r="J23" i="4"/>
  <c r="I29" i="12" s="1"/>
  <c r="H23" i="12"/>
  <c r="H26" i="12" s="1"/>
  <c r="H27" i="12" s="1"/>
  <c r="J11" i="4"/>
  <c r="I23" i="12" s="1"/>
  <c r="J28" i="4"/>
  <c r="I59" i="12" s="1"/>
  <c r="F57" i="10"/>
  <c r="F3" i="13"/>
  <c r="H8" i="9"/>
  <c r="H9" i="9" s="1"/>
  <c r="G12" i="15" s="1"/>
  <c r="I87" i="7"/>
  <c r="I85" i="7"/>
  <c r="I86" i="7"/>
  <c r="I89" i="7"/>
  <c r="I88" i="7"/>
  <c r="H40" i="4"/>
  <c r="F4" i="13" s="1"/>
  <c r="H33" i="16"/>
  <c r="H16" i="16"/>
  <c r="G38" i="12"/>
  <c r="G39" i="12" s="1"/>
  <c r="H11" i="12"/>
  <c r="H14" i="12" s="1"/>
  <c r="H15" i="12" s="1"/>
  <c r="C17" i="26"/>
  <c r="E32" i="14" s="1"/>
  <c r="C19" i="26"/>
  <c r="D5" i="26"/>
  <c r="D10" i="26" s="1"/>
  <c r="F28" i="27"/>
  <c r="F24" i="18"/>
  <c r="F30" i="18" s="1"/>
  <c r="F8" i="18"/>
  <c r="E14" i="18"/>
  <c r="F48" i="14" s="1"/>
  <c r="G25" i="18"/>
  <c r="G9" i="18"/>
  <c r="I35" i="4"/>
  <c r="H8" i="17" s="1"/>
  <c r="J19" i="4"/>
  <c r="I36" i="4"/>
  <c r="F6" i="14"/>
  <c r="F18" i="17" s="1"/>
  <c r="G11" i="9"/>
  <c r="J54" i="8"/>
  <c r="D20" i="23"/>
  <c r="D34" i="23" s="1"/>
  <c r="E6" i="23"/>
  <c r="E13" i="23" s="1"/>
  <c r="J26" i="8"/>
  <c r="G55" i="10"/>
  <c r="H54" i="10"/>
  <c r="H53" i="10" s="1"/>
  <c r="I27" i="5"/>
  <c r="J18" i="5"/>
  <c r="J27" i="5" s="1"/>
  <c r="H30" i="12"/>
  <c r="H32" i="12" s="1"/>
  <c r="H33" i="12" s="1"/>
  <c r="J10" i="5"/>
  <c r="H60" i="8"/>
  <c r="H62" i="8" s="1"/>
  <c r="H63" i="8" s="1"/>
  <c r="I59" i="8"/>
  <c r="I58" i="8" s="1"/>
  <c r="H42" i="28"/>
  <c r="H27" i="28"/>
  <c r="H13" i="13" s="1"/>
  <c r="I6" i="15" s="1"/>
  <c r="D17" i="13"/>
  <c r="F39" i="15"/>
  <c r="E16" i="13"/>
  <c r="C5" i="28"/>
  <c r="C11" i="28" s="1"/>
  <c r="F24" i="28"/>
  <c r="G8" i="28"/>
  <c r="G16" i="28" s="1"/>
  <c r="F28" i="20"/>
  <c r="G29" i="26"/>
  <c r="G36" i="26" s="1"/>
  <c r="E27" i="26"/>
  <c r="D5" i="25"/>
  <c r="D10" i="25" s="1"/>
  <c r="J60" i="7"/>
  <c r="J73" i="7" s="1"/>
  <c r="J56" i="7"/>
  <c r="F48" i="10"/>
  <c r="F50" i="10" s="1"/>
  <c r="G47" i="10"/>
  <c r="G46" i="10" s="1"/>
  <c r="E6" i="28"/>
  <c r="E14" i="28" s="1"/>
  <c r="D22" i="28"/>
  <c r="D38" i="28" s="1"/>
  <c r="K24" i="8"/>
  <c r="K23" i="8" s="1"/>
  <c r="J25" i="8"/>
  <c r="H35" i="12"/>
  <c r="H18" i="12"/>
  <c r="J8" i="5"/>
  <c r="I18" i="12" s="1"/>
  <c r="I37" i="4"/>
  <c r="G62" i="10"/>
  <c r="H61" i="10"/>
  <c r="H60" i="10" s="1"/>
  <c r="E5" i="20"/>
  <c r="E10" i="20" s="1"/>
  <c r="D17" i="20"/>
  <c r="D19" i="20"/>
  <c r="D24" i="20" s="1"/>
  <c r="I12" i="8"/>
  <c r="G7" i="20"/>
  <c r="G14" i="20" s="1"/>
  <c r="G21" i="20" s="1"/>
  <c r="F21" i="20"/>
  <c r="I40" i="8"/>
  <c r="G29" i="27"/>
  <c r="G36" i="27" s="1"/>
  <c r="E27" i="27"/>
  <c r="I47" i="8"/>
  <c r="H6" i="12"/>
  <c r="H8" i="12" s="1"/>
  <c r="H9" i="12" s="1"/>
  <c r="J6" i="5"/>
  <c r="C33" i="20"/>
  <c r="C24" i="20"/>
  <c r="J53" i="8"/>
  <c r="K52" i="8"/>
  <c r="K51" i="8" s="1"/>
  <c r="G7" i="26"/>
  <c r="G14" i="26" s="1"/>
  <c r="G21" i="26" s="1"/>
  <c r="F21" i="26"/>
  <c r="G7" i="19"/>
  <c r="G14" i="19" s="1"/>
  <c r="F6" i="27"/>
  <c r="F13" i="27" s="1"/>
  <c r="E20" i="27"/>
  <c r="D20" i="22"/>
  <c r="D34" i="22" s="1"/>
  <c r="E6" i="22"/>
  <c r="E13" i="22" s="1"/>
  <c r="G66" i="12"/>
  <c r="H14" i="16" s="1"/>
  <c r="J27" i="4"/>
  <c r="G25" i="28"/>
  <c r="H9" i="28"/>
  <c r="H17" i="28" s="1"/>
  <c r="K60" i="7"/>
  <c r="K73" i="7" s="1"/>
  <c r="K56" i="7"/>
  <c r="H42" i="12"/>
  <c r="J12" i="5"/>
  <c r="I42" i="12" s="1"/>
  <c r="H53" i="12"/>
  <c r="I28" i="8"/>
  <c r="H54" i="12"/>
  <c r="J14" i="5"/>
  <c r="C12" i="22"/>
  <c r="H47" i="12"/>
  <c r="H50" i="12" s="1"/>
  <c r="H51" i="12" s="1"/>
  <c r="J15" i="4"/>
  <c r="I47" i="12" s="1"/>
  <c r="H60" i="12"/>
  <c r="H62" i="12" s="1"/>
  <c r="H63" i="12" s="1"/>
  <c r="J15" i="5"/>
  <c r="F27" i="10"/>
  <c r="F29" i="10" s="1"/>
  <c r="G26" i="10"/>
  <c r="G25" i="10" s="1"/>
  <c r="C12" i="23"/>
  <c r="E27" i="21"/>
  <c r="F13" i="10"/>
  <c r="G12" i="10"/>
  <c r="F65" i="10"/>
  <c r="G9" i="17"/>
  <c r="H16" i="5"/>
  <c r="H6" i="16" s="1"/>
  <c r="F28" i="26"/>
  <c r="K7" i="8"/>
  <c r="K6" i="8" s="1"/>
  <c r="F35" i="27" l="1"/>
  <c r="D13" i="19"/>
  <c r="C17" i="25"/>
  <c r="E29" i="14" s="1"/>
  <c r="F93" i="10"/>
  <c r="E57" i="14" s="1"/>
  <c r="D18" i="13"/>
  <c r="E53" i="14"/>
  <c r="F87" i="10"/>
  <c r="H81" i="10"/>
  <c r="G86" i="10"/>
  <c r="F53" i="14" s="1"/>
  <c r="G64" i="10"/>
  <c r="H63" i="10" s="1"/>
  <c r="G22" i="10"/>
  <c r="H21" i="10" s="1"/>
  <c r="I13" i="8"/>
  <c r="I14" i="8" s="1"/>
  <c r="F35" i="26"/>
  <c r="G28" i="26" s="1"/>
  <c r="G35" i="26" s="1"/>
  <c r="F35" i="20"/>
  <c r="G28" i="20" s="1"/>
  <c r="G35" i="20" s="1"/>
  <c r="E34" i="21"/>
  <c r="F27" i="21" s="1"/>
  <c r="F36" i="10"/>
  <c r="G35" i="10" s="1"/>
  <c r="F34" i="20"/>
  <c r="G27" i="20" s="1"/>
  <c r="G34" i="20" s="1"/>
  <c r="E34" i="27"/>
  <c r="I36" i="12"/>
  <c r="I38" i="12" s="1"/>
  <c r="I39" i="12" s="1"/>
  <c r="I20" i="8"/>
  <c r="J19" i="8" s="1"/>
  <c r="I48" i="8"/>
  <c r="J47" i="8" s="1"/>
  <c r="H56" i="12"/>
  <c r="H57" i="12" s="1"/>
  <c r="C17" i="24"/>
  <c r="E26" i="14" s="1"/>
  <c r="G33" i="10"/>
  <c r="G32" i="10" s="1"/>
  <c r="H33" i="10" s="1"/>
  <c r="H32" i="10" s="1"/>
  <c r="I50" i="12"/>
  <c r="I51" i="12" s="1"/>
  <c r="I44" i="12"/>
  <c r="I45" i="12" s="1"/>
  <c r="D10" i="24"/>
  <c r="D12" i="24"/>
  <c r="D17" i="24" s="1"/>
  <c r="F26" i="14" s="1"/>
  <c r="I54" i="12"/>
  <c r="J55" i="8"/>
  <c r="K54" i="8" s="1"/>
  <c r="H38" i="12"/>
  <c r="H39" i="12" s="1"/>
  <c r="I31" i="8"/>
  <c r="I30" i="8" s="1"/>
  <c r="I41" i="8"/>
  <c r="J40" i="8" s="1"/>
  <c r="J27" i="8"/>
  <c r="J28" i="8" s="1"/>
  <c r="C19" i="24"/>
  <c r="C33" i="24" s="1"/>
  <c r="H32" i="8"/>
  <c r="H34" i="8" s="1"/>
  <c r="H35" i="8" s="1"/>
  <c r="D12" i="27"/>
  <c r="D17" i="27" s="1"/>
  <c r="I60" i="12"/>
  <c r="I62" i="12" s="1"/>
  <c r="I63" i="12" s="1"/>
  <c r="I30" i="12"/>
  <c r="I32" i="12" s="1"/>
  <c r="I33" i="12" s="1"/>
  <c r="E34" i="26"/>
  <c r="F27" i="26" s="1"/>
  <c r="G27" i="10"/>
  <c r="H26" i="10"/>
  <c r="H25" i="10" s="1"/>
  <c r="H62" i="10"/>
  <c r="I61" i="10"/>
  <c r="I60" i="10" s="1"/>
  <c r="I60" i="8"/>
  <c r="J59" i="8"/>
  <c r="J58" i="8" s="1"/>
  <c r="F6" i="24"/>
  <c r="F13" i="24" s="1"/>
  <c r="E20" i="24"/>
  <c r="G41" i="10"/>
  <c r="H40" i="10"/>
  <c r="H39" i="10" s="1"/>
  <c r="K25" i="8"/>
  <c r="L24" i="8"/>
  <c r="L23" i="8" s="1"/>
  <c r="H8" i="28"/>
  <c r="H16" i="28" s="1"/>
  <c r="H55" i="10"/>
  <c r="I54" i="10"/>
  <c r="I53" i="10" s="1"/>
  <c r="H20" i="10"/>
  <c r="I19" i="10"/>
  <c r="I18" i="10" s="1"/>
  <c r="J18" i="8"/>
  <c r="K17" i="8"/>
  <c r="K16" i="8" s="1"/>
  <c r="F6" i="25"/>
  <c r="F13" i="25" s="1"/>
  <c r="E20" i="25"/>
  <c r="F21" i="22"/>
  <c r="G7" i="22"/>
  <c r="G14" i="22" s="1"/>
  <c r="G21" i="22" s="1"/>
  <c r="F21" i="25"/>
  <c r="G7" i="25"/>
  <c r="G14" i="25" s="1"/>
  <c r="G21" i="25" s="1"/>
  <c r="E20" i="23"/>
  <c r="F6" i="23"/>
  <c r="F13" i="23" s="1"/>
  <c r="K53" i="8"/>
  <c r="L52" i="8"/>
  <c r="L51" i="8" s="1"/>
  <c r="J39" i="8"/>
  <c r="K38" i="8"/>
  <c r="K37" i="8" s="1"/>
  <c r="G7" i="28"/>
  <c r="G15" i="28" s="1"/>
  <c r="F28" i="23"/>
  <c r="G6" i="21"/>
  <c r="G13" i="21" s="1"/>
  <c r="G20" i="21" s="1"/>
  <c r="F20" i="21"/>
  <c r="C33" i="27"/>
  <c r="C24" i="27"/>
  <c r="E27" i="24"/>
  <c r="G29" i="24"/>
  <c r="G36" i="24" s="1"/>
  <c r="G29" i="25"/>
  <c r="G36" i="25" s="1"/>
  <c r="L7" i="8"/>
  <c r="L6" i="8" s="1"/>
  <c r="D18" i="19"/>
  <c r="F13" i="14" s="1"/>
  <c r="E6" i="19"/>
  <c r="E11" i="19" s="1"/>
  <c r="F7" i="14"/>
  <c r="G12" i="9"/>
  <c r="G68" i="12"/>
  <c r="G69" i="12" s="1"/>
  <c r="H20" i="12"/>
  <c r="H21" i="12" s="1"/>
  <c r="J46" i="8"/>
  <c r="K45" i="8"/>
  <c r="K44" i="8" s="1"/>
  <c r="G41" i="28"/>
  <c r="G27" i="28"/>
  <c r="G13" i="13" s="1"/>
  <c r="H6" i="15" s="1"/>
  <c r="H17" i="16"/>
  <c r="F20" i="27"/>
  <c r="G6" i="27"/>
  <c r="G13" i="27" s="1"/>
  <c r="G20" i="27" s="1"/>
  <c r="E30" i="28"/>
  <c r="E38" i="28" s="1"/>
  <c r="H11" i="17"/>
  <c r="G10" i="13"/>
  <c r="E17" i="13"/>
  <c r="H25" i="18"/>
  <c r="H9" i="18"/>
  <c r="G39" i="15"/>
  <c r="F16" i="13"/>
  <c r="C24" i="26"/>
  <c r="C33" i="26"/>
  <c r="I90" i="7"/>
  <c r="F11" i="13" s="1"/>
  <c r="G56" i="10"/>
  <c r="G57" i="10" s="1"/>
  <c r="F58" i="10"/>
  <c r="I26" i="12"/>
  <c r="I27" i="12" s="1"/>
  <c r="E8" i="15"/>
  <c r="D12" i="13"/>
  <c r="G7" i="23"/>
  <c r="G14" i="23" s="1"/>
  <c r="G21" i="23" s="1"/>
  <c r="F21" i="23"/>
  <c r="F20" i="26"/>
  <c r="G6" i="26"/>
  <c r="G13" i="26" s="1"/>
  <c r="G20" i="26" s="1"/>
  <c r="F28" i="21"/>
  <c r="F21" i="24"/>
  <c r="G7" i="24"/>
  <c r="G14" i="24" s="1"/>
  <c r="G21" i="24" s="1"/>
  <c r="F28" i="22"/>
  <c r="F28" i="25"/>
  <c r="E39" i="28"/>
  <c r="E27" i="28"/>
  <c r="E13" i="13" s="1"/>
  <c r="F6" i="15" s="1"/>
  <c r="E27" i="22"/>
  <c r="H66" i="12"/>
  <c r="I14" i="16" s="1"/>
  <c r="F27" i="27"/>
  <c r="F6" i="28"/>
  <c r="F14" i="28" s="1"/>
  <c r="G49" i="10"/>
  <c r="C24" i="25"/>
  <c r="C33" i="25"/>
  <c r="J35" i="4"/>
  <c r="I8" i="17" s="1"/>
  <c r="J36" i="4"/>
  <c r="G24" i="18"/>
  <c r="G30" i="18" s="1"/>
  <c r="G8" i="18"/>
  <c r="F14" i="18"/>
  <c r="G48" i="14" s="1"/>
  <c r="G11" i="17"/>
  <c r="F10" i="13"/>
  <c r="D19" i="21"/>
  <c r="D24" i="21" s="1"/>
  <c r="D17" i="21"/>
  <c r="F17" i="14" s="1"/>
  <c r="E5" i="21"/>
  <c r="E10" i="21" s="1"/>
  <c r="F15" i="10"/>
  <c r="C17" i="23"/>
  <c r="E23" i="14" s="1"/>
  <c r="D5" i="23"/>
  <c r="D10" i="23" s="1"/>
  <c r="C19" i="23"/>
  <c r="G28" i="10"/>
  <c r="C19" i="22"/>
  <c r="C17" i="22"/>
  <c r="E20" i="14" s="1"/>
  <c r="D5" i="22"/>
  <c r="D10" i="22" s="1"/>
  <c r="J37" i="4"/>
  <c r="G11" i="10"/>
  <c r="I11" i="17"/>
  <c r="H10" i="13"/>
  <c r="E20" i="22"/>
  <c r="F6" i="22"/>
  <c r="F13" i="22" s="1"/>
  <c r="G3" i="13"/>
  <c r="J86" i="7"/>
  <c r="J88" i="7"/>
  <c r="I40" i="4"/>
  <c r="G4" i="13" s="1"/>
  <c r="I8" i="9"/>
  <c r="I9" i="9" s="1"/>
  <c r="H12" i="15" s="1"/>
  <c r="J89" i="7"/>
  <c r="J85" i="7"/>
  <c r="J87" i="7"/>
  <c r="I53" i="12"/>
  <c r="G48" i="10"/>
  <c r="H47" i="10"/>
  <c r="H46" i="10" s="1"/>
  <c r="F40" i="28"/>
  <c r="F27" i="28"/>
  <c r="F13" i="13" s="1"/>
  <c r="G6" i="15" s="1"/>
  <c r="I61" i="8"/>
  <c r="J33" i="16"/>
  <c r="J16" i="16"/>
  <c r="E27" i="23"/>
  <c r="G28" i="27"/>
  <c r="G35" i="27" s="1"/>
  <c r="D12" i="26"/>
  <c r="E5" i="13"/>
  <c r="D19" i="27"/>
  <c r="D24" i="27" s="1"/>
  <c r="I9" i="10"/>
  <c r="I8" i="10" s="1"/>
  <c r="F21" i="21"/>
  <c r="G7" i="21"/>
  <c r="G14" i="21" s="1"/>
  <c r="G21" i="21" s="1"/>
  <c r="F28" i="24"/>
  <c r="I5" i="12"/>
  <c r="F30" i="10"/>
  <c r="D26" i="20"/>
  <c r="D31" i="20" s="1"/>
  <c r="C38" i="20"/>
  <c r="I6" i="12"/>
  <c r="E12" i="20"/>
  <c r="F51" i="10"/>
  <c r="D12" i="25"/>
  <c r="C13" i="28"/>
  <c r="I16" i="16"/>
  <c r="I33" i="16"/>
  <c r="H9" i="17"/>
  <c r="I16" i="5"/>
  <c r="I6" i="16" s="1"/>
  <c r="H65" i="12"/>
  <c r="G6" i="14"/>
  <c r="G18" i="17" s="1"/>
  <c r="H11" i="9"/>
  <c r="C38" i="21"/>
  <c r="E18" i="14" s="1"/>
  <c r="E19" i="14" s="1"/>
  <c r="D26" i="21"/>
  <c r="D31" i="21" s="1"/>
  <c r="I20" i="12"/>
  <c r="I21" i="12" s="1"/>
  <c r="G29" i="22"/>
  <c r="G36" i="22" s="1"/>
  <c r="G29" i="23"/>
  <c r="G36" i="23" s="1"/>
  <c r="H44" i="12"/>
  <c r="H45" i="12" s="1"/>
  <c r="I12" i="12"/>
  <c r="I14" i="12" s="1"/>
  <c r="I15" i="12" s="1"/>
  <c r="J11" i="8"/>
  <c r="K10" i="8"/>
  <c r="K9" i="8" s="1"/>
  <c r="E27" i="25"/>
  <c r="G42" i="10"/>
  <c r="G23" i="10" l="1"/>
  <c r="E34" i="23"/>
  <c r="J12" i="8"/>
  <c r="G65" i="10"/>
  <c r="F34" i="21"/>
  <c r="E5" i="27"/>
  <c r="E10" i="27" s="1"/>
  <c r="H86" i="10"/>
  <c r="G53" i="14" s="1"/>
  <c r="I81" i="10"/>
  <c r="F99" i="10"/>
  <c r="F101" i="10" s="1"/>
  <c r="F88" i="10"/>
  <c r="E54" i="14" s="1"/>
  <c r="I21" i="8"/>
  <c r="F34" i="27"/>
  <c r="G27" i="27" s="1"/>
  <c r="G34" i="27" s="1"/>
  <c r="F35" i="23"/>
  <c r="G28" i="23" s="1"/>
  <c r="G35" i="23" s="1"/>
  <c r="G29" i="10"/>
  <c r="H28" i="10" s="1"/>
  <c r="J41" i="8"/>
  <c r="K40" i="8" s="1"/>
  <c r="F37" i="10"/>
  <c r="I42" i="8"/>
  <c r="E5" i="24"/>
  <c r="E10" i="24" s="1"/>
  <c r="D19" i="24"/>
  <c r="D24" i="24" s="1"/>
  <c r="F35" i="21"/>
  <c r="G28" i="21" s="1"/>
  <c r="G35" i="21" s="1"/>
  <c r="F35" i="24"/>
  <c r="G28" i="24" s="1"/>
  <c r="G35" i="24" s="1"/>
  <c r="I49" i="8"/>
  <c r="E34" i="25"/>
  <c r="F27" i="25" s="1"/>
  <c r="D33" i="20"/>
  <c r="E26" i="20" s="1"/>
  <c r="E31" i="20" s="1"/>
  <c r="E12" i="21"/>
  <c r="E17" i="21" s="1"/>
  <c r="G17" i="14" s="1"/>
  <c r="H22" i="10"/>
  <c r="I21" i="10" s="1"/>
  <c r="H64" i="10"/>
  <c r="H65" i="10" s="1"/>
  <c r="G43" i="10"/>
  <c r="H42" i="10" s="1"/>
  <c r="J56" i="8"/>
  <c r="J20" i="8"/>
  <c r="K19" i="8" s="1"/>
  <c r="K26" i="8"/>
  <c r="K27" i="8" s="1"/>
  <c r="I62" i="8"/>
  <c r="I63" i="8" s="1"/>
  <c r="J48" i="8"/>
  <c r="J49" i="8" s="1"/>
  <c r="G50" i="10"/>
  <c r="H49" i="10" s="1"/>
  <c r="C24" i="24"/>
  <c r="G34" i="10"/>
  <c r="G36" i="10" s="1"/>
  <c r="I33" i="8"/>
  <c r="F35" i="22"/>
  <c r="G28" i="22" s="1"/>
  <c r="G35" i="22" s="1"/>
  <c r="I32" i="8"/>
  <c r="J31" i="8"/>
  <c r="J30" i="8" s="1"/>
  <c r="K55" i="8"/>
  <c r="L54" i="8" s="1"/>
  <c r="J90" i="7"/>
  <c r="G11" i="13" s="1"/>
  <c r="F34" i="26"/>
  <c r="G27" i="26" s="1"/>
  <c r="G34" i="26" s="1"/>
  <c r="F19" i="16"/>
  <c r="J13" i="8"/>
  <c r="K12" i="8" s="1"/>
  <c r="I56" i="12"/>
  <c r="I57" i="12" s="1"/>
  <c r="E34" i="22"/>
  <c r="F27" i="22" s="1"/>
  <c r="D12" i="23"/>
  <c r="D19" i="23" s="1"/>
  <c r="D24" i="23" s="1"/>
  <c r="F35" i="25"/>
  <c r="G28" i="25" s="1"/>
  <c r="G35" i="25" s="1"/>
  <c r="E34" i="24"/>
  <c r="F27" i="24" s="1"/>
  <c r="H48" i="10"/>
  <c r="I47" i="10"/>
  <c r="I46" i="10" s="1"/>
  <c r="I55" i="10"/>
  <c r="J54" i="10"/>
  <c r="J53" i="10" s="1"/>
  <c r="L53" i="8"/>
  <c r="I20" i="10"/>
  <c r="J19" i="10"/>
  <c r="J18" i="10" s="1"/>
  <c r="I62" i="10"/>
  <c r="J61" i="10"/>
  <c r="J60" i="10" s="1"/>
  <c r="F20" i="22"/>
  <c r="G6" i="22"/>
  <c r="G13" i="22" s="1"/>
  <c r="G20" i="22" s="1"/>
  <c r="K46" i="8"/>
  <c r="L45" i="8"/>
  <c r="L44" i="8" s="1"/>
  <c r="H7" i="28"/>
  <c r="H15" i="28" s="1"/>
  <c r="F20" i="23"/>
  <c r="G6" i="23"/>
  <c r="G13" i="23" s="1"/>
  <c r="G20" i="23" s="1"/>
  <c r="J9" i="10"/>
  <c r="J8" i="10" s="1"/>
  <c r="F30" i="28"/>
  <c r="F38" i="28" s="1"/>
  <c r="H34" i="10"/>
  <c r="I33" i="10"/>
  <c r="I32" i="10" s="1"/>
  <c r="L25" i="8"/>
  <c r="J60" i="8"/>
  <c r="K59" i="8"/>
  <c r="K58" i="8" s="1"/>
  <c r="K11" i="8"/>
  <c r="L10" i="8"/>
  <c r="L9" i="8" s="1"/>
  <c r="I66" i="12"/>
  <c r="J14" i="16" s="1"/>
  <c r="G32" i="28"/>
  <c r="G40" i="28" s="1"/>
  <c r="F14" i="14"/>
  <c r="G13" i="10"/>
  <c r="H12" i="10"/>
  <c r="H11" i="10" s="1"/>
  <c r="H33" i="28"/>
  <c r="H41" i="28" s="1"/>
  <c r="K39" i="8"/>
  <c r="L38" i="8"/>
  <c r="L37" i="8" s="1"/>
  <c r="I26" i="10"/>
  <c r="I25" i="10" s="1"/>
  <c r="H27" i="10"/>
  <c r="H6" i="14"/>
  <c r="H18" i="17" s="1"/>
  <c r="I11" i="9"/>
  <c r="G27" i="21"/>
  <c r="G34" i="21" s="1"/>
  <c r="D19" i="25"/>
  <c r="D24" i="25" s="1"/>
  <c r="D17" i="25"/>
  <c r="F29" i="14" s="1"/>
  <c r="E5" i="25"/>
  <c r="E10" i="25" s="1"/>
  <c r="F5" i="20"/>
  <c r="F10" i="20" s="1"/>
  <c r="E19" i="20"/>
  <c r="E24" i="20" s="1"/>
  <c r="E17" i="20"/>
  <c r="E12" i="27"/>
  <c r="D26" i="24"/>
  <c r="D31" i="24" s="1"/>
  <c r="C38" i="24"/>
  <c r="E27" i="14" s="1"/>
  <c r="E28" i="14" s="1"/>
  <c r="D12" i="22"/>
  <c r="I9" i="17"/>
  <c r="J16" i="5"/>
  <c r="J6" i="16" s="1"/>
  <c r="F31" i="28"/>
  <c r="F39" i="28" s="1"/>
  <c r="F17" i="13"/>
  <c r="E13" i="19"/>
  <c r="D26" i="27"/>
  <c r="D31" i="27" s="1"/>
  <c r="C38" i="27"/>
  <c r="F27" i="23"/>
  <c r="F8" i="15"/>
  <c r="E12" i="13"/>
  <c r="G6" i="25"/>
  <c r="G13" i="25" s="1"/>
  <c r="G20" i="25" s="1"/>
  <c r="F20" i="25"/>
  <c r="H68" i="12"/>
  <c r="H69" i="12" s="1"/>
  <c r="I8" i="12"/>
  <c r="I9" i="12" s="1"/>
  <c r="I65" i="12"/>
  <c r="H3" i="13"/>
  <c r="J8" i="9"/>
  <c r="K89" i="7"/>
  <c r="K85" i="7"/>
  <c r="J40" i="4"/>
  <c r="H4" i="13" s="1"/>
  <c r="K88" i="7"/>
  <c r="K87" i="7"/>
  <c r="K86" i="7"/>
  <c r="C24" i="22"/>
  <c r="C33" i="22"/>
  <c r="C33" i="23"/>
  <c r="C24" i="23"/>
  <c r="G14" i="10"/>
  <c r="E15" i="14"/>
  <c r="E16" i="14" s="1"/>
  <c r="F16" i="10"/>
  <c r="G14" i="18"/>
  <c r="H48" i="14" s="1"/>
  <c r="H24" i="18"/>
  <c r="H30" i="18" s="1"/>
  <c r="H8" i="18"/>
  <c r="H14" i="18" s="1"/>
  <c r="I48" i="14" s="1"/>
  <c r="I17" i="16"/>
  <c r="D26" i="26"/>
  <c r="D31" i="26" s="1"/>
  <c r="C38" i="26"/>
  <c r="E33" i="14" s="1"/>
  <c r="E34" i="14" s="1"/>
  <c r="K18" i="8"/>
  <c r="L17" i="8"/>
  <c r="L16" i="8" s="1"/>
  <c r="H41" i="10"/>
  <c r="I40" i="10"/>
  <c r="I39" i="10" s="1"/>
  <c r="E5" i="26"/>
  <c r="E10" i="26" s="1"/>
  <c r="D19" i="26"/>
  <c r="D24" i="26" s="1"/>
  <c r="G19" i="16" s="1"/>
  <c r="D17" i="26"/>
  <c r="F32" i="14" s="1"/>
  <c r="G6" i="28"/>
  <c r="G14" i="28" s="1"/>
  <c r="G24" i="21"/>
  <c r="F20" i="24"/>
  <c r="G6" i="24"/>
  <c r="G13" i="24" s="1"/>
  <c r="G20" i="24" s="1"/>
  <c r="D33" i="21"/>
  <c r="H12" i="9"/>
  <c r="G7" i="14"/>
  <c r="D21" i="28"/>
  <c r="C19" i="28"/>
  <c r="D39" i="14" s="1"/>
  <c r="D41" i="14" s="1"/>
  <c r="D5" i="28"/>
  <c r="D11" i="28" s="1"/>
  <c r="D19" i="13" s="1"/>
  <c r="H39" i="15"/>
  <c r="G16" i="13"/>
  <c r="C38" i="25"/>
  <c r="E30" i="14" s="1"/>
  <c r="E31" i="14" s="1"/>
  <c r="D26" i="25"/>
  <c r="D31" i="25" s="1"/>
  <c r="H56" i="10"/>
  <c r="G58" i="10"/>
  <c r="F5" i="13"/>
  <c r="G30" i="10" l="1"/>
  <c r="H23" i="10"/>
  <c r="J61" i="8"/>
  <c r="E19" i="21"/>
  <c r="E24" i="21" s="1"/>
  <c r="J21" i="8"/>
  <c r="E40" i="15"/>
  <c r="E43" i="15" s="1"/>
  <c r="E35" i="17" s="1"/>
  <c r="F89" i="10"/>
  <c r="E5" i="23"/>
  <c r="E10" i="23" s="1"/>
  <c r="I86" i="10"/>
  <c r="H53" i="14" s="1"/>
  <c r="J81" i="10"/>
  <c r="J86" i="10" s="1"/>
  <c r="I53" i="14" s="1"/>
  <c r="F5" i="21"/>
  <c r="F10" i="21" s="1"/>
  <c r="D33" i="27"/>
  <c r="E26" i="27" s="1"/>
  <c r="E31" i="27" s="1"/>
  <c r="E22" i="13"/>
  <c r="J42" i="8"/>
  <c r="D17" i="23"/>
  <c r="F23" i="14" s="1"/>
  <c r="F18" i="16"/>
  <c r="D6" i="13" s="1"/>
  <c r="E12" i="25"/>
  <c r="F5" i="25" s="1"/>
  <c r="F10" i="25" s="1"/>
  <c r="F34" i="23"/>
  <c r="G27" i="23" s="1"/>
  <c r="G34" i="23" s="1"/>
  <c r="E12" i="24"/>
  <c r="E17" i="24" s="1"/>
  <c r="G26" i="14" s="1"/>
  <c r="D38" i="20"/>
  <c r="D33" i="25"/>
  <c r="E26" i="25" s="1"/>
  <c r="E31" i="25" s="1"/>
  <c r="G44" i="10"/>
  <c r="I22" i="10"/>
  <c r="J21" i="10" s="1"/>
  <c r="J22" i="10" s="1"/>
  <c r="K56" i="8"/>
  <c r="I63" i="10"/>
  <c r="I64" i="10" s="1"/>
  <c r="H43" i="10"/>
  <c r="H44" i="10" s="1"/>
  <c r="G51" i="10"/>
  <c r="L26" i="8"/>
  <c r="L27" i="8" s="1"/>
  <c r="L28" i="8" s="1"/>
  <c r="K28" i="8"/>
  <c r="H29" i="10"/>
  <c r="H30" i="10" s="1"/>
  <c r="K47" i="8"/>
  <c r="K48" i="8" s="1"/>
  <c r="K49" i="8" s="1"/>
  <c r="L55" i="8"/>
  <c r="L56" i="8" s="1"/>
  <c r="E5" i="15"/>
  <c r="H35" i="10"/>
  <c r="H36" i="10" s="1"/>
  <c r="H37" i="10" s="1"/>
  <c r="G37" i="10"/>
  <c r="I34" i="8"/>
  <c r="J33" i="8" s="1"/>
  <c r="J32" i="8"/>
  <c r="K31" i="8"/>
  <c r="K30" i="8" s="1"/>
  <c r="L31" i="8" s="1"/>
  <c r="L30" i="8" s="1"/>
  <c r="F34" i="22"/>
  <c r="G27" i="22" s="1"/>
  <c r="G34" i="22" s="1"/>
  <c r="F34" i="24"/>
  <c r="G27" i="24" s="1"/>
  <c r="G34" i="24" s="1"/>
  <c r="G15" i="10"/>
  <c r="G16" i="10" s="1"/>
  <c r="H50" i="10"/>
  <c r="I49" i="10" s="1"/>
  <c r="F34" i="25"/>
  <c r="G27" i="25" s="1"/>
  <c r="G34" i="25" s="1"/>
  <c r="K41" i="8"/>
  <c r="K42" i="8" s="1"/>
  <c r="J62" i="8"/>
  <c r="K61" i="8" s="1"/>
  <c r="J14" i="8"/>
  <c r="K20" i="8"/>
  <c r="L19" i="8" s="1"/>
  <c r="L20" i="8" s="1"/>
  <c r="L21" i="8" s="1"/>
  <c r="K13" i="8"/>
  <c r="K14" i="8" s="1"/>
  <c r="L46" i="8"/>
  <c r="I41" i="10"/>
  <c r="J40" i="10"/>
  <c r="J39" i="10" s="1"/>
  <c r="H6" i="28"/>
  <c r="H14" i="28" s="1"/>
  <c r="G14" i="14"/>
  <c r="H13" i="10"/>
  <c r="I12" i="10"/>
  <c r="G30" i="28"/>
  <c r="G38" i="28" s="1"/>
  <c r="I48" i="10"/>
  <c r="J47" i="10"/>
  <c r="J46" i="10" s="1"/>
  <c r="I27" i="10"/>
  <c r="J26" i="10"/>
  <c r="J25" i="10" s="1"/>
  <c r="I39" i="15"/>
  <c r="H16" i="13"/>
  <c r="C38" i="22"/>
  <c r="E21" i="14" s="1"/>
  <c r="E22" i="14" s="1"/>
  <c r="D26" i="22"/>
  <c r="D31" i="22" s="1"/>
  <c r="I6" i="14"/>
  <c r="I18" i="17" s="1"/>
  <c r="J11" i="9"/>
  <c r="H32" i="28"/>
  <c r="H40" i="28" s="1"/>
  <c r="I34" i="10"/>
  <c r="J33" i="10"/>
  <c r="J32" i="10" s="1"/>
  <c r="G17" i="13"/>
  <c r="D13" i="28"/>
  <c r="E26" i="21"/>
  <c r="E31" i="21" s="1"/>
  <c r="D38" i="21"/>
  <c r="F18" i="14" s="1"/>
  <c r="F19" i="14" s="1"/>
  <c r="K90" i="7"/>
  <c r="H11" i="13" s="1"/>
  <c r="G31" i="28"/>
  <c r="G39" i="28" s="1"/>
  <c r="F5" i="27"/>
  <c r="F10" i="27" s="1"/>
  <c r="E19" i="27"/>
  <c r="E24" i="27" s="1"/>
  <c r="E17" i="27"/>
  <c r="H57" i="10"/>
  <c r="D27" i="28"/>
  <c r="D13" i="13" s="1"/>
  <c r="E6" i="15" s="1"/>
  <c r="C37" i="28"/>
  <c r="E12" i="26"/>
  <c r="D26" i="23"/>
  <c r="D31" i="23" s="1"/>
  <c r="C38" i="23"/>
  <c r="E24" i="14" s="1"/>
  <c r="E25" i="14" s="1"/>
  <c r="I68" i="12"/>
  <c r="I69" i="12" s="1"/>
  <c r="F6" i="19"/>
  <c r="F11" i="19" s="1"/>
  <c r="E18" i="19"/>
  <c r="G13" i="14" s="1"/>
  <c r="D33" i="24"/>
  <c r="F12" i="20"/>
  <c r="E17" i="25"/>
  <c r="G29" i="14" s="1"/>
  <c r="E19" i="25"/>
  <c r="E24" i="25" s="1"/>
  <c r="L39" i="8"/>
  <c r="G8" i="15"/>
  <c r="F12" i="13"/>
  <c r="D33" i="26"/>
  <c r="J9" i="9"/>
  <c r="I12" i="15" s="1"/>
  <c r="L11" i="8"/>
  <c r="K60" i="8"/>
  <c r="L59" i="8"/>
  <c r="L58" i="8" s="1"/>
  <c r="J62" i="10"/>
  <c r="J55" i="10"/>
  <c r="G5" i="13"/>
  <c r="D19" i="22"/>
  <c r="D24" i="22" s="1"/>
  <c r="G18" i="16" s="1"/>
  <c r="E5" i="22"/>
  <c r="E10" i="22" s="1"/>
  <c r="D17" i="22"/>
  <c r="F20" i="14" s="1"/>
  <c r="H7" i="14"/>
  <c r="I12" i="9"/>
  <c r="E33" i="20"/>
  <c r="J17" i="16"/>
  <c r="E12" i="23" l="1"/>
  <c r="I28" i="10"/>
  <c r="D38" i="27"/>
  <c r="F91" i="10"/>
  <c r="G92" i="10" s="1"/>
  <c r="E55" i="14"/>
  <c r="F96" i="10"/>
  <c r="F12" i="21"/>
  <c r="G5" i="21" s="1"/>
  <c r="G10" i="21" s="1"/>
  <c r="F5" i="23"/>
  <c r="F10" i="23" s="1"/>
  <c r="D38" i="25"/>
  <c r="F30" i="14" s="1"/>
  <c r="F31" i="14" s="1"/>
  <c r="H14" i="10"/>
  <c r="H15" i="10" s="1"/>
  <c r="H16" i="10" s="1"/>
  <c r="L12" i="8"/>
  <c r="L13" i="8" s="1"/>
  <c r="L14" i="8" s="1"/>
  <c r="J63" i="8"/>
  <c r="I23" i="10"/>
  <c r="F5" i="24"/>
  <c r="E19" i="24"/>
  <c r="E24" i="24" s="1"/>
  <c r="I42" i="10"/>
  <c r="I43" i="10" s="1"/>
  <c r="I44" i="10" s="1"/>
  <c r="E33" i="17"/>
  <c r="K62" i="8"/>
  <c r="L61" i="8" s="1"/>
  <c r="F12" i="27"/>
  <c r="F19" i="27" s="1"/>
  <c r="F24" i="27" s="1"/>
  <c r="F23" i="16"/>
  <c r="F24" i="16" s="1"/>
  <c r="G12" i="21"/>
  <c r="G17" i="21" s="1"/>
  <c r="I17" i="14" s="1"/>
  <c r="J63" i="10"/>
  <c r="J64" i="10" s="1"/>
  <c r="J65" i="10" s="1"/>
  <c r="I65" i="10"/>
  <c r="I29" i="10"/>
  <c r="I30" i="10" s="1"/>
  <c r="H51" i="10"/>
  <c r="F15" i="14"/>
  <c r="F16" i="14" s="1"/>
  <c r="E20" i="13"/>
  <c r="L40" i="8"/>
  <c r="L41" i="8" s="1"/>
  <c r="L42" i="8" s="1"/>
  <c r="I50" i="10"/>
  <c r="I51" i="10" s="1"/>
  <c r="D9" i="13"/>
  <c r="D14" i="13" s="1"/>
  <c r="F32" i="16"/>
  <c r="K32" i="8"/>
  <c r="J34" i="8"/>
  <c r="K33" i="8" s="1"/>
  <c r="I35" i="8"/>
  <c r="I35" i="10"/>
  <c r="I36" i="10" s="1"/>
  <c r="E38" i="14"/>
  <c r="L47" i="8"/>
  <c r="L48" i="8" s="1"/>
  <c r="L49" i="8" s="1"/>
  <c r="K21" i="8"/>
  <c r="D33" i="23"/>
  <c r="D38" i="23" s="1"/>
  <c r="F24" i="14" s="1"/>
  <c r="F25" i="14" s="1"/>
  <c r="D33" i="22"/>
  <c r="D38" i="22" s="1"/>
  <c r="F21" i="14" s="1"/>
  <c r="F22" i="14" s="1"/>
  <c r="L60" i="8"/>
  <c r="J48" i="10"/>
  <c r="H31" i="28"/>
  <c r="H39" i="28" s="1"/>
  <c r="J23" i="10"/>
  <c r="L32" i="8"/>
  <c r="E26" i="24"/>
  <c r="E31" i="24" s="1"/>
  <c r="D38" i="24"/>
  <c r="F27" i="14" s="1"/>
  <c r="F28" i="14" s="1"/>
  <c r="F26" i="20"/>
  <c r="F31" i="20" s="1"/>
  <c r="E38" i="20"/>
  <c r="E12" i="22"/>
  <c r="E33" i="25"/>
  <c r="F13" i="19"/>
  <c r="E19" i="26"/>
  <c r="E24" i="26" s="1"/>
  <c r="H19" i="16" s="1"/>
  <c r="E17" i="26"/>
  <c r="G32" i="14" s="1"/>
  <c r="F5" i="26"/>
  <c r="F10" i="26" s="1"/>
  <c r="H8" i="15"/>
  <c r="G12" i="13"/>
  <c r="J27" i="10"/>
  <c r="H30" i="28"/>
  <c r="H38" i="28" s="1"/>
  <c r="J41" i="10"/>
  <c r="H5" i="13"/>
  <c r="D38" i="26"/>
  <c r="F33" i="14" s="1"/>
  <c r="F34" i="14" s="1"/>
  <c r="E26" i="26"/>
  <c r="E31" i="26" s="1"/>
  <c r="F22" i="13" s="1"/>
  <c r="F19" i="20"/>
  <c r="F24" i="20" s="1"/>
  <c r="F17" i="20"/>
  <c r="G5" i="20"/>
  <c r="G10" i="20" s="1"/>
  <c r="C43" i="28"/>
  <c r="E40" i="14" s="1"/>
  <c r="D29" i="28"/>
  <c r="D35" i="28" s="1"/>
  <c r="D21" i="13" s="1"/>
  <c r="D23" i="13" s="1"/>
  <c r="I56" i="10"/>
  <c r="I57" i="10" s="1"/>
  <c r="H58" i="10"/>
  <c r="E33" i="21"/>
  <c r="J34" i="10"/>
  <c r="I7" i="14"/>
  <c r="J12" i="9"/>
  <c r="G32" i="16"/>
  <c r="F5" i="15"/>
  <c r="F33" i="17" s="1"/>
  <c r="E6" i="13"/>
  <c r="G23" i="16"/>
  <c r="F12" i="25"/>
  <c r="D19" i="28"/>
  <c r="E39" i="14" s="1"/>
  <c r="E5" i="28"/>
  <c r="E11" i="28" s="1"/>
  <c r="E19" i="13" s="1"/>
  <c r="E33" i="27"/>
  <c r="H17" i="13"/>
  <c r="I11" i="10"/>
  <c r="E23" i="17" l="1"/>
  <c r="E24" i="17"/>
  <c r="F19" i="21"/>
  <c r="F24" i="21" s="1"/>
  <c r="E17" i="23"/>
  <c r="G23" i="14" s="1"/>
  <c r="E19" i="23"/>
  <c r="E24" i="23" s="1"/>
  <c r="J28" i="10"/>
  <c r="F12" i="23"/>
  <c r="G5" i="23" s="1"/>
  <c r="G10" i="23" s="1"/>
  <c r="E26" i="22"/>
  <c r="E31" i="22" s="1"/>
  <c r="F17" i="21"/>
  <c r="H17" i="14" s="1"/>
  <c r="E18" i="13"/>
  <c r="G93" i="10"/>
  <c r="F57" i="14" s="1"/>
  <c r="K63" i="8"/>
  <c r="E13" i="28"/>
  <c r="E19" i="28" s="1"/>
  <c r="F39" i="14" s="1"/>
  <c r="L62" i="8"/>
  <c r="L63" i="8" s="1"/>
  <c r="F10" i="24"/>
  <c r="F12" i="24"/>
  <c r="I14" i="10"/>
  <c r="G5" i="27"/>
  <c r="G10" i="27" s="1"/>
  <c r="F17" i="27"/>
  <c r="E26" i="23"/>
  <c r="E31" i="23" s="1"/>
  <c r="J29" i="10"/>
  <c r="J30" i="10" s="1"/>
  <c r="F15" i="9"/>
  <c r="E10" i="14" s="1"/>
  <c r="E19" i="17" s="1"/>
  <c r="G15" i="14"/>
  <c r="G16" i="14" s="1"/>
  <c r="J42" i="10"/>
  <c r="J43" i="10" s="1"/>
  <c r="J44" i="10" s="1"/>
  <c r="J49" i="10"/>
  <c r="J50" i="10" s="1"/>
  <c r="J51" i="10" s="1"/>
  <c r="J35" i="8"/>
  <c r="K34" i="8"/>
  <c r="K35" i="8" s="1"/>
  <c r="I37" i="10"/>
  <c r="J35" i="10"/>
  <c r="J36" i="10" s="1"/>
  <c r="J37" i="10" s="1"/>
  <c r="F38" i="14"/>
  <c r="E38" i="27"/>
  <c r="F26" i="27"/>
  <c r="F31" i="27" s="1"/>
  <c r="E33" i="26"/>
  <c r="J56" i="10"/>
  <c r="J57" i="10" s="1"/>
  <c r="I58" i="10"/>
  <c r="G6" i="19"/>
  <c r="G11" i="19" s="1"/>
  <c r="F18" i="19"/>
  <c r="H13" i="14" s="1"/>
  <c r="F33" i="20"/>
  <c r="E41" i="14"/>
  <c r="I8" i="15"/>
  <c r="H12" i="13"/>
  <c r="D37" i="28"/>
  <c r="E25" i="17"/>
  <c r="E4" i="15"/>
  <c r="D24" i="13"/>
  <c r="G12" i="23"/>
  <c r="F12" i="26"/>
  <c r="F26" i="25"/>
  <c r="F31" i="25" s="1"/>
  <c r="E38" i="25"/>
  <c r="G30" i="14" s="1"/>
  <c r="G31" i="14" s="1"/>
  <c r="E33" i="24"/>
  <c r="G24" i="16"/>
  <c r="G15" i="9"/>
  <c r="F26" i="21"/>
  <c r="F31" i="21" s="1"/>
  <c r="E38" i="21"/>
  <c r="G18" i="14" s="1"/>
  <c r="G19" i="14" s="1"/>
  <c r="E19" i="22"/>
  <c r="E17" i="22"/>
  <c r="G20" i="14" s="1"/>
  <c r="F5" i="22"/>
  <c r="F10" i="22" s="1"/>
  <c r="G5" i="25"/>
  <c r="G10" i="25" s="1"/>
  <c r="F17" i="25"/>
  <c r="H29" i="14" s="1"/>
  <c r="F19" i="25"/>
  <c r="F24" i="25" s="1"/>
  <c r="E9" i="13"/>
  <c r="E14" i="13" s="1"/>
  <c r="G12" i="20"/>
  <c r="H14" i="14"/>
  <c r="I13" i="10"/>
  <c r="J12" i="10"/>
  <c r="F24" i="17" l="1"/>
  <c r="F23" i="17"/>
  <c r="F17" i="23"/>
  <c r="H23" i="14" s="1"/>
  <c r="F20" i="13"/>
  <c r="F19" i="23"/>
  <c r="F24" i="23" s="1"/>
  <c r="F5" i="28"/>
  <c r="F11" i="28" s="1"/>
  <c r="F19" i="13" s="1"/>
  <c r="G12" i="27"/>
  <c r="F17" i="24"/>
  <c r="H26" i="14" s="1"/>
  <c r="G5" i="24"/>
  <c r="F19" i="24"/>
  <c r="F24" i="24" s="1"/>
  <c r="E33" i="23"/>
  <c r="F26" i="23" s="1"/>
  <c r="F31" i="23" s="1"/>
  <c r="F13" i="28"/>
  <c r="G5" i="28" s="1"/>
  <c r="G11" i="28" s="1"/>
  <c r="G19" i="13" s="1"/>
  <c r="F33" i="21"/>
  <c r="F38" i="21" s="1"/>
  <c r="H18" i="14" s="1"/>
  <c r="H19" i="14" s="1"/>
  <c r="E15" i="9"/>
  <c r="F16" i="9" s="1"/>
  <c r="E15" i="15" s="1"/>
  <c r="F23" i="9"/>
  <c r="E14" i="17" s="1"/>
  <c r="L33" i="8"/>
  <c r="L34" i="8" s="1"/>
  <c r="L35" i="8" s="1"/>
  <c r="F12" i="22"/>
  <c r="G5" i="22" s="1"/>
  <c r="G10" i="22" s="1"/>
  <c r="F25" i="17"/>
  <c r="F4" i="15"/>
  <c r="E24" i="22"/>
  <c r="H18" i="16" s="1"/>
  <c r="E33" i="22"/>
  <c r="F10" i="14"/>
  <c r="F19" i="17" s="1"/>
  <c r="G23" i="9"/>
  <c r="G17" i="23"/>
  <c r="I23" i="14" s="1"/>
  <c r="G19" i="23"/>
  <c r="G24" i="23" s="1"/>
  <c r="E30" i="17"/>
  <c r="E32" i="17" s="1"/>
  <c r="E10" i="15"/>
  <c r="F33" i="25"/>
  <c r="G13" i="19"/>
  <c r="G18" i="19" s="1"/>
  <c r="I13" i="14" s="1"/>
  <c r="E38" i="26"/>
  <c r="G33" i="14" s="1"/>
  <c r="G34" i="14" s="1"/>
  <c r="F26" i="26"/>
  <c r="F31" i="26" s="1"/>
  <c r="G22" i="13" s="1"/>
  <c r="I15" i="10"/>
  <c r="G17" i="20"/>
  <c r="G19" i="20"/>
  <c r="G24" i="20" s="1"/>
  <c r="G19" i="27"/>
  <c r="G24" i="27" s="1"/>
  <c r="G17" i="27"/>
  <c r="D43" i="28"/>
  <c r="F40" i="14" s="1"/>
  <c r="F41" i="14" s="1"/>
  <c r="E29" i="28"/>
  <c r="E35" i="28" s="1"/>
  <c r="E21" i="13" s="1"/>
  <c r="E23" i="13" s="1"/>
  <c r="E24" i="13" s="1"/>
  <c r="G16" i="9"/>
  <c r="F15" i="15" s="1"/>
  <c r="J58" i="10"/>
  <c r="J11" i="10"/>
  <c r="G12" i="25"/>
  <c r="E38" i="24"/>
  <c r="G27" i="14" s="1"/>
  <c r="G28" i="14" s="1"/>
  <c r="F26" i="24"/>
  <c r="F31" i="24" s="1"/>
  <c r="F19" i="26"/>
  <c r="F24" i="26" s="1"/>
  <c r="I19" i="16" s="1"/>
  <c r="F17" i="26"/>
  <c r="H32" i="14" s="1"/>
  <c r="G5" i="26"/>
  <c r="G10" i="26" s="1"/>
  <c r="F95" i="10"/>
  <c r="F97" i="10" s="1"/>
  <c r="F71" i="10"/>
  <c r="F77" i="10" s="1"/>
  <c r="F38" i="20"/>
  <c r="G26" i="20"/>
  <c r="G31" i="20" s="1"/>
  <c r="F33" i="27"/>
  <c r="G26" i="21" l="1"/>
  <c r="G31" i="21" s="1"/>
  <c r="F33" i="23"/>
  <c r="G26" i="23" s="1"/>
  <c r="G31" i="23" s="1"/>
  <c r="E38" i="23"/>
  <c r="G24" i="14" s="1"/>
  <c r="G25" i="14" s="1"/>
  <c r="G10" i="24"/>
  <c r="G12" i="24"/>
  <c r="F19" i="28"/>
  <c r="G39" i="14" s="1"/>
  <c r="G13" i="28"/>
  <c r="H5" i="28" s="1"/>
  <c r="H11" i="28" s="1"/>
  <c r="H19" i="13" s="1"/>
  <c r="H21" i="11"/>
  <c r="D15" i="15"/>
  <c r="F12" i="16"/>
  <c r="E23" i="9"/>
  <c r="D10" i="14"/>
  <c r="F29" i="16"/>
  <c r="G27" i="16" s="1"/>
  <c r="F17" i="22"/>
  <c r="H20" i="14" s="1"/>
  <c r="G33" i="20"/>
  <c r="G38" i="20" s="1"/>
  <c r="F76" i="10"/>
  <c r="F78" i="10" s="1"/>
  <c r="D25" i="13" s="1"/>
  <c r="D26" i="13" s="1"/>
  <c r="F19" i="22"/>
  <c r="F24" i="22" s="1"/>
  <c r="I18" i="16" s="1"/>
  <c r="H5" i="15" s="1"/>
  <c r="H33" i="17" s="1"/>
  <c r="G33" i="21"/>
  <c r="G38" i="21" s="1"/>
  <c r="I18" i="14" s="1"/>
  <c r="I19" i="14" s="1"/>
  <c r="G95" i="10"/>
  <c r="G71" i="10"/>
  <c r="G12" i="26"/>
  <c r="F33" i="24"/>
  <c r="I14" i="14"/>
  <c r="J13" i="10"/>
  <c r="E37" i="28"/>
  <c r="F33" i="26"/>
  <c r="F38" i="25"/>
  <c r="H30" i="14" s="1"/>
  <c r="H31" i="14" s="1"/>
  <c r="G26" i="25"/>
  <c r="G31" i="25" s="1"/>
  <c r="F26" i="22"/>
  <c r="F31" i="22" s="1"/>
  <c r="G20" i="13" s="1"/>
  <c r="E38" i="22"/>
  <c r="G21" i="14" s="1"/>
  <c r="G22" i="14" s="1"/>
  <c r="G38" i="14" s="1"/>
  <c r="H15" i="14"/>
  <c r="H16" i="14" s="1"/>
  <c r="J14" i="10"/>
  <c r="I16" i="10"/>
  <c r="H32" i="16"/>
  <c r="G5" i="15"/>
  <c r="G33" i="17" s="1"/>
  <c r="F6" i="13"/>
  <c r="H23" i="16"/>
  <c r="G12" i="22"/>
  <c r="G29" i="16"/>
  <c r="H27" i="16" s="1"/>
  <c r="F14" i="17"/>
  <c r="G12" i="16"/>
  <c r="G33" i="23"/>
  <c r="G38" i="23" s="1"/>
  <c r="I24" i="14" s="1"/>
  <c r="I25" i="14" s="1"/>
  <c r="F30" i="17"/>
  <c r="F38" i="27"/>
  <c r="G26" i="27"/>
  <c r="G31" i="27" s="1"/>
  <c r="G19" i="25"/>
  <c r="G24" i="25" s="1"/>
  <c r="G17" i="25"/>
  <c r="I29" i="14" s="1"/>
  <c r="F38" i="23" l="1"/>
  <c r="H24" i="14" s="1"/>
  <c r="H25" i="14" s="1"/>
  <c r="G17" i="24"/>
  <c r="I26" i="14" s="1"/>
  <c r="G19" i="24"/>
  <c r="G24" i="24" s="1"/>
  <c r="J15" i="10"/>
  <c r="I15" i="14" s="1"/>
  <c r="I16" i="14" s="1"/>
  <c r="G19" i="28"/>
  <c r="H39" i="14" s="1"/>
  <c r="F11" i="16"/>
  <c r="F13" i="16"/>
  <c r="F30" i="9" s="1"/>
  <c r="E45" i="14" s="1"/>
  <c r="F28" i="16"/>
  <c r="F30" i="16" s="1"/>
  <c r="F34" i="16" s="1"/>
  <c r="G79" i="10"/>
  <c r="F31" i="17" s="1"/>
  <c r="F32" i="17" s="1"/>
  <c r="I32" i="16"/>
  <c r="E46" i="14"/>
  <c r="G33" i="27"/>
  <c r="G38" i="27" s="1"/>
  <c r="H13" i="28"/>
  <c r="H19" i="28" s="1"/>
  <c r="I39" i="14" s="1"/>
  <c r="G6" i="13"/>
  <c r="G9" i="13" s="1"/>
  <c r="G14" i="13" s="1"/>
  <c r="I23" i="16"/>
  <c r="I15" i="9" s="1"/>
  <c r="F29" i="28"/>
  <c r="F35" i="28" s="1"/>
  <c r="F21" i="13" s="1"/>
  <c r="E43" i="28"/>
  <c r="G40" i="14" s="1"/>
  <c r="G41" i="14" s="1"/>
  <c r="G26" i="26"/>
  <c r="G31" i="26" s="1"/>
  <c r="H22" i="13" s="1"/>
  <c r="F38" i="26"/>
  <c r="H33" i="14" s="1"/>
  <c r="H34" i="14" s="1"/>
  <c r="F9" i="13"/>
  <c r="F14" i="13" s="1"/>
  <c r="F33" i="22"/>
  <c r="G33" i="25"/>
  <c r="G38" i="25" s="1"/>
  <c r="I30" i="14" s="1"/>
  <c r="I31" i="14" s="1"/>
  <c r="F38" i="24"/>
  <c r="H27" i="14" s="1"/>
  <c r="H28" i="14" s="1"/>
  <c r="G26" i="24"/>
  <c r="G31" i="24" s="1"/>
  <c r="G28" i="16"/>
  <c r="G30" i="16" s="1"/>
  <c r="G34" i="16" s="1"/>
  <c r="G13" i="16"/>
  <c r="G30" i="9" s="1"/>
  <c r="G11" i="16"/>
  <c r="G19" i="22"/>
  <c r="G24" i="22" s="1"/>
  <c r="J18" i="16" s="1"/>
  <c r="G17" i="22"/>
  <c r="I20" i="14" s="1"/>
  <c r="G17" i="26"/>
  <c r="I32" i="14" s="1"/>
  <c r="G19" i="26"/>
  <c r="G24" i="26" s="1"/>
  <c r="J19" i="16" s="1"/>
  <c r="F90" i="10"/>
  <c r="E26" i="17"/>
  <c r="H24" i="16"/>
  <c r="H15" i="9"/>
  <c r="H23" i="17" l="1"/>
  <c r="H24" i="17"/>
  <c r="G23" i="17"/>
  <c r="G24" i="17"/>
  <c r="J16" i="10"/>
  <c r="E30" i="9"/>
  <c r="D18" i="15" s="1"/>
  <c r="D21" i="15" s="1"/>
  <c r="D34" i="15" s="1"/>
  <c r="I24" i="16"/>
  <c r="F9" i="15"/>
  <c r="F10" i="15" s="1"/>
  <c r="G33" i="24"/>
  <c r="G38" i="24" s="1"/>
  <c r="I27" i="14" s="1"/>
  <c r="I28" i="14" s="1"/>
  <c r="I5" i="15"/>
  <c r="I33" i="17" s="1"/>
  <c r="J32" i="16"/>
  <c r="H6" i="13"/>
  <c r="J23" i="16"/>
  <c r="H25" i="17"/>
  <c r="H4" i="15"/>
  <c r="G25" i="17"/>
  <c r="G4" i="15"/>
  <c r="E20" i="17"/>
  <c r="F45" i="14"/>
  <c r="G31" i="9"/>
  <c r="F18" i="15" s="1"/>
  <c r="F21" i="15" s="1"/>
  <c r="F34" i="15" s="1"/>
  <c r="F34" i="17" s="1"/>
  <c r="F36" i="17" s="1"/>
  <c r="F39" i="17" s="1"/>
  <c r="G33" i="26"/>
  <c r="G38" i="26" s="1"/>
  <c r="I33" i="14" s="1"/>
  <c r="I34" i="14" s="1"/>
  <c r="G10" i="14"/>
  <c r="G19" i="17" s="1"/>
  <c r="I16" i="9"/>
  <c r="H15" i="15" s="1"/>
  <c r="H23" i="9"/>
  <c r="H16" i="9"/>
  <c r="G15" i="15" s="1"/>
  <c r="E56" i="14"/>
  <c r="E58" i="14" s="1"/>
  <c r="G87" i="10"/>
  <c r="G88" i="10" s="1"/>
  <c r="H10" i="14"/>
  <c r="H19" i="17" s="1"/>
  <c r="I23" i="9"/>
  <c r="F38" i="22"/>
  <c r="H21" i="14" s="1"/>
  <c r="H22" i="14" s="1"/>
  <c r="H38" i="14" s="1"/>
  <c r="G26" i="22"/>
  <c r="G31" i="22" s="1"/>
  <c r="H20" i="13" s="1"/>
  <c r="F37" i="28"/>
  <c r="F31" i="9" l="1"/>
  <c r="E18" i="15" s="1"/>
  <c r="E21" i="15" s="1"/>
  <c r="E34" i="15" s="1"/>
  <c r="E45" i="15" s="1"/>
  <c r="D45" i="14"/>
  <c r="D42" i="11" s="1"/>
  <c r="G33" i="22"/>
  <c r="G38" i="22" s="1"/>
  <c r="I21" i="14" s="1"/>
  <c r="I22" i="14" s="1"/>
  <c r="I38" i="14" s="1"/>
  <c r="H14" i="17"/>
  <c r="I29" i="16"/>
  <c r="J27" i="16" s="1"/>
  <c r="I12" i="16"/>
  <c r="G99" i="10"/>
  <c r="G101" i="10" s="1"/>
  <c r="F40" i="15" s="1"/>
  <c r="F43" i="15" s="1"/>
  <c r="H29" i="16"/>
  <c r="I27" i="16" s="1"/>
  <c r="G14" i="17"/>
  <c r="H12" i="16"/>
  <c r="H9" i="13"/>
  <c r="H14" i="13" s="1"/>
  <c r="F54" i="14"/>
  <c r="F20" i="17"/>
  <c r="H30" i="17"/>
  <c r="F43" i="28"/>
  <c r="H40" i="14" s="1"/>
  <c r="H41" i="14" s="1"/>
  <c r="G29" i="28"/>
  <c r="G35" i="28" s="1"/>
  <c r="G21" i="13" s="1"/>
  <c r="F68" i="10"/>
  <c r="G70" i="10" s="1"/>
  <c r="G77" i="10" s="1"/>
  <c r="E27" i="17"/>
  <c r="G30" i="17"/>
  <c r="J24" i="16"/>
  <c r="J15" i="9"/>
  <c r="I23" i="17" l="1"/>
  <c r="I24" i="17"/>
  <c r="E34" i="17"/>
  <c r="E36" i="17" s="1"/>
  <c r="E39" i="17" s="1"/>
  <c r="I10" i="14"/>
  <c r="I19" i="17" s="1"/>
  <c r="J23" i="9"/>
  <c r="J16" i="9"/>
  <c r="I15" i="15" s="1"/>
  <c r="I25" i="17"/>
  <c r="I4" i="15"/>
  <c r="G37" i="28"/>
  <c r="F35" i="17"/>
  <c r="F45" i="15"/>
  <c r="G89" i="10"/>
  <c r="H13" i="16"/>
  <c r="H30" i="9" s="1"/>
  <c r="H28" i="16"/>
  <c r="H30" i="16" s="1"/>
  <c r="H34" i="16" s="1"/>
  <c r="H11" i="16"/>
  <c r="I28" i="16"/>
  <c r="I30" i="16" s="1"/>
  <c r="I34" i="16" s="1"/>
  <c r="I13" i="16"/>
  <c r="I30" i="9" s="1"/>
  <c r="I11" i="16"/>
  <c r="F55" i="14" l="1"/>
  <c r="G96" i="10"/>
  <c r="G97" i="10" s="1"/>
  <c r="G76" i="10" s="1"/>
  <c r="G78" i="10" s="1"/>
  <c r="G91" i="10"/>
  <c r="H92" i="10" s="1"/>
  <c r="G43" i="28"/>
  <c r="I40" i="14" s="1"/>
  <c r="I41" i="14" s="1"/>
  <c r="H29" i="28"/>
  <c r="H35" i="28" s="1"/>
  <c r="H21" i="13" s="1"/>
  <c r="I30" i="17"/>
  <c r="H45" i="14"/>
  <c r="I31" i="9"/>
  <c r="H18" i="15" s="1"/>
  <c r="H21" i="15" s="1"/>
  <c r="H34" i="15" s="1"/>
  <c r="H34" i="17" s="1"/>
  <c r="G45" i="14"/>
  <c r="H31" i="9"/>
  <c r="G18" i="15" s="1"/>
  <c r="G21" i="15" s="1"/>
  <c r="G34" i="15" s="1"/>
  <c r="G34" i="17" s="1"/>
  <c r="I14" i="17"/>
  <c r="J29" i="16"/>
  <c r="J12" i="16"/>
  <c r="H37" i="28" l="1"/>
  <c r="H43" i="28" s="1"/>
  <c r="H20" i="17"/>
  <c r="F18" i="13"/>
  <c r="F23" i="13" s="1"/>
  <c r="F24" i="13" s="1"/>
  <c r="H93" i="10"/>
  <c r="J28" i="16"/>
  <c r="J30" i="16" s="1"/>
  <c r="J34" i="16" s="1"/>
  <c r="J13" i="16"/>
  <c r="J30" i="9" s="1"/>
  <c r="J11" i="16"/>
  <c r="G20" i="17"/>
  <c r="F46" i="14"/>
  <c r="H79" i="10"/>
  <c r="E25" i="13"/>
  <c r="E26" i="13" s="1"/>
  <c r="G31" i="17" l="1"/>
  <c r="G32" i="17" s="1"/>
  <c r="G36" i="17" s="1"/>
  <c r="G9" i="15"/>
  <c r="G10" i="15" s="1"/>
  <c r="G57" i="14"/>
  <c r="H95" i="10"/>
  <c r="H71" i="10"/>
  <c r="G90" i="10"/>
  <c r="F26" i="17"/>
  <c r="I45" i="14"/>
  <c r="J31" i="9"/>
  <c r="I18" i="15" s="1"/>
  <c r="I21" i="15" s="1"/>
  <c r="I34" i="15" s="1"/>
  <c r="G39" i="17" l="1"/>
  <c r="I20" i="17"/>
  <c r="F56" i="14"/>
  <c r="F58" i="14" s="1"/>
  <c r="H87" i="10"/>
  <c r="H88" i="10" s="1"/>
  <c r="H99" i="10" l="1"/>
  <c r="H101" i="10" s="1"/>
  <c r="G40" i="15" s="1"/>
  <c r="G43" i="15" s="1"/>
  <c r="G35" i="17" s="1"/>
  <c r="G54" i="14"/>
  <c r="G68" i="10"/>
  <c r="H70" i="10" s="1"/>
  <c r="H77" i="10" s="1"/>
  <c r="F27" i="17"/>
  <c r="G45" i="15" l="1"/>
  <c r="H89" i="10"/>
  <c r="H96" i="10" l="1"/>
  <c r="H97" i="10" s="1"/>
  <c r="H76" i="10" s="1"/>
  <c r="H78" i="10" s="1"/>
  <c r="F25" i="13" s="1"/>
  <c r="F26" i="13" s="1"/>
  <c r="G55" i="14"/>
  <c r="H91" i="10"/>
  <c r="I92" i="10" s="1"/>
  <c r="I79" i="10" l="1"/>
  <c r="H31" i="17" s="1"/>
  <c r="H32" i="17" s="1"/>
  <c r="H36" i="17" s="1"/>
  <c r="G46" i="14"/>
  <c r="G18" i="13"/>
  <c r="G23" i="13" s="1"/>
  <c r="G24" i="13" s="1"/>
  <c r="I93" i="10"/>
  <c r="H57" i="14" s="1"/>
  <c r="H90" i="10"/>
  <c r="G26" i="17"/>
  <c r="H9" i="15" l="1"/>
  <c r="H10" i="15" s="1"/>
  <c r="I95" i="10"/>
  <c r="I71" i="10"/>
  <c r="G56" i="14"/>
  <c r="G58" i="14" s="1"/>
  <c r="I87" i="10"/>
  <c r="I88" i="10" s="1"/>
  <c r="H39" i="17"/>
  <c r="I99" i="10" l="1"/>
  <c r="I101" i="10" s="1"/>
  <c r="H40" i="15" s="1"/>
  <c r="H43" i="15" s="1"/>
  <c r="H35" i="17" s="1"/>
  <c r="H54" i="14"/>
  <c r="H68" i="10"/>
  <c r="I70" i="10" s="1"/>
  <c r="I77" i="10" s="1"/>
  <c r="G27" i="17"/>
  <c r="I89" i="10" l="1"/>
  <c r="I91" i="10" s="1"/>
  <c r="J92" i="10" s="1"/>
  <c r="J93" i="10" s="1"/>
  <c r="I57" i="14" s="1"/>
  <c r="H45" i="15"/>
  <c r="H18" i="13" l="1"/>
  <c r="H23" i="13" s="1"/>
  <c r="H24" i="13" s="1"/>
  <c r="J95" i="10" s="1"/>
  <c r="I96" i="10"/>
  <c r="I97" i="10" s="1"/>
  <c r="I76" i="10" s="1"/>
  <c r="I78" i="10" s="1"/>
  <c r="J79" i="10" s="1"/>
  <c r="H55" i="14"/>
  <c r="G25" i="13" l="1"/>
  <c r="G26" i="13" s="1"/>
  <c r="J71" i="10"/>
  <c r="H46" i="14"/>
  <c r="I31" i="17"/>
  <c r="I32" i="17" s="1"/>
  <c r="I9" i="15"/>
  <c r="I10" i="15" s="1"/>
  <c r="H26" i="17" l="1"/>
  <c r="I90" i="10"/>
  <c r="H56" i="14" s="1"/>
  <c r="H58" i="14" s="1"/>
  <c r="J87" i="10" l="1"/>
  <c r="J88" i="10" s="1"/>
  <c r="I54" i="14" s="1"/>
  <c r="I68" i="10"/>
  <c r="J70" i="10" s="1"/>
  <c r="J77" i="10" s="1"/>
  <c r="H27" i="17"/>
  <c r="J99" i="10" l="1"/>
  <c r="J101" i="10" s="1"/>
  <c r="I40" i="15" s="1"/>
  <c r="I43" i="15" s="1"/>
  <c r="J89" i="10" l="1"/>
  <c r="I55" i="14" s="1"/>
  <c r="I35" i="17"/>
  <c r="I45" i="15"/>
  <c r="J91" i="10" l="1"/>
  <c r="J96" i="10"/>
  <c r="J97" i="10" s="1"/>
  <c r="J76" i="10" s="1"/>
  <c r="J78" i="10" s="1"/>
  <c r="H25" i="13" s="1"/>
  <c r="H26" i="13" s="1"/>
  <c r="I46" i="14" l="1"/>
  <c r="J90" i="10"/>
  <c r="I56" i="14" s="1"/>
  <c r="I58" i="14" s="1"/>
  <c r="J68" i="10" s="1"/>
  <c r="I26" i="17"/>
  <c r="I27" i="17" l="1"/>
  <c r="F42" i="11"/>
  <c r="I43" i="11" s="1"/>
  <c r="F83" i="10"/>
  <c r="G83" i="10" s="1"/>
  <c r="D36" i="15"/>
  <c r="D43" i="15"/>
  <c r="D35" i="17" s="1"/>
  <c r="D50" i="14"/>
  <c r="D51" i="14" s="1"/>
  <c r="D45" i="15" l="1"/>
  <c r="D47" i="15" s="1"/>
  <c r="H17" i="11" s="1"/>
  <c r="H15" i="11" s="1"/>
  <c r="D48" i="11"/>
  <c r="D49" i="11" s="1"/>
  <c r="E50" i="14"/>
  <c r="E51" i="14" s="1"/>
  <c r="H42" i="11"/>
  <c r="F15" i="11"/>
  <c r="H83" i="10"/>
  <c r="F50" i="14"/>
  <c r="F51" i="14" s="1"/>
  <c r="D59" i="14"/>
  <c r="E22" i="17"/>
  <c r="F22" i="17"/>
  <c r="E59" i="14"/>
  <c r="D5" i="14" l="1"/>
  <c r="G50" i="14"/>
  <c r="G51" i="14" s="1"/>
  <c r="G22" i="17" s="1"/>
  <c r="I83" i="10"/>
  <c r="F59" i="14"/>
  <c r="I16" i="11"/>
  <c r="I42" i="11" s="1"/>
  <c r="F43" i="11"/>
  <c r="G59" i="14" l="1"/>
  <c r="J83" i="10"/>
  <c r="I50" i="14" s="1"/>
  <c r="I51" i="14" s="1"/>
  <c r="H50" i="14"/>
  <c r="H51" i="14" s="1"/>
  <c r="E46" i="15"/>
  <c r="E47" i="15" s="1"/>
  <c r="E5" i="14" s="1"/>
  <c r="D12" i="14"/>
  <c r="F46" i="15" l="1"/>
  <c r="F47" i="15" s="1"/>
  <c r="F5" i="14" s="1"/>
  <c r="E12" i="14"/>
  <c r="D34" i="17"/>
  <c r="D43" i="14"/>
  <c r="H59" i="14"/>
  <c r="I22" i="17"/>
  <c r="I59" i="14"/>
  <c r="H22" i="17"/>
  <c r="D60" i="14" l="1"/>
  <c r="D46" i="17"/>
  <c r="D61" i="14"/>
  <c r="D36" i="17"/>
  <c r="E17" i="17"/>
  <c r="E16" i="17"/>
  <c r="E43" i="14"/>
  <c r="G46" i="15"/>
  <c r="G47" i="15" s="1"/>
  <c r="G5" i="14" s="1"/>
  <c r="F12" i="14"/>
  <c r="H46" i="15" l="1"/>
  <c r="H47" i="15" s="1"/>
  <c r="H5" i="14" s="1"/>
  <c r="G12" i="14"/>
  <c r="F17" i="17"/>
  <c r="F43" i="14"/>
  <c r="F16" i="17"/>
  <c r="E60" i="14"/>
  <c r="E28" i="17"/>
  <c r="E21" i="17"/>
  <c r="E61" i="14"/>
  <c r="D39" i="17"/>
  <c r="F28" i="17" l="1"/>
  <c r="F60" i="14"/>
  <c r="F21" i="17"/>
  <c r="F61" i="14"/>
  <c r="G17" i="17"/>
  <c r="G43" i="14"/>
  <c r="G16" i="17"/>
  <c r="I46" i="15"/>
  <c r="I47" i="15" s="1"/>
  <c r="I5" i="14" s="1"/>
  <c r="I12" i="14" s="1"/>
  <c r="H12" i="14"/>
  <c r="I16" i="17" l="1"/>
  <c r="I43" i="14"/>
  <c r="I17" i="17"/>
  <c r="I34" i="17"/>
  <c r="I36" i="17" s="1"/>
  <c r="G28" i="17"/>
  <c r="G60" i="14"/>
  <c r="G21" i="17"/>
  <c r="G61" i="14"/>
  <c r="H17" i="17"/>
  <c r="H16" i="17"/>
  <c r="H43" i="14"/>
  <c r="D43" i="17" l="1" a="1"/>
  <c r="D43" i="17" s="1"/>
  <c r="I39" i="17"/>
  <c r="D44" i="17"/>
  <c r="D42" i="17"/>
  <c r="H28" i="17"/>
  <c r="H60" i="14"/>
  <c r="H21" i="17"/>
  <c r="H61" i="14"/>
  <c r="I60" i="14"/>
  <c r="I28" i="17"/>
  <c r="I21" i="17"/>
  <c r="I6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70" authorId="0" shapeId="0" xr:uid="{00000000-0006-0000-0700-000001000000}">
      <text>
        <r>
          <rPr>
            <sz val="10"/>
            <color rgb="FF000000"/>
            <rFont val="Arial"/>
            <family val="2"/>
            <scheme val="minor"/>
          </rPr>
          <t>======
ID#AAAAkRlzyBA
Usuario de Microsoft Office    (2022-11-22 11:31:39)
Corresponde a activos no clasificados como fijos, diferidos o corrientes como depósitos dados en garantía, terrenos o inmuebles no utlizados, activos en litigio, entre otros.</t>
        </r>
      </text>
    </comment>
  </commentList>
</comments>
</file>

<file path=xl/sharedStrings.xml><?xml version="1.0" encoding="utf-8"?>
<sst xmlns="http://schemas.openxmlformats.org/spreadsheetml/2006/main" count="1681" uniqueCount="625">
  <si>
    <t>ENTRADA DE DATOS</t>
  </si>
  <si>
    <t>RESULTADOS</t>
  </si>
  <si>
    <t>AUXILIARES</t>
  </si>
  <si>
    <t>Bases</t>
  </si>
  <si>
    <t>Márgenes por productos</t>
  </si>
  <si>
    <t>Deuda $</t>
  </si>
  <si>
    <t>Precios Ventas</t>
  </si>
  <si>
    <t>P&amp;G</t>
  </si>
  <si>
    <t>Terrenos</t>
  </si>
  <si>
    <t>Costo de Mercancías</t>
  </si>
  <si>
    <t>Balance</t>
  </si>
  <si>
    <t>Construcciones</t>
  </si>
  <si>
    <t>Proceso Comercial</t>
  </si>
  <si>
    <t>Flujo de caja</t>
  </si>
  <si>
    <t>Adecuaciones y Mejoras</t>
  </si>
  <si>
    <t>Gastos Generales Admon y Ventas</t>
  </si>
  <si>
    <t>Producción</t>
  </si>
  <si>
    <t>Maquinaria</t>
  </si>
  <si>
    <t>Inversiones Fijas y Diferidas</t>
  </si>
  <si>
    <t>Salidas</t>
  </si>
  <si>
    <t>Muebles</t>
  </si>
  <si>
    <t>Capital de trabajo</t>
  </si>
  <si>
    <t>Transporte</t>
  </si>
  <si>
    <t>Estuctura de Capital</t>
  </si>
  <si>
    <t>Oficina</t>
  </si>
  <si>
    <t>Plan de inversión y Financiación</t>
  </si>
  <si>
    <t>Diferidos</t>
  </si>
  <si>
    <t>Manual de instrucciones</t>
  </si>
  <si>
    <t>Propiedad de Fonade - Fondo Emprender. Solo se pueden diligenciar o modificar las celdas amarillas.</t>
  </si>
  <si>
    <t>Inicio</t>
  </si>
  <si>
    <t>Modelo Financiero para Emprendimientos Comerciales y de Servicios</t>
  </si>
  <si>
    <t>El modelo está compuesto de tres grandes bloques: Entrada de Datos, Resultados y Auxiliares, más un Manual de Instrucciones.</t>
  </si>
  <si>
    <t>A través de la página de Inicio se puede ingresar a cada una de las hojas individuales de cada uno de los bloques. Cada hoja tiene regreso a la hoja de Incio, clickando en Inicio.</t>
  </si>
  <si>
    <t xml:space="preserve">El bloque Entrada de Datos (pestañas en Amarillo) permite la entrada de todos los datos de información requeridos.  </t>
  </si>
  <si>
    <t>El bloque Entrada de Datos está compuesta de 10 hojas nombradas en las pestañas así: Bases, Precio Ventas, Costo de Mercancías, Proceso Comercial,</t>
  </si>
  <si>
    <t>Cargos de Operación, Gastos Aministración y Ventas, Inversiones Fijas y Diferidas, Capital de Trabajo, Estructura de Capital, y Plan de Inversión y Financiación.</t>
  </si>
  <si>
    <t>Al ingresar a cada una de las 10 hojas de Entrada de datos señaladas, diligencie únicamente las celdas amarillas.</t>
  </si>
  <si>
    <t>El bloque Resultados (pestañas verde claro) arroja los resultados del proyecto así: Márgenes de Productos, Estado de Resultados (P&amp;G), Balance General, Flujo de Caja,</t>
  </si>
  <si>
    <t>Producción y Salidas.</t>
  </si>
  <si>
    <t>El bloque Auxilares (pestañas en color café) son hojas que permiten al modelo calcular en forma automática: (1) Deuda $, (2) Terrenos, (3) Cosntrucciones, (4) Adecuaciones y</t>
  </si>
  <si>
    <t>y mejoras, (5) Maquinaria y Equipos, (6) Muebles y Enseres, (7) Equipos de Transporte y carga, (8) Equipos de Comunicación, Computación y Herramientas, y (9) Diferidos.</t>
  </si>
  <si>
    <t>En la hoja Bases, debe obligatoriamente diligenciarse en las celdas amarillas el crecimiento estimado de las variables macroeconómicas para los 5 años de proyección.</t>
  </si>
  <si>
    <t>Igualmente, se deben diligenciar el nombre de  productos que producirá el proyecto. Se pueden incluir hasta un máximo de 10 productos.</t>
  </si>
  <si>
    <t>En la información del Proyecto, debe incluirse la vida útil de los activos fijos para la depreciación de los mismos por parte del modelo.</t>
  </si>
  <si>
    <t>Para las inversiones diferidas puede determinarse los años estimados de amortización para efectos de evaluación del proyecto, más no para efectos contables.</t>
  </si>
  <si>
    <t>Finalmente debe incluir para fines informativos el número de empleos generados como empleos administrativos y comerciales.</t>
  </si>
  <si>
    <t>Precio Ventas</t>
  </si>
  <si>
    <t>En la hoja Precio Ventas debe incluir los precios de venta por producto para cada uno de los 5 años de proyección.</t>
  </si>
  <si>
    <t xml:space="preserve">Seguidamente debe incluir las unidades estimadas de ventas para cada uno de los productos para los 5 años de proyección. </t>
  </si>
  <si>
    <t>Para fines informativos, la capacidad instalada puede ser medida en horas/hombre. En este caso incluya la capacidad estimada y la capacidad utilizada en</t>
  </si>
  <si>
    <t>horas/hombre. Si utiliza otra medida como metros cuadrados por ejemplo, puede señalarlo en el espacio para comentarios en la parte de abajo de  la hoja.</t>
  </si>
  <si>
    <t>También incluir en (%) porcentaje si estima rebajas en la venta de los productos durantes los años de proyección. Se trata de un valor promedio para el total de ventas</t>
  </si>
  <si>
    <t>realizadas. También debe diligenciar si estima recibir otros ingresos no operacionales en pesos durante los 5 años de proyección.</t>
  </si>
  <si>
    <t xml:space="preserve"> Finalmente, en la parte de abajo de la hoja cuenta con un espacio para comentarios o mostrar cualquier cálculo previo que considere pertinente.</t>
  </si>
  <si>
    <t>En la parte superior de la hoja Costo de Mercancías se debe incluir el costo unitario por producto.</t>
  </si>
  <si>
    <t>Inicie diligenciando el costo por unidad de cada producto (máximo 10) para los 5 años de proyección de ventas.</t>
  </si>
  <si>
    <t>Posteriormente, incluya los gastos totales anuales en pesos que estas compras de mercancías ocasionen tales como fletes, derecchos de aduana, gastos de bodegaje</t>
  </si>
  <si>
    <t xml:space="preserve">u otros gastos relacionados. La hoja incluye un espacio para comentarios o cálculos que considere puedan ser útiles para un mejor entendimiento. </t>
  </si>
  <si>
    <t>Este cuadro del proceso de producción del bien o prestación de servicio es informativo y corresponde al punto 15. del Plan de Negocios Fondo Emprender.</t>
  </si>
  <si>
    <t>Gastos Generales: Operativos, Administración y Ventas</t>
  </si>
  <si>
    <t>Proceso de Producción</t>
  </si>
  <si>
    <t>En los Gastos Generales debe incluir inicialmente los nombres de los cargos operativos y el número de ocupantes para cada uno de los años de proyección.</t>
  </si>
  <si>
    <t>Adicionalmente, debe incluir el salario inicial de cada uno de los cargos operativos del emprendimiento.</t>
  </si>
  <si>
    <t>Así mismo puede incluir los contratos de servicio de mano de obra operativa, indicand el valor mensual o periódico del contrato, el valor total del mismo y el</t>
  </si>
  <si>
    <t>número de meses del contrato respectivo para el primer año de operación.</t>
  </si>
  <si>
    <t>En los Cargos de Administración y Ventas debe incluir los nombres de los cargos en las áreas de adminstración y ventas, su correspondiente salario mensual,</t>
  </si>
  <si>
    <t xml:space="preserve">así como los meses en el cargo para e primer año de operación para los cargos operativos, administrativos y de ventas. </t>
  </si>
  <si>
    <t>Igualmente, es posible incluir cargos adicionales de Ventas a partir del 2o año de operación si los hubiere, en cuyo caso debe incluir número de ocupantes y su salario</t>
  </si>
  <si>
    <t>mensual correspondiente. En la celda D5 de la Hoja debe incluir el factor prestacional promedio estimado para estos cargos.</t>
  </si>
  <si>
    <t>Igualmente debe incluir el costo según su periodicidad para los 5 años de proyección de Gastos Generales como Honorarios, Arrendamientos, Servicios públicos,</t>
  </si>
  <si>
    <t>Suministros de Oficina, Gastos y/o Auxilio de Transporte, renovación anual de Cámara de Comercio, costos del Sistema de gestión de seguridad y salud en el trabajo, etc.</t>
  </si>
  <si>
    <t>Adicionalmente debe incluir los gastos fijos mensuales de ventas e incluir en % los gastos variables sobre ventas como Comisiones, Gastos de Mercadeo y Publicidad,</t>
  </si>
  <si>
    <t>u otros gastos variables de ventas.</t>
  </si>
  <si>
    <t>La Hoja de Inversiones Fijas y Diferidas, debe en incluir las inversiones fijas, unidad, cantidad y precio para Terrenos, Construcciones y Edificios,  Adecuaciones y Mejoras,</t>
  </si>
  <si>
    <t>Maquinaria y Equipos, detallando cada uno de ellos, Muebles y Enseres, Equipo de Transporte de Carga y finalmente, Equipos de Comunicaciones, Computación y Herramientas.</t>
  </si>
  <si>
    <t>Tenga en cuenta que es posible incluir nuevas inversiones si las hubiere en los 5 años de proyección. En general, no se realizan nuevas inversiones en los años de  operación</t>
  </si>
  <si>
    <t>(Años 1 a 5) y si las hubiere deben estar plenamente justificadas. En el rubro Adecuaciones solo es posible financiar un valor no mayor del 20% solicitado al Fondo Emprender.</t>
  </si>
  <si>
    <t>Posteriormente debe incluir en el Cuadro de Inversiones Diferidas, todos los gastos preoperativos especificados, incluyendo unidad, cantidad y precio, si es necesario, así como</t>
  </si>
  <si>
    <t xml:space="preserve">su valor total estimado. </t>
  </si>
  <si>
    <t>Igualmente debe incluirse otros gastos diferidos que no hayan sido especificados anteriormente que sean financiables por el Fondo Emprender de acuerdo a su reglamento</t>
  </si>
  <si>
    <t>y finalmente debe incluirse otros gastos preoperativos no especificados anteriormente y que no son financiables por el Fondo Emprender según su reglamento.</t>
  </si>
  <si>
    <t>Tenga muy en cuenta que solo es posible incluir inversiones diferidas en el periodo de ejecución o período preoperativo, posteriormente no es posible y deben ser registradas</t>
  </si>
  <si>
    <t>en el gasto de la empresa.</t>
  </si>
  <si>
    <t>Así mismo a título informativo en la Columna M, debe indicar como estima financiar cada uno de los rubros de la totalidad de Inversiones Fijas del Proyecto, es decir</t>
  </si>
  <si>
    <t>las inversiones del año base 0. Recuerde que las inversiones posteriores durante los años de operación no son financiadas por el Fondo Emprender</t>
  </si>
  <si>
    <t>Tenga en consideración que los diferentes rubros en las inversiones fijas del proyecto pueden ser financiados con recursos del Emprendedor, recursos del Fondo Emprender,</t>
  </si>
  <si>
    <t>financiación de Proveedores o mediante Crédito. Tenga en cuenta estos valores cuando diligencie la financiación total de Mquinaria y Equipos en la Hoja Plan de Inversión</t>
  </si>
  <si>
    <t>y Financiación.</t>
  </si>
  <si>
    <t>Capital de Trabajo</t>
  </si>
  <si>
    <t>El capital de trabajo está compuesto de 4 elementos: (1) Cuentas por cobrar, (2) Inventarios, (3) Anticipos y Otras cuentas por cobrar y (4) Cuentas por Pagar.</t>
  </si>
  <si>
    <t>En las Cuentas por Cobrar debe diligenciar la rotación de cartera estimada en días para cada uno de los 5 años de proyección e incluir si ha estimado un valor en porcentaje (%)</t>
  </si>
  <si>
    <t>de provisión de Cuentas por Cobrar por ser de difícil cobro o incobrables.</t>
  </si>
  <si>
    <t xml:space="preserve">Respecto a los Inventarios para los 5 años de proyección, debe determinar solo los dìas de rotación del inventario de Mercancías  (calculado respecto a Costo de Ventas). </t>
  </si>
  <si>
    <t>En cuanto a los Anticipos y Otras Cuentas por Cobrar,  debe incluir un valor ($) estimado de otras cuentas por cobrar para los cinco años de proyección.</t>
  </si>
  <si>
    <t>Respecto a las Cuentas por Pagar debe diligenciar la rotación estimada en días de las cuentas por pagar a proveedores para los 5 años de proyección.</t>
  </si>
  <si>
    <t>Finalmente, incluya si considera los valores ($) estimados de Acreedores Varios, así como los valores ($) de Otros Pasivos para los 5 años de proyección.</t>
  </si>
  <si>
    <t>Estructura de Capital</t>
  </si>
  <si>
    <t xml:space="preserve"> En la Hoja Estructura de Capital en el rubro de Impuestos debe incluir la tasa de Renta Presuntiva sobre Patrimonio vigente en porcentaje (%) y la tarifa de Impuesto de Renta </t>
  </si>
  <si>
    <t xml:space="preserve"> vigente en porcentaje (%). </t>
  </si>
  <si>
    <t xml:space="preserve"> En cuanto al rubro Estructura de Capital debe incluir en la celda E80 el valor ($) del capital inicial propuesto para desarrollar el emprendimiento. Después debe diligenciar si las </t>
  </si>
  <si>
    <t xml:space="preserve"> hubiere las adiciones de capital estimadas (Fila 81) para los siguientes 5 años de proyección. </t>
  </si>
  <si>
    <t xml:space="preserve"> Además debe incluir (celda E82) el valor estimado ($) propuesto de recursos del Fondo de acuerdo al Reglamento en cuanto a generación de empleo y rubros financiables. </t>
  </si>
  <si>
    <t xml:space="preserve"> Posteriormente debe determinar  el valor  ($) de Obligaciones Financieras que considere en el plan de financiación del proyecto (celda E83), así como las Obligaciones Financieras </t>
  </si>
  <si>
    <t xml:space="preserve"> Financieras adicionales si las tuviere para los 5 años de proyección. </t>
  </si>
  <si>
    <t xml:space="preserve"> Por último debe incluir el porcentaje (%) de pago de dividendos, si hubiere lugar. En general para efectos del presentación del proyecto, no se determinan dividendos. </t>
  </si>
  <si>
    <t>Plan de Inversión y Financiación</t>
  </si>
  <si>
    <t>En la Hoja Plan de Inversión y Financiación puede observar a la vez el total de Inversiones estimadas del proyecto, es decir Inversiones Fijas, Capital de Trabajo e Inversiones</t>
  </si>
  <si>
    <t>diferidas (Gastos durante perìodo preoperativo), así como todos los recursos de financiación del proyecto como Proveedores, Deuda de Obligaciones Financieras, recursos del</t>
  </si>
  <si>
    <t>Fondo Emprender y los recursos aportados como capital para el emprendimiento. El modelo genera estos valores totales de inversión y financiación (Columna H y Fila 42).</t>
  </si>
  <si>
    <t>A apartir de los valores totales, el usuario debe distribuir el valor de las inversiones fijas, corriente y diferidas (Columna H) en las diferentes fuentes de financiación según los</t>
  </si>
  <si>
    <t>rubros financiables conforme al Reglamento establecido del Fondo Emprender. Revise que el valor de verificación (Columna I) coincida con el valor de cada una de las</t>
  </si>
  <si>
    <t>inversiones fijas, capital de trabajo y diferida horizontalmente. Igualmente revise que el valor de verificación de las fuentes de financiación (Fila 43) coincide con las fuentes de</t>
  </si>
  <si>
    <t>financiación (fila 42) verticalmente. Si no coinciden, existe una alerta con los números en color rojo. Los valores  que se incluyan deben ser en números redondos.</t>
  </si>
  <si>
    <t>Tenga en cuenta para determinar los recursos máximos del Fondo Emprender el número de empleos generados por el proyecto, asi como los rubros susceptibles de financiación</t>
  </si>
  <si>
    <t>por parte del Fondo Emprender.</t>
  </si>
  <si>
    <t>El Plan de Inversión de Inversión y Financiación le permite observar si está financiando adecuadamente la inversión total con las diferentes fuentes de financiación disponibles y</t>
  </si>
  <si>
    <t>en concordancia con los rubros financiables por el Fondo Emprender.</t>
  </si>
  <si>
    <t>Propiedad de Fonade - Fondo Emprender. Solo se pueden diligenciar las celdas amarillas.</t>
  </si>
  <si>
    <t>PARAMETRO</t>
  </si>
  <si>
    <t>VALOR</t>
  </si>
  <si>
    <t>EXPLICACION</t>
  </si>
  <si>
    <t>Fecha</t>
  </si>
  <si>
    <t>Ultimo año</t>
  </si>
  <si>
    <t>Variables Macroeconómicas (Solo para uso informativo)</t>
  </si>
  <si>
    <t>Inflación</t>
  </si>
  <si>
    <t>%</t>
  </si>
  <si>
    <t>Devaluación</t>
  </si>
  <si>
    <t>PAGG</t>
  </si>
  <si>
    <t>IPP</t>
  </si>
  <si>
    <t>Crecimiento PIB</t>
  </si>
  <si>
    <t>DTF T.A.</t>
  </si>
  <si>
    <t xml:space="preserve">   Productos</t>
  </si>
  <si>
    <t>g</t>
  </si>
  <si>
    <t>v</t>
  </si>
  <si>
    <t>Información del Proyecto</t>
  </si>
  <si>
    <t xml:space="preserve"> Indique la Tasa de Descuento del emprendedor</t>
  </si>
  <si>
    <t>Tasa Efectiva Anual</t>
  </si>
  <si>
    <t xml:space="preserve"> Duración de la etapa improductiva del negocio ( fase de implementación).en meses  </t>
  </si>
  <si>
    <t xml:space="preserve"> Periodo en el cual se plantea la primera expansión del negocio ( Indique el mes )  </t>
  </si>
  <si>
    <t xml:space="preserve"> Periodo en el cual se plantea la segunda expansión del negocio ( Indique el mes ) </t>
  </si>
  <si>
    <t>Condiciones de la Deuda</t>
  </si>
  <si>
    <t>Gracia</t>
  </si>
  <si>
    <t>Gracia a Capital (Años)</t>
  </si>
  <si>
    <t>Plazo</t>
  </si>
  <si>
    <t>Plazo de la Deuda (Años)</t>
  </si>
  <si>
    <t>Tasa en pesos</t>
  </si>
  <si>
    <t>Puntos por encima del DTF</t>
  </si>
  <si>
    <t>Depreciación Activos Fijos</t>
  </si>
  <si>
    <t>Ajustes por Inflación</t>
  </si>
  <si>
    <t>0: Tener en cuenta; 1: No Tener en cuenta</t>
  </si>
  <si>
    <t>Construcciones y Edificaciones</t>
  </si>
  <si>
    <t>Vida útil (años)</t>
  </si>
  <si>
    <t>Maquinaria y Equipo de Operación</t>
  </si>
  <si>
    <t>Muebles y Enseres</t>
  </si>
  <si>
    <t>Equipo de Transporte</t>
  </si>
  <si>
    <t>Equipo de Oficina</t>
  </si>
  <si>
    <t>Semovientes</t>
  </si>
  <si>
    <t>Agotamiento (años)</t>
  </si>
  <si>
    <t>Cultivos Permanentes</t>
  </si>
  <si>
    <t>Otros</t>
  </si>
  <si>
    <t xml:space="preserve">Inversión Diferida (Gastos en período preoperativo o de ejecución del proyecto) </t>
  </si>
  <si>
    <t>Amortización (años)</t>
  </si>
  <si>
    <t>Impuestos</t>
  </si>
  <si>
    <t>Indique si se acoge a la ley 1429</t>
  </si>
  <si>
    <t>No</t>
  </si>
  <si>
    <t>Selecciones Si o No</t>
  </si>
  <si>
    <t>Empleos y Mano de Obra</t>
  </si>
  <si>
    <t>unid.</t>
  </si>
  <si>
    <t>Empleos Administrativos</t>
  </si>
  <si>
    <t>Empleos Comerciales</t>
  </si>
  <si>
    <t>Total Personal</t>
  </si>
  <si>
    <t>Precios, Volùmenes y Ventas Totales</t>
  </si>
  <si>
    <t>Precio por Producto</t>
  </si>
  <si>
    <t>$ / unid.</t>
  </si>
  <si>
    <t>Unidades Vendidas por Producto</t>
  </si>
  <si>
    <t>Capacidad Instalada y Utilizada *</t>
  </si>
  <si>
    <t>Capacidad Instalada Horas / Hombre</t>
  </si>
  <si>
    <t>Capacidad Utilizada Horas / Hombre</t>
  </si>
  <si>
    <t>% Utilización Capacidad Instalada en H/H</t>
  </si>
  <si>
    <t>* Si utiliza otra medida puede señalarlo en el espacio dejado para comentarios en la parte de abajo de  la hoja.</t>
  </si>
  <si>
    <t>Total Ventas</t>
  </si>
  <si>
    <t>Precio Promedio</t>
  </si>
  <si>
    <t>$</t>
  </si>
  <si>
    <t>Ventas</t>
  </si>
  <si>
    <t>Rebajas en Ventas</t>
  </si>
  <si>
    <t>Rebaja</t>
  </si>
  <si>
    <t>% ventas</t>
  </si>
  <si>
    <t>Pronto pago</t>
  </si>
  <si>
    <t>Otros Ingresos</t>
  </si>
  <si>
    <t>Otros Ingresos No operacionales</t>
  </si>
  <si>
    <t>COMENTARIOS</t>
  </si>
  <si>
    <t>icono</t>
  </si>
  <si>
    <t>Costos Unitario de la Mercancía o Servicio por Producto</t>
  </si>
  <si>
    <t>Costos Unitarios Mercancía o Servicio</t>
  </si>
  <si>
    <t>$ / unidad</t>
  </si>
  <si>
    <t>Costo Unitario Promedio de Mercancía o Servicio</t>
  </si>
  <si>
    <t>Gastos de Mercancía o Servicios</t>
  </si>
  <si>
    <t>Arriendo</t>
  </si>
  <si>
    <t>Servicios</t>
  </si>
  <si>
    <t>Publicidad</t>
  </si>
  <si>
    <t>Facturación</t>
  </si>
  <si>
    <t>Total Gastos de Mercancía o Servicio Vendido</t>
  </si>
  <si>
    <t>Los productos utilizados no generan costo adicional de aduanas o bodegaje ya que los proveedores son nacionales.</t>
  </si>
  <si>
    <t>Actividad del Proceso *</t>
  </si>
  <si>
    <t>Bien / Servicio:</t>
  </si>
  <si>
    <t>Unidades a Producir:</t>
  </si>
  <si>
    <t>Actividad del Proceso</t>
  </si>
  <si>
    <t>Tiempo estimado de realización (minutos/horas)</t>
  </si>
  <si>
    <t>Cargos que participan en la actividad</t>
  </si>
  <si>
    <t>Número de personas que intervienen por cargo</t>
  </si>
  <si>
    <t>Equipos y maquinarias utilizadas. Capacidad de producción por equipo (Cantidad de Producto / Unidad de Tiempo)</t>
  </si>
  <si>
    <t>Actividad 1:</t>
  </si>
  <si>
    <t>Actividad 2:</t>
  </si>
  <si>
    <t>Actividad 3:</t>
  </si>
  <si>
    <t>Actividad 4.</t>
  </si>
  <si>
    <t>Actividad 5:</t>
  </si>
  <si>
    <t>Actividad 6:</t>
  </si>
  <si>
    <t>Actividad 7:</t>
  </si>
  <si>
    <t>Actividad 8:</t>
  </si>
  <si>
    <t>Actividad 9:</t>
  </si>
  <si>
    <t>Actividad 10:</t>
  </si>
  <si>
    <t>Actividad 11:</t>
  </si>
  <si>
    <t>Actividad 12:</t>
  </si>
  <si>
    <t>Total</t>
  </si>
  <si>
    <t xml:space="preserve">Nota: El esquema solicitado requiere al menos los siguientes aspectos: Actividad del proceso, tiempo estimado de realización, cargos que participan en la actividad, </t>
  </si>
  <si>
    <t>número de personas que intervienen por cargo, y equipo y máquinas utilizadas en el proceso (Capacidad de producción por máquina - Cantidad de producto / unidad</t>
  </si>
  <si>
    <t>de tiempo). Sin embargo, si usted dispone de un análisis alternativo con la misma información, puede anexarlo.</t>
  </si>
  <si>
    <t>* Este cuadro del proceso comercial del bien o prestación de servicio corresponde al punto 15. del Plan de Negocios Fondo Emprender.</t>
  </si>
  <si>
    <t>Salarios Operación, Administración y Ventas</t>
  </si>
  <si>
    <t>Factor Prestacional</t>
  </si>
  <si>
    <t>Nombre de Cargos</t>
  </si>
  <si>
    <t>Nro Ocupantes</t>
  </si>
  <si>
    <t xml:space="preserve">  Operativos</t>
  </si>
  <si>
    <t>Subtotal</t>
  </si>
  <si>
    <t>Cargos</t>
  </si>
  <si>
    <t>Número meses en el cargo primer año operación</t>
  </si>
  <si>
    <t>Salario Mensual</t>
  </si>
  <si>
    <t>Operativos</t>
  </si>
  <si>
    <t>Subtotal Cargos Nómina Operativos</t>
  </si>
  <si>
    <t>Contratos de Servicios Mano de Obra Operativa</t>
  </si>
  <si>
    <t>Número meses Contrato primer año operación</t>
  </si>
  <si>
    <t>Valor Mensual (Periodicidad) del Contrato</t>
  </si>
  <si>
    <t>Valor Total del Contrato</t>
  </si>
  <si>
    <t>Contrato de Servicios Mano de Obra Operativa</t>
  </si>
  <si>
    <t>Subtotal Contratos de Servicios MOD</t>
  </si>
  <si>
    <t>Total Costo Nómina y Contratos Operativos</t>
  </si>
  <si>
    <t>Cargos Administración y Ventas</t>
  </si>
  <si>
    <t>Número de Ocupantes</t>
  </si>
  <si>
    <t>Administración</t>
  </si>
  <si>
    <t>Cargos Adicionales a partir del 2o Año Ventas</t>
  </si>
  <si>
    <t>Auxiliar contable</t>
  </si>
  <si>
    <t>Asistente de mercadeo y ventas</t>
  </si>
  <si>
    <t>Gastos Generales</t>
  </si>
  <si>
    <t>Rubros</t>
  </si>
  <si>
    <t>Valor</t>
  </si>
  <si>
    <t>Sueldos a empleados de administración</t>
  </si>
  <si>
    <t xml:space="preserve">Dotación </t>
  </si>
  <si>
    <t>Gastos de Ventas</t>
  </si>
  <si>
    <t>% s/Ventas</t>
  </si>
  <si>
    <t>Sueldos a empleados de ventas</t>
  </si>
  <si>
    <t>Gastos Fijos de Ventas</t>
  </si>
  <si>
    <t>Gastos Variables sobre Ventas</t>
  </si>
  <si>
    <t>Unidad</t>
  </si>
  <si>
    <t>Cantidad</t>
  </si>
  <si>
    <t>Precio</t>
  </si>
  <si>
    <t>Financiado con:</t>
  </si>
  <si>
    <t>Activos iniciales</t>
  </si>
  <si>
    <t>Valor Ajustado</t>
  </si>
  <si>
    <t>Axi</t>
  </si>
  <si>
    <t>Construcciones y Edificios</t>
  </si>
  <si>
    <t>Depreciación Período</t>
  </si>
  <si>
    <t>Axi Depreciación acumulada</t>
  </si>
  <si>
    <t>Depreciación acumulada</t>
  </si>
  <si>
    <t>Valor neto</t>
  </si>
  <si>
    <t>Maquinaria y Equipo</t>
  </si>
  <si>
    <t>Depreciación acum.</t>
  </si>
  <si>
    <t>Semovientes pie de Cria</t>
  </si>
  <si>
    <t>Amortización Período</t>
  </si>
  <si>
    <t>Axi Amortización acumulada</t>
  </si>
  <si>
    <t>Amortización acum.</t>
  </si>
  <si>
    <t>Inversiones Fijas</t>
  </si>
  <si>
    <t>Infraestructura: Terrenos y Construcciones</t>
  </si>
  <si>
    <t>Fondo Emprender</t>
  </si>
  <si>
    <t>Recursos Emprendedor</t>
  </si>
  <si>
    <t>Subtotal Infraestructura</t>
  </si>
  <si>
    <t>Crédito</t>
  </si>
  <si>
    <t>Maquinaria y Equipos</t>
  </si>
  <si>
    <t>Proveedores</t>
  </si>
  <si>
    <t>Nevera de congelación</t>
  </si>
  <si>
    <t>Fogon</t>
  </si>
  <si>
    <t>Horno de Pizza</t>
  </si>
  <si>
    <t>Subtotal Maquinaria y Equipos</t>
  </si>
  <si>
    <t>Ollas</t>
  </si>
  <si>
    <t>Sartenes</t>
  </si>
  <si>
    <t>Loza</t>
  </si>
  <si>
    <t>Licuadora</t>
  </si>
  <si>
    <t>Subtotal Muebles y Enseres</t>
  </si>
  <si>
    <t>Equipo de Transporte y Carga</t>
  </si>
  <si>
    <t>Bicicleta</t>
  </si>
  <si>
    <t>Moto</t>
  </si>
  <si>
    <t>Equipos Comunicaciones, Computación y Herramientas</t>
  </si>
  <si>
    <t>Subtotal Equipos de Comunicaciones, Computación y Herr</t>
  </si>
  <si>
    <t>Subtotal Semovientes</t>
  </si>
  <si>
    <t>Subtotal Cultivos Permanentes</t>
  </si>
  <si>
    <t>Total Inversiones Fijas</t>
  </si>
  <si>
    <t>Inversión Diferida (Gastos Período Preoperativo )</t>
  </si>
  <si>
    <t>Gastos Notariales</t>
  </si>
  <si>
    <t>Matrícula Mercantil</t>
  </si>
  <si>
    <t>Gastos de Constitución</t>
  </si>
  <si>
    <t>Arrendamientos</t>
  </si>
  <si>
    <t>Nòmina Empleados (no incluye  Gerente)</t>
  </si>
  <si>
    <t>Nòmina Operarios</t>
  </si>
  <si>
    <t>Nómina Gerente Emprendedor</t>
  </si>
  <si>
    <t>Honorarios Contador</t>
  </si>
  <si>
    <t>Servicios Públicos</t>
  </si>
  <si>
    <t>Dotaciones</t>
  </si>
  <si>
    <t>Sistema de Seguridad Industrial / Plan de Emergencia</t>
  </si>
  <si>
    <t>Seguro Todo Riesgo</t>
  </si>
  <si>
    <t>Publicidad y Mercadeo</t>
  </si>
  <si>
    <t>Evento de Lanzamiento</t>
  </si>
  <si>
    <t>Otros Diferidos Financiables No Especificados</t>
  </si>
  <si>
    <t>Subtotal Otros Diferidos Financiables No Especificados</t>
  </si>
  <si>
    <t>Otros Diferidos  No Financiables No Especificados</t>
  </si>
  <si>
    <t>Subtotal Otros Diferidos No Financiables</t>
  </si>
  <si>
    <t>Total Inversión Diferida</t>
  </si>
  <si>
    <t>Acreedores Gastos Anticipados(Var.)</t>
  </si>
  <si>
    <t>Otros Activos</t>
  </si>
  <si>
    <t>Variación</t>
  </si>
  <si>
    <t>Cuentas por cobrar</t>
  </si>
  <si>
    <t>Descripción</t>
  </si>
  <si>
    <t>Rotación Cartera Clientes</t>
  </si>
  <si>
    <t>días</t>
  </si>
  <si>
    <t>Cartera Clientes</t>
  </si>
  <si>
    <t>Cartera Clientes (Var.)</t>
  </si>
  <si>
    <t>Provisión Cuentas por Cobrar</t>
  </si>
  <si>
    <t>Provisión Período</t>
  </si>
  <si>
    <t>Inventarios</t>
  </si>
  <si>
    <t>Invent. Mercancía Rotación</t>
  </si>
  <si>
    <t>días costo de ventas</t>
  </si>
  <si>
    <t>Invent. Mercancía Final</t>
  </si>
  <si>
    <t>Invent. Mercancía Variación</t>
  </si>
  <si>
    <t>Total Inventario</t>
  </si>
  <si>
    <t>Anticipos y Otras Cuentas por Cobrar</t>
  </si>
  <si>
    <t>Anticipos y Otras Cuentas por Cobrar (Variación)</t>
  </si>
  <si>
    <t>Cuentas por Pagar</t>
  </si>
  <si>
    <t>Cuentas por Pagar Proveedores</t>
  </si>
  <si>
    <t>Cuentas por Pagar Proveedores (Variación)</t>
  </si>
  <si>
    <t>Acreedores Varios</t>
  </si>
  <si>
    <t>Acreedores Varios (Variación)</t>
  </si>
  <si>
    <t>Otros Pasivos</t>
  </si>
  <si>
    <t>Otros Pasivos (Variación)</t>
  </si>
  <si>
    <t>Renta</t>
  </si>
  <si>
    <t>Patrimonio</t>
  </si>
  <si>
    <t>Renta Presuntiva sobre patrimonio Liquido</t>
  </si>
  <si>
    <t>Renta Presuntiva</t>
  </si>
  <si>
    <t>Renta Liquida</t>
  </si>
  <si>
    <t>Tarifa Impuesto de Renta</t>
  </si>
  <si>
    <t>Tarifa a pagar sobre impuesto renta(Según ley 1429)</t>
  </si>
  <si>
    <t>CREE</t>
  </si>
  <si>
    <t>tarifa de impuesto CREE</t>
  </si>
  <si>
    <t>Impuesto Renta</t>
  </si>
  <si>
    <t>Impuesto CREE</t>
  </si>
  <si>
    <t>Impuestos por Pagar</t>
  </si>
  <si>
    <t>Pago de Impuesto Renta</t>
  </si>
  <si>
    <t>Capital Socios</t>
  </si>
  <si>
    <t>Capital Adicional Socios</t>
  </si>
  <si>
    <t>Obligaciones Fondo Emprender</t>
  </si>
  <si>
    <t>Obligaciones Financieras</t>
  </si>
  <si>
    <t>Capital Social</t>
  </si>
  <si>
    <t>Reserva Legal Período</t>
  </si>
  <si>
    <t>Reserva Legal Acumulada</t>
  </si>
  <si>
    <t>Utilidades Retenidas</t>
  </si>
  <si>
    <t>Utilidades del Ejercicio</t>
  </si>
  <si>
    <t>Base Revalorización</t>
  </si>
  <si>
    <t>Revalorizacion patrimonio período</t>
  </si>
  <si>
    <t>Revalorizacion patrimonio acumulado</t>
  </si>
  <si>
    <t>TOTAL PATRIMONIO</t>
  </si>
  <si>
    <t>Utilidad antes de Impuestos</t>
  </si>
  <si>
    <t>Saldo Utilidades - retenidas</t>
  </si>
  <si>
    <t>Dividendos</t>
  </si>
  <si>
    <t>Utilidades Repartibles</t>
  </si>
  <si>
    <t>PLAN DE INVERSIÓN Y FINANCIACIÓN PROYECTO</t>
  </si>
  <si>
    <t xml:space="preserve">Deuda </t>
  </si>
  <si>
    <t>Fondo Emprender ***</t>
  </si>
  <si>
    <t>Capital Emprendedor</t>
  </si>
  <si>
    <t>TOTAL</t>
  </si>
  <si>
    <t>Verificación</t>
  </si>
  <si>
    <t>Inversiones Fijas *</t>
  </si>
  <si>
    <t>Verificación Inversiones Fijas **</t>
  </si>
  <si>
    <t>Equipos de Comunicaciones, Computación y Herramientas</t>
  </si>
  <si>
    <t>Inversión Corriente (Capital de Trabajo) *</t>
  </si>
  <si>
    <t>Verificación Inversión Corriente **</t>
  </si>
  <si>
    <t>Efectivo</t>
  </si>
  <si>
    <t>Inventarios de Mercancía</t>
  </si>
  <si>
    <t>Inversión Diferida (Total Gastos durante Período Preoperativo) *</t>
  </si>
  <si>
    <t>Verificación Inversión Diferida **</t>
  </si>
  <si>
    <t>Otros Diferidos  No Financiables</t>
  </si>
  <si>
    <t>TOTAL INVERSIONES</t>
  </si>
  <si>
    <t>Verificación Total Inversiones **</t>
  </si>
  <si>
    <t>* Hay que distribuir el valor total de las inversiones fijas, corriente y diferida (Columna H) en las fuentes de financiación según los rubros financiables de acuerdo al Reglamento del Fondo</t>
  </si>
  <si>
    <t>** El valor de verificación debe coincidir con el valor de cada una de las inversiones (fijas, capital de trabajo y diferida) horizontalmente y con las fuentes de financiación verticalmente.</t>
  </si>
  <si>
    <t>*** Tenga en cuenta para determinar los recursos máximos del Fondo Emprender el número de empleos generados por el proyecto.</t>
  </si>
  <si>
    <t>Salario Mínimo Mensual Legal Vigente (1)</t>
  </si>
  <si>
    <t>Monto Solicitado (2)</t>
  </si>
  <si>
    <t>Indice Número de Salarios Solicitados (2/1)</t>
  </si>
  <si>
    <t>MÁRGENES POR PRODUCTOS</t>
  </si>
  <si>
    <t>ESTADO DE RESULTADOS</t>
  </si>
  <si>
    <t>Devoluciones y rebajas en ventas</t>
  </si>
  <si>
    <t>Costo/Gastos Mcía o Servicio Vendido + Mano Obra Operativa</t>
  </si>
  <si>
    <t>Depreciación</t>
  </si>
  <si>
    <t>Utilidad Bruta</t>
  </si>
  <si>
    <t>Gasto de Administración</t>
  </si>
  <si>
    <t>Provisiones</t>
  </si>
  <si>
    <t>Amortización Diferidos</t>
  </si>
  <si>
    <t>Utilidad Operativa</t>
  </si>
  <si>
    <t>Otros ingresos</t>
  </si>
  <si>
    <t xml:space="preserve"> Intereses</t>
  </si>
  <si>
    <t>Otros ingresos y egresos</t>
  </si>
  <si>
    <t xml:space="preserve"> Revalorización de Patrimonio</t>
  </si>
  <si>
    <t xml:space="preserve"> Ajuste Activos no Monetarios</t>
  </si>
  <si>
    <t xml:space="preserve"> Ajuste Depreciación Acumulada</t>
  </si>
  <si>
    <t>Ajuste Amortización Acumulada</t>
  </si>
  <si>
    <t>Ajuste Agotamiento Acumulada</t>
  </si>
  <si>
    <t>Total Corrección Monetaria</t>
  </si>
  <si>
    <t>Utilidad antes de impuestos</t>
  </si>
  <si>
    <t>Impuesto renta</t>
  </si>
  <si>
    <t>Utilidad Neta Final</t>
  </si>
  <si>
    <t>BALANCE GENERAL</t>
  </si>
  <si>
    <t>Activo</t>
  </si>
  <si>
    <t>Cuentas x Cobrar</t>
  </si>
  <si>
    <t>Provisión Cuentas x Cobrar</t>
  </si>
  <si>
    <t>Inventarios Producto Terminado</t>
  </si>
  <si>
    <t>Anticipos y Otras C x C</t>
  </si>
  <si>
    <t>Total Activo Corriente:</t>
  </si>
  <si>
    <t>Depreciación Acumulada Planta</t>
  </si>
  <si>
    <t>Depreciación Acumulada A y M</t>
  </si>
  <si>
    <t>Adecuaciones y mejoras</t>
  </si>
  <si>
    <t xml:space="preserve"> Depreciación Acumulada</t>
  </si>
  <si>
    <t>Semovientes pie de cria</t>
  </si>
  <si>
    <t xml:space="preserve"> Agotamiento Acumulada</t>
  </si>
  <si>
    <t>Total Activos Fijos:</t>
  </si>
  <si>
    <t>Activos Diferidos</t>
  </si>
  <si>
    <t>Amortización Acumulada</t>
  </si>
  <si>
    <t>Total Inversión Diferida:</t>
  </si>
  <si>
    <t>Total Otros Activos Fijos</t>
  </si>
  <si>
    <t>ACTIVO</t>
  </si>
  <si>
    <t>Pasivo</t>
  </si>
  <si>
    <t>Cuentas X Pagar Proveedores</t>
  </si>
  <si>
    <t>Impuestos X Pagar</t>
  </si>
  <si>
    <t>Otros pasivos a LP</t>
  </si>
  <si>
    <t>Obligacion Fondo Emprender (Contingente)</t>
  </si>
  <si>
    <t>PASIVO</t>
  </si>
  <si>
    <t>Revalorizacion patrimonio</t>
  </si>
  <si>
    <t>PATRIMONIO</t>
  </si>
  <si>
    <t>PASIVO + PATRIMONIO</t>
  </si>
  <si>
    <t>CUADRE</t>
  </si>
  <si>
    <t>FLUJO DE CAJA</t>
  </si>
  <si>
    <t>Flujo de Caja Operativo</t>
  </si>
  <si>
    <t>Utilidad Operacional</t>
  </si>
  <si>
    <t>Depreciaciones</t>
  </si>
  <si>
    <t>Neto Flujo de Caja Operativo</t>
  </si>
  <si>
    <t>Flujo de Caja Inversión</t>
  </si>
  <si>
    <t>Variacion Cuentas por Cobrar</t>
  </si>
  <si>
    <t>Variacion Inv. Prod. Terminados</t>
  </si>
  <si>
    <t>Var. Anticipos y Otros Cuentas por Cobrar</t>
  </si>
  <si>
    <t>Variación Cuentas por Pagar</t>
  </si>
  <si>
    <t>Variación Acreedores Varios</t>
  </si>
  <si>
    <t>Variación Otros Pasivos</t>
  </si>
  <si>
    <t>Variación del Capital de Trabajo</t>
  </si>
  <si>
    <t>Inversión en Terrenos</t>
  </si>
  <si>
    <t>Inversión en Construcciones</t>
  </si>
  <si>
    <t>Inversión en Adecuaciones y Mejoras</t>
  </si>
  <si>
    <t>Inversión en Maquinaria y Equipo</t>
  </si>
  <si>
    <t>Inversión en Muebles</t>
  </si>
  <si>
    <t>Inversión en Equipo de Transporte</t>
  </si>
  <si>
    <t>Inversión en Equipos de Oficina</t>
  </si>
  <si>
    <t>Inversión Otros Activos</t>
  </si>
  <si>
    <t>Inversión Activos</t>
  </si>
  <si>
    <t>Inversión Diferida</t>
  </si>
  <si>
    <t>Neto Flujo de Caja Inversión</t>
  </si>
  <si>
    <t>Flujo de Caja Financiamiento</t>
  </si>
  <si>
    <t>Desembolsos Fondo Emprender</t>
  </si>
  <si>
    <t>Desembolsos Pasivo Largo Plazo</t>
  </si>
  <si>
    <t>Amortizaciones Pasivos Largo Plazo</t>
  </si>
  <si>
    <t>Intereses Pagados</t>
  </si>
  <si>
    <t>Dividendos Pagados</t>
  </si>
  <si>
    <t>Capital</t>
  </si>
  <si>
    <t>Otros Ingresos No Operacionales</t>
  </si>
  <si>
    <t>Neto Flujo de Caja Financiamiento</t>
  </si>
  <si>
    <t>Neto Periodo</t>
  </si>
  <si>
    <t>Saldo anterior</t>
  </si>
  <si>
    <t>Saldo siguiente</t>
  </si>
  <si>
    <t>Propiedad de Fonade - Fondo Emprender. Solo se pueden modificar las celdas amarillas.</t>
  </si>
  <si>
    <t>Costos Variables Unitarios</t>
  </si>
  <si>
    <t>Materia Prima (Costo Promedio)</t>
  </si>
  <si>
    <t>Costos Mercancía Inventariables</t>
  </si>
  <si>
    <t>Unidades Compradas Estimadas</t>
  </si>
  <si>
    <t>Compras Mercancías</t>
  </si>
  <si>
    <t>Compras Mercancías + Gastos de Mercancías</t>
  </si>
  <si>
    <t>Costo Mercancía Vendida</t>
  </si>
  <si>
    <t>Mano de Obra Operativa</t>
  </si>
  <si>
    <t>Gastos de Mercancía</t>
  </si>
  <si>
    <t>Costo/Gastos de M/cía o Servicio + Mano Obra Operativa</t>
  </si>
  <si>
    <t>Agotamiento</t>
  </si>
  <si>
    <t>Total Costo de Lo Vendido (Mercancía o Servicio)</t>
  </si>
  <si>
    <t>Margen Bruto</t>
  </si>
  <si>
    <t>Costos de Ventas</t>
  </si>
  <si>
    <t>Inventario Inicial de Mercancía o Servicio</t>
  </si>
  <si>
    <t>más Compras</t>
  </si>
  <si>
    <t>menos Inventario Final de Mercancía o Servicio</t>
  </si>
  <si>
    <t>Costo de la Mercancía o Servicio Vendido</t>
  </si>
  <si>
    <t>más Gastos de Mercancía o Servicio</t>
  </si>
  <si>
    <t>Costo de Lo Vendido (Mercancía o Servicio)</t>
  </si>
  <si>
    <t xml:space="preserve">  Supuestos Macroeconómicos  </t>
  </si>
  <si>
    <t xml:space="preserve">  Variación Anual IPC     </t>
  </si>
  <si>
    <t xml:space="preserve">  Devaluación     </t>
  </si>
  <si>
    <t xml:space="preserve">  Variación PIB     </t>
  </si>
  <si>
    <t xml:space="preserve">  DTF ATA     </t>
  </si>
  <si>
    <t xml:space="preserve">  Supuestos Operativos  </t>
  </si>
  <si>
    <t xml:space="preserve">  Variación precios     </t>
  </si>
  <si>
    <t xml:space="preserve">  Variación Cantidades vendidas     </t>
  </si>
  <si>
    <t xml:space="preserve">  Variación costos de producción     </t>
  </si>
  <si>
    <t xml:space="preserve">  Variación Gastos Administrativos     </t>
  </si>
  <si>
    <t xml:space="preserve">  Rotación Cartera (días)     </t>
  </si>
  <si>
    <t xml:space="preserve">  Rotación Proveedores (días)     </t>
  </si>
  <si>
    <t xml:space="preserve">  Rotación inventarios (días del Costo de Ventas)     </t>
  </si>
  <si>
    <t xml:space="preserve">  Indicadores Financieros Proyectados </t>
  </si>
  <si>
    <t xml:space="preserve">  Liquidez - Razón Corriente       </t>
  </si>
  <si>
    <t xml:space="preserve">  Prueba Acida       </t>
  </si>
  <si>
    <t xml:space="preserve">  Rotación cartera (días de ventas),       </t>
  </si>
  <si>
    <t xml:space="preserve">  Rotación Inventarios (días del Costo de Ventas)       </t>
  </si>
  <si>
    <t xml:space="preserve">  Rotacion Proveedores (días del Costo de MP Consumida)       </t>
  </si>
  <si>
    <t xml:space="preserve">  Nivel de Endeudamiento Total       </t>
  </si>
  <si>
    <t xml:space="preserve">  Concentración Corto Plazo       </t>
  </si>
  <si>
    <t xml:space="preserve">  Ebitda / Gastos Financieros       </t>
  </si>
  <si>
    <t xml:space="preserve">  Ebitda / Servicio de Deuda       </t>
  </si>
  <si>
    <t xml:space="preserve">  Rentabilidad Operacional       </t>
  </si>
  <si>
    <t xml:space="preserve">  Rentabilidad Neta       </t>
  </si>
  <si>
    <t xml:space="preserve">  Rentabilidad Patrimonio       </t>
  </si>
  <si>
    <t xml:space="preserve">  Rentabilidad del Activo       </t>
  </si>
  <si>
    <t xml:space="preserve">Flujo de Caja y Rentabilidad  </t>
  </si>
  <si>
    <t xml:space="preserve">  Flujo de Operación     </t>
  </si>
  <si>
    <t xml:space="preserve">  Impuestos     </t>
  </si>
  <si>
    <t xml:space="preserve">  Utilidades después de impuestos</t>
  </si>
  <si>
    <t xml:space="preserve">  Depreciac + Amortizac + Agotamiento + Provisiones</t>
  </si>
  <si>
    <t xml:space="preserve">  Flujo de Inversión     </t>
  </si>
  <si>
    <t xml:space="preserve">  Flujo de Financiación     </t>
  </si>
  <si>
    <t xml:space="preserve">  Flujo de caja para evaluación     </t>
  </si>
  <si>
    <t xml:space="preserve">  Tasa de descuento Utilizada     </t>
  </si>
  <si>
    <t>Factor</t>
  </si>
  <si>
    <t xml:space="preserve">  Flujo de caja descontado     </t>
  </si>
  <si>
    <t xml:space="preserve">   Criterios de Decisión</t>
  </si>
  <si>
    <t xml:space="preserve"> Tasa mínima de rendimiento a la que aspira el emprendedor </t>
  </si>
  <si>
    <t xml:space="preserve"> TIR (Tasa Interna de Retorno) </t>
  </si>
  <si>
    <t xml:space="preserve"> VAN (Valor actual neto) </t>
  </si>
  <si>
    <t xml:space="preserve"> PRI (Periodo de recuperación de la inversión)  </t>
  </si>
  <si>
    <t xml:space="preserve"> Nivel de endeudamiento inicial del negocio, teniendo en cuenta los recursos del fondo emprender. ( AFE/AT)  </t>
  </si>
  <si>
    <t>Deuda</t>
  </si>
  <si>
    <t>DTF T.A. + puntos</t>
  </si>
  <si>
    <t>DTF EA</t>
  </si>
  <si>
    <t>Nueva Deuda Final año</t>
  </si>
  <si>
    <t>Saldo Deuda Final</t>
  </si>
  <si>
    <t xml:space="preserve"> Obligación 0</t>
  </si>
  <si>
    <t xml:space="preserve"> Obligación 1</t>
  </si>
  <si>
    <t xml:space="preserve"> Obligación 2</t>
  </si>
  <si>
    <t xml:space="preserve"> Obligación 3</t>
  </si>
  <si>
    <t xml:space="preserve"> Obligación 4</t>
  </si>
  <si>
    <t xml:space="preserve"> Obligación 5</t>
  </si>
  <si>
    <t>Total Saldo Deuda</t>
  </si>
  <si>
    <t>Amortización Deuda</t>
  </si>
  <si>
    <t>Total Amortización</t>
  </si>
  <si>
    <t>Total Intereses</t>
  </si>
  <si>
    <t>Inversiones al inicio del período</t>
  </si>
  <si>
    <t>Inversión 1</t>
  </si>
  <si>
    <t>Inversión 2</t>
  </si>
  <si>
    <t>Inversión 3</t>
  </si>
  <si>
    <t>Inversión 4</t>
  </si>
  <si>
    <t>Inversión 5</t>
  </si>
  <si>
    <t>Total Axi</t>
  </si>
  <si>
    <t>Inversión Ajustada</t>
  </si>
  <si>
    <t>Total Inversiones Ajustadas</t>
  </si>
  <si>
    <t>Total Depreciación período</t>
  </si>
  <si>
    <t>Axi Depreciación</t>
  </si>
  <si>
    <t>Total Axi Depreciación</t>
  </si>
  <si>
    <t>Depreciación Acumulada</t>
  </si>
  <si>
    <t>Total Depreciación Acumulada</t>
  </si>
  <si>
    <t>Amortización</t>
  </si>
  <si>
    <t>Total Amortización período</t>
  </si>
  <si>
    <t>Axi Amortización</t>
  </si>
  <si>
    <t>Total Axi Amortización</t>
  </si>
  <si>
    <t>Total Amortización Acumulada</t>
  </si>
  <si>
    <t>Permanentes</t>
  </si>
  <si>
    <t>Gastos durante el período</t>
  </si>
  <si>
    <t>Inversión 0</t>
  </si>
  <si>
    <t>Licencia Anual B2B</t>
  </si>
  <si>
    <t>Gerente de Tecnologia (CTO)</t>
  </si>
  <si>
    <t>Desarrollador Full-Stack Junior</t>
  </si>
  <si>
    <t>Asesor de Onboarding y Soporte</t>
  </si>
  <si>
    <t>Auxiliar de Talento Humano</t>
  </si>
  <si>
    <t>Agencia de Marketing / Pauta</t>
  </si>
  <si>
    <t>Gerente General (CEO)</t>
  </si>
  <si>
    <t>Gerente Comercial</t>
  </si>
  <si>
    <t>Gerente de Talento Humano</t>
  </si>
  <si>
    <t>Asesor Comercial B2B</t>
  </si>
  <si>
    <t>Arrendamiento Oficina</t>
  </si>
  <si>
    <t>Servicios Cloud Fijos (Soporte)</t>
  </si>
  <si>
    <t>Contador Externo (Outsourcing)</t>
  </si>
  <si>
    <t>Publicidad y Marketing Digital</t>
  </si>
  <si>
    <t>Sillas Ergonomicas</t>
  </si>
  <si>
    <t>Escritorios Modulares</t>
  </si>
  <si>
    <t>Mesa de Juntas</t>
  </si>
  <si>
    <t>Sillas Auxiliares de Reunion</t>
  </si>
  <si>
    <t>Tablero Acrilico de Vidrio</t>
  </si>
  <si>
    <t>Archivador Metalico</t>
  </si>
  <si>
    <t>Laptops de Desarrollo</t>
  </si>
  <si>
    <t>Monitores Secundarios</t>
  </si>
  <si>
    <t>Router Dual-Band</t>
  </si>
  <si>
    <t>Impresora Multifuncional</t>
  </si>
  <si>
    <t>Gastos Notariales y Tramites</t>
  </si>
  <si>
    <t>Matricula Mercantil y Registro</t>
  </si>
  <si>
    <t>Inscripcion Libros de Comercio</t>
  </si>
  <si>
    <t>Diseno SG-SST (7 Estandares)</t>
  </si>
  <si>
    <t>Examenes Medicos Ingreso</t>
  </si>
  <si>
    <t>Registro Marca SIC (Clase 42)</t>
  </si>
  <si>
    <t>Registro Software DNDA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</si>
</sst>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_);_(* \(#,##0\);_(* &quot;-&quot;_);_(@_)"/>
    <numFmt numFmtId="165" formatCode="&quot;Año &quot;#,##0"/>
    <numFmt numFmtId="166" formatCode="#,##0&quot; mes&quot;"/>
    <numFmt numFmtId="167" formatCode="#,##0.0"/>
    <numFmt numFmtId="168" formatCode="_(* #,##0_);_(* \(#,##0\);_(* &quot;-&quot;??_);_(@_)"/>
    <numFmt numFmtId="169" formatCode="0.0%"/>
    <numFmt numFmtId="170" formatCode="_(* #,##0.00_);_(* \(#,##0.00\);_(* &quot;-&quot;_);_(@_)"/>
    <numFmt numFmtId="171" formatCode="_(* #,##0.00_);_(* \(#,##0.00\);_(* &quot;-&quot;??_);_(@_)"/>
  </numFmts>
  <fonts count="41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rgb="FF0000D4"/>
      <name val="Arial"/>
      <family val="2"/>
    </font>
    <font>
      <b/>
      <sz val="14"/>
      <color theme="1"/>
      <name val="Arial"/>
      <family val="2"/>
    </font>
    <font>
      <u/>
      <sz val="14"/>
      <color rgb="FF0000D4"/>
      <name val="Arial"/>
      <family val="2"/>
    </font>
    <font>
      <b/>
      <sz val="10"/>
      <color rgb="FFFFFF99"/>
      <name val="Arial"/>
      <family val="2"/>
    </font>
    <font>
      <b/>
      <sz val="10"/>
      <color rgb="FFFFFF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4"/>
      <color theme="1"/>
      <name val="Arial"/>
      <family val="2"/>
    </font>
    <font>
      <b/>
      <sz val="14"/>
      <color rgb="FF0000D4"/>
      <name val="Arial"/>
      <family val="2"/>
    </font>
    <font>
      <b/>
      <sz val="10"/>
      <color theme="1"/>
      <name val="Arial"/>
      <family val="2"/>
    </font>
    <font>
      <b/>
      <sz val="10"/>
      <color rgb="FF366092"/>
      <name val="Arial"/>
      <family val="2"/>
    </font>
    <font>
      <sz val="10"/>
      <color rgb="FF0000D4"/>
      <name val="Arial"/>
      <family val="2"/>
    </font>
    <font>
      <b/>
      <sz val="14"/>
      <color rgb="FFFFFFFF"/>
      <name val="Arial"/>
      <family val="2"/>
    </font>
    <font>
      <sz val="10"/>
      <name val="Arial"/>
      <family val="2"/>
    </font>
    <font>
      <sz val="10"/>
      <color rgb="FFFFFFFF"/>
      <name val="Arial"/>
      <family val="2"/>
    </font>
    <font>
      <b/>
      <sz val="10"/>
      <color rgb="FF0000D4"/>
      <name val="Arial"/>
      <family val="2"/>
    </font>
    <font>
      <b/>
      <sz val="10"/>
      <color rgb="FF1F497D"/>
      <name val="Arial"/>
      <family val="2"/>
    </font>
    <font>
      <sz val="12"/>
      <color rgb="FF548DD4"/>
      <name val="Arial"/>
      <family val="2"/>
    </font>
    <font>
      <sz val="14"/>
      <color rgb="FFFFFFFF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8"/>
      <color rgb="FFFFFFFF"/>
      <name val="Arial"/>
      <family val="2"/>
    </font>
    <font>
      <sz val="8"/>
      <color rgb="FFFFFFFF"/>
      <name val="Arial"/>
      <family val="2"/>
    </font>
    <font>
      <sz val="9"/>
      <color rgb="FF0000D4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1"/>
      <name val="Arial"/>
      <family val="2"/>
      <scheme val="minor"/>
    </font>
    <font>
      <sz val="10"/>
      <color rgb="FF3366FF"/>
      <name val="Arial"/>
      <family val="2"/>
    </font>
    <font>
      <b/>
      <sz val="11"/>
      <color rgb="FFFFFF9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b/>
      <sz val="12"/>
      <color rgb="FFFFFFFF"/>
      <name val="Arial"/>
      <family val="2"/>
    </font>
    <font>
      <b/>
      <sz val="12"/>
      <color theme="1"/>
      <name val="Arial"/>
      <family val="2"/>
    </font>
    <font>
      <b/>
      <u/>
      <sz val="10"/>
      <color rgb="FF0000D4"/>
      <name val="Arial"/>
      <family val="2"/>
    </font>
    <font>
      <b/>
      <sz val="10"/>
      <color rgb="FF3366FF"/>
      <name val="Arial"/>
      <family val="2"/>
    </font>
    <font>
      <sz val="10"/>
      <color rgb="FF000000"/>
      <name val="Arial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FFF99"/>
        <bgColor rgb="FFFFFF99"/>
      </patternFill>
    </fill>
    <fill>
      <patternFill patternType="solid">
        <fgColor rgb="FF333399"/>
        <bgColor rgb="FF333399"/>
      </patternFill>
    </fill>
    <fill>
      <patternFill patternType="solid">
        <fgColor rgb="FF3366FF"/>
        <bgColor rgb="FF3366FF"/>
      </patternFill>
    </fill>
    <fill>
      <patternFill patternType="solid">
        <fgColor rgb="FF000090"/>
        <bgColor rgb="FF000090"/>
      </patternFill>
    </fill>
    <fill>
      <patternFill patternType="solid">
        <fgColor rgb="FF969696"/>
        <bgColor rgb="FF969696"/>
      </patternFill>
    </fill>
    <fill>
      <patternFill patternType="solid">
        <fgColor rgb="FFFFF58C"/>
        <bgColor rgb="FFFFF58C"/>
      </patternFill>
    </fill>
    <fill>
      <patternFill patternType="solid">
        <fgColor rgb="FF0000D4"/>
        <bgColor rgb="FF0000D4"/>
      </patternFill>
    </fill>
    <fill>
      <patternFill patternType="solid">
        <fgColor rgb="FFDDD9C3"/>
        <bgColor rgb="FFDDD9C3"/>
      </patternFill>
    </fill>
    <fill>
      <patternFill patternType="solid">
        <fgColor rgb="FFFDE9D9"/>
        <bgColor rgb="FFFDE9D9"/>
      </patternFill>
    </fill>
    <fill>
      <patternFill patternType="solid">
        <fgColor rgb="FFFBD4B4"/>
        <bgColor rgb="FFFBD4B4"/>
      </patternFill>
    </fill>
    <fill>
      <patternFill patternType="solid">
        <fgColor rgb="FFEAF1DD"/>
        <bgColor rgb="FFEAF1DD"/>
      </patternFill>
    </fill>
    <fill>
      <patternFill patternType="solid">
        <fgColor rgb="FFDBE5F1"/>
        <bgColor rgb="FFDBE5F1"/>
      </patternFill>
    </fill>
    <fill>
      <patternFill patternType="solid">
        <fgColor rgb="FF003366"/>
        <bgColor rgb="FF003366"/>
      </patternFill>
    </fill>
    <fill>
      <patternFill patternType="solid">
        <fgColor rgb="FFC6D9F0"/>
        <bgColor rgb="FFC6D9F0"/>
      </patternFill>
    </fill>
    <fill>
      <patternFill patternType="solid">
        <fgColor rgb="FFDAEEF3"/>
        <bgColor rgb="FFDAEEF3"/>
      </patternFill>
    </fill>
  </fills>
  <borders count="6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</borders>
  <cellStyleXfs count="1">
    <xf numFmtId="0" fontId="0" fillId="0" borderId="0"/>
  </cellStyleXfs>
  <cellXfs count="439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4" fillId="2" borderId="1" xfId="0" applyFont="1" applyFill="1" applyBorder="1"/>
    <xf numFmtId="164" fontId="1" fillId="3" borderId="2" xfId="0" applyNumberFormat="1" applyFont="1" applyFill="1" applyBorder="1" applyAlignment="1">
      <alignment vertical="center"/>
    </xf>
    <xf numFmtId="164" fontId="5" fillId="4" borderId="1" xfId="0" applyNumberFormat="1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164" fontId="3" fillId="3" borderId="3" xfId="0" applyNumberFormat="1" applyFont="1" applyFill="1" applyBorder="1" applyAlignment="1">
      <alignment horizontal="center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8" fillId="6" borderId="5" xfId="0" applyNumberFormat="1" applyFont="1" applyFill="1" applyBorder="1" applyAlignment="1">
      <alignment horizontal="left" vertical="center"/>
    </xf>
    <xf numFmtId="164" fontId="1" fillId="0" borderId="5" xfId="0" applyNumberFormat="1" applyFont="1" applyBorder="1" applyAlignment="1">
      <alignment horizontal="left" vertical="center"/>
    </xf>
    <xf numFmtId="165" fontId="8" fillId="7" borderId="6" xfId="0" applyNumberFormat="1" applyFont="1" applyFill="1" applyBorder="1" applyAlignment="1">
      <alignment horizontal="center" vertical="center"/>
    </xf>
    <xf numFmtId="164" fontId="8" fillId="6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left"/>
    </xf>
    <xf numFmtId="164" fontId="1" fillId="0" borderId="7" xfId="0" applyNumberFormat="1" applyFont="1" applyBorder="1" applyAlignment="1">
      <alignment horizontal="left" vertical="center"/>
    </xf>
    <xf numFmtId="164" fontId="1" fillId="0" borderId="4" xfId="0" applyNumberFormat="1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left"/>
    </xf>
    <xf numFmtId="164" fontId="8" fillId="0" borderId="4" xfId="0" applyNumberFormat="1" applyFont="1" applyBorder="1" applyAlignment="1">
      <alignment horizontal="left" vertical="center"/>
    </xf>
    <xf numFmtId="164" fontId="1" fillId="0" borderId="8" xfId="0" applyNumberFormat="1" applyFont="1" applyBorder="1" applyAlignment="1">
      <alignment horizontal="left" vertical="center"/>
    </xf>
    <xf numFmtId="164" fontId="1" fillId="0" borderId="9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left"/>
    </xf>
    <xf numFmtId="164" fontId="1" fillId="0" borderId="4" xfId="0" applyNumberFormat="1" applyFont="1" applyBorder="1"/>
    <xf numFmtId="0" fontId="1" fillId="8" borderId="1" xfId="0" applyFont="1" applyFill="1" applyBorder="1" applyAlignment="1">
      <alignment vertical="center"/>
    </xf>
    <xf numFmtId="0" fontId="1" fillId="0" borderId="0" xfId="0" applyFont="1"/>
    <xf numFmtId="0" fontId="11" fillId="4" borderId="10" xfId="0" applyFont="1" applyFill="1" applyBorder="1" applyAlignment="1">
      <alignment vertical="center"/>
    </xf>
    <xf numFmtId="0" fontId="12" fillId="4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" fillId="8" borderId="1" xfId="0" applyFont="1" applyFill="1" applyBorder="1"/>
    <xf numFmtId="0" fontId="1" fillId="0" borderId="15" xfId="0" applyFont="1" applyBorder="1"/>
    <xf numFmtId="164" fontId="1" fillId="0" borderId="0" xfId="0" applyNumberFormat="1" applyFont="1"/>
    <xf numFmtId="0" fontId="1" fillId="0" borderId="16" xfId="0" applyFont="1" applyBorder="1"/>
    <xf numFmtId="164" fontId="8" fillId="8" borderId="1" xfId="0" applyNumberFormat="1" applyFont="1" applyFill="1" applyBorder="1" applyAlignment="1">
      <alignment horizontal="center"/>
    </xf>
    <xf numFmtId="164" fontId="8" fillId="0" borderId="15" xfId="0" applyNumberFormat="1" applyFont="1" applyBorder="1" applyAlignment="1">
      <alignment horizontal="center"/>
    </xf>
    <xf numFmtId="164" fontId="7" fillId="5" borderId="4" xfId="0" applyNumberFormat="1" applyFont="1" applyFill="1" applyBorder="1" applyAlignment="1">
      <alignment horizontal="left"/>
    </xf>
    <xf numFmtId="164" fontId="8" fillId="0" borderId="0" xfId="0" applyNumberFormat="1" applyFont="1" applyAlignment="1">
      <alignment horizontal="center"/>
    </xf>
    <xf numFmtId="165" fontId="8" fillId="7" borderId="12" xfId="0" applyNumberFormat="1" applyFont="1" applyFill="1" applyBorder="1" applyAlignment="1">
      <alignment horizontal="center" vertical="center"/>
    </xf>
    <xf numFmtId="164" fontId="8" fillId="0" borderId="17" xfId="0" applyNumberFormat="1" applyFont="1" applyBorder="1" applyAlignment="1">
      <alignment horizontal="center"/>
    </xf>
    <xf numFmtId="4" fontId="1" fillId="8" borderId="1" xfId="0" applyNumberFormat="1" applyFont="1" applyFill="1" applyBorder="1"/>
    <xf numFmtId="4" fontId="1" fillId="0" borderId="15" xfId="0" applyNumberFormat="1" applyFont="1" applyBorder="1"/>
    <xf numFmtId="4" fontId="1" fillId="0" borderId="4" xfId="0" applyNumberFormat="1" applyFont="1" applyBorder="1"/>
    <xf numFmtId="164" fontId="14" fillId="3" borderId="1" xfId="0" applyNumberFormat="1" applyFont="1" applyFill="1" applyBorder="1" applyAlignment="1">
      <alignment horizontal="center"/>
    </xf>
    <xf numFmtId="4" fontId="10" fillId="3" borderId="1" xfId="0" applyNumberFormat="1" applyFont="1" applyFill="1" applyBorder="1"/>
    <xf numFmtId="4" fontId="1" fillId="0" borderId="0" xfId="0" applyNumberFormat="1" applyFont="1"/>
    <xf numFmtId="4" fontId="1" fillId="0" borderId="17" xfId="0" applyNumberFormat="1" applyFont="1" applyBorder="1"/>
    <xf numFmtId="164" fontId="7" fillId="5" borderId="4" xfId="0" applyNumberFormat="1" applyFont="1" applyFill="1" applyBorder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7" xfId="0" applyFont="1" applyBorder="1"/>
    <xf numFmtId="164" fontId="1" fillId="0" borderId="4" xfId="0" applyNumberFormat="1" applyFont="1" applyBorder="1" applyAlignment="1">
      <alignment horizontal="center" vertical="center"/>
    </xf>
    <xf numFmtId="10" fontId="15" fillId="9" borderId="4" xfId="0" applyNumberFormat="1" applyFont="1" applyFill="1" applyBorder="1" applyAlignment="1">
      <alignment horizontal="right" vertical="center"/>
    </xf>
    <xf numFmtId="10" fontId="1" fillId="0" borderId="4" xfId="0" applyNumberFormat="1" applyFont="1" applyBorder="1" applyAlignment="1">
      <alignment horizontal="right" vertical="center"/>
    </xf>
    <xf numFmtId="164" fontId="1" fillId="0" borderId="0" xfId="0" applyNumberFormat="1" applyFont="1" applyAlignment="1">
      <alignment horizontal="center" vertical="center"/>
    </xf>
    <xf numFmtId="3" fontId="15" fillId="9" borderId="4" xfId="0" applyNumberFormat="1" applyFont="1" applyFill="1" applyBorder="1" applyAlignment="1">
      <alignment horizontal="left"/>
    </xf>
    <xf numFmtId="9" fontId="15" fillId="9" borderId="4" xfId="0" applyNumberFormat="1" applyFont="1" applyFill="1" applyBorder="1" applyAlignment="1">
      <alignment horizontal="center"/>
    </xf>
    <xf numFmtId="0" fontId="1" fillId="0" borderId="4" xfId="0" applyFont="1" applyBorder="1"/>
    <xf numFmtId="0" fontId="1" fillId="0" borderId="15" xfId="0" applyFont="1" applyBorder="1" applyAlignment="1">
      <alignment vertical="center"/>
    </xf>
    <xf numFmtId="166" fontId="15" fillId="9" borderId="4" xfId="0" applyNumberFormat="1" applyFont="1" applyFill="1" applyBorder="1" applyAlignment="1">
      <alignment horizontal="center" vertical="center" wrapText="1"/>
    </xf>
    <xf numFmtId="0" fontId="1" fillId="0" borderId="17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5" fillId="9" borderId="4" xfId="0" applyFont="1" applyFill="1" applyBorder="1" applyAlignment="1">
      <alignment horizontal="center"/>
    </xf>
    <xf numFmtId="3" fontId="15" fillId="9" borderId="4" xfId="0" applyNumberFormat="1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3" fontId="15" fillId="3" borderId="1" xfId="0" applyNumberFormat="1" applyFont="1" applyFill="1" applyBorder="1" applyAlignment="1">
      <alignment horizontal="center" vertical="center"/>
    </xf>
    <xf numFmtId="167" fontId="15" fillId="9" borderId="4" xfId="0" applyNumberFormat="1" applyFont="1" applyFill="1" applyBorder="1" applyAlignment="1">
      <alignment horizontal="right" vertical="center"/>
    </xf>
    <xf numFmtId="167" fontId="15" fillId="0" borderId="4" xfId="0" applyNumberFormat="1" applyFont="1" applyBorder="1" applyAlignment="1">
      <alignment horizontal="right" vertical="center"/>
    </xf>
    <xf numFmtId="0" fontId="1" fillId="0" borderId="19" xfId="0" applyFont="1" applyBorder="1"/>
    <xf numFmtId="164" fontId="1" fillId="0" borderId="20" xfId="0" applyNumberFormat="1" applyFont="1" applyBorder="1"/>
    <xf numFmtId="0" fontId="1" fillId="0" borderId="20" xfId="0" applyFont="1" applyBorder="1"/>
    <xf numFmtId="0" fontId="1" fillId="0" borderId="21" xfId="0" applyFont="1" applyBorder="1"/>
    <xf numFmtId="164" fontId="1" fillId="8" borderId="1" xfId="0" applyNumberFormat="1" applyFont="1" applyFill="1" applyBorder="1"/>
    <xf numFmtId="0" fontId="1" fillId="0" borderId="0" xfId="0" applyFont="1" applyAlignment="1">
      <alignment horizontal="right"/>
    </xf>
    <xf numFmtId="0" fontId="12" fillId="4" borderId="1" xfId="0" applyFont="1" applyFill="1" applyBorder="1" applyAlignment="1">
      <alignment horizontal="right" vertical="center"/>
    </xf>
    <xf numFmtId="0" fontId="12" fillId="4" borderId="22" xfId="0" applyFont="1" applyFill="1" applyBorder="1" applyAlignment="1">
      <alignment horizontal="right" vertical="center"/>
    </xf>
    <xf numFmtId="0" fontId="1" fillId="0" borderId="11" xfId="0" applyFont="1" applyBorder="1" applyAlignment="1">
      <alignment vertical="center"/>
    </xf>
    <xf numFmtId="164" fontId="1" fillId="0" borderId="23" xfId="0" applyNumberFormat="1" applyFont="1" applyBorder="1" applyAlignment="1">
      <alignment vertical="center"/>
    </xf>
    <xf numFmtId="0" fontId="8" fillId="7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1" fillId="0" borderId="15" xfId="0" applyNumberFormat="1" applyFont="1" applyBorder="1" applyAlignment="1">
      <alignment vertical="center"/>
    </xf>
    <xf numFmtId="9" fontId="1" fillId="0" borderId="0" xfId="0" applyNumberFormat="1" applyFont="1" applyAlignment="1">
      <alignment vertical="center"/>
    </xf>
    <xf numFmtId="9" fontId="1" fillId="0" borderId="0" xfId="0" applyNumberFormat="1" applyFont="1" applyAlignment="1">
      <alignment horizontal="right" vertical="center"/>
    </xf>
    <xf numFmtId="9" fontId="1" fillId="0" borderId="17" xfId="0" applyNumberFormat="1" applyFont="1" applyBorder="1" applyAlignment="1">
      <alignment vertical="center"/>
    </xf>
    <xf numFmtId="168" fontId="1" fillId="8" borderId="1" xfId="0" applyNumberFormat="1" applyFont="1" applyFill="1" applyBorder="1" applyAlignment="1">
      <alignment vertical="center"/>
    </xf>
    <xf numFmtId="168" fontId="1" fillId="0" borderId="15" xfId="0" applyNumberFormat="1" applyFont="1" applyBorder="1" applyAlignment="1">
      <alignment vertical="center"/>
    </xf>
    <xf numFmtId="168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right" vertical="center"/>
    </xf>
    <xf numFmtId="168" fontId="1" fillId="0" borderId="17" xfId="0" applyNumberFormat="1" applyFont="1" applyBorder="1" applyAlignment="1">
      <alignment vertical="center"/>
    </xf>
    <xf numFmtId="0" fontId="1" fillId="0" borderId="0" xfId="0" applyFont="1" applyAlignment="1">
      <alignment horizontal="right" vertical="center"/>
    </xf>
    <xf numFmtId="168" fontId="1" fillId="0" borderId="15" xfId="0" applyNumberFormat="1" applyFont="1" applyBorder="1" applyAlignment="1">
      <alignment horizontal="center" vertical="center"/>
    </xf>
    <xf numFmtId="3" fontId="15" fillId="9" borderId="4" xfId="0" applyNumberFormat="1" applyFont="1" applyFill="1" applyBorder="1" applyAlignment="1">
      <alignment horizontal="right" vertical="center"/>
    </xf>
    <xf numFmtId="168" fontId="1" fillId="8" borderId="1" xfId="0" applyNumberFormat="1" applyFont="1" applyFill="1" applyBorder="1" applyAlignment="1">
      <alignment horizontal="center" vertical="center"/>
    </xf>
    <xf numFmtId="169" fontId="1" fillId="0" borderId="0" xfId="0" applyNumberFormat="1" applyFont="1" applyAlignment="1">
      <alignment horizontal="right" vertical="center"/>
    </xf>
    <xf numFmtId="167" fontId="1" fillId="0" borderId="4" xfId="0" applyNumberFormat="1" applyFont="1" applyBorder="1" applyAlignment="1">
      <alignment horizontal="right" vertical="center"/>
    </xf>
    <xf numFmtId="3" fontId="1" fillId="0" borderId="0" xfId="0" applyNumberFormat="1" applyFont="1" applyAlignment="1">
      <alignment horizontal="right" vertical="center"/>
    </xf>
    <xf numFmtId="3" fontId="1" fillId="0" borderId="4" xfId="0" applyNumberFormat="1" applyFont="1" applyBorder="1" applyAlignment="1">
      <alignment horizontal="right" vertical="center"/>
    </xf>
    <xf numFmtId="169" fontId="15" fillId="9" borderId="4" xfId="0" applyNumberFormat="1" applyFont="1" applyFill="1" applyBorder="1" applyAlignment="1">
      <alignment horizontal="right" vertical="center"/>
    </xf>
    <xf numFmtId="164" fontId="1" fillId="0" borderId="0" xfId="0" applyNumberFormat="1" applyFont="1" applyAlignment="1">
      <alignment horizontal="left" vertical="center"/>
    </xf>
    <xf numFmtId="164" fontId="16" fillId="6" borderId="24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right" vertical="center"/>
    </xf>
    <xf numFmtId="164" fontId="1" fillId="0" borderId="0" xfId="0" applyNumberFormat="1" applyFont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164" fontId="18" fillId="0" borderId="0" xfId="0" applyNumberFormat="1" applyFont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3" borderId="28" xfId="0" applyFont="1" applyFill="1" applyBorder="1" applyAlignment="1">
      <alignment vertical="center"/>
    </xf>
    <xf numFmtId="0" fontId="1" fillId="3" borderId="29" xfId="0" applyFont="1" applyFill="1" applyBorder="1" applyAlignment="1">
      <alignment vertical="center"/>
    </xf>
    <xf numFmtId="0" fontId="19" fillId="9" borderId="29" xfId="0" applyFont="1" applyFill="1" applyBorder="1" applyAlignment="1">
      <alignment horizontal="center" vertical="center"/>
    </xf>
    <xf numFmtId="0" fontId="19" fillId="9" borderId="30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vertical="center"/>
    </xf>
    <xf numFmtId="0" fontId="12" fillId="4" borderId="22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vertical="center"/>
    </xf>
    <xf numFmtId="164" fontId="1" fillId="3" borderId="3" xfId="0" applyNumberFormat="1" applyFont="1" applyFill="1" applyBorder="1" applyAlignment="1">
      <alignment vertical="center"/>
    </xf>
    <xf numFmtId="0" fontId="1" fillId="3" borderId="3" xfId="0" applyFont="1" applyFill="1" applyBorder="1"/>
    <xf numFmtId="0" fontId="1" fillId="3" borderId="32" xfId="0" applyFont="1" applyFill="1" applyBorder="1" applyAlignment="1">
      <alignment vertical="center"/>
    </xf>
    <xf numFmtId="0" fontId="1" fillId="3" borderId="33" xfId="0" applyFont="1" applyFill="1" applyBorder="1" applyAlignment="1">
      <alignment vertical="center"/>
    </xf>
    <xf numFmtId="165" fontId="8" fillId="7" borderId="34" xfId="0" applyNumberFormat="1" applyFont="1" applyFill="1" applyBorder="1" applyAlignment="1">
      <alignment horizontal="center" vertical="center"/>
    </xf>
    <xf numFmtId="165" fontId="8" fillId="7" borderId="35" xfId="0" applyNumberFormat="1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36" xfId="0" applyFont="1" applyFill="1" applyBorder="1" applyAlignment="1">
      <alignment vertical="center"/>
    </xf>
    <xf numFmtId="164" fontId="8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5" fontId="8" fillId="7" borderId="37" xfId="0" applyNumberFormat="1" applyFont="1" applyFill="1" applyBorder="1" applyAlignment="1">
      <alignment horizontal="center" vertical="center"/>
    </xf>
    <xf numFmtId="2" fontId="20" fillId="0" borderId="37" xfId="0" applyNumberFormat="1" applyFont="1" applyBorder="1" applyAlignment="1">
      <alignment horizontal="right" vertical="center"/>
    </xf>
    <xf numFmtId="2" fontId="20" fillId="0" borderId="38" xfId="0" applyNumberFormat="1" applyFont="1" applyBorder="1" applyAlignment="1">
      <alignment horizontal="right" vertical="center"/>
    </xf>
    <xf numFmtId="3" fontId="15" fillId="9" borderId="4" xfId="0" applyNumberFormat="1" applyFont="1" applyFill="1" applyBorder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165" fontId="8" fillId="7" borderId="1" xfId="0" applyNumberFormat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center" vertical="center"/>
    </xf>
    <xf numFmtId="9" fontId="1" fillId="3" borderId="33" xfId="0" applyNumberFormat="1" applyFont="1" applyFill="1" applyBorder="1" applyAlignment="1">
      <alignment vertical="center"/>
    </xf>
    <xf numFmtId="0" fontId="16" fillId="7" borderId="39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64" fontId="7" fillId="5" borderId="24" xfId="0" applyNumberFormat="1" applyFont="1" applyFill="1" applyBorder="1" applyAlignment="1">
      <alignment horizontal="left" vertical="center"/>
    </xf>
    <xf numFmtId="164" fontId="7" fillId="5" borderId="1" xfId="0" applyNumberFormat="1" applyFont="1" applyFill="1" applyBorder="1" applyAlignment="1">
      <alignment horizontal="left" vertical="center"/>
    </xf>
    <xf numFmtId="168" fontId="1" fillId="3" borderId="33" xfId="0" applyNumberFormat="1" applyFont="1" applyFill="1" applyBorder="1" applyAlignment="1">
      <alignment horizontal="center" vertical="center"/>
    </xf>
    <xf numFmtId="3" fontId="22" fillId="6" borderId="46" xfId="0" applyNumberFormat="1" applyFont="1" applyFill="1" applyBorder="1" applyAlignment="1">
      <alignment horizontal="center" wrapText="1"/>
    </xf>
    <xf numFmtId="3" fontId="18" fillId="6" borderId="47" xfId="0" applyNumberFormat="1" applyFont="1" applyFill="1" applyBorder="1" applyAlignment="1">
      <alignment horizontal="center" wrapText="1"/>
    </xf>
    <xf numFmtId="3" fontId="23" fillId="9" borderId="47" xfId="0" applyNumberFormat="1" applyFont="1" applyFill="1" applyBorder="1" applyAlignment="1">
      <alignment horizontal="center" wrapText="1"/>
    </xf>
    <xf numFmtId="4" fontId="15" fillId="3" borderId="1" xfId="0" applyNumberFormat="1" applyFont="1" applyFill="1" applyBorder="1" applyAlignment="1">
      <alignment horizontal="right" vertical="center"/>
    </xf>
    <xf numFmtId="3" fontId="24" fillId="6" borderId="48" xfId="0" applyNumberFormat="1" applyFont="1" applyFill="1" applyBorder="1" applyAlignment="1">
      <alignment horizontal="center" wrapText="1"/>
    </xf>
    <xf numFmtId="3" fontId="21" fillId="9" borderId="47" xfId="0" applyNumberFormat="1" applyFont="1" applyFill="1" applyBorder="1" applyAlignment="1">
      <alignment horizontal="center" wrapText="1"/>
    </xf>
    <xf numFmtId="3" fontId="1" fillId="3" borderId="1" xfId="0" applyNumberFormat="1" applyFont="1" applyFill="1" applyBorder="1" applyAlignment="1">
      <alignment horizontal="left" vertical="center"/>
    </xf>
    <xf numFmtId="3" fontId="15" fillId="3" borderId="30" xfId="0" applyNumberFormat="1" applyFont="1" applyFill="1" applyBorder="1" applyAlignment="1">
      <alignment horizontal="left" vertical="center"/>
    </xf>
    <xf numFmtId="3" fontId="15" fillId="3" borderId="49" xfId="0" applyNumberFormat="1" applyFont="1" applyFill="1" applyBorder="1" applyAlignment="1">
      <alignment horizontal="center" vertical="center"/>
    </xf>
    <xf numFmtId="4" fontId="15" fillId="3" borderId="49" xfId="0" applyNumberFormat="1" applyFont="1" applyFill="1" applyBorder="1" applyAlignment="1">
      <alignment horizontal="right" vertical="center"/>
    </xf>
    <xf numFmtId="4" fontId="15" fillId="3" borderId="28" xfId="0" applyNumberFormat="1" applyFont="1" applyFill="1" applyBorder="1" applyAlignment="1">
      <alignment horizontal="right" vertical="center"/>
    </xf>
    <xf numFmtId="3" fontId="15" fillId="3" borderId="1" xfId="0" applyNumberFormat="1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4" borderId="10" xfId="0" applyFont="1" applyFill="1" applyBorder="1" applyAlignment="1">
      <alignment vertical="center"/>
    </xf>
    <xf numFmtId="165" fontId="8" fillId="7" borderId="50" xfId="0" applyNumberFormat="1" applyFont="1" applyFill="1" applyBorder="1" applyAlignment="1">
      <alignment horizontal="center" vertical="center"/>
    </xf>
    <xf numFmtId="169" fontId="19" fillId="4" borderId="51" xfId="0" applyNumberFormat="1" applyFont="1" applyFill="1" applyBorder="1" applyAlignment="1">
      <alignment horizontal="center" vertical="center"/>
    </xf>
    <xf numFmtId="165" fontId="8" fillId="7" borderId="34" xfId="0" applyNumberFormat="1" applyFont="1" applyFill="1" applyBorder="1" applyAlignment="1">
      <alignment horizontal="left" vertical="center"/>
    </xf>
    <xf numFmtId="165" fontId="25" fillId="7" borderId="34" xfId="0" applyNumberFormat="1" applyFont="1" applyFill="1" applyBorder="1" applyAlignment="1">
      <alignment horizontal="center" vertical="center"/>
    </xf>
    <xf numFmtId="165" fontId="25" fillId="7" borderId="50" xfId="0" applyNumberFormat="1" applyFont="1" applyFill="1" applyBorder="1" applyAlignment="1">
      <alignment horizontal="center" vertical="center"/>
    </xf>
    <xf numFmtId="165" fontId="8" fillId="7" borderId="52" xfId="0" applyNumberFormat="1" applyFont="1" applyFill="1" applyBorder="1" applyAlignment="1">
      <alignment horizontal="left" vertical="center"/>
    </xf>
    <xf numFmtId="165" fontId="8" fillId="7" borderId="53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left" vertical="center"/>
    </xf>
    <xf numFmtId="167" fontId="15" fillId="9" borderId="54" xfId="0" applyNumberFormat="1" applyFont="1" applyFill="1" applyBorder="1" applyAlignment="1">
      <alignment horizontal="right" vertical="center"/>
    </xf>
    <xf numFmtId="3" fontId="15" fillId="0" borderId="4" xfId="0" applyNumberFormat="1" applyFont="1" applyBorder="1" applyAlignment="1">
      <alignment horizontal="left" vertical="center"/>
    </xf>
    <xf numFmtId="167" fontId="15" fillId="0" borderId="55" xfId="0" applyNumberFormat="1" applyFont="1" applyBorder="1" applyAlignment="1">
      <alignment horizontal="right" vertical="center"/>
    </xf>
    <xf numFmtId="3" fontId="18" fillId="6" borderId="46" xfId="0" applyNumberFormat="1" applyFont="1" applyFill="1" applyBorder="1" applyAlignment="1">
      <alignment horizontal="left" wrapText="1"/>
    </xf>
    <xf numFmtId="3" fontId="26" fillId="6" borderId="46" xfId="0" applyNumberFormat="1" applyFont="1" applyFill="1" applyBorder="1" applyAlignment="1">
      <alignment horizontal="center" wrapText="1"/>
    </xf>
    <xf numFmtId="165" fontId="8" fillId="10" borderId="12" xfId="0" applyNumberFormat="1" applyFont="1" applyFill="1" applyBorder="1" applyAlignment="1">
      <alignment horizontal="center" vertical="center"/>
    </xf>
    <xf numFmtId="164" fontId="13" fillId="11" borderId="1" xfId="0" applyNumberFormat="1" applyFont="1" applyFill="1" applyBorder="1" applyAlignment="1">
      <alignment horizontal="left" vertical="center"/>
    </xf>
    <xf numFmtId="164" fontId="8" fillId="11" borderId="1" xfId="0" applyNumberFormat="1" applyFont="1" applyFill="1" applyBorder="1" applyAlignment="1">
      <alignment horizontal="left" vertical="center"/>
    </xf>
    <xf numFmtId="164" fontId="8" fillId="11" borderId="52" xfId="0" applyNumberFormat="1" applyFont="1" applyFill="1" applyBorder="1" applyAlignment="1">
      <alignment horizontal="left" vertical="center"/>
    </xf>
    <xf numFmtId="3" fontId="15" fillId="9" borderId="54" xfId="0" applyNumberFormat="1" applyFont="1" applyFill="1" applyBorder="1" applyAlignment="1">
      <alignment horizontal="right" vertical="center"/>
    </xf>
    <xf numFmtId="3" fontId="15" fillId="0" borderId="9" xfId="0" applyNumberFormat="1" applyFont="1" applyBorder="1" applyAlignment="1">
      <alignment horizontal="right" vertical="center"/>
    </xf>
    <xf numFmtId="3" fontId="24" fillId="6" borderId="46" xfId="0" applyNumberFormat="1" applyFont="1" applyFill="1" applyBorder="1" applyAlignment="1">
      <alignment horizontal="center" wrapText="1"/>
    </xf>
    <xf numFmtId="167" fontId="15" fillId="0" borderId="9" xfId="0" applyNumberFormat="1" applyFont="1" applyBorder="1" applyAlignment="1">
      <alignment horizontal="right" vertical="center"/>
    </xf>
    <xf numFmtId="3" fontId="27" fillId="9" borderId="4" xfId="0" applyNumberFormat="1" applyFont="1" applyFill="1" applyBorder="1" applyAlignment="1">
      <alignment horizontal="right" vertical="center"/>
    </xf>
    <xf numFmtId="3" fontId="27" fillId="0" borderId="4" xfId="0" applyNumberFormat="1" applyFont="1" applyBorder="1" applyAlignment="1">
      <alignment horizontal="right" vertical="center"/>
    </xf>
    <xf numFmtId="3" fontId="27" fillId="9" borderId="4" xfId="0" applyNumberFormat="1" applyFont="1" applyFill="1" applyBorder="1" applyAlignment="1">
      <alignment horizontal="left" vertical="center"/>
    </xf>
    <xf numFmtId="4" fontId="27" fillId="0" borderId="4" xfId="0" applyNumberFormat="1" applyFont="1" applyBorder="1" applyAlignment="1">
      <alignment horizontal="right" vertical="center"/>
    </xf>
    <xf numFmtId="164" fontId="28" fillId="5" borderId="24" xfId="0" applyNumberFormat="1" applyFont="1" applyFill="1" applyBorder="1" applyAlignment="1">
      <alignment horizontal="left"/>
    </xf>
    <xf numFmtId="164" fontId="29" fillId="5" borderId="4" xfId="0" applyNumberFormat="1" applyFont="1" applyFill="1" applyBorder="1" applyAlignment="1">
      <alignment horizontal="right"/>
    </xf>
    <xf numFmtId="3" fontId="15" fillId="9" borderId="54" xfId="0" applyNumberFormat="1" applyFont="1" applyFill="1" applyBorder="1" applyAlignment="1">
      <alignment horizontal="left" vertical="center"/>
    </xf>
    <xf numFmtId="0" fontId="1" fillId="3" borderId="33" xfId="0" applyFont="1" applyFill="1" applyBorder="1"/>
    <xf numFmtId="3" fontId="15" fillId="0" borderId="4" xfId="0" applyNumberFormat="1" applyFont="1" applyBorder="1" applyAlignment="1">
      <alignment horizontal="right" vertical="center"/>
    </xf>
    <xf numFmtId="164" fontId="8" fillId="11" borderId="56" xfId="0" applyNumberFormat="1" applyFont="1" applyFill="1" applyBorder="1" applyAlignment="1">
      <alignment horizontal="left" vertical="center"/>
    </xf>
    <xf numFmtId="165" fontId="8" fillId="0" borderId="9" xfId="0" applyNumberFormat="1" applyFont="1" applyBorder="1" applyAlignment="1">
      <alignment horizontal="center" vertical="center"/>
    </xf>
    <xf numFmtId="3" fontId="15" fillId="0" borderId="57" xfId="0" applyNumberFormat="1" applyFont="1" applyBorder="1" applyAlignment="1">
      <alignment horizontal="left" vertical="center"/>
    </xf>
    <xf numFmtId="165" fontId="8" fillId="7" borderId="58" xfId="0" applyNumberFormat="1" applyFont="1" applyFill="1" applyBorder="1" applyAlignment="1">
      <alignment horizontal="center" vertical="center"/>
    </xf>
    <xf numFmtId="167" fontId="15" fillId="0" borderId="37" xfId="0" applyNumberFormat="1" applyFont="1" applyBorder="1" applyAlignment="1">
      <alignment horizontal="right" vertical="center"/>
    </xf>
    <xf numFmtId="164" fontId="1" fillId="0" borderId="26" xfId="0" applyNumberFormat="1" applyFont="1" applyBorder="1" applyAlignment="1">
      <alignment horizontal="right" vertical="center"/>
    </xf>
    <xf numFmtId="3" fontId="15" fillId="0" borderId="37" xfId="0" applyNumberFormat="1" applyFont="1" applyBorder="1" applyAlignment="1">
      <alignment horizontal="right" vertical="center"/>
    </xf>
    <xf numFmtId="164" fontId="1" fillId="0" borderId="0" xfId="0" applyNumberFormat="1" applyFont="1" applyAlignment="1">
      <alignment horizontal="right"/>
    </xf>
    <xf numFmtId="3" fontId="15" fillId="9" borderId="49" xfId="0" applyNumberFormat="1" applyFont="1" applyFill="1" applyBorder="1" applyAlignment="1">
      <alignment horizontal="left" vertical="center"/>
    </xf>
    <xf numFmtId="3" fontId="15" fillId="9" borderId="49" xfId="0" applyNumberFormat="1" applyFont="1" applyFill="1" applyBorder="1" applyAlignment="1">
      <alignment horizontal="right" vertical="center"/>
    </xf>
    <xf numFmtId="165" fontId="8" fillId="7" borderId="6" xfId="0" applyNumberFormat="1" applyFont="1" applyFill="1" applyBorder="1" applyAlignment="1">
      <alignment horizontal="left" vertical="center"/>
    </xf>
    <xf numFmtId="165" fontId="8" fillId="7" borderId="59" xfId="0" applyNumberFormat="1" applyFont="1" applyFill="1" applyBorder="1" applyAlignment="1">
      <alignment horizontal="left" vertical="center"/>
    </xf>
    <xf numFmtId="3" fontId="15" fillId="0" borderId="26" xfId="0" applyNumberFormat="1" applyFont="1" applyBorder="1" applyAlignment="1">
      <alignment horizontal="center" vertical="center"/>
    </xf>
    <xf numFmtId="3" fontId="15" fillId="0" borderId="26" xfId="0" applyNumberFormat="1" applyFont="1" applyBorder="1" applyAlignment="1">
      <alignment horizontal="right" vertical="center"/>
    </xf>
    <xf numFmtId="3" fontId="1" fillId="0" borderId="26" xfId="0" applyNumberFormat="1" applyFont="1" applyBorder="1" applyAlignment="1">
      <alignment horizontal="right"/>
    </xf>
    <xf numFmtId="165" fontId="8" fillId="0" borderId="60" xfId="0" applyNumberFormat="1" applyFont="1" applyBorder="1" applyAlignment="1">
      <alignment horizontal="left" vertical="center"/>
    </xf>
    <xf numFmtId="165" fontId="8" fillId="0" borderId="0" xfId="0" applyNumberFormat="1" applyFont="1" applyAlignment="1">
      <alignment horizontal="left" vertical="center"/>
    </xf>
    <xf numFmtId="3" fontId="1" fillId="0" borderId="9" xfId="0" applyNumberFormat="1" applyFont="1" applyBorder="1" applyAlignment="1">
      <alignment horizontal="left" vertical="center"/>
    </xf>
    <xf numFmtId="3" fontId="1" fillId="0" borderId="0" xfId="0" applyNumberFormat="1" applyFont="1" applyAlignment="1">
      <alignment horizontal="right"/>
    </xf>
    <xf numFmtId="164" fontId="8" fillId="6" borderId="54" xfId="0" applyNumberFormat="1" applyFont="1" applyFill="1" applyBorder="1" applyAlignment="1">
      <alignment horizontal="left" vertical="center"/>
    </xf>
    <xf numFmtId="3" fontId="15" fillId="3" borderId="54" xfId="0" applyNumberFormat="1" applyFont="1" applyFill="1" applyBorder="1" applyAlignment="1">
      <alignment horizontal="right" vertical="center"/>
    </xf>
    <xf numFmtId="9" fontId="15" fillId="9" borderId="4" xfId="0" applyNumberFormat="1" applyFont="1" applyFill="1" applyBorder="1" applyAlignment="1">
      <alignment horizontal="center" vertical="center"/>
    </xf>
    <xf numFmtId="0" fontId="1" fillId="3" borderId="61" xfId="0" applyFont="1" applyFill="1" applyBorder="1"/>
    <xf numFmtId="0" fontId="1" fillId="3" borderId="62" xfId="0" applyFont="1" applyFill="1" applyBorder="1"/>
    <xf numFmtId="3" fontId="1" fillId="0" borderId="15" xfId="0" applyNumberFormat="1" applyFont="1" applyBorder="1" applyAlignment="1">
      <alignment vertical="center"/>
    </xf>
    <xf numFmtId="3" fontId="1" fillId="0" borderId="4" xfId="0" applyNumberFormat="1" applyFont="1" applyBorder="1" applyAlignment="1">
      <alignment horizontal="center" vertical="center"/>
    </xf>
    <xf numFmtId="0" fontId="30" fillId="0" borderId="0" xfId="0" applyFont="1"/>
    <xf numFmtId="164" fontId="1" fillId="0" borderId="55" xfId="0" applyNumberFormat="1" applyFont="1" applyBorder="1" applyAlignment="1">
      <alignment horizontal="center" vertical="center"/>
    </xf>
    <xf numFmtId="3" fontId="1" fillId="0" borderId="55" xfId="0" applyNumberFormat="1" applyFont="1" applyBorder="1" applyAlignment="1">
      <alignment horizontal="center" vertical="center"/>
    </xf>
    <xf numFmtId="164" fontId="1" fillId="0" borderId="63" xfId="0" applyNumberFormat="1" applyFont="1" applyBorder="1" applyAlignment="1">
      <alignment horizontal="center" vertical="center"/>
    </xf>
    <xf numFmtId="3" fontId="1" fillId="0" borderId="63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right" vertical="center"/>
    </xf>
    <xf numFmtId="164" fontId="31" fillId="0" borderId="4" xfId="0" applyNumberFormat="1" applyFont="1" applyBorder="1" applyAlignment="1">
      <alignment horizontal="left" vertical="center"/>
    </xf>
    <xf numFmtId="3" fontId="15" fillId="9" borderId="4" xfId="0" applyNumberFormat="1" applyFont="1" applyFill="1" applyBorder="1" applyAlignment="1">
      <alignment horizontal="center" vertical="center"/>
    </xf>
    <xf numFmtId="164" fontId="32" fillId="5" borderId="4" xfId="0" applyNumberFormat="1" applyFont="1" applyFill="1" applyBorder="1" applyAlignment="1">
      <alignment horizontal="left" vertical="center"/>
    </xf>
    <xf numFmtId="3" fontId="1" fillId="0" borderId="25" xfId="0" applyNumberFormat="1" applyFont="1" applyBorder="1" applyAlignment="1">
      <alignment horizontal="right" vertical="center"/>
    </xf>
    <xf numFmtId="3" fontId="1" fillId="0" borderId="51" xfId="0" applyNumberFormat="1" applyFont="1" applyBorder="1" applyAlignment="1">
      <alignment horizontal="right" vertical="center"/>
    </xf>
    <xf numFmtId="3" fontId="15" fillId="9" borderId="24" xfId="0" applyNumberFormat="1" applyFont="1" applyFill="1" applyBorder="1" applyAlignment="1">
      <alignment horizontal="right" vertical="center"/>
    </xf>
    <xf numFmtId="3" fontId="15" fillId="0" borderId="55" xfId="0" applyNumberFormat="1" applyFont="1" applyBorder="1" applyAlignment="1">
      <alignment horizontal="center" vertical="center"/>
    </xf>
    <xf numFmtId="164" fontId="1" fillId="0" borderId="55" xfId="0" applyNumberFormat="1" applyFont="1" applyBorder="1" applyAlignment="1">
      <alignment horizontal="right" vertical="center"/>
    </xf>
    <xf numFmtId="164" fontId="1" fillId="0" borderId="51" xfId="0" applyNumberFormat="1" applyFont="1" applyBorder="1" applyAlignment="1">
      <alignment horizontal="right" vertical="center"/>
    </xf>
    <xf numFmtId="3" fontId="1" fillId="0" borderId="9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164" fontId="1" fillId="0" borderId="20" xfId="0" applyNumberFormat="1" applyFont="1" applyBorder="1" applyAlignment="1">
      <alignment vertical="center"/>
    </xf>
    <xf numFmtId="164" fontId="1" fillId="0" borderId="2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3" fontId="15" fillId="0" borderId="63" xfId="0" applyNumberFormat="1" applyFont="1" applyBorder="1" applyAlignment="1">
      <alignment horizontal="right" vertical="center"/>
    </xf>
    <xf numFmtId="9" fontId="15" fillId="9" borderId="4" xfId="0" applyNumberFormat="1" applyFont="1" applyFill="1" applyBorder="1" applyAlignment="1">
      <alignment horizontal="right" vertical="center"/>
    </xf>
    <xf numFmtId="0" fontId="1" fillId="0" borderId="18" xfId="0" applyFont="1" applyBorder="1" applyAlignment="1">
      <alignment horizontal="right" vertical="center"/>
    </xf>
    <xf numFmtId="3" fontId="15" fillId="0" borderId="7" xfId="0" applyNumberFormat="1" applyFont="1" applyBorder="1" applyAlignment="1">
      <alignment horizontal="right" vertical="center"/>
    </xf>
    <xf numFmtId="0" fontId="1" fillId="0" borderId="20" xfId="0" applyFont="1" applyBorder="1" applyAlignment="1">
      <alignment horizontal="right" vertical="center"/>
    </xf>
    <xf numFmtId="164" fontId="5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center" vertical="center"/>
    </xf>
    <xf numFmtId="3" fontId="1" fillId="12" borderId="4" xfId="0" applyNumberFormat="1" applyFont="1" applyFill="1" applyBorder="1" applyAlignment="1">
      <alignment horizontal="center" vertical="center"/>
    </xf>
    <xf numFmtId="3" fontId="1" fillId="0" borderId="17" xfId="0" applyNumberFormat="1" applyFont="1" applyBorder="1" applyAlignment="1">
      <alignment vertical="center"/>
    </xf>
    <xf numFmtId="3" fontId="1" fillId="0" borderId="0" xfId="0" applyNumberFormat="1" applyFont="1" applyAlignment="1">
      <alignment vertical="center"/>
    </xf>
    <xf numFmtId="3" fontId="1" fillId="12" borderId="24" xfId="0" applyNumberFormat="1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3" fontId="1" fillId="12" borderId="64" xfId="0" applyNumberFormat="1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left" vertical="center" wrapText="1"/>
    </xf>
    <xf numFmtId="164" fontId="8" fillId="0" borderId="0" xfId="0" applyNumberFormat="1" applyFont="1" applyAlignment="1">
      <alignment horizontal="right" vertical="center"/>
    </xf>
    <xf numFmtId="164" fontId="1" fillId="13" borderId="4" xfId="0" applyNumberFormat="1" applyFont="1" applyFill="1" applyBorder="1" applyAlignment="1">
      <alignment horizontal="left" vertical="center"/>
    </xf>
    <xf numFmtId="3" fontId="15" fillId="9" borderId="56" xfId="0" applyNumberFormat="1" applyFont="1" applyFill="1" applyBorder="1" applyAlignment="1">
      <alignment horizontal="right" vertical="center"/>
    </xf>
    <xf numFmtId="3" fontId="15" fillId="9" borderId="30" xfId="0" applyNumberFormat="1" applyFont="1" applyFill="1" applyBorder="1" applyAlignment="1">
      <alignment horizontal="right" vertical="center"/>
    </xf>
    <xf numFmtId="4" fontId="1" fillId="0" borderId="0" xfId="0" applyNumberFormat="1" applyFont="1" applyAlignment="1">
      <alignment horizontal="right" vertical="center"/>
    </xf>
    <xf numFmtId="0" fontId="1" fillId="0" borderId="65" xfId="0" applyFont="1" applyBorder="1" applyAlignment="1">
      <alignment horizontal="right" vertical="center"/>
    </xf>
    <xf numFmtId="0" fontId="1" fillId="0" borderId="66" xfId="0" applyFont="1" applyBorder="1" applyAlignment="1">
      <alignment horizontal="right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right" vertical="center"/>
    </xf>
    <xf numFmtId="3" fontId="1" fillId="13" borderId="1" xfId="0" applyNumberFormat="1" applyFont="1" applyFill="1" applyBorder="1" applyAlignment="1">
      <alignment horizontal="right" vertical="center"/>
    </xf>
    <xf numFmtId="164" fontId="1" fillId="3" borderId="1" xfId="0" applyNumberFormat="1" applyFont="1" applyFill="1" applyBorder="1" applyAlignment="1">
      <alignment horizontal="center" vertical="center"/>
    </xf>
    <xf numFmtId="164" fontId="9" fillId="5" borderId="4" xfId="0" applyNumberFormat="1" applyFont="1" applyFill="1" applyBorder="1" applyAlignment="1">
      <alignment horizontal="center"/>
    </xf>
    <xf numFmtId="164" fontId="9" fillId="5" borderId="1" xfId="0" applyNumberFormat="1" applyFont="1" applyFill="1" applyBorder="1" applyAlignment="1">
      <alignment horizontal="center"/>
    </xf>
    <xf numFmtId="164" fontId="7" fillId="5" borderId="1" xfId="0" applyNumberFormat="1" applyFont="1" applyFill="1" applyBorder="1" applyAlignment="1">
      <alignment horizontal="center"/>
    </xf>
    <xf numFmtId="164" fontId="1" fillId="0" borderId="57" xfId="0" applyNumberFormat="1" applyFont="1" applyBorder="1"/>
    <xf numFmtId="164" fontId="9" fillId="5" borderId="1" xfId="0" applyNumberFormat="1" applyFont="1" applyFill="1" applyBorder="1" applyAlignment="1">
      <alignment horizontal="left"/>
    </xf>
    <xf numFmtId="3" fontId="15" fillId="0" borderId="4" xfId="0" applyNumberFormat="1" applyFont="1" applyBorder="1" applyAlignment="1">
      <alignment horizontal="right"/>
    </xf>
    <xf numFmtId="164" fontId="1" fillId="14" borderId="4" xfId="0" applyNumberFormat="1" applyFont="1" applyFill="1" applyBorder="1" applyAlignment="1">
      <alignment horizontal="right"/>
    </xf>
    <xf numFmtId="164" fontId="13" fillId="0" borderId="0" xfId="0" applyNumberFormat="1" applyFont="1" applyAlignment="1">
      <alignment horizontal="right"/>
    </xf>
    <xf numFmtId="3" fontId="33" fillId="15" borderId="54" xfId="0" applyNumberFormat="1" applyFont="1" applyFill="1" applyBorder="1" applyAlignment="1">
      <alignment horizontal="left"/>
    </xf>
    <xf numFmtId="164" fontId="33" fillId="15" borderId="4" xfId="0" applyNumberFormat="1" applyFont="1" applyFill="1" applyBorder="1" applyAlignment="1">
      <alignment horizontal="right"/>
    </xf>
    <xf numFmtId="164" fontId="34" fillId="15" borderId="1" xfId="0" applyNumberFormat="1" applyFont="1" applyFill="1" applyBorder="1" applyAlignment="1">
      <alignment horizontal="right"/>
    </xf>
    <xf numFmtId="3" fontId="15" fillId="9" borderId="4" xfId="0" applyNumberFormat="1" applyFont="1" applyFill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33" fillId="15" borderId="4" xfId="0" applyNumberFormat="1" applyFont="1" applyFill="1" applyBorder="1"/>
    <xf numFmtId="164" fontId="1" fillId="13" borderId="4" xfId="0" applyNumberFormat="1" applyFont="1" applyFill="1" applyBorder="1"/>
    <xf numFmtId="164" fontId="13" fillId="13" borderId="1" xfId="0" applyNumberFormat="1" applyFont="1" applyFill="1" applyBorder="1" applyAlignment="1">
      <alignment horizontal="right"/>
    </xf>
    <xf numFmtId="3" fontId="15" fillId="14" borderId="4" xfId="0" applyNumberFormat="1" applyFont="1" applyFill="1" applyBorder="1" applyAlignment="1">
      <alignment horizontal="right"/>
    </xf>
    <xf numFmtId="164" fontId="34" fillId="0" borderId="0" xfId="0" applyNumberFormat="1" applyFont="1" applyAlignment="1">
      <alignment horizontal="right"/>
    </xf>
    <xf numFmtId="164" fontId="9" fillId="5" borderId="24" xfId="0" applyNumberFormat="1" applyFont="1" applyFill="1" applyBorder="1" applyAlignment="1">
      <alignment horizontal="left"/>
    </xf>
    <xf numFmtId="3" fontId="1" fillId="0" borderId="4" xfId="0" applyNumberFormat="1" applyFont="1" applyBorder="1" applyAlignment="1">
      <alignment horizontal="right"/>
    </xf>
    <xf numFmtId="164" fontId="33" fillId="11" borderId="4" xfId="0" applyNumberFormat="1" applyFont="1" applyFill="1" applyBorder="1"/>
    <xf numFmtId="164" fontId="33" fillId="11" borderId="4" xfId="0" applyNumberFormat="1" applyFont="1" applyFill="1" applyBorder="1" applyAlignment="1">
      <alignment horizontal="right"/>
    </xf>
    <xf numFmtId="164" fontId="34" fillId="11" borderId="1" xfId="0" applyNumberFormat="1" applyFont="1" applyFill="1" applyBorder="1" applyAlignment="1">
      <alignment horizontal="right"/>
    </xf>
    <xf numFmtId="164" fontId="35" fillId="5" borderId="4" xfId="0" applyNumberFormat="1" applyFont="1" applyFill="1" applyBorder="1"/>
    <xf numFmtId="164" fontId="10" fillId="5" borderId="4" xfId="0" applyNumberFormat="1" applyFont="1" applyFill="1" applyBorder="1" applyAlignment="1">
      <alignment horizontal="left"/>
    </xf>
    <xf numFmtId="164" fontId="33" fillId="15" borderId="4" xfId="0" applyNumberFormat="1" applyFont="1" applyFill="1" applyBorder="1" applyAlignment="1">
      <alignment horizontal="left"/>
    </xf>
    <xf numFmtId="164" fontId="1" fillId="15" borderId="4" xfId="0" applyNumberFormat="1" applyFont="1" applyFill="1" applyBorder="1"/>
    <xf numFmtId="164" fontId="1" fillId="0" borderId="0" xfId="0" applyNumberFormat="1" applyFont="1" applyAlignment="1">
      <alignment horizontal="left"/>
    </xf>
    <xf numFmtId="170" fontId="9" fillId="5" borderId="4" xfId="0" applyNumberFormat="1" applyFont="1" applyFill="1" applyBorder="1" applyAlignment="1">
      <alignment horizontal="left"/>
    </xf>
    <xf numFmtId="168" fontId="1" fillId="0" borderId="0" xfId="0" applyNumberFormat="1" applyFont="1"/>
    <xf numFmtId="165" fontId="8" fillId="0" borderId="0" xfId="0" applyNumberFormat="1" applyFont="1" applyAlignment="1">
      <alignment horizontal="center"/>
    </xf>
    <xf numFmtId="0" fontId="1" fillId="0" borderId="11" xfId="0" applyFont="1" applyBorder="1"/>
    <xf numFmtId="168" fontId="1" fillId="0" borderId="23" xfId="0" applyNumberFormat="1" applyFont="1" applyBorder="1"/>
    <xf numFmtId="165" fontId="8" fillId="7" borderId="12" xfId="0" applyNumberFormat="1" applyFont="1" applyFill="1" applyBorder="1" applyAlignment="1">
      <alignment horizontal="center"/>
    </xf>
    <xf numFmtId="0" fontId="1" fillId="0" borderId="14" xfId="0" applyFont="1" applyBorder="1"/>
    <xf numFmtId="168" fontId="36" fillId="16" borderId="1" xfId="0" applyNumberFormat="1" applyFont="1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164" fontId="1" fillId="0" borderId="4" xfId="0" applyNumberFormat="1" applyFont="1" applyBorder="1" applyAlignment="1">
      <alignment horizontal="left"/>
    </xf>
    <xf numFmtId="3" fontId="1" fillId="0" borderId="4" xfId="0" applyNumberFormat="1" applyFont="1" applyBorder="1" applyAlignment="1">
      <alignment horizontal="center"/>
    </xf>
    <xf numFmtId="164" fontId="1" fillId="17" borderId="4" xfId="0" applyNumberFormat="1" applyFont="1" applyFill="1" applyBorder="1" applyAlignment="1">
      <alignment horizontal="left"/>
    </xf>
    <xf numFmtId="3" fontId="1" fillId="17" borderId="4" xfId="0" applyNumberFormat="1" applyFont="1" applyFill="1" applyBorder="1" applyAlignment="1">
      <alignment horizontal="center"/>
    </xf>
    <xf numFmtId="3" fontId="1" fillId="17" borderId="4" xfId="0" applyNumberFormat="1" applyFont="1" applyFill="1" applyBorder="1" applyAlignment="1">
      <alignment horizontal="right"/>
    </xf>
    <xf numFmtId="164" fontId="1" fillId="12" borderId="4" xfId="0" applyNumberFormat="1" applyFont="1" applyFill="1" applyBorder="1" applyAlignment="1">
      <alignment horizontal="left"/>
    </xf>
    <xf numFmtId="3" fontId="1" fillId="12" borderId="4" xfId="0" applyNumberFormat="1" applyFont="1" applyFill="1" applyBorder="1" applyAlignment="1">
      <alignment horizontal="center"/>
    </xf>
    <xf numFmtId="169" fontId="1" fillId="12" borderId="4" xfId="0" applyNumberFormat="1" applyFont="1" applyFill="1" applyBorder="1" applyAlignment="1">
      <alignment horizontal="right"/>
    </xf>
    <xf numFmtId="168" fontId="1" fillId="8" borderId="1" xfId="0" applyNumberFormat="1" applyFont="1" applyFill="1" applyBorder="1"/>
    <xf numFmtId="168" fontId="1" fillId="0" borderId="15" xfId="0" applyNumberFormat="1" applyFont="1" applyBorder="1"/>
    <xf numFmtId="168" fontId="1" fillId="0" borderId="17" xfId="0" applyNumberFormat="1" applyFont="1" applyBorder="1"/>
    <xf numFmtId="0" fontId="13" fillId="8" borderId="1" xfId="0" applyFont="1" applyFill="1" applyBorder="1"/>
    <xf numFmtId="0" fontId="13" fillId="0" borderId="15" xfId="0" applyFont="1" applyBorder="1"/>
    <xf numFmtId="3" fontId="13" fillId="0" borderId="4" xfId="0" applyNumberFormat="1" applyFont="1" applyBorder="1" applyAlignment="1">
      <alignment horizontal="center"/>
    </xf>
    <xf numFmtId="3" fontId="13" fillId="0" borderId="4" xfId="0" applyNumberFormat="1" applyFont="1" applyBorder="1" applyAlignment="1">
      <alignment horizontal="right"/>
    </xf>
    <xf numFmtId="0" fontId="13" fillId="0" borderId="17" xfId="0" applyFont="1" applyBorder="1"/>
    <xf numFmtId="164" fontId="28" fillId="5" borderId="4" xfId="0" applyNumberFormat="1" applyFont="1" applyFill="1" applyBorder="1" applyAlignment="1">
      <alignment horizontal="left"/>
    </xf>
    <xf numFmtId="3" fontId="37" fillId="0" borderId="4" xfId="0" applyNumberFormat="1" applyFont="1" applyBorder="1" applyAlignment="1">
      <alignment horizontal="center"/>
    </xf>
    <xf numFmtId="3" fontId="37" fillId="0" borderId="4" xfId="0" applyNumberFormat="1" applyFont="1" applyBorder="1" applyAlignment="1">
      <alignment horizontal="right"/>
    </xf>
    <xf numFmtId="164" fontId="37" fillId="0" borderId="4" xfId="0" applyNumberFormat="1" applyFont="1" applyBorder="1" applyAlignment="1">
      <alignment horizontal="left"/>
    </xf>
    <xf numFmtId="3" fontId="23" fillId="0" borderId="0" xfId="0" applyNumberFormat="1" applyFont="1" applyAlignment="1">
      <alignment horizontal="center"/>
    </xf>
    <xf numFmtId="3" fontId="23" fillId="0" borderId="4" xfId="0" applyNumberFormat="1" applyFont="1" applyBorder="1" applyAlignment="1">
      <alignment horizontal="center"/>
    </xf>
    <xf numFmtId="164" fontId="37" fillId="17" borderId="4" xfId="0" applyNumberFormat="1" applyFont="1" applyFill="1" applyBorder="1" applyAlignment="1">
      <alignment horizontal="left"/>
    </xf>
    <xf numFmtId="3" fontId="23" fillId="17" borderId="4" xfId="0" applyNumberFormat="1" applyFont="1" applyFill="1" applyBorder="1" applyAlignment="1">
      <alignment horizontal="center"/>
    </xf>
    <xf numFmtId="164" fontId="37" fillId="12" borderId="4" xfId="0" applyNumberFormat="1" applyFont="1" applyFill="1" applyBorder="1" applyAlignment="1">
      <alignment horizontal="left"/>
    </xf>
    <xf numFmtId="3" fontId="13" fillId="12" borderId="4" xfId="0" applyNumberFormat="1" applyFont="1" applyFill="1" applyBorder="1" applyAlignment="1">
      <alignment horizontal="center"/>
    </xf>
    <xf numFmtId="169" fontId="13" fillId="12" borderId="4" xfId="0" applyNumberFormat="1" applyFont="1" applyFill="1" applyBorder="1" applyAlignment="1">
      <alignment horizontal="right"/>
    </xf>
    <xf numFmtId="0" fontId="8" fillId="8" borderId="1" xfId="0" applyFont="1" applyFill="1" applyBorder="1"/>
    <xf numFmtId="0" fontId="8" fillId="0" borderId="0" xfId="0" applyFont="1"/>
    <xf numFmtId="168" fontId="13" fillId="0" borderId="0" xfId="0" applyNumberFormat="1" applyFont="1"/>
    <xf numFmtId="3" fontId="8" fillId="10" borderId="1" xfId="0" applyNumberFormat="1" applyFont="1" applyFill="1" applyBorder="1" applyAlignment="1">
      <alignment horizontal="center"/>
    </xf>
    <xf numFmtId="164" fontId="1" fillId="8" borderId="1" xfId="0" applyNumberFormat="1" applyFont="1" applyFill="1" applyBorder="1" applyAlignment="1">
      <alignment horizontal="center"/>
    </xf>
    <xf numFmtId="171" fontId="36" fillId="16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71" fontId="1" fillId="0" borderId="4" xfId="0" applyNumberFormat="1" applyFont="1" applyBorder="1" applyAlignment="1">
      <alignment horizontal="left"/>
    </xf>
    <xf numFmtId="171" fontId="13" fillId="0" borderId="4" xfId="0" applyNumberFormat="1" applyFont="1" applyBorder="1"/>
    <xf numFmtId="0" fontId="13" fillId="0" borderId="0" xfId="0" applyFont="1"/>
    <xf numFmtId="171" fontId="13" fillId="0" borderId="4" xfId="0" applyNumberFormat="1" applyFont="1" applyBorder="1" applyAlignment="1">
      <alignment horizontal="left"/>
    </xf>
    <xf numFmtId="0" fontId="31" fillId="8" borderId="1" xfId="0" applyFont="1" applyFill="1" applyBorder="1"/>
    <xf numFmtId="0" fontId="31" fillId="0" borderId="15" xfId="0" applyFont="1" applyBorder="1"/>
    <xf numFmtId="168" fontId="1" fillId="0" borderId="4" xfId="0" applyNumberFormat="1" applyFont="1" applyBorder="1" applyAlignment="1">
      <alignment horizontal="left"/>
    </xf>
    <xf numFmtId="0" fontId="31" fillId="0" borderId="17" xfId="0" applyFont="1" applyBorder="1"/>
    <xf numFmtId="0" fontId="31" fillId="0" borderId="0" xfId="0" applyFont="1"/>
    <xf numFmtId="171" fontId="1" fillId="0" borderId="4" xfId="0" applyNumberFormat="1" applyFont="1" applyBorder="1"/>
    <xf numFmtId="168" fontId="31" fillId="0" borderId="4" xfId="0" applyNumberFormat="1" applyFont="1" applyBorder="1" applyAlignment="1">
      <alignment horizontal="left"/>
    </xf>
    <xf numFmtId="3" fontId="31" fillId="0" borderId="4" xfId="0" applyNumberFormat="1" applyFont="1" applyBorder="1" applyAlignment="1">
      <alignment horizontal="right"/>
    </xf>
    <xf numFmtId="171" fontId="1" fillId="0" borderId="20" xfId="0" applyNumberFormat="1" applyFont="1" applyBorder="1"/>
    <xf numFmtId="168" fontId="1" fillId="0" borderId="20" xfId="0" applyNumberFormat="1" applyFont="1" applyBorder="1" applyAlignment="1">
      <alignment horizontal="center"/>
    </xf>
    <xf numFmtId="168" fontId="1" fillId="0" borderId="20" xfId="0" applyNumberFormat="1" applyFont="1" applyBorder="1"/>
    <xf numFmtId="10" fontId="1" fillId="8" borderId="1" xfId="0" applyNumberFormat="1" applyFont="1" applyFill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71" fontId="1" fillId="0" borderId="0" xfId="0" applyNumberFormat="1" applyFont="1"/>
    <xf numFmtId="1" fontId="8" fillId="6" borderId="1" xfId="0" applyNumberFormat="1" applyFont="1" applyFill="1" applyBorder="1" applyAlignment="1">
      <alignment horizontal="center"/>
    </xf>
    <xf numFmtId="168" fontId="8" fillId="6" borderId="4" xfId="0" applyNumberFormat="1" applyFont="1" applyFill="1" applyBorder="1"/>
    <xf numFmtId="168" fontId="13" fillId="0" borderId="4" xfId="0" applyNumberFormat="1" applyFont="1" applyBorder="1" applyAlignment="1">
      <alignment horizontal="left"/>
    </xf>
    <xf numFmtId="168" fontId="1" fillId="0" borderId="0" xfId="0" applyNumberFormat="1" applyFont="1" applyAlignment="1">
      <alignment horizontal="right"/>
    </xf>
    <xf numFmtId="168" fontId="13" fillId="0" borderId="4" xfId="0" applyNumberFormat="1" applyFont="1" applyBorder="1"/>
    <xf numFmtId="168" fontId="8" fillId="6" borderId="49" xfId="0" applyNumberFormat="1" applyFont="1" applyFill="1" applyBorder="1"/>
    <xf numFmtId="164" fontId="1" fillId="0" borderId="20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168" fontId="36" fillId="16" borderId="4" xfId="0" applyNumberFormat="1" applyFont="1" applyFill="1" applyBorder="1" applyAlignment="1">
      <alignment horizontal="center"/>
    </xf>
    <xf numFmtId="1" fontId="1" fillId="8" borderId="1" xfId="0" applyNumberFormat="1" applyFont="1" applyFill="1" applyBorder="1"/>
    <xf numFmtId="1" fontId="1" fillId="0" borderId="17" xfId="0" applyNumberFormat="1" applyFont="1" applyBorder="1"/>
    <xf numFmtId="168" fontId="1" fillId="0" borderId="4" xfId="0" applyNumberFormat="1" applyFont="1" applyBorder="1"/>
    <xf numFmtId="0" fontId="19" fillId="8" borderId="1" xfId="0" applyFont="1" applyFill="1" applyBorder="1"/>
    <xf numFmtId="0" fontId="19" fillId="0" borderId="15" xfId="0" applyFont="1" applyBorder="1"/>
    <xf numFmtId="3" fontId="19" fillId="0" borderId="0" xfId="0" applyNumberFormat="1" applyFont="1" applyAlignment="1">
      <alignment horizontal="center"/>
    </xf>
    <xf numFmtId="0" fontId="19" fillId="0" borderId="17" xfId="0" applyFont="1" applyBorder="1"/>
    <xf numFmtId="0" fontId="19" fillId="0" borderId="0" xfId="0" applyFont="1"/>
    <xf numFmtId="3" fontId="1" fillId="0" borderId="57" xfId="0" applyNumberFormat="1" applyFont="1" applyBorder="1" applyAlignment="1">
      <alignment horizontal="right"/>
    </xf>
    <xf numFmtId="3" fontId="1" fillId="0" borderId="7" xfId="0" applyNumberFormat="1" applyFont="1" applyBorder="1" applyAlignment="1">
      <alignment horizontal="right"/>
    </xf>
    <xf numFmtId="3" fontId="13" fillId="0" borderId="7" xfId="0" applyNumberFormat="1" applyFont="1" applyBorder="1" applyAlignment="1">
      <alignment horizontal="right"/>
    </xf>
    <xf numFmtId="168" fontId="38" fillId="0" borderId="0" xfId="0" applyNumberFormat="1" applyFont="1"/>
    <xf numFmtId="3" fontId="19" fillId="0" borderId="0" xfId="0" applyNumberFormat="1" applyFont="1" applyAlignment="1">
      <alignment horizontal="right"/>
    </xf>
    <xf numFmtId="0" fontId="1" fillId="0" borderId="20" xfId="0" applyFont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4" fontId="1" fillId="0" borderId="4" xfId="0" applyNumberFormat="1" applyFont="1" applyBorder="1" applyAlignment="1">
      <alignment horizontal="right" vertical="center"/>
    </xf>
    <xf numFmtId="10" fontId="1" fillId="0" borderId="0" xfId="0" applyNumberFormat="1" applyFont="1" applyAlignment="1">
      <alignment horizontal="right" vertical="center"/>
    </xf>
    <xf numFmtId="164" fontId="1" fillId="18" borderId="4" xfId="0" applyNumberFormat="1" applyFont="1" applyFill="1" applyBorder="1" applyAlignment="1">
      <alignment horizontal="left" vertical="center"/>
    </xf>
    <xf numFmtId="164" fontId="1" fillId="18" borderId="1" xfId="0" applyNumberFormat="1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right" vertical="center"/>
    </xf>
    <xf numFmtId="3" fontId="1" fillId="18" borderId="4" xfId="0" applyNumberFormat="1" applyFont="1" applyFill="1" applyBorder="1" applyAlignment="1">
      <alignment horizontal="right" vertical="center"/>
    </xf>
    <xf numFmtId="0" fontId="1" fillId="0" borderId="15" xfId="0" applyFont="1" applyBorder="1" applyAlignment="1">
      <alignment horizontal="center" vertical="center"/>
    </xf>
    <xf numFmtId="168" fontId="1" fillId="0" borderId="4" xfId="0" applyNumberFormat="1" applyFont="1" applyBorder="1" applyAlignment="1">
      <alignment vertical="center"/>
    </xf>
    <xf numFmtId="169" fontId="1" fillId="0" borderId="4" xfId="0" applyNumberFormat="1" applyFont="1" applyBorder="1" applyAlignment="1">
      <alignment horizontal="right" vertical="center"/>
    </xf>
    <xf numFmtId="3" fontId="8" fillId="0" borderId="0" xfId="0" applyNumberFormat="1" applyFont="1" applyAlignment="1">
      <alignment horizontal="right" vertical="center"/>
    </xf>
    <xf numFmtId="167" fontId="1" fillId="0" borderId="0" xfId="0" applyNumberFormat="1" applyFont="1" applyAlignment="1">
      <alignment horizontal="right" vertical="center"/>
    </xf>
    <xf numFmtId="9" fontId="1" fillId="0" borderId="4" xfId="0" applyNumberFormat="1" applyFont="1" applyBorder="1" applyAlignment="1">
      <alignment horizontal="right" vertical="center"/>
    </xf>
    <xf numFmtId="168" fontId="1" fillId="0" borderId="55" xfId="0" applyNumberFormat="1" applyFont="1" applyBorder="1" applyAlignment="1">
      <alignment horizontal="left" vertical="center"/>
    </xf>
    <xf numFmtId="3" fontId="1" fillId="0" borderId="67" xfId="0" applyNumberFormat="1" applyFont="1" applyBorder="1" applyAlignment="1">
      <alignment horizontal="right" vertical="center"/>
    </xf>
    <xf numFmtId="168" fontId="1" fillId="0" borderId="4" xfId="0" applyNumberFormat="1" applyFont="1" applyBorder="1" applyAlignment="1">
      <alignment horizontal="left" vertical="center"/>
    </xf>
    <xf numFmtId="168" fontId="13" fillId="0" borderId="4" xfId="0" applyNumberFormat="1" applyFont="1" applyBorder="1" applyAlignment="1">
      <alignment vertical="center"/>
    </xf>
    <xf numFmtId="3" fontId="13" fillId="0" borderId="4" xfId="0" applyNumberFormat="1" applyFont="1" applyBorder="1" applyAlignment="1">
      <alignment horizontal="right" vertical="center"/>
    </xf>
    <xf numFmtId="0" fontId="1" fillId="8" borderId="1" xfId="0" applyFont="1" applyFill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168" fontId="1" fillId="0" borderId="4" xfId="0" applyNumberFormat="1" applyFont="1" applyBorder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3" fontId="1" fillId="0" borderId="0" xfId="0" applyNumberFormat="1" applyFont="1" applyAlignment="1">
      <alignment horizontal="right" vertical="center" wrapText="1"/>
    </xf>
    <xf numFmtId="0" fontId="1" fillId="0" borderId="1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10" fontId="1" fillId="0" borderId="4" xfId="0" applyNumberFormat="1" applyFont="1" applyBorder="1" applyAlignment="1">
      <alignment horizontal="right" vertical="center" wrapText="1"/>
    </xf>
    <xf numFmtId="3" fontId="1" fillId="0" borderId="4" xfId="0" applyNumberFormat="1" applyFont="1" applyBorder="1" applyAlignment="1">
      <alignment horizontal="right" vertical="center" wrapText="1"/>
    </xf>
    <xf numFmtId="4" fontId="1" fillId="0" borderId="4" xfId="0" applyNumberFormat="1" applyFont="1" applyBorder="1" applyAlignment="1">
      <alignment horizontal="right" vertical="center" wrapText="1"/>
    </xf>
    <xf numFmtId="166" fontId="1" fillId="0" borderId="4" xfId="0" applyNumberFormat="1" applyFont="1" applyBorder="1" applyAlignment="1">
      <alignment horizontal="right" vertical="center" wrapText="1"/>
    </xf>
    <xf numFmtId="168" fontId="1" fillId="0" borderId="20" xfId="0" applyNumberFormat="1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165" fontId="8" fillId="16" borderId="4" xfId="0" applyNumberFormat="1" applyFont="1" applyFill="1" applyBorder="1" applyAlignment="1">
      <alignment horizontal="center"/>
    </xf>
    <xf numFmtId="168" fontId="8" fillId="16" borderId="1" xfId="0" applyNumberFormat="1" applyFont="1" applyFill="1" applyBorder="1" applyAlignment="1">
      <alignment horizontal="left"/>
    </xf>
    <xf numFmtId="10" fontId="1" fillId="0" borderId="4" xfId="0" applyNumberFormat="1" applyFont="1" applyBorder="1" applyAlignment="1">
      <alignment horizontal="right"/>
    </xf>
    <xf numFmtId="168" fontId="39" fillId="0" borderId="0" xfId="0" applyNumberFormat="1" applyFont="1"/>
    <xf numFmtId="0" fontId="8" fillId="6" borderId="1" xfId="0" applyFont="1" applyFill="1" applyBorder="1"/>
    <xf numFmtId="3" fontId="8" fillId="0" borderId="0" xfId="0" applyNumberFormat="1" applyFont="1" applyAlignment="1">
      <alignment horizontal="right"/>
    </xf>
    <xf numFmtId="9" fontId="1" fillId="0" borderId="4" xfId="0" applyNumberFormat="1" applyFont="1" applyBorder="1" applyAlignment="1">
      <alignment horizontal="right"/>
    </xf>
    <xf numFmtId="0" fontId="8" fillId="6" borderId="4" xfId="0" applyFont="1" applyFill="1" applyBorder="1"/>
    <xf numFmtId="3" fontId="13" fillId="0" borderId="0" xfId="0" applyNumberFormat="1" applyFont="1" applyAlignment="1">
      <alignment horizontal="right"/>
    </xf>
    <xf numFmtId="0" fontId="1" fillId="0" borderId="4" xfId="0" applyFont="1" applyBorder="1" applyAlignment="1">
      <alignment horizontal="left"/>
    </xf>
    <xf numFmtId="168" fontId="8" fillId="16" borderId="4" xfId="0" applyNumberFormat="1" applyFont="1" applyFill="1" applyBorder="1" applyAlignment="1">
      <alignment horizontal="left"/>
    </xf>
    <xf numFmtId="0" fontId="1" fillId="0" borderId="55" xfId="0" applyFont="1" applyBorder="1"/>
    <xf numFmtId="0" fontId="8" fillId="6" borderId="49" xfId="0" applyFont="1" applyFill="1" applyBorder="1"/>
    <xf numFmtId="0" fontId="8" fillId="6" borderId="68" xfId="0" applyFont="1" applyFill="1" applyBorder="1"/>
    <xf numFmtId="3" fontId="1" fillId="0" borderId="7" xfId="0" applyNumberFormat="1" applyFont="1" applyBorder="1" applyAlignment="1">
      <alignment horizontal="center"/>
    </xf>
    <xf numFmtId="3" fontId="13" fillId="0" borderId="0" xfId="0" applyNumberFormat="1" applyFont="1" applyAlignment="1">
      <alignment horizontal="center"/>
    </xf>
    <xf numFmtId="3" fontId="0" fillId="0" borderId="0" xfId="0" applyNumberFormat="1"/>
    <xf numFmtId="3" fontId="1" fillId="0" borderId="0" xfId="0" applyNumberFormat="1" applyFont="1"/>
    <xf numFmtId="0" fontId="1" fillId="9" borderId="25" xfId="0" applyFont="1" applyFill="1" applyBorder="1" applyAlignment="1">
      <alignment vertical="top" wrapText="1"/>
    </xf>
    <xf numFmtId="0" fontId="17" fillId="0" borderId="26" xfId="0" applyFont="1" applyBorder="1"/>
    <xf numFmtId="0" fontId="17" fillId="0" borderId="27" xfId="0" applyFont="1" applyBorder="1"/>
    <xf numFmtId="3" fontId="21" fillId="9" borderId="40" xfId="0" applyNumberFormat="1" applyFont="1" applyFill="1" applyBorder="1" applyAlignment="1">
      <alignment horizontal="left" wrapText="1"/>
    </xf>
    <xf numFmtId="0" fontId="17" fillId="0" borderId="41" xfId="0" applyFont="1" applyBorder="1"/>
    <xf numFmtId="0" fontId="17" fillId="0" borderId="42" xfId="0" applyFont="1" applyBorder="1"/>
    <xf numFmtId="3" fontId="21" fillId="9" borderId="43" xfId="0" applyNumberFormat="1" applyFont="1" applyFill="1" applyBorder="1" applyAlignment="1">
      <alignment horizontal="left" wrapText="1"/>
    </xf>
    <xf numFmtId="0" fontId="17" fillId="0" borderId="44" xfId="0" applyFont="1" applyBorder="1"/>
    <xf numFmtId="0" fontId="17" fillId="0" borderId="45" xfId="0" applyFont="1" applyBorder="1"/>
  </cellXfs>
  <cellStyles count="1">
    <cellStyle name="Normal" xfId="0" builtinId="0"/>
  </cellStyles>
  <dxfs count="43"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523875</xdr:colOff>
      <xdr:row>3</xdr:row>
      <xdr:rowOff>66675</xdr:rowOff>
    </xdr:from>
    <xdr:ext cx="8601075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50225" y="3513300"/>
          <a:ext cx="8591550" cy="533400"/>
        </a:xfrm>
        <a:prstGeom prst="roundRect">
          <a:avLst>
            <a:gd name="adj" fmla="val 16667"/>
          </a:avLst>
        </a:prstGeom>
        <a:gradFill>
          <a:gsLst>
            <a:gs pos="0">
              <a:srgbClr val="BFBFBF">
                <a:alpha val="11764"/>
              </a:srgbClr>
            </a:gs>
            <a:gs pos="100000">
              <a:srgbClr val="BFBFBF"/>
            </a:gs>
          </a:gsLst>
          <a:lin ang="2700000" scaled="0"/>
        </a:gra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MODELO FINANCIERO PARA EMPRENDIMIENTOS COMERCIALES Y SERVICIOS</a:t>
          </a:r>
          <a:endParaRPr sz="1400"/>
        </a:p>
      </xdr:txBody>
    </xdr:sp>
    <xdr:clientData fLocksWithSheet="0"/>
  </xdr:oneCellAnchor>
  <xdr:oneCellAnchor>
    <xdr:from>
      <xdr:col>2</xdr:col>
      <xdr:colOff>809625</xdr:colOff>
      <xdr:row>7</xdr:row>
      <xdr:rowOff>85725</xdr:rowOff>
    </xdr:from>
    <xdr:ext cx="2381250" cy="3048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60138" y="3632363"/>
          <a:ext cx="2371725" cy="295275"/>
        </a:xfrm>
        <a:prstGeom prst="roundRect">
          <a:avLst>
            <a:gd name="adj" fmla="val 16667"/>
          </a:avLst>
        </a:prstGeom>
        <a:solidFill>
          <a:srgbClr val="FFFF66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ENTRADA DE DATOS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7</xdr:row>
      <xdr:rowOff>85725</xdr:rowOff>
    </xdr:from>
    <xdr:ext cx="2133600" cy="3048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83963" y="3632363"/>
          <a:ext cx="2124075" cy="295275"/>
        </a:xfrm>
        <a:prstGeom prst="roundRect">
          <a:avLst>
            <a:gd name="adj" fmla="val 16667"/>
          </a:avLst>
        </a:prstGeom>
        <a:solidFill>
          <a:srgbClr val="8E999E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RESULTADOS</a:t>
          </a:r>
          <a:endParaRPr sz="1400"/>
        </a:p>
      </xdr:txBody>
    </xdr:sp>
    <xdr:clientData fLocksWithSheet="0"/>
  </xdr:oneCellAnchor>
  <xdr:oneCellAnchor>
    <xdr:from>
      <xdr:col>7</xdr:col>
      <xdr:colOff>0</xdr:colOff>
      <xdr:row>7</xdr:row>
      <xdr:rowOff>104775</xdr:rowOff>
    </xdr:from>
    <xdr:ext cx="2028825" cy="28575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36350" y="3641888"/>
          <a:ext cx="2019300" cy="276225"/>
        </a:xfrm>
        <a:prstGeom prst="roundRect">
          <a:avLst>
            <a:gd name="adj" fmla="val 16667"/>
          </a:avLst>
        </a:prstGeom>
        <a:solidFill>
          <a:srgbClr val="D99694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AUXILIARES</a:t>
          </a:r>
          <a:endParaRPr sz="1400"/>
        </a:p>
      </xdr:txBody>
    </xdr:sp>
    <xdr:clientData fLocksWithSheet="0"/>
  </xdr:oneCellAnchor>
  <xdr:oneCellAnchor>
    <xdr:from>
      <xdr:col>2</xdr:col>
      <xdr:colOff>600075</xdr:colOff>
      <xdr:row>24</xdr:row>
      <xdr:rowOff>0</xdr:rowOff>
    </xdr:from>
    <xdr:ext cx="8620125" cy="40005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40700" y="3584738"/>
          <a:ext cx="8610600" cy="390525"/>
        </a:xfrm>
        <a:prstGeom prst="roundRect">
          <a:avLst>
            <a:gd name="adj" fmla="val 16667"/>
          </a:avLst>
        </a:prstGeom>
        <a:gradFill>
          <a:gsLst>
            <a:gs pos="0">
              <a:srgbClr val="BFBFBF">
                <a:alpha val="11764"/>
              </a:srgbClr>
            </a:gs>
            <a:gs pos="100000">
              <a:srgbClr val="BFBFBF"/>
            </a:gs>
          </a:gsLst>
          <a:lin ang="2700000" scaled="0"/>
        </a:gra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Propiedad de SENA - Fondo Emprender</a:t>
          </a:r>
          <a:endParaRPr sz="1400"/>
        </a:p>
      </xdr:txBody>
    </xdr:sp>
    <xdr:clientData fLocksWithSheet="0"/>
  </xdr:oneCellAnchor>
  <xdr:oneCellAnchor>
    <xdr:from>
      <xdr:col>8</xdr:col>
      <xdr:colOff>123825</xdr:colOff>
      <xdr:row>3</xdr:row>
      <xdr:rowOff>66675</xdr:rowOff>
    </xdr:from>
    <xdr:ext cx="3086100" cy="268605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352425</xdr:colOff>
      <xdr:row>20</xdr:row>
      <xdr:rowOff>38100</xdr:rowOff>
    </xdr:from>
    <xdr:ext cx="2743200" cy="1038225"/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iscobarnierg\Downloads\MFIN%20Industrial%20modelo%20con%20errores%20en%20construcci&#243;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Manual de instrucciones"/>
      <sheetName val="Bases"/>
      <sheetName val="Precios Ventas"/>
      <sheetName val="Costos  Unitarios de MP"/>
      <sheetName val="Costo MO Directa"/>
      <sheetName val="Gastos Fabricación"/>
      <sheetName val="Gastos Admon y Ventas"/>
      <sheetName val=" Inversiones Fijas y Diferidas"/>
      <sheetName val="Capital de Trabajo"/>
      <sheetName val="Estructura de Capital"/>
      <sheetName val="Plan de Inversión y Financ"/>
      <sheetName val="Márgenes por Productos"/>
      <sheetName val="P&amp;G"/>
      <sheetName val="Balance"/>
      <sheetName val="Flujo de Caja"/>
      <sheetName val="Producción"/>
      <sheetName val="Salidas"/>
      <sheetName val="Deuda $"/>
      <sheetName val="Terrenos"/>
      <sheetName val="Construcciones"/>
      <sheetName val="Adecuaciones y Mejoras"/>
      <sheetName val="Maquinaria"/>
      <sheetName val="Muebles"/>
      <sheetName val="Transporte"/>
      <sheetName val="Oficina"/>
      <sheetName val="Semovientes"/>
      <sheetName val="Permanentes"/>
      <sheetName val="Diferidos"/>
    </sheetNames>
    <sheetDataSet>
      <sheetData sheetId="0" refreshError="1"/>
      <sheetData sheetId="1" refreshError="1"/>
      <sheetData sheetId="2" refreshError="1">
        <row r="7">
          <cell r="F7">
            <v>0.03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Z1000"/>
  <sheetViews>
    <sheetView showGridLines="0" tabSelected="1" zoomScale="70" zoomScaleNormal="70" workbookViewId="0"/>
  </sheetViews>
  <sheetFormatPr baseColWidth="10" defaultColWidth="12.5546875" defaultRowHeight="15" customHeight="1" x14ac:dyDescent="0.25"/>
  <cols>
    <col min="1" max="3" width="11.44140625" customWidth="1"/>
    <col min="4" max="4" width="28.77734375" customWidth="1"/>
    <col min="5" max="5" width="11.44140625" customWidth="1"/>
    <col min="6" max="6" width="28.77734375" customWidth="1"/>
    <col min="7" max="7" width="11.44140625" customWidth="1"/>
    <col min="8" max="8" width="28.77734375" customWidth="1"/>
    <col min="9" max="26" width="10" customWidth="1"/>
  </cols>
  <sheetData>
    <row r="1" spans="1:26" ht="12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25">
      <c r="A9" s="2"/>
      <c r="B9" s="2"/>
      <c r="C9" s="2"/>
      <c r="D9" s="3" t="s">
        <v>0</v>
      </c>
      <c r="E9" s="4"/>
      <c r="F9" s="3" t="s">
        <v>1</v>
      </c>
      <c r="G9" s="4"/>
      <c r="H9" s="3" t="s">
        <v>2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1"/>
      <c r="D11" s="5" t="s">
        <v>3</v>
      </c>
      <c r="E11" s="1"/>
      <c r="F11" s="5" t="s">
        <v>4</v>
      </c>
      <c r="G11" s="1"/>
      <c r="H11" s="5" t="s">
        <v>5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1"/>
      <c r="D12" s="5" t="s">
        <v>6</v>
      </c>
      <c r="E12" s="1"/>
      <c r="F12" s="5" t="s">
        <v>7</v>
      </c>
      <c r="G12" s="1"/>
      <c r="H12" s="5" t="s">
        <v>8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1"/>
      <c r="D13" s="5" t="s">
        <v>9</v>
      </c>
      <c r="E13" s="1"/>
      <c r="F13" s="5" t="s">
        <v>10</v>
      </c>
      <c r="G13" s="1"/>
      <c r="H13" s="5" t="s">
        <v>11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1"/>
      <c r="D14" s="5" t="s">
        <v>12</v>
      </c>
      <c r="E14" s="1"/>
      <c r="F14" s="5" t="s">
        <v>13</v>
      </c>
      <c r="G14" s="1"/>
      <c r="H14" s="5" t="s">
        <v>14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1"/>
      <c r="D15" s="5" t="s">
        <v>15</v>
      </c>
      <c r="E15" s="1"/>
      <c r="F15" s="5" t="s">
        <v>16</v>
      </c>
      <c r="G15" s="1"/>
      <c r="H15" s="5" t="s">
        <v>17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1"/>
      <c r="D16" s="5" t="s">
        <v>18</v>
      </c>
      <c r="E16" s="1"/>
      <c r="F16" s="5" t="s">
        <v>19</v>
      </c>
      <c r="G16" s="1"/>
      <c r="H16" s="5" t="s">
        <v>20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1"/>
      <c r="D17" s="5" t="s">
        <v>21</v>
      </c>
      <c r="E17" s="1"/>
      <c r="F17" s="5"/>
      <c r="G17" s="1"/>
      <c r="H17" s="5" t="s">
        <v>22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1"/>
      <c r="D18" s="5" t="s">
        <v>23</v>
      </c>
      <c r="E18" s="1"/>
      <c r="F18" s="5"/>
      <c r="G18" s="1"/>
      <c r="H18" s="5" t="s">
        <v>24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1"/>
      <c r="D19" s="5" t="s">
        <v>25</v>
      </c>
      <c r="E19" s="1"/>
      <c r="F19" s="5"/>
      <c r="G19" s="1"/>
      <c r="H19" s="5" t="s">
        <v>26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1"/>
      <c r="D20" s="1"/>
      <c r="E20" s="1"/>
      <c r="F20" s="5"/>
      <c r="G20" s="1"/>
      <c r="H20" s="5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1"/>
      <c r="D21" s="5"/>
      <c r="E21" s="1"/>
      <c r="F21" s="1"/>
      <c r="G21" s="1"/>
      <c r="H21" s="5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1"/>
      <c r="D23" s="1"/>
      <c r="E23" s="1"/>
      <c r="F23" s="5" t="s">
        <v>27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IV147"/>
  <sheetViews>
    <sheetView workbookViewId="0">
      <pane ySplit="1" topLeftCell="A41" activePane="bottomLeft" state="frozen"/>
      <selection pane="bottomLeft" activeCell="B3" sqref="B3"/>
    </sheetView>
  </sheetViews>
  <sheetFormatPr baseColWidth="10" defaultColWidth="12.5546875" defaultRowHeight="15" customHeight="1" x14ac:dyDescent="0.25"/>
  <cols>
    <col min="1" max="1" width="152.44140625" customWidth="1"/>
    <col min="2" max="2" width="7.77734375" customWidth="1"/>
    <col min="3" max="3" width="0.21875" hidden="1" customWidth="1"/>
    <col min="4" max="5" width="10.77734375" hidden="1" customWidth="1"/>
    <col min="6" max="256" width="10" hidden="1" customWidth="1"/>
  </cols>
  <sheetData>
    <row r="1" spans="1:5" ht="12.75" hidden="1" customHeight="1" x14ac:dyDescent="0.25">
      <c r="A1" s="6"/>
    </row>
    <row r="2" spans="1:5" ht="18.75" customHeight="1" x14ac:dyDescent="0.25">
      <c r="A2" s="7" t="s">
        <v>28</v>
      </c>
      <c r="B2" s="8" t="s">
        <v>29</v>
      </c>
      <c r="C2" s="9"/>
      <c r="D2" s="9"/>
      <c r="E2" s="9"/>
    </row>
    <row r="3" spans="1:5" ht="15" customHeight="1" x14ac:dyDescent="0.25">
      <c r="A3" s="10" t="s">
        <v>27</v>
      </c>
    </row>
    <row r="4" spans="1:5" ht="12.75" customHeight="1" x14ac:dyDescent="0.25">
      <c r="A4" s="11" t="s">
        <v>30</v>
      </c>
    </row>
    <row r="5" spans="1:5" ht="12.75" customHeight="1" x14ac:dyDescent="0.25">
      <c r="A5" s="12" t="s">
        <v>29</v>
      </c>
    </row>
    <row r="6" spans="1:5" ht="12.75" customHeight="1" x14ac:dyDescent="0.25">
      <c r="A6" s="13" t="s">
        <v>31</v>
      </c>
    </row>
    <row r="7" spans="1:5" ht="12.75" customHeight="1" x14ac:dyDescent="0.25">
      <c r="A7" s="13" t="s">
        <v>32</v>
      </c>
    </row>
    <row r="8" spans="1:5" ht="12.75" customHeight="1" x14ac:dyDescent="0.25">
      <c r="A8" s="13" t="s">
        <v>33</v>
      </c>
    </row>
    <row r="9" spans="1:5" ht="12.75" customHeight="1" x14ac:dyDescent="0.25">
      <c r="A9" s="13" t="s">
        <v>34</v>
      </c>
    </row>
    <row r="10" spans="1:5" ht="12.75" customHeight="1" x14ac:dyDescent="0.25">
      <c r="A10" s="13" t="s">
        <v>35</v>
      </c>
    </row>
    <row r="11" spans="1:5" ht="12.75" customHeight="1" x14ac:dyDescent="0.25">
      <c r="A11" s="13" t="s">
        <v>36</v>
      </c>
    </row>
    <row r="12" spans="1:5" ht="12.75" customHeight="1" x14ac:dyDescent="0.25">
      <c r="A12" s="13" t="s">
        <v>37</v>
      </c>
    </row>
    <row r="13" spans="1:5" ht="12.75" customHeight="1" x14ac:dyDescent="0.25">
      <c r="A13" s="13" t="s">
        <v>38</v>
      </c>
    </row>
    <row r="14" spans="1:5" ht="12.75" customHeight="1" x14ac:dyDescent="0.25">
      <c r="A14" s="13" t="s">
        <v>39</v>
      </c>
    </row>
    <row r="15" spans="1:5" ht="12.75" customHeight="1" x14ac:dyDescent="0.25">
      <c r="A15" s="13" t="s">
        <v>40</v>
      </c>
    </row>
    <row r="16" spans="1:5" ht="13.5" customHeight="1" x14ac:dyDescent="0.25">
      <c r="A16" s="13"/>
    </row>
    <row r="17" spans="1:1" ht="13.5" customHeight="1" x14ac:dyDescent="0.25">
      <c r="A17" s="14"/>
    </row>
    <row r="18" spans="1:1" ht="12.75" customHeight="1" x14ac:dyDescent="0.25">
      <c r="A18" s="15" t="s">
        <v>3</v>
      </c>
    </row>
    <row r="19" spans="1:1" ht="12.75" customHeight="1" x14ac:dyDescent="0.25">
      <c r="A19" s="13" t="s">
        <v>41</v>
      </c>
    </row>
    <row r="20" spans="1:1" ht="12.75" customHeight="1" x14ac:dyDescent="0.25">
      <c r="A20" s="13" t="s">
        <v>42</v>
      </c>
    </row>
    <row r="21" spans="1:1" ht="12.75" customHeight="1" x14ac:dyDescent="0.25">
      <c r="A21" s="13" t="s">
        <v>43</v>
      </c>
    </row>
    <row r="22" spans="1:1" ht="12.75" customHeight="1" x14ac:dyDescent="0.25">
      <c r="A22" s="13" t="s">
        <v>44</v>
      </c>
    </row>
    <row r="23" spans="1:1" ht="12.75" customHeight="1" x14ac:dyDescent="0.25">
      <c r="A23" s="13" t="s">
        <v>45</v>
      </c>
    </row>
    <row r="24" spans="1:1" ht="12.75" customHeight="1" x14ac:dyDescent="0.25">
      <c r="A24" s="13"/>
    </row>
    <row r="25" spans="1:1" ht="12.75" customHeight="1" x14ac:dyDescent="0.25">
      <c r="A25" s="16"/>
    </row>
    <row r="26" spans="1:1" ht="12.75" customHeight="1" x14ac:dyDescent="0.25">
      <c r="A26" s="15" t="s">
        <v>46</v>
      </c>
    </row>
    <row r="27" spans="1:1" ht="12.75" customHeight="1" x14ac:dyDescent="0.25">
      <c r="A27" s="13" t="s">
        <v>47</v>
      </c>
    </row>
    <row r="28" spans="1:1" ht="12.75" customHeight="1" x14ac:dyDescent="0.25">
      <c r="A28" s="13" t="s">
        <v>48</v>
      </c>
    </row>
    <row r="29" spans="1:1" ht="12.75" customHeight="1" x14ac:dyDescent="0.25">
      <c r="A29" s="13" t="s">
        <v>49</v>
      </c>
    </row>
    <row r="30" spans="1:1" ht="12.75" customHeight="1" x14ac:dyDescent="0.25">
      <c r="A30" s="13" t="s">
        <v>50</v>
      </c>
    </row>
    <row r="31" spans="1:1" ht="12.75" customHeight="1" x14ac:dyDescent="0.25">
      <c r="A31" s="13" t="s">
        <v>51</v>
      </c>
    </row>
    <row r="32" spans="1:1" ht="12.75" customHeight="1" x14ac:dyDescent="0.25">
      <c r="A32" s="13" t="s">
        <v>52</v>
      </c>
    </row>
    <row r="33" spans="1:256" ht="12.75" customHeight="1" x14ac:dyDescent="0.25">
      <c r="A33" s="13" t="s">
        <v>53</v>
      </c>
    </row>
    <row r="34" spans="1:256" ht="12.75" customHeight="1" x14ac:dyDescent="0.25">
      <c r="A34" s="17"/>
    </row>
    <row r="35" spans="1:256" ht="12.75" customHeight="1" x14ac:dyDescent="0.25">
      <c r="A35" s="16"/>
    </row>
    <row r="36" spans="1:256" ht="12.75" customHeight="1" x14ac:dyDescent="0.25">
      <c r="A36" s="15" t="s">
        <v>9</v>
      </c>
    </row>
    <row r="37" spans="1:256" ht="12.75" customHeight="1" x14ac:dyDescent="0.25">
      <c r="A37" s="18" t="s">
        <v>54</v>
      </c>
    </row>
    <row r="38" spans="1:256" ht="12.75" customHeight="1" x14ac:dyDescent="0.25">
      <c r="A38" s="18" t="s">
        <v>55</v>
      </c>
    </row>
    <row r="39" spans="1:256" ht="12.75" customHeight="1" x14ac:dyDescent="0.25">
      <c r="A39" s="18" t="s">
        <v>56</v>
      </c>
    </row>
    <row r="40" spans="1:256" ht="12.75" customHeight="1" x14ac:dyDescent="0.25">
      <c r="A40" s="18" t="s">
        <v>57</v>
      </c>
    </row>
    <row r="41" spans="1:256" ht="12.75" customHeight="1" x14ac:dyDescent="0.25">
      <c r="A41" s="18"/>
    </row>
    <row r="42" spans="1:256" ht="12.75" customHeight="1" x14ac:dyDescent="0.25">
      <c r="A42" s="16"/>
    </row>
    <row r="43" spans="1:256" ht="12.75" customHeight="1" x14ac:dyDescent="0.25">
      <c r="A43" s="15" t="s">
        <v>12</v>
      </c>
    </row>
    <row r="44" spans="1:256" ht="12.75" customHeight="1" x14ac:dyDescent="0.25">
      <c r="A44" s="18" t="s">
        <v>58</v>
      </c>
    </row>
    <row r="45" spans="1:256" ht="12.75" customHeight="1" x14ac:dyDescent="0.25">
      <c r="A45" s="18"/>
    </row>
    <row r="46" spans="1:256" ht="12.75" customHeight="1" x14ac:dyDescent="0.25">
      <c r="A46" s="16"/>
      <c r="B46" s="19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</row>
    <row r="47" spans="1:256" ht="12.75" customHeight="1" x14ac:dyDescent="0.25">
      <c r="A47" s="15" t="s">
        <v>59</v>
      </c>
      <c r="B47" s="20" t="s">
        <v>60</v>
      </c>
      <c r="C47" s="15" t="s">
        <v>60</v>
      </c>
      <c r="D47" s="15" t="s">
        <v>60</v>
      </c>
      <c r="E47" s="15" t="s">
        <v>60</v>
      </c>
      <c r="F47" s="15" t="s">
        <v>60</v>
      </c>
      <c r="G47" s="15" t="s">
        <v>60</v>
      </c>
      <c r="H47" s="15" t="s">
        <v>60</v>
      </c>
      <c r="I47" s="15" t="s">
        <v>60</v>
      </c>
      <c r="J47" s="15" t="s">
        <v>60</v>
      </c>
      <c r="K47" s="15" t="s">
        <v>60</v>
      </c>
      <c r="L47" s="15" t="s">
        <v>60</v>
      </c>
      <c r="M47" s="15" t="s">
        <v>60</v>
      </c>
      <c r="N47" s="15" t="s">
        <v>60</v>
      </c>
      <c r="O47" s="15" t="s">
        <v>60</v>
      </c>
      <c r="P47" s="15" t="s">
        <v>60</v>
      </c>
      <c r="Q47" s="15" t="s">
        <v>60</v>
      </c>
      <c r="R47" s="15" t="s">
        <v>60</v>
      </c>
      <c r="S47" s="15" t="s">
        <v>60</v>
      </c>
      <c r="T47" s="15" t="s">
        <v>60</v>
      </c>
      <c r="U47" s="15" t="s">
        <v>60</v>
      </c>
      <c r="V47" s="15" t="s">
        <v>60</v>
      </c>
      <c r="W47" s="15" t="s">
        <v>60</v>
      </c>
      <c r="X47" s="15" t="s">
        <v>60</v>
      </c>
      <c r="Y47" s="15" t="s">
        <v>60</v>
      </c>
      <c r="Z47" s="15" t="s">
        <v>60</v>
      </c>
      <c r="AA47" s="15" t="s">
        <v>60</v>
      </c>
      <c r="AB47" s="15" t="s">
        <v>60</v>
      </c>
      <c r="AC47" s="15" t="s">
        <v>60</v>
      </c>
      <c r="AD47" s="15" t="s">
        <v>60</v>
      </c>
      <c r="AE47" s="15" t="s">
        <v>60</v>
      </c>
      <c r="AF47" s="15" t="s">
        <v>60</v>
      </c>
      <c r="AG47" s="15" t="s">
        <v>60</v>
      </c>
      <c r="AH47" s="15" t="s">
        <v>60</v>
      </c>
      <c r="AI47" s="15" t="s">
        <v>60</v>
      </c>
      <c r="AJ47" s="15" t="s">
        <v>60</v>
      </c>
      <c r="AK47" s="15" t="s">
        <v>60</v>
      </c>
      <c r="AL47" s="15" t="s">
        <v>60</v>
      </c>
      <c r="AM47" s="15" t="s">
        <v>60</v>
      </c>
      <c r="AN47" s="15" t="s">
        <v>60</v>
      </c>
      <c r="AO47" s="15" t="s">
        <v>60</v>
      </c>
      <c r="AP47" s="15" t="s">
        <v>60</v>
      </c>
      <c r="AQ47" s="15" t="s">
        <v>60</v>
      </c>
      <c r="AR47" s="15" t="s">
        <v>60</v>
      </c>
      <c r="AS47" s="15" t="s">
        <v>60</v>
      </c>
      <c r="AT47" s="15" t="s">
        <v>60</v>
      </c>
      <c r="AU47" s="15" t="s">
        <v>60</v>
      </c>
      <c r="AV47" s="15" t="s">
        <v>60</v>
      </c>
      <c r="AW47" s="15" t="s">
        <v>60</v>
      </c>
      <c r="AX47" s="15" t="s">
        <v>60</v>
      </c>
      <c r="AY47" s="15" t="s">
        <v>60</v>
      </c>
      <c r="AZ47" s="15" t="s">
        <v>60</v>
      </c>
      <c r="BA47" s="15" t="s">
        <v>60</v>
      </c>
      <c r="BB47" s="15" t="s">
        <v>60</v>
      </c>
      <c r="BC47" s="15" t="s">
        <v>60</v>
      </c>
      <c r="BD47" s="15" t="s">
        <v>60</v>
      </c>
      <c r="BE47" s="15" t="s">
        <v>60</v>
      </c>
      <c r="BF47" s="15" t="s">
        <v>60</v>
      </c>
      <c r="BG47" s="15" t="s">
        <v>60</v>
      </c>
      <c r="BH47" s="15" t="s">
        <v>60</v>
      </c>
      <c r="BI47" s="15" t="s">
        <v>60</v>
      </c>
      <c r="BJ47" s="15" t="s">
        <v>60</v>
      </c>
      <c r="BK47" s="15" t="s">
        <v>60</v>
      </c>
      <c r="BL47" s="15" t="s">
        <v>60</v>
      </c>
      <c r="BM47" s="15" t="s">
        <v>60</v>
      </c>
      <c r="BN47" s="15" t="s">
        <v>60</v>
      </c>
      <c r="BO47" s="15" t="s">
        <v>60</v>
      </c>
      <c r="BP47" s="15" t="s">
        <v>60</v>
      </c>
      <c r="BQ47" s="15" t="s">
        <v>60</v>
      </c>
      <c r="BR47" s="15" t="s">
        <v>60</v>
      </c>
      <c r="BS47" s="15" t="s">
        <v>60</v>
      </c>
      <c r="BT47" s="15" t="s">
        <v>60</v>
      </c>
      <c r="BU47" s="15" t="s">
        <v>60</v>
      </c>
      <c r="BV47" s="15" t="s">
        <v>60</v>
      </c>
      <c r="BW47" s="15" t="s">
        <v>60</v>
      </c>
      <c r="BX47" s="15" t="s">
        <v>60</v>
      </c>
      <c r="BY47" s="15" t="s">
        <v>60</v>
      </c>
      <c r="BZ47" s="15" t="s">
        <v>60</v>
      </c>
      <c r="CA47" s="15" t="s">
        <v>60</v>
      </c>
      <c r="CB47" s="15" t="s">
        <v>60</v>
      </c>
      <c r="CC47" s="15" t="s">
        <v>60</v>
      </c>
      <c r="CD47" s="15" t="s">
        <v>60</v>
      </c>
      <c r="CE47" s="15" t="s">
        <v>60</v>
      </c>
      <c r="CF47" s="15" t="s">
        <v>60</v>
      </c>
      <c r="CG47" s="15" t="s">
        <v>60</v>
      </c>
      <c r="CH47" s="15" t="s">
        <v>60</v>
      </c>
      <c r="CI47" s="15" t="s">
        <v>60</v>
      </c>
      <c r="CJ47" s="15" t="s">
        <v>60</v>
      </c>
      <c r="CK47" s="15" t="s">
        <v>60</v>
      </c>
      <c r="CL47" s="15" t="s">
        <v>60</v>
      </c>
      <c r="CM47" s="15" t="s">
        <v>60</v>
      </c>
      <c r="CN47" s="15" t="s">
        <v>60</v>
      </c>
      <c r="CO47" s="15" t="s">
        <v>60</v>
      </c>
      <c r="CP47" s="15" t="s">
        <v>60</v>
      </c>
      <c r="CQ47" s="15" t="s">
        <v>60</v>
      </c>
      <c r="CR47" s="15" t="s">
        <v>60</v>
      </c>
      <c r="CS47" s="15" t="s">
        <v>60</v>
      </c>
      <c r="CT47" s="15" t="s">
        <v>60</v>
      </c>
      <c r="CU47" s="15" t="s">
        <v>60</v>
      </c>
      <c r="CV47" s="15" t="s">
        <v>60</v>
      </c>
      <c r="CW47" s="15" t="s">
        <v>60</v>
      </c>
      <c r="CX47" s="15" t="s">
        <v>60</v>
      </c>
      <c r="CY47" s="15" t="s">
        <v>60</v>
      </c>
      <c r="CZ47" s="15" t="s">
        <v>60</v>
      </c>
      <c r="DA47" s="15" t="s">
        <v>60</v>
      </c>
      <c r="DB47" s="15" t="s">
        <v>60</v>
      </c>
      <c r="DC47" s="15" t="s">
        <v>60</v>
      </c>
      <c r="DD47" s="15" t="s">
        <v>60</v>
      </c>
      <c r="DE47" s="15" t="s">
        <v>60</v>
      </c>
      <c r="DF47" s="15" t="s">
        <v>60</v>
      </c>
      <c r="DG47" s="15" t="s">
        <v>60</v>
      </c>
      <c r="DH47" s="15" t="s">
        <v>60</v>
      </c>
      <c r="DI47" s="15" t="s">
        <v>60</v>
      </c>
      <c r="DJ47" s="15" t="s">
        <v>60</v>
      </c>
      <c r="DK47" s="15" t="s">
        <v>60</v>
      </c>
      <c r="DL47" s="15" t="s">
        <v>60</v>
      </c>
      <c r="DM47" s="15" t="s">
        <v>60</v>
      </c>
      <c r="DN47" s="15" t="s">
        <v>60</v>
      </c>
      <c r="DO47" s="15" t="s">
        <v>60</v>
      </c>
      <c r="DP47" s="15" t="s">
        <v>60</v>
      </c>
      <c r="DQ47" s="15" t="s">
        <v>60</v>
      </c>
      <c r="DR47" s="15" t="s">
        <v>60</v>
      </c>
      <c r="DS47" s="15" t="s">
        <v>60</v>
      </c>
      <c r="DT47" s="15" t="s">
        <v>60</v>
      </c>
      <c r="DU47" s="15" t="s">
        <v>60</v>
      </c>
      <c r="DV47" s="15" t="s">
        <v>60</v>
      </c>
      <c r="DW47" s="15" t="s">
        <v>60</v>
      </c>
      <c r="DX47" s="15" t="s">
        <v>60</v>
      </c>
      <c r="DY47" s="15" t="s">
        <v>60</v>
      </c>
      <c r="DZ47" s="15" t="s">
        <v>60</v>
      </c>
      <c r="EA47" s="15" t="s">
        <v>60</v>
      </c>
      <c r="EB47" s="15" t="s">
        <v>60</v>
      </c>
      <c r="EC47" s="15" t="s">
        <v>60</v>
      </c>
      <c r="ED47" s="15" t="s">
        <v>60</v>
      </c>
      <c r="EE47" s="15" t="s">
        <v>60</v>
      </c>
      <c r="EF47" s="15" t="s">
        <v>60</v>
      </c>
      <c r="EG47" s="15" t="s">
        <v>60</v>
      </c>
      <c r="EH47" s="15" t="s">
        <v>60</v>
      </c>
      <c r="EI47" s="15" t="s">
        <v>60</v>
      </c>
      <c r="EJ47" s="15" t="s">
        <v>60</v>
      </c>
      <c r="EK47" s="15" t="s">
        <v>60</v>
      </c>
      <c r="EL47" s="15" t="s">
        <v>60</v>
      </c>
      <c r="EM47" s="15" t="s">
        <v>60</v>
      </c>
      <c r="EN47" s="15" t="s">
        <v>60</v>
      </c>
      <c r="EO47" s="15" t="s">
        <v>60</v>
      </c>
      <c r="EP47" s="15" t="s">
        <v>60</v>
      </c>
      <c r="EQ47" s="15" t="s">
        <v>60</v>
      </c>
      <c r="ER47" s="15" t="s">
        <v>60</v>
      </c>
      <c r="ES47" s="15" t="s">
        <v>60</v>
      </c>
      <c r="ET47" s="15" t="s">
        <v>60</v>
      </c>
      <c r="EU47" s="15" t="s">
        <v>60</v>
      </c>
      <c r="EV47" s="15" t="s">
        <v>60</v>
      </c>
      <c r="EW47" s="15" t="s">
        <v>60</v>
      </c>
      <c r="EX47" s="15" t="s">
        <v>60</v>
      </c>
      <c r="EY47" s="15" t="s">
        <v>60</v>
      </c>
      <c r="EZ47" s="15" t="s">
        <v>60</v>
      </c>
      <c r="FA47" s="15" t="s">
        <v>60</v>
      </c>
      <c r="FB47" s="15" t="s">
        <v>60</v>
      </c>
      <c r="FC47" s="15" t="s">
        <v>60</v>
      </c>
      <c r="FD47" s="15" t="s">
        <v>60</v>
      </c>
      <c r="FE47" s="15" t="s">
        <v>60</v>
      </c>
      <c r="FF47" s="15" t="s">
        <v>60</v>
      </c>
      <c r="FG47" s="15" t="s">
        <v>60</v>
      </c>
      <c r="FH47" s="15" t="s">
        <v>60</v>
      </c>
      <c r="FI47" s="15" t="s">
        <v>60</v>
      </c>
      <c r="FJ47" s="15" t="s">
        <v>60</v>
      </c>
      <c r="FK47" s="15" t="s">
        <v>60</v>
      </c>
      <c r="FL47" s="15" t="s">
        <v>60</v>
      </c>
      <c r="FM47" s="15" t="s">
        <v>60</v>
      </c>
      <c r="FN47" s="15" t="s">
        <v>60</v>
      </c>
      <c r="FO47" s="15" t="s">
        <v>60</v>
      </c>
      <c r="FP47" s="15" t="s">
        <v>60</v>
      </c>
      <c r="FQ47" s="15" t="s">
        <v>60</v>
      </c>
      <c r="FR47" s="15" t="s">
        <v>60</v>
      </c>
      <c r="FS47" s="15" t="s">
        <v>60</v>
      </c>
      <c r="FT47" s="15" t="s">
        <v>60</v>
      </c>
      <c r="FU47" s="15" t="s">
        <v>60</v>
      </c>
      <c r="FV47" s="15" t="s">
        <v>60</v>
      </c>
      <c r="FW47" s="15" t="s">
        <v>60</v>
      </c>
      <c r="FX47" s="15" t="s">
        <v>60</v>
      </c>
      <c r="FY47" s="15" t="s">
        <v>60</v>
      </c>
      <c r="FZ47" s="15" t="s">
        <v>60</v>
      </c>
      <c r="GA47" s="15" t="s">
        <v>60</v>
      </c>
      <c r="GB47" s="15" t="s">
        <v>60</v>
      </c>
      <c r="GC47" s="15" t="s">
        <v>60</v>
      </c>
      <c r="GD47" s="15" t="s">
        <v>60</v>
      </c>
      <c r="GE47" s="15" t="s">
        <v>60</v>
      </c>
      <c r="GF47" s="15" t="s">
        <v>60</v>
      </c>
      <c r="GG47" s="15" t="s">
        <v>60</v>
      </c>
      <c r="GH47" s="15" t="s">
        <v>60</v>
      </c>
      <c r="GI47" s="15" t="s">
        <v>60</v>
      </c>
      <c r="GJ47" s="15" t="s">
        <v>60</v>
      </c>
      <c r="GK47" s="15" t="s">
        <v>60</v>
      </c>
      <c r="GL47" s="15" t="s">
        <v>60</v>
      </c>
      <c r="GM47" s="15" t="s">
        <v>60</v>
      </c>
      <c r="GN47" s="15" t="s">
        <v>60</v>
      </c>
      <c r="GO47" s="15" t="s">
        <v>60</v>
      </c>
      <c r="GP47" s="15" t="s">
        <v>60</v>
      </c>
      <c r="GQ47" s="15" t="s">
        <v>60</v>
      </c>
      <c r="GR47" s="15" t="s">
        <v>60</v>
      </c>
      <c r="GS47" s="15" t="s">
        <v>60</v>
      </c>
      <c r="GT47" s="15" t="s">
        <v>60</v>
      </c>
      <c r="GU47" s="15" t="s">
        <v>60</v>
      </c>
      <c r="GV47" s="15" t="s">
        <v>60</v>
      </c>
      <c r="GW47" s="15" t="s">
        <v>60</v>
      </c>
      <c r="GX47" s="15" t="s">
        <v>60</v>
      </c>
      <c r="GY47" s="15" t="s">
        <v>60</v>
      </c>
      <c r="GZ47" s="15" t="s">
        <v>60</v>
      </c>
      <c r="HA47" s="15" t="s">
        <v>60</v>
      </c>
      <c r="HB47" s="15" t="s">
        <v>60</v>
      </c>
      <c r="HC47" s="15" t="s">
        <v>60</v>
      </c>
      <c r="HD47" s="15" t="s">
        <v>60</v>
      </c>
      <c r="HE47" s="15" t="s">
        <v>60</v>
      </c>
      <c r="HF47" s="15" t="s">
        <v>60</v>
      </c>
      <c r="HG47" s="15" t="s">
        <v>60</v>
      </c>
      <c r="HH47" s="15" t="s">
        <v>60</v>
      </c>
      <c r="HI47" s="15" t="s">
        <v>60</v>
      </c>
      <c r="HJ47" s="15" t="s">
        <v>60</v>
      </c>
      <c r="HK47" s="15" t="s">
        <v>60</v>
      </c>
      <c r="HL47" s="15" t="s">
        <v>60</v>
      </c>
      <c r="HM47" s="15" t="s">
        <v>60</v>
      </c>
      <c r="HN47" s="15" t="s">
        <v>60</v>
      </c>
      <c r="HO47" s="15" t="s">
        <v>60</v>
      </c>
      <c r="HP47" s="15" t="s">
        <v>60</v>
      </c>
      <c r="HQ47" s="15" t="s">
        <v>60</v>
      </c>
      <c r="HR47" s="15" t="s">
        <v>60</v>
      </c>
      <c r="HS47" s="15" t="s">
        <v>60</v>
      </c>
      <c r="HT47" s="15" t="s">
        <v>60</v>
      </c>
      <c r="HU47" s="15" t="s">
        <v>60</v>
      </c>
      <c r="HV47" s="15" t="s">
        <v>60</v>
      </c>
      <c r="HW47" s="15" t="s">
        <v>60</v>
      </c>
      <c r="HX47" s="15" t="s">
        <v>60</v>
      </c>
      <c r="HY47" s="15" t="s">
        <v>60</v>
      </c>
      <c r="HZ47" s="15" t="s">
        <v>60</v>
      </c>
      <c r="IA47" s="15" t="s">
        <v>60</v>
      </c>
      <c r="IB47" s="15" t="s">
        <v>60</v>
      </c>
      <c r="IC47" s="15" t="s">
        <v>60</v>
      </c>
      <c r="ID47" s="15" t="s">
        <v>60</v>
      </c>
      <c r="IE47" s="15" t="s">
        <v>60</v>
      </c>
      <c r="IF47" s="15" t="s">
        <v>60</v>
      </c>
      <c r="IG47" s="15" t="s">
        <v>60</v>
      </c>
      <c r="IH47" s="15" t="s">
        <v>60</v>
      </c>
      <c r="II47" s="15" t="s">
        <v>60</v>
      </c>
      <c r="IJ47" s="15" t="s">
        <v>60</v>
      </c>
      <c r="IK47" s="15" t="s">
        <v>60</v>
      </c>
      <c r="IL47" s="15" t="s">
        <v>60</v>
      </c>
      <c r="IM47" s="15" t="s">
        <v>60</v>
      </c>
      <c r="IN47" s="15" t="s">
        <v>60</v>
      </c>
      <c r="IO47" s="15" t="s">
        <v>60</v>
      </c>
      <c r="IP47" s="15" t="s">
        <v>60</v>
      </c>
      <c r="IQ47" s="15" t="s">
        <v>60</v>
      </c>
      <c r="IR47" s="15" t="s">
        <v>60</v>
      </c>
      <c r="IS47" s="15" t="s">
        <v>60</v>
      </c>
      <c r="IT47" s="15" t="s">
        <v>60</v>
      </c>
      <c r="IU47" s="15" t="s">
        <v>60</v>
      </c>
      <c r="IV47" s="15" t="s">
        <v>60</v>
      </c>
    </row>
    <row r="48" spans="1:256" ht="12.75" customHeight="1" x14ac:dyDescent="0.25">
      <c r="A48" s="18" t="s">
        <v>61</v>
      </c>
    </row>
    <row r="49" spans="1:1" ht="12.75" customHeight="1" x14ac:dyDescent="0.25">
      <c r="A49" s="18" t="s">
        <v>62</v>
      </c>
    </row>
    <row r="50" spans="1:1" ht="12.75" customHeight="1" x14ac:dyDescent="0.25">
      <c r="A50" s="18" t="s">
        <v>63</v>
      </c>
    </row>
    <row r="51" spans="1:1" ht="12.75" customHeight="1" x14ac:dyDescent="0.25">
      <c r="A51" s="18" t="s">
        <v>64</v>
      </c>
    </row>
    <row r="52" spans="1:1" ht="12.75" customHeight="1" x14ac:dyDescent="0.25">
      <c r="A52" s="18" t="s">
        <v>65</v>
      </c>
    </row>
    <row r="53" spans="1:1" ht="12.75" customHeight="1" x14ac:dyDescent="0.25">
      <c r="A53" s="18" t="s">
        <v>66</v>
      </c>
    </row>
    <row r="54" spans="1:1" ht="12.75" customHeight="1" x14ac:dyDescent="0.25">
      <c r="A54" s="18" t="s">
        <v>67</v>
      </c>
    </row>
    <row r="55" spans="1:1" ht="12.75" customHeight="1" x14ac:dyDescent="0.25">
      <c r="A55" s="18" t="s">
        <v>68</v>
      </c>
    </row>
    <row r="56" spans="1:1" ht="12.75" customHeight="1" x14ac:dyDescent="0.25">
      <c r="A56" s="18" t="s">
        <v>69</v>
      </c>
    </row>
    <row r="57" spans="1:1" ht="12.75" customHeight="1" x14ac:dyDescent="0.25">
      <c r="A57" s="18" t="s">
        <v>70</v>
      </c>
    </row>
    <row r="58" spans="1:1" ht="12.75" customHeight="1" x14ac:dyDescent="0.25">
      <c r="A58" s="21" t="s">
        <v>71</v>
      </c>
    </row>
    <row r="59" spans="1:1" ht="12.75" customHeight="1" x14ac:dyDescent="0.25">
      <c r="A59" s="21" t="s">
        <v>72</v>
      </c>
    </row>
    <row r="60" spans="1:1" ht="12.75" customHeight="1" x14ac:dyDescent="0.25">
      <c r="A60" s="18"/>
    </row>
    <row r="61" spans="1:1" ht="12.75" customHeight="1" x14ac:dyDescent="0.25">
      <c r="A61" s="16"/>
    </row>
    <row r="62" spans="1:1" ht="12.75" customHeight="1" x14ac:dyDescent="0.25">
      <c r="A62" s="15" t="s">
        <v>18</v>
      </c>
    </row>
    <row r="63" spans="1:1" ht="12.75" customHeight="1" x14ac:dyDescent="0.25">
      <c r="A63" s="18" t="s">
        <v>73</v>
      </c>
    </row>
    <row r="64" spans="1:1" ht="12.75" customHeight="1" x14ac:dyDescent="0.25">
      <c r="A64" s="18" t="s">
        <v>74</v>
      </c>
    </row>
    <row r="65" spans="1:1" ht="12.75" customHeight="1" x14ac:dyDescent="0.25">
      <c r="A65" s="18" t="s">
        <v>75</v>
      </c>
    </row>
    <row r="66" spans="1:1" ht="12.75" customHeight="1" x14ac:dyDescent="0.25">
      <c r="A66" s="18" t="s">
        <v>76</v>
      </c>
    </row>
    <row r="67" spans="1:1" ht="12.75" customHeight="1" x14ac:dyDescent="0.25">
      <c r="A67" s="18" t="s">
        <v>77</v>
      </c>
    </row>
    <row r="68" spans="1:1" ht="12.75" customHeight="1" x14ac:dyDescent="0.25">
      <c r="A68" s="18" t="s">
        <v>78</v>
      </c>
    </row>
    <row r="69" spans="1:1" ht="12.75" customHeight="1" x14ac:dyDescent="0.25">
      <c r="A69" s="18" t="s">
        <v>79</v>
      </c>
    </row>
    <row r="70" spans="1:1" ht="12.75" customHeight="1" x14ac:dyDescent="0.25">
      <c r="A70" s="18" t="s">
        <v>80</v>
      </c>
    </row>
    <row r="71" spans="1:1" ht="12.75" customHeight="1" x14ac:dyDescent="0.25">
      <c r="A71" s="18" t="s">
        <v>81</v>
      </c>
    </row>
    <row r="72" spans="1:1" ht="12.75" customHeight="1" x14ac:dyDescent="0.25">
      <c r="A72" s="21" t="s">
        <v>82</v>
      </c>
    </row>
    <row r="73" spans="1:1" ht="12.75" customHeight="1" x14ac:dyDescent="0.25">
      <c r="A73" s="18" t="s">
        <v>83</v>
      </c>
    </row>
    <row r="74" spans="1:1" ht="12.75" customHeight="1" x14ac:dyDescent="0.25">
      <c r="A74" s="18" t="s">
        <v>84</v>
      </c>
    </row>
    <row r="75" spans="1:1" ht="12.75" customHeight="1" x14ac:dyDescent="0.25">
      <c r="A75" s="18" t="s">
        <v>85</v>
      </c>
    </row>
    <row r="76" spans="1:1" ht="12.75" customHeight="1" x14ac:dyDescent="0.25">
      <c r="A76" s="18" t="s">
        <v>86</v>
      </c>
    </row>
    <row r="77" spans="1:1" ht="12.75" customHeight="1" x14ac:dyDescent="0.25">
      <c r="A77" s="18" t="s">
        <v>87</v>
      </c>
    </row>
    <row r="78" spans="1:1" ht="12.75" customHeight="1" x14ac:dyDescent="0.25">
      <c r="A78" s="18"/>
    </row>
    <row r="79" spans="1:1" ht="12.75" customHeight="1" x14ac:dyDescent="0.25">
      <c r="A79" s="16"/>
    </row>
    <row r="80" spans="1:1" ht="12.75" customHeight="1" x14ac:dyDescent="0.25">
      <c r="A80" s="15" t="s">
        <v>88</v>
      </c>
    </row>
    <row r="81" spans="1:1" ht="12.75" customHeight="1" x14ac:dyDescent="0.25">
      <c r="A81" s="18" t="s">
        <v>89</v>
      </c>
    </row>
    <row r="82" spans="1:1" ht="12.75" customHeight="1" x14ac:dyDescent="0.25">
      <c r="A82" s="18" t="s">
        <v>90</v>
      </c>
    </row>
    <row r="83" spans="1:1" ht="12.75" customHeight="1" x14ac:dyDescent="0.25">
      <c r="A83" s="18" t="s">
        <v>91</v>
      </c>
    </row>
    <row r="84" spans="1:1" ht="12.75" customHeight="1" x14ac:dyDescent="0.25">
      <c r="A84" s="18" t="s">
        <v>92</v>
      </c>
    </row>
    <row r="85" spans="1:1" ht="12.75" customHeight="1" x14ac:dyDescent="0.25">
      <c r="A85" s="18" t="s">
        <v>93</v>
      </c>
    </row>
    <row r="86" spans="1:1" ht="12.75" customHeight="1" x14ac:dyDescent="0.25">
      <c r="A86" s="18" t="s">
        <v>94</v>
      </c>
    </row>
    <row r="87" spans="1:1" ht="12.75" customHeight="1" x14ac:dyDescent="0.25">
      <c r="A87" s="18" t="s">
        <v>95</v>
      </c>
    </row>
    <row r="88" spans="1:1" ht="12.75" customHeight="1" x14ac:dyDescent="0.25">
      <c r="A88" s="18"/>
    </row>
    <row r="89" spans="1:1" ht="12.75" customHeight="1" x14ac:dyDescent="0.25">
      <c r="A89" s="15" t="s">
        <v>96</v>
      </c>
    </row>
    <row r="90" spans="1:1" ht="12.75" customHeight="1" x14ac:dyDescent="0.25">
      <c r="A90" s="18" t="s">
        <v>97</v>
      </c>
    </row>
    <row r="91" spans="1:1" ht="12.75" customHeight="1" x14ac:dyDescent="0.25">
      <c r="A91" s="22" t="s">
        <v>98</v>
      </c>
    </row>
    <row r="92" spans="1:1" ht="12.75" customHeight="1" x14ac:dyDescent="0.25">
      <c r="A92" s="22" t="s">
        <v>99</v>
      </c>
    </row>
    <row r="93" spans="1:1" ht="12.75" customHeight="1" x14ac:dyDescent="0.25">
      <c r="A93" s="22" t="s">
        <v>100</v>
      </c>
    </row>
    <row r="94" spans="1:1" ht="12.75" customHeight="1" x14ac:dyDescent="0.25">
      <c r="A94" s="22" t="s">
        <v>101</v>
      </c>
    </row>
    <row r="95" spans="1:1" ht="12.75" customHeight="1" x14ac:dyDescent="0.25">
      <c r="A95" s="22" t="s">
        <v>102</v>
      </c>
    </row>
    <row r="96" spans="1:1" ht="12.75" customHeight="1" x14ac:dyDescent="0.25">
      <c r="A96" s="22" t="s">
        <v>103</v>
      </c>
    </row>
    <row r="97" spans="1:6" ht="12.75" customHeight="1" x14ac:dyDescent="0.25">
      <c r="A97" s="22" t="s">
        <v>104</v>
      </c>
    </row>
    <row r="98" spans="1:6" ht="12.75" customHeight="1" x14ac:dyDescent="0.25">
      <c r="A98" s="18"/>
    </row>
    <row r="99" spans="1:6" ht="12.75" customHeight="1" x14ac:dyDescent="0.25">
      <c r="A99" s="16"/>
    </row>
    <row r="100" spans="1:6" ht="12.75" customHeight="1" x14ac:dyDescent="0.25">
      <c r="A100" s="15" t="s">
        <v>105</v>
      </c>
    </row>
    <row r="101" spans="1:6" ht="12.75" customHeight="1" x14ac:dyDescent="0.25">
      <c r="A101" s="18" t="s">
        <v>106</v>
      </c>
    </row>
    <row r="102" spans="1:6" ht="12.75" customHeight="1" x14ac:dyDescent="0.25">
      <c r="A102" s="18" t="s">
        <v>107</v>
      </c>
    </row>
    <row r="103" spans="1:6" ht="12.75" customHeight="1" x14ac:dyDescent="0.25">
      <c r="A103" s="18" t="s">
        <v>108</v>
      </c>
    </row>
    <row r="104" spans="1:6" ht="12.75" customHeight="1" x14ac:dyDescent="0.25">
      <c r="A104" s="18" t="s">
        <v>109</v>
      </c>
    </row>
    <row r="105" spans="1:6" ht="12.75" customHeight="1" x14ac:dyDescent="0.25">
      <c r="A105" s="18" t="s">
        <v>110</v>
      </c>
    </row>
    <row r="106" spans="1:6" ht="12.75" customHeight="1" x14ac:dyDescent="0.25">
      <c r="A106" s="18" t="s">
        <v>111</v>
      </c>
    </row>
    <row r="107" spans="1:6" ht="12.75" customHeight="1" x14ac:dyDescent="0.25">
      <c r="A107" s="13" t="s">
        <v>112</v>
      </c>
    </row>
    <row r="108" spans="1:6" ht="12.75" customHeight="1" x14ac:dyDescent="0.25">
      <c r="A108" s="18" t="s">
        <v>113</v>
      </c>
      <c r="B108" s="23"/>
    </row>
    <row r="109" spans="1:6" ht="12.75" customHeight="1" x14ac:dyDescent="0.25">
      <c r="A109" s="24" t="s">
        <v>114</v>
      </c>
    </row>
    <row r="110" spans="1:6" ht="12.75" customHeight="1" x14ac:dyDescent="0.25">
      <c r="A110" s="18" t="s">
        <v>115</v>
      </c>
    </row>
    <row r="111" spans="1:6" ht="12.75" customHeight="1" x14ac:dyDescent="0.25">
      <c r="A111" s="18" t="s">
        <v>116</v>
      </c>
    </row>
    <row r="112" spans="1:6" ht="12.75" customHeight="1" x14ac:dyDescent="0.25">
      <c r="A112" s="18"/>
      <c r="B112" s="23"/>
      <c r="C112" s="23"/>
      <c r="D112" s="19"/>
      <c r="E112" s="19"/>
      <c r="F112" s="19"/>
    </row>
    <row r="113" spans="1:6" ht="12.75" customHeight="1" x14ac:dyDescent="0.25">
      <c r="A113" s="16"/>
      <c r="B113" s="24"/>
      <c r="C113" s="24"/>
      <c r="D113" s="24"/>
      <c r="E113" s="24"/>
      <c r="F113" s="24"/>
    </row>
    <row r="114" spans="1:6" ht="12.75" customHeight="1" x14ac:dyDescent="0.25">
      <c r="A114" s="25"/>
      <c r="B114" s="23"/>
      <c r="C114" s="23"/>
      <c r="D114" s="23"/>
      <c r="E114" s="23"/>
      <c r="F114" s="23"/>
    </row>
    <row r="115" spans="1:6" ht="12.75" customHeight="1" x14ac:dyDescent="0.25"/>
    <row r="116" spans="1:6" ht="12.75" customHeight="1" x14ac:dyDescent="0.25"/>
    <row r="117" spans="1:6" ht="12.75" customHeight="1" x14ac:dyDescent="0.25"/>
    <row r="118" spans="1:6" ht="12.75" customHeight="1" x14ac:dyDescent="0.25"/>
    <row r="119" spans="1:6" ht="12.75" customHeight="1" x14ac:dyDescent="0.25"/>
    <row r="120" spans="1:6" ht="12.75" customHeight="1" x14ac:dyDescent="0.25"/>
    <row r="121" spans="1:6" ht="12.75" customHeight="1" x14ac:dyDescent="0.25"/>
    <row r="122" spans="1:6" ht="12.75" customHeight="1" x14ac:dyDescent="0.25"/>
    <row r="123" spans="1:6" ht="12.75" customHeight="1" x14ac:dyDescent="0.25"/>
    <row r="124" spans="1:6" ht="12.75" customHeight="1" x14ac:dyDescent="0.25"/>
    <row r="125" spans="1:6" ht="12.75" customHeight="1" x14ac:dyDescent="0.25"/>
    <row r="126" spans="1:6" ht="12.75" customHeight="1" x14ac:dyDescent="0.25"/>
    <row r="127" spans="1:6" ht="12.75" customHeight="1" x14ac:dyDescent="0.25"/>
    <row r="128" spans="1:6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</sheetData>
  <pageMargins left="0.7" right="0.7" top="0.75" bottom="0.75" header="0" footer="0"/>
  <pageSetup orientation="landscape"/>
  <headerFooter>
    <oddHeader>&amp;CMODELO FINANCIERO PARA EMPRENDIMIENTOS INDUSTRIALES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FCF305"/>
  </sheetPr>
  <dimension ref="A1:Z1000"/>
  <sheetViews>
    <sheetView showGridLines="0" workbookViewId="0">
      <pane ySplit="2" topLeftCell="A11" activePane="bottomLeft" state="frozen"/>
      <selection pane="bottomLeft" activeCell="F7" sqref="F7"/>
    </sheetView>
  </sheetViews>
  <sheetFormatPr baseColWidth="10" defaultColWidth="12.5546875" defaultRowHeight="15" customHeight="1" outlineLevelRow="1" x14ac:dyDescent="0.25"/>
  <cols>
    <col min="1" max="1" width="2.77734375" customWidth="1"/>
    <col min="2" max="2" width="2" customWidth="1"/>
    <col min="3" max="3" width="63.77734375" customWidth="1"/>
    <col min="4" max="4" width="9" customWidth="1"/>
    <col min="5" max="5" width="22" customWidth="1"/>
    <col min="6" max="6" width="7.21875" customWidth="1"/>
    <col min="7" max="7" width="7.77734375" customWidth="1"/>
    <col min="8" max="10" width="8" customWidth="1"/>
    <col min="11" max="11" width="2.21875" customWidth="1"/>
    <col min="12" max="12" width="2.77734375" customWidth="1"/>
    <col min="13" max="15" width="10" hidden="1" customWidth="1"/>
    <col min="16" max="26" width="10" customWidth="1"/>
  </cols>
  <sheetData>
    <row r="1" spans="1:26" ht="33" customHeight="1" x14ac:dyDescent="0.25">
      <c r="A1" s="26"/>
      <c r="B1" s="26"/>
      <c r="C1" s="7" t="s">
        <v>117</v>
      </c>
      <c r="D1" s="9"/>
      <c r="E1" s="9"/>
      <c r="F1" s="27"/>
      <c r="G1" s="28"/>
      <c r="H1" s="28"/>
      <c r="I1" s="28"/>
      <c r="J1" s="8" t="s">
        <v>29</v>
      </c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30.75" customHeight="1" x14ac:dyDescent="0.25">
      <c r="A2" s="29"/>
      <c r="B2" s="30"/>
      <c r="C2" s="31" t="s">
        <v>118</v>
      </c>
      <c r="D2" s="31" t="s">
        <v>119</v>
      </c>
      <c r="E2" s="31" t="s">
        <v>120</v>
      </c>
      <c r="F2" s="32"/>
      <c r="G2" s="32"/>
      <c r="H2" s="32"/>
      <c r="I2" s="32"/>
      <c r="J2" s="33"/>
      <c r="K2" s="34"/>
      <c r="L2" s="29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1:26" ht="21" customHeight="1" x14ac:dyDescent="0.25">
      <c r="A3" s="36"/>
      <c r="B3" s="37"/>
      <c r="C3" s="38"/>
      <c r="D3" s="26"/>
      <c r="E3" s="26"/>
      <c r="F3" s="26"/>
      <c r="G3" s="26"/>
      <c r="H3" s="26"/>
      <c r="I3" s="26"/>
      <c r="J3" s="26"/>
      <c r="K3" s="39"/>
      <c r="L3" s="3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5.75" customHeight="1" outlineLevel="1" x14ac:dyDescent="0.25">
      <c r="A4" s="40"/>
      <c r="B4" s="41"/>
      <c r="C4" s="42" t="s">
        <v>121</v>
      </c>
      <c r="D4" s="43"/>
      <c r="E4" s="43"/>
      <c r="F4" s="44">
        <f>Bases!D5+1</f>
        <v>1</v>
      </c>
      <c r="G4" s="44">
        <f>+F4+1</f>
        <v>2</v>
      </c>
      <c r="H4" s="44">
        <f>+G4+1</f>
        <v>3</v>
      </c>
      <c r="I4" s="44">
        <f>+H4+1</f>
        <v>4</v>
      </c>
      <c r="J4" s="44">
        <f>+I4+1</f>
        <v>5</v>
      </c>
      <c r="K4" s="45"/>
      <c r="L4" s="40"/>
      <c r="M4" s="43"/>
      <c r="N4" s="43"/>
      <c r="O4" s="43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3.5" customHeight="1" outlineLevel="1" x14ac:dyDescent="0.25">
      <c r="A5" s="46"/>
      <c r="B5" s="47"/>
      <c r="C5" s="48" t="s">
        <v>122</v>
      </c>
      <c r="D5" s="49">
        <v>0</v>
      </c>
      <c r="E5" s="50"/>
      <c r="F5" s="51"/>
      <c r="G5" s="51"/>
      <c r="H5" s="51"/>
      <c r="I5" s="51"/>
      <c r="J5" s="51"/>
      <c r="K5" s="52"/>
      <c r="L5" s="46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outlineLevel="1" x14ac:dyDescent="0.25">
      <c r="A6" s="36"/>
      <c r="B6" s="37"/>
      <c r="C6" s="53" t="s">
        <v>123</v>
      </c>
      <c r="D6" s="54"/>
      <c r="E6" s="55"/>
      <c r="F6" s="55"/>
      <c r="G6" s="55"/>
      <c r="H6" s="55"/>
      <c r="I6" s="55"/>
      <c r="J6" s="56"/>
      <c r="K6" s="57"/>
      <c r="L6" s="3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outlineLevel="1" x14ac:dyDescent="0.25">
      <c r="A7" s="36"/>
      <c r="B7" s="37"/>
      <c r="C7" s="18" t="s">
        <v>124</v>
      </c>
      <c r="D7" s="58" t="s">
        <v>125</v>
      </c>
      <c r="E7" s="55"/>
      <c r="F7" s="59">
        <v>0.1144</v>
      </c>
      <c r="G7" s="59">
        <v>0.1108</v>
      </c>
      <c r="H7" s="59">
        <v>0.1003</v>
      </c>
      <c r="I7" s="59">
        <v>8.0399999999999999E-2</v>
      </c>
      <c r="J7" s="59">
        <v>8.09E-2</v>
      </c>
      <c r="K7" s="57"/>
      <c r="L7" s="3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outlineLevel="1" x14ac:dyDescent="0.25">
      <c r="A8" s="36"/>
      <c r="B8" s="37"/>
      <c r="C8" s="18" t="s">
        <v>126</v>
      </c>
      <c r="D8" s="58" t="s">
        <v>125</v>
      </c>
      <c r="E8" s="55"/>
      <c r="F8" s="59"/>
      <c r="G8" s="59"/>
      <c r="H8" s="59"/>
      <c r="I8" s="59"/>
      <c r="J8" s="59"/>
      <c r="K8" s="57"/>
      <c r="L8" s="3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outlineLevel="1" x14ac:dyDescent="0.25">
      <c r="A9" s="36"/>
      <c r="B9" s="37"/>
      <c r="C9" s="18" t="s">
        <v>127</v>
      </c>
      <c r="D9" s="58" t="s">
        <v>125</v>
      </c>
      <c r="E9" s="55"/>
      <c r="F9" s="60"/>
      <c r="G9" s="60"/>
      <c r="H9" s="60"/>
      <c r="I9" s="60"/>
      <c r="J9" s="60"/>
      <c r="K9" s="57"/>
      <c r="L9" s="3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outlineLevel="1" x14ac:dyDescent="0.25">
      <c r="A10" s="36"/>
      <c r="B10" s="37"/>
      <c r="C10" s="18" t="s">
        <v>128</v>
      </c>
      <c r="D10" s="58" t="s">
        <v>125</v>
      </c>
      <c r="E10" s="55"/>
      <c r="F10" s="59"/>
      <c r="G10" s="59"/>
      <c r="H10" s="59"/>
      <c r="I10" s="59"/>
      <c r="J10" s="59"/>
      <c r="K10" s="57"/>
      <c r="L10" s="3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 outlineLevel="1" x14ac:dyDescent="0.25">
      <c r="A11" s="36"/>
      <c r="B11" s="37"/>
      <c r="C11" s="18" t="s">
        <v>129</v>
      </c>
      <c r="D11" s="58" t="s">
        <v>125</v>
      </c>
      <c r="E11" s="55"/>
      <c r="F11" s="59">
        <v>9.9000000000000005E-2</v>
      </c>
      <c r="G11" s="59">
        <v>5.3999999999999999E-2</v>
      </c>
      <c r="H11" s="59">
        <v>7.9000000000000001E-2</v>
      </c>
      <c r="I11" s="59">
        <v>4.5999999999999999E-2</v>
      </c>
      <c r="J11" s="59">
        <v>4.9000000000000002E-2</v>
      </c>
      <c r="K11" s="57"/>
      <c r="L11" s="3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0"/>
      <c r="B12" s="41"/>
      <c r="C12" s="18" t="s">
        <v>130</v>
      </c>
      <c r="D12" s="58" t="s">
        <v>125</v>
      </c>
      <c r="E12" s="55"/>
      <c r="F12" s="59"/>
      <c r="G12" s="59"/>
      <c r="H12" s="59"/>
      <c r="I12" s="59"/>
      <c r="J12" s="59"/>
      <c r="K12" s="45"/>
      <c r="L12" s="40"/>
      <c r="M12" s="43"/>
      <c r="N12" s="43"/>
      <c r="O12" s="43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0"/>
      <c r="B13" s="41"/>
      <c r="C13" s="53" t="s">
        <v>131</v>
      </c>
      <c r="D13" s="61"/>
      <c r="E13" s="55"/>
      <c r="F13" s="43"/>
      <c r="G13" s="43"/>
      <c r="H13" s="43"/>
      <c r="I13" s="43"/>
      <c r="J13" s="43"/>
      <c r="K13" s="45"/>
      <c r="L13" s="40"/>
      <c r="M13" s="43"/>
      <c r="N13" s="43"/>
      <c r="O13" s="43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36"/>
      <c r="B14" s="37"/>
      <c r="C14" s="62" t="s">
        <v>594</v>
      </c>
      <c r="D14" s="43"/>
      <c r="E14" s="43"/>
      <c r="F14" s="43"/>
      <c r="G14" s="43"/>
      <c r="H14" s="43"/>
      <c r="I14" s="43"/>
      <c r="J14" s="43"/>
      <c r="K14" s="57"/>
      <c r="L14" s="3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36"/>
      <c r="B15" s="37"/>
      <c r="C15" s="62"/>
      <c r="D15" s="43"/>
      <c r="E15" s="43"/>
      <c r="F15" s="43" t="s">
        <v>132</v>
      </c>
      <c r="G15" s="43"/>
      <c r="H15" s="43"/>
      <c r="I15" s="43"/>
      <c r="J15" s="43"/>
      <c r="K15" s="57"/>
      <c r="L15" s="3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36"/>
      <c r="B16" s="37"/>
      <c r="C16" s="62"/>
      <c r="D16" s="43"/>
      <c r="E16" s="43"/>
      <c r="F16" s="43"/>
      <c r="G16" s="43"/>
      <c r="H16" s="43"/>
      <c r="I16" s="43"/>
      <c r="J16" s="43"/>
      <c r="K16" s="57"/>
      <c r="L16" s="3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36"/>
      <c r="B17" s="37"/>
      <c r="C17" s="62"/>
      <c r="D17" s="43"/>
      <c r="E17" s="43"/>
      <c r="F17" s="43" t="s">
        <v>133</v>
      </c>
      <c r="G17" s="43"/>
      <c r="H17" s="43"/>
      <c r="I17" s="43"/>
      <c r="J17" s="43"/>
      <c r="K17" s="57"/>
      <c r="L17" s="3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36"/>
      <c r="B18" s="37"/>
      <c r="C18" s="62"/>
      <c r="D18" s="43"/>
      <c r="E18" s="43"/>
      <c r="F18" s="43"/>
      <c r="G18" s="43"/>
      <c r="H18" s="43"/>
      <c r="I18" s="43"/>
      <c r="J18" s="43"/>
      <c r="K18" s="57"/>
      <c r="L18" s="3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36"/>
      <c r="B19" s="37"/>
      <c r="C19" s="62"/>
      <c r="D19" s="43"/>
      <c r="E19" s="43"/>
      <c r="F19" s="43">
        <v>12</v>
      </c>
      <c r="G19" s="43"/>
      <c r="H19" s="43"/>
      <c r="I19" s="43"/>
      <c r="J19" s="43"/>
      <c r="K19" s="57"/>
      <c r="L19" s="3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36"/>
      <c r="B20" s="37"/>
      <c r="C20" s="62"/>
      <c r="D20" s="43"/>
      <c r="E20" s="43"/>
      <c r="F20" s="43">
        <v>0</v>
      </c>
      <c r="G20" s="43"/>
      <c r="H20" s="43"/>
      <c r="I20" s="43"/>
      <c r="J20" s="43"/>
      <c r="K20" s="57"/>
      <c r="L20" s="3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36"/>
      <c r="B21" s="37"/>
      <c r="C21" s="62"/>
      <c r="D21" s="43"/>
      <c r="E21" s="43"/>
      <c r="F21" s="43">
        <v>0</v>
      </c>
      <c r="G21" s="43"/>
      <c r="H21" s="43"/>
      <c r="I21" s="43"/>
      <c r="J21" s="43"/>
      <c r="K21" s="57"/>
      <c r="L21" s="3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36"/>
      <c r="B22" s="37"/>
      <c r="C22" s="62"/>
      <c r="D22" s="43"/>
      <c r="E22" s="43"/>
      <c r="F22" s="43">
        <v>0</v>
      </c>
      <c r="G22" s="43"/>
      <c r="H22" s="43"/>
      <c r="I22" s="43"/>
      <c r="J22" s="43"/>
      <c r="K22" s="57"/>
      <c r="L22" s="3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36"/>
      <c r="B23" s="37"/>
      <c r="C23" s="62"/>
      <c r="D23" s="43"/>
      <c r="E23" s="43"/>
      <c r="F23" s="43">
        <v>0</v>
      </c>
      <c r="G23" s="43"/>
      <c r="H23" s="43"/>
      <c r="I23" s="43"/>
      <c r="J23" s="43"/>
      <c r="K23" s="57"/>
      <c r="L23" s="3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40"/>
      <c r="B24" s="41"/>
      <c r="C24" s="42" t="s">
        <v>134</v>
      </c>
      <c r="D24" s="43"/>
      <c r="E24" s="43"/>
      <c r="F24" s="43">
        <v>0</v>
      </c>
      <c r="G24" s="43"/>
      <c r="H24" s="43"/>
      <c r="I24" s="43"/>
      <c r="J24" s="43"/>
      <c r="K24" s="45"/>
      <c r="L24" s="40"/>
      <c r="M24" s="43"/>
      <c r="N24" s="43"/>
      <c r="O24" s="43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36"/>
      <c r="B25" s="37"/>
      <c r="C25" s="24" t="s">
        <v>135</v>
      </c>
      <c r="D25" s="63"/>
      <c r="E25" s="64" t="s">
        <v>136</v>
      </c>
      <c r="F25" s="26">
        <v>0.15</v>
      </c>
      <c r="G25" s="26"/>
      <c r="H25" s="26"/>
      <c r="I25" s="26"/>
      <c r="J25" s="26"/>
      <c r="K25" s="57"/>
      <c r="L25" s="3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5"/>
      <c r="B26" s="65"/>
      <c r="C26" s="24" t="s">
        <v>137</v>
      </c>
      <c r="D26" s="66">
        <v>3</v>
      </c>
      <c r="E26" s="43"/>
      <c r="F26" s="43">
        <v>0</v>
      </c>
      <c r="G26" s="43"/>
      <c r="H26" s="43"/>
      <c r="I26" s="43"/>
      <c r="J26" s="43"/>
      <c r="K26" s="67"/>
      <c r="L26" s="25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customHeight="1" x14ac:dyDescent="0.25">
      <c r="A27" s="36"/>
      <c r="B27" s="37"/>
      <c r="C27" s="24" t="s">
        <v>138</v>
      </c>
      <c r="D27" s="66"/>
      <c r="E27" s="43"/>
      <c r="F27" s="43">
        <v>0</v>
      </c>
      <c r="G27" s="43"/>
      <c r="H27" s="43"/>
      <c r="I27" s="43"/>
      <c r="J27" s="43"/>
      <c r="K27" s="57"/>
      <c r="L27" s="3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36"/>
      <c r="B28" s="37"/>
      <c r="C28" s="24" t="s">
        <v>139</v>
      </c>
      <c r="D28" s="66"/>
      <c r="E28" s="43"/>
      <c r="F28" s="43">
        <v>0</v>
      </c>
      <c r="G28" s="43"/>
      <c r="H28" s="43"/>
      <c r="I28" s="43"/>
      <c r="J28" s="43"/>
      <c r="K28" s="57"/>
      <c r="L28" s="3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40"/>
      <c r="B29" s="41"/>
      <c r="C29" s="42" t="s">
        <v>140</v>
      </c>
      <c r="D29" s="43"/>
      <c r="E29" s="43"/>
      <c r="F29" s="43"/>
      <c r="G29" s="43"/>
      <c r="H29" s="43"/>
      <c r="I29" s="43"/>
      <c r="J29" s="43"/>
      <c r="K29" s="45"/>
      <c r="L29" s="40"/>
      <c r="M29" s="43"/>
      <c r="N29" s="43"/>
      <c r="O29" s="43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36"/>
      <c r="B30" s="37"/>
      <c r="C30" s="24" t="s">
        <v>141</v>
      </c>
      <c r="D30" s="69">
        <v>0</v>
      </c>
      <c r="E30" s="64" t="s">
        <v>142</v>
      </c>
      <c r="F30" s="26"/>
      <c r="G30" s="26"/>
      <c r="H30" s="26"/>
      <c r="I30" s="26"/>
      <c r="J30" s="26"/>
      <c r="K30" s="57"/>
      <c r="L30" s="3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36"/>
      <c r="B31" s="37"/>
      <c r="C31" s="24" t="s">
        <v>143</v>
      </c>
      <c r="D31" s="69">
        <v>5</v>
      </c>
      <c r="E31" s="64" t="s">
        <v>144</v>
      </c>
      <c r="F31" s="26"/>
      <c r="G31" s="26"/>
      <c r="H31" s="26"/>
      <c r="I31" s="26"/>
      <c r="J31" s="26"/>
      <c r="K31" s="57"/>
      <c r="L31" s="3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36"/>
      <c r="B32" s="37"/>
      <c r="C32" s="24" t="s">
        <v>145</v>
      </c>
      <c r="D32" s="63">
        <v>0.14000000000000001</v>
      </c>
      <c r="E32" s="64" t="s">
        <v>146</v>
      </c>
      <c r="F32" s="26"/>
      <c r="G32" s="26"/>
      <c r="H32" s="26"/>
      <c r="I32" s="26"/>
      <c r="J32" s="26"/>
      <c r="K32" s="57"/>
      <c r="L32" s="3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40"/>
      <c r="B33" s="41"/>
      <c r="C33" s="42" t="s">
        <v>147</v>
      </c>
      <c r="D33" s="43"/>
      <c r="E33" s="43"/>
      <c r="F33" s="43"/>
      <c r="G33" s="43"/>
      <c r="H33" s="43"/>
      <c r="I33" s="43"/>
      <c r="J33" s="43"/>
      <c r="K33" s="45"/>
      <c r="L33" s="40"/>
      <c r="M33" s="43"/>
      <c r="N33" s="43"/>
      <c r="O33" s="43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hidden="1" customHeight="1" outlineLevel="1" x14ac:dyDescent="0.25">
      <c r="A34" s="36"/>
      <c r="B34" s="37"/>
      <c r="C34" s="24" t="s">
        <v>148</v>
      </c>
      <c r="D34" s="70">
        <v>1</v>
      </c>
      <c r="E34" s="64" t="s">
        <v>149</v>
      </c>
      <c r="F34" s="26"/>
      <c r="G34" s="26"/>
      <c r="H34" s="26"/>
      <c r="I34" s="26"/>
      <c r="J34" s="26"/>
      <c r="K34" s="57"/>
      <c r="L34" s="3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collapsed="1" x14ac:dyDescent="0.25">
      <c r="A35" s="36"/>
      <c r="B35" s="37"/>
      <c r="C35" s="24" t="s">
        <v>150</v>
      </c>
      <c r="D35" s="70">
        <v>20</v>
      </c>
      <c r="E35" s="64" t="s">
        <v>151</v>
      </c>
      <c r="F35" s="26"/>
      <c r="G35" s="26"/>
      <c r="H35" s="26"/>
      <c r="I35" s="26"/>
      <c r="J35" s="26"/>
      <c r="K35" s="57"/>
      <c r="L35" s="3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36"/>
      <c r="B36" s="37"/>
      <c r="C36" s="24" t="s">
        <v>14</v>
      </c>
      <c r="D36" s="70">
        <v>4</v>
      </c>
      <c r="E36" s="64" t="s">
        <v>151</v>
      </c>
      <c r="F36" s="26"/>
      <c r="G36" s="26"/>
      <c r="H36" s="26"/>
      <c r="I36" s="26"/>
      <c r="J36" s="26"/>
      <c r="K36" s="57"/>
      <c r="L36" s="3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36"/>
      <c r="B37" s="37"/>
      <c r="C37" s="24" t="s">
        <v>152</v>
      </c>
      <c r="D37" s="70">
        <v>10</v>
      </c>
      <c r="E37" s="64" t="s">
        <v>151</v>
      </c>
      <c r="F37" s="26"/>
      <c r="G37" s="26"/>
      <c r="H37" s="26"/>
      <c r="I37" s="26"/>
      <c r="J37" s="26"/>
      <c r="K37" s="57"/>
      <c r="L37" s="3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36"/>
      <c r="B38" s="37"/>
      <c r="C38" s="24" t="s">
        <v>153</v>
      </c>
      <c r="D38" s="70">
        <v>10</v>
      </c>
      <c r="E38" s="64" t="s">
        <v>151</v>
      </c>
      <c r="F38" s="26"/>
      <c r="G38" s="26"/>
      <c r="H38" s="26"/>
      <c r="I38" s="26"/>
      <c r="J38" s="26"/>
      <c r="K38" s="57"/>
      <c r="L38" s="3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36"/>
      <c r="B39" s="37"/>
      <c r="C39" s="24" t="s">
        <v>154</v>
      </c>
      <c r="D39" s="70">
        <v>20</v>
      </c>
      <c r="E39" s="64" t="s">
        <v>151</v>
      </c>
      <c r="F39" s="26"/>
      <c r="G39" s="26"/>
      <c r="H39" s="26"/>
      <c r="I39" s="26"/>
      <c r="J39" s="26"/>
      <c r="K39" s="57"/>
      <c r="L39" s="3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36"/>
      <c r="B40" s="37"/>
      <c r="C40" s="24" t="s">
        <v>155</v>
      </c>
      <c r="D40" s="70">
        <v>15</v>
      </c>
      <c r="E40" s="64" t="s">
        <v>151</v>
      </c>
      <c r="F40" s="26"/>
      <c r="G40" s="26"/>
      <c r="H40" s="26"/>
      <c r="I40" s="26"/>
      <c r="J40" s="26"/>
      <c r="K40" s="57"/>
      <c r="L40" s="3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hidden="1" customHeight="1" x14ac:dyDescent="0.25">
      <c r="A41" s="36"/>
      <c r="B41" s="37"/>
      <c r="C41" s="24" t="s">
        <v>156</v>
      </c>
      <c r="D41" s="70">
        <v>10</v>
      </c>
      <c r="E41" s="64" t="s">
        <v>157</v>
      </c>
      <c r="F41" s="26"/>
      <c r="G41" s="26"/>
      <c r="H41" s="26"/>
      <c r="I41" s="26"/>
      <c r="J41" s="26"/>
      <c r="K41" s="57"/>
      <c r="L41" s="3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hidden="1" customHeight="1" x14ac:dyDescent="0.25">
      <c r="A42" s="36"/>
      <c r="B42" s="37"/>
      <c r="C42" s="24" t="s">
        <v>158</v>
      </c>
      <c r="D42" s="70">
        <v>10</v>
      </c>
      <c r="E42" s="64" t="s">
        <v>157</v>
      </c>
      <c r="F42" s="26"/>
      <c r="G42" s="26"/>
      <c r="H42" s="26"/>
      <c r="I42" s="26"/>
      <c r="J42" s="26"/>
      <c r="K42" s="57"/>
      <c r="L42" s="3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40"/>
      <c r="B43" s="41"/>
      <c r="C43" s="42" t="s">
        <v>159</v>
      </c>
      <c r="D43" s="43"/>
      <c r="E43" s="43"/>
      <c r="F43" s="43"/>
      <c r="G43" s="43"/>
      <c r="H43" s="43"/>
      <c r="I43" s="43"/>
      <c r="J43" s="43"/>
      <c r="K43" s="45"/>
      <c r="L43" s="40"/>
      <c r="M43" s="43"/>
      <c r="N43" s="43"/>
      <c r="O43" s="43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36"/>
      <c r="B44" s="37"/>
      <c r="C44" s="24" t="s">
        <v>160</v>
      </c>
      <c r="D44" s="70">
        <v>1</v>
      </c>
      <c r="E44" s="64" t="s">
        <v>161</v>
      </c>
      <c r="F44" s="26"/>
      <c r="G44" s="26"/>
      <c r="H44" s="26"/>
      <c r="I44" s="26"/>
      <c r="J44" s="26"/>
      <c r="K44" s="57"/>
      <c r="L44" s="3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hidden="1" customHeight="1" x14ac:dyDescent="0.25">
      <c r="A45" s="36"/>
      <c r="B45" s="37"/>
      <c r="C45" s="42" t="s">
        <v>162</v>
      </c>
      <c r="D45" s="26"/>
      <c r="E45" s="26"/>
      <c r="F45" s="26"/>
      <c r="G45" s="26"/>
      <c r="H45" s="26"/>
      <c r="I45" s="26"/>
      <c r="J45" s="26"/>
      <c r="K45" s="57"/>
      <c r="L45" s="3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hidden="1" customHeight="1" x14ac:dyDescent="0.25">
      <c r="A46" s="36"/>
      <c r="B46" s="37"/>
      <c r="C46" s="24" t="s">
        <v>163</v>
      </c>
      <c r="D46" s="71" t="s">
        <v>164</v>
      </c>
      <c r="E46" s="64" t="s">
        <v>165</v>
      </c>
      <c r="F46" s="26"/>
      <c r="G46" s="26"/>
      <c r="H46" s="26"/>
      <c r="I46" s="26"/>
      <c r="J46" s="26"/>
      <c r="K46" s="57"/>
      <c r="L46" s="3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36"/>
      <c r="B47" s="37"/>
      <c r="C47" s="15" t="s">
        <v>166</v>
      </c>
      <c r="D47" s="61"/>
      <c r="E47" s="55"/>
      <c r="F47" s="72"/>
      <c r="G47" s="72"/>
      <c r="H47" s="72"/>
      <c r="I47" s="72"/>
      <c r="J47" s="72"/>
      <c r="K47" s="57"/>
      <c r="L47" s="3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hidden="1" customHeight="1" x14ac:dyDescent="0.25">
      <c r="A48" s="36"/>
      <c r="B48" s="37"/>
      <c r="C48" s="18"/>
      <c r="D48" s="58" t="s">
        <v>167</v>
      </c>
      <c r="E48" s="55"/>
      <c r="F48" s="73">
        <v>4</v>
      </c>
      <c r="G48" s="73">
        <v>4</v>
      </c>
      <c r="H48" s="73">
        <v>5</v>
      </c>
      <c r="I48" s="73">
        <v>5</v>
      </c>
      <c r="J48" s="73">
        <v>5</v>
      </c>
      <c r="K48" s="57"/>
      <c r="L48" s="3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7"/>
      <c r="C49" s="18" t="s">
        <v>168</v>
      </c>
      <c r="D49" s="58" t="s">
        <v>167</v>
      </c>
      <c r="E49" s="55"/>
      <c r="F49" s="73">
        <v>2</v>
      </c>
      <c r="G49" s="73">
        <v>2</v>
      </c>
      <c r="H49" s="73">
        <v>2</v>
      </c>
      <c r="I49" s="73">
        <v>2</v>
      </c>
      <c r="J49" s="73">
        <v>2</v>
      </c>
      <c r="K49" s="57"/>
      <c r="L49" s="3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36"/>
      <c r="B50" s="37"/>
      <c r="C50" s="18" t="s">
        <v>169</v>
      </c>
      <c r="D50" s="58" t="s">
        <v>167</v>
      </c>
      <c r="E50" s="55"/>
      <c r="F50" s="73">
        <v>2</v>
      </c>
      <c r="G50" s="73">
        <v>2</v>
      </c>
      <c r="H50" s="73">
        <v>2</v>
      </c>
      <c r="I50" s="73">
        <v>2</v>
      </c>
      <c r="J50" s="73">
        <v>2</v>
      </c>
      <c r="K50" s="57"/>
      <c r="L50" s="3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36"/>
      <c r="B51" s="37"/>
      <c r="C51" s="18" t="s">
        <v>170</v>
      </c>
      <c r="D51" s="58" t="s">
        <v>167</v>
      </c>
      <c r="E51" s="55"/>
      <c r="F51" s="74">
        <f>SUM(F48:F50)</f>
        <v>8</v>
      </c>
      <c r="G51" s="74">
        <f>SUM(G48:G50)</f>
        <v>8</v>
      </c>
      <c r="H51" s="74">
        <f>SUM(H48:H50)</f>
        <v>9</v>
      </c>
      <c r="I51" s="74">
        <f>SUM(I48:I50)</f>
        <v>9</v>
      </c>
      <c r="J51" s="74">
        <f>SUM(J48:J50)</f>
        <v>9</v>
      </c>
      <c r="K51" s="57"/>
      <c r="L51" s="3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3.5" customHeight="1" x14ac:dyDescent="0.25">
      <c r="A52" s="36"/>
      <c r="B52" s="75"/>
      <c r="C52" s="76"/>
      <c r="D52" s="77"/>
      <c r="E52" s="77"/>
      <c r="F52" s="77"/>
      <c r="G52" s="77"/>
      <c r="H52" s="77"/>
      <c r="I52" s="77"/>
      <c r="J52" s="77"/>
      <c r="K52" s="78"/>
      <c r="L52" s="3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36"/>
      <c r="B53" s="36"/>
      <c r="C53" s="79"/>
      <c r="D53" s="36"/>
      <c r="E53" s="36"/>
      <c r="F53" s="36"/>
      <c r="G53" s="36"/>
      <c r="H53" s="36"/>
      <c r="I53" s="36"/>
      <c r="J53" s="36"/>
      <c r="K53" s="36"/>
      <c r="L53" s="3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38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38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38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38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38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38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38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38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38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38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38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38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38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38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38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38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38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38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38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38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38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38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38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38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38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38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38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38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38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38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38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38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38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38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38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38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38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38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38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38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38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38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38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38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38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38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38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38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38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38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38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38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38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38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38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38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38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38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38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38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38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38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38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38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38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38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38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38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38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38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38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38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38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38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38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38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38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38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38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38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38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38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38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38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38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38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38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38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38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38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38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38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38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38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38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38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38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38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38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38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38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38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38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38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38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38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38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38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38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38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38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38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38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38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38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38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38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38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38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38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38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38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38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38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38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38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38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38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38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38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38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38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38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38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38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38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38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38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38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38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38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38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38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38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38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38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38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38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38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38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38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38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38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38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38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38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38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38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38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38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38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38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38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38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38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38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38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38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38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38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38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38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38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38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38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38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38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38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38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38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38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38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38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38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38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38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38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38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38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38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38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38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38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38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38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38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38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38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38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38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38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38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38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38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38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38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38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38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38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38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38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38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38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38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38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38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38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38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38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38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38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38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38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38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38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38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38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38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38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38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38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38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38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38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38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38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38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38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38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38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38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38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38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38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38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38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38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38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38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38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38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38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38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38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38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38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38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38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38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38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38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38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38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38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38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38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38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38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38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38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38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38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38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38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38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38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38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38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38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38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38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38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38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38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38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38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38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38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38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38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38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38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38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38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38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38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38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38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38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38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38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38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38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38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38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38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38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38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38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38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38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38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38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38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38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38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38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38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38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38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38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38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38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38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38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38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38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38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38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38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38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38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38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38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38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38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38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38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38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38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38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38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38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38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38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38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38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38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38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38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38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38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38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38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38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38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38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38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38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38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38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38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38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38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38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38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38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38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38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38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38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38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38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38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38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38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38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38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38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38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38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38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38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38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38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38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38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38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38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38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38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38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38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38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38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38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38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38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38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38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38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38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38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38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38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38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38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38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38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38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38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38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38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38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38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38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38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38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38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38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38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38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38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38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38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38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38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38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38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38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38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38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38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38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38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38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38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38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38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38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38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38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38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38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38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38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38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38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38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38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38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38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38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38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38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38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38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38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38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38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38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38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38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38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38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38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38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38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38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38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38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38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38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38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38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38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38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38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38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38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38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38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38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38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38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38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38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38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38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38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38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38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38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38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38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38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38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38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38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38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38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38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38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38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38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38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38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38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38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38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38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38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38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38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38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38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38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38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38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38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38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38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38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38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38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38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38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38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38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38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38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38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38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38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38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38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38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38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38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38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38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38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38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38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38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38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38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38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38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38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38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38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38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38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38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38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38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38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38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38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38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38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38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38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38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38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38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38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38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38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38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38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38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38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38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38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38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38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38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38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38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38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38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38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38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38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38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38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38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38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38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38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38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38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38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38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38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38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38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38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38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38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38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38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38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38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38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38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38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38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38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38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38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38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38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38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38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38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38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38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38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38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38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38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38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38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38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38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38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38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38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38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38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38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38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38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38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38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38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38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38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38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38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38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38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38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38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38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38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38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38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38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38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38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38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38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38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38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38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38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38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38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38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38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38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38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38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38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38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38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38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38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38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38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38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38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38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38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38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38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38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38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38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38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38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38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38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38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38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38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38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38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38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38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38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38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38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38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38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38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38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38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38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38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38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38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38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38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38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38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38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38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38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38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38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38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38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38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38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38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38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38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38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38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38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38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38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38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38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38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38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38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38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38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38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38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38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38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38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38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38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38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38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38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38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38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38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38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38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38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38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38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38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38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38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38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38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38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38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38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38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38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38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38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38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38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38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38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38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38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38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38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38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38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38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38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38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38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38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38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38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38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38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38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38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38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38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38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38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38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38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38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38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38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38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38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38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38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38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38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38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38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38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38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38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38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38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38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38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38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38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38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38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38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38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38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38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38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38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38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38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38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38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38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38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38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38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38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38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38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38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38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38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38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38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38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38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38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38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38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38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38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38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38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38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38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38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38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38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38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38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38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38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38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38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38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38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38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38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38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38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38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38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38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38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38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38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38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38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38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38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38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38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38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38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38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38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38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38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38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38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38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38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38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38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38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38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38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38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38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38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38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38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38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38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38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38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38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38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38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38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38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38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38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38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38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38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38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38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38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38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38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38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38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38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38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38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38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38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38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38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38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38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38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38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38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38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38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38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38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38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38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38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38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38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38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38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38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38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38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38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38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38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38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38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38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38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dataValidations count="7">
    <dataValidation type="decimal" allowBlank="1" showInputMessage="1" showErrorMessage="1" prompt="Plazo Obligaciones Financieras - Plazo total de las Obligaciones financieras (en años)" sqref="D31" xr:uid="{00000000-0002-0000-0200-000000000000}">
      <formula1>0</formula1>
      <formula2>10</formula2>
    </dataValidation>
    <dataValidation type="list" allowBlank="1" showInputMessage="1" showErrorMessage="1" prompt=" - " sqref="D46" xr:uid="{00000000-0002-0000-0200-000001000000}">
      <formula1>"Si,No"</formula1>
    </dataValidation>
    <dataValidation type="decimal" allowBlank="1" showInputMessage="1" showErrorMessage="1" prompt="Período de Graciia - Años de gracia en las obligaciones financieras" sqref="D30" xr:uid="{00000000-0002-0000-0200-000002000000}">
      <formula1>0</formula1>
      <formula2>A2-1</formula2>
    </dataValidation>
    <dataValidation type="decimal" allowBlank="1" showInputMessage="1" showErrorMessage="1" prompt="Vida Util - Vida util proyectada del tipo de activo" sqref="D35:D42" xr:uid="{00000000-0002-0000-0200-000003000000}">
      <formula1>0</formula1>
      <formula2>20</formula2>
    </dataValidation>
    <dataValidation type="decimal" operator="greaterThan" allowBlank="1" showInputMessage="1" showErrorMessage="1" prompt="Período de Graciia - Años de gracia en las obligaciones financieras" sqref="D25:D28" xr:uid="{00000000-0002-0000-0200-000004000000}">
      <formula1>0</formula1>
    </dataValidation>
    <dataValidation type="decimal" allowBlank="1" showInputMessage="1" showErrorMessage="1" prompt="Amort. Gastos Anticipados - Años de amortización de los gastos anticipados" sqref="D44:D45" xr:uid="{00000000-0002-0000-0200-000005000000}">
      <formula1>0</formula1>
      <formula2>10</formula2>
    </dataValidation>
    <dataValidation type="list" allowBlank="1" showInputMessage="1" showErrorMessage="1" prompt="Ajustes por Inflación - 0: Tener en cuenta_x000a_1: No Tener en cuenta" sqref="D34" xr:uid="{00000000-0002-0000-0200-000006000000}">
      <formula1>"0,1"</formula1>
    </dataValidation>
  </dataValidations>
  <pageMargins left="0.7" right="0.7" top="0.75" bottom="0.75" header="0" footer="0"/>
  <pageSetup orientation="landscape"/>
  <headerFooter>
    <oddHeader>&amp;CMODELO FINANCIERO  BASES ANUALES</oddHeader>
    <oddFooter>&amp;L&amp;F&amp;CPágina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9">
    <tabColor rgb="FFFCF305"/>
  </sheetPr>
  <dimension ref="A1:N1000"/>
  <sheetViews>
    <sheetView workbookViewId="0">
      <selection activeCell="G19" sqref="G19"/>
    </sheetView>
  </sheetViews>
  <sheetFormatPr baseColWidth="10" defaultColWidth="12.5546875" defaultRowHeight="15" customHeight="1" x14ac:dyDescent="0.25"/>
  <cols>
    <col min="1" max="1" width="3.21875" customWidth="1"/>
    <col min="2" max="2" width="3.77734375" customWidth="1"/>
    <col min="3" max="3" width="43" customWidth="1"/>
    <col min="4" max="4" width="8.77734375" customWidth="1"/>
    <col min="5" max="5" width="11.44140625" hidden="1" customWidth="1"/>
    <col min="6" max="6" width="13.21875" customWidth="1"/>
    <col min="7" max="7" width="12.44140625" customWidth="1"/>
    <col min="8" max="8" width="13" customWidth="1"/>
    <col min="9" max="9" width="12.44140625" customWidth="1"/>
    <col min="10" max="10" width="12.77734375" customWidth="1"/>
    <col min="11" max="11" width="16.77734375" hidden="1" customWidth="1"/>
    <col min="12" max="12" width="4.77734375" hidden="1" customWidth="1"/>
    <col min="13" max="26" width="10" customWidth="1"/>
  </cols>
  <sheetData>
    <row r="1" spans="1:12" ht="12.75" customHeight="1" x14ac:dyDescent="0.25">
      <c r="E1" s="80"/>
      <c r="F1" s="80"/>
      <c r="G1" s="80"/>
      <c r="H1" s="80"/>
      <c r="I1" s="80"/>
      <c r="J1" s="80"/>
    </row>
    <row r="2" spans="1:12" ht="18.75" customHeight="1" x14ac:dyDescent="0.25">
      <c r="A2" s="7"/>
      <c r="B2" s="9"/>
      <c r="C2" s="7" t="s">
        <v>117</v>
      </c>
      <c r="D2" s="27"/>
      <c r="E2" s="81"/>
      <c r="F2" s="81"/>
      <c r="G2" s="81"/>
      <c r="H2" s="81"/>
      <c r="I2" s="81"/>
      <c r="J2" s="82"/>
      <c r="K2" s="68"/>
      <c r="L2" s="68"/>
    </row>
    <row r="3" spans="1:12" ht="12.75" customHeight="1" x14ac:dyDescent="0.25">
      <c r="A3" s="25"/>
      <c r="B3" s="83"/>
      <c r="C3" s="84"/>
      <c r="D3" s="85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  <c r="K3" s="86"/>
      <c r="L3" s="25"/>
    </row>
    <row r="4" spans="1:12" ht="18" customHeight="1" x14ac:dyDescent="0.25">
      <c r="A4" s="87"/>
      <c r="B4" s="88"/>
      <c r="C4" s="8" t="s">
        <v>29</v>
      </c>
      <c r="D4" s="89"/>
      <c r="E4" s="90"/>
      <c r="F4" s="90"/>
      <c r="G4" s="90"/>
      <c r="H4" s="90"/>
      <c r="I4" s="90"/>
      <c r="J4" s="90"/>
      <c r="K4" s="91"/>
      <c r="L4" s="87"/>
    </row>
    <row r="5" spans="1:12" ht="12.75" customHeight="1" x14ac:dyDescent="0.25">
      <c r="A5" s="92"/>
      <c r="B5" s="93"/>
      <c r="C5" s="94"/>
      <c r="D5" s="94"/>
      <c r="E5" s="95"/>
      <c r="F5" s="95"/>
      <c r="G5" s="95"/>
      <c r="H5" s="95"/>
      <c r="I5" s="95"/>
      <c r="J5" s="95"/>
      <c r="K5" s="96"/>
      <c r="L5" s="92"/>
    </row>
    <row r="6" spans="1:12" ht="12.75" customHeight="1" x14ac:dyDescent="0.25">
      <c r="A6" s="25"/>
      <c r="B6" s="65"/>
      <c r="C6" s="53" t="s">
        <v>171</v>
      </c>
      <c r="D6" s="54"/>
      <c r="E6" s="97"/>
      <c r="F6" s="97"/>
      <c r="G6" s="97"/>
      <c r="H6" s="97"/>
      <c r="I6" s="97"/>
      <c r="J6" s="97"/>
      <c r="K6" s="67"/>
      <c r="L6" s="25"/>
    </row>
    <row r="7" spans="1:12" ht="12.75" customHeight="1" x14ac:dyDescent="0.25">
      <c r="A7" s="25"/>
      <c r="B7" s="65"/>
      <c r="C7" s="15" t="s">
        <v>172</v>
      </c>
      <c r="D7" s="68"/>
      <c r="E7" s="97"/>
      <c r="F7" s="97"/>
      <c r="G7" s="97"/>
      <c r="H7" s="97"/>
      <c r="I7" s="97"/>
      <c r="J7" s="97"/>
      <c r="K7" s="67"/>
      <c r="L7" s="25"/>
    </row>
    <row r="8" spans="1:12" ht="12.75" customHeight="1" x14ac:dyDescent="0.25">
      <c r="A8" s="25"/>
      <c r="B8" s="98"/>
      <c r="C8" s="18" t="str">
        <f>CONCATENATE("Precio ",Bases!C14)</f>
        <v>Precio Licencia Anual B2B</v>
      </c>
      <c r="D8" s="58" t="s">
        <v>173</v>
      </c>
      <c r="E8" s="97"/>
      <c r="F8" s="99">
        <v>4500000</v>
      </c>
      <c r="G8" s="99">
        <f>(F8*Inflacion2)+F8</f>
        <v>4998600</v>
      </c>
      <c r="H8" s="99">
        <f t="shared" ref="H8:H17" si="0">(G8*Inflacion3)+G8</f>
        <v>5499959.5800000001</v>
      </c>
      <c r="I8" s="99">
        <f t="shared" ref="I8:J17" si="1">(H8*Inflacion4)+H8</f>
        <v>5942156.330232</v>
      </c>
      <c r="J8" s="99">
        <f t="shared" si="1"/>
        <v>6419905.6991826529</v>
      </c>
      <c r="K8" s="67"/>
      <c r="L8" s="100"/>
    </row>
    <row r="9" spans="1:12" ht="12.75" customHeight="1" x14ac:dyDescent="0.25">
      <c r="A9" s="25"/>
      <c r="B9" s="98"/>
      <c r="C9" s="18" t="str">
        <f>CONCATENATE("Precio ",Bases!C15)</f>
        <v xml:space="preserve">Precio </v>
      </c>
      <c r="D9" s="58" t="s">
        <v>173</v>
      </c>
      <c r="E9" s="97"/>
      <c r="F9" s="99">
        <v>0</v>
      </c>
      <c r="G9" s="99">
        <f t="shared" ref="G9:G17" si="2">(F9*Inflacion2)+F9</f>
        <v>0</v>
      </c>
      <c r="H9" s="99">
        <f t="shared" si="0"/>
        <v>0</v>
      </c>
      <c r="I9" s="99">
        <f t="shared" si="1"/>
        <v>0</v>
      </c>
      <c r="J9" s="99">
        <f t="shared" si="1"/>
        <v>0</v>
      </c>
      <c r="K9" s="67"/>
      <c r="L9" s="100"/>
    </row>
    <row r="10" spans="1:12" ht="12.75" customHeight="1" x14ac:dyDescent="0.25">
      <c r="A10" s="25"/>
      <c r="B10" s="98"/>
      <c r="C10" s="18" t="str">
        <f>CONCATENATE("Precio ",Bases!C16)</f>
        <v xml:space="preserve">Precio </v>
      </c>
      <c r="D10" s="58" t="s">
        <v>173</v>
      </c>
      <c r="E10" s="97"/>
      <c r="F10" s="99">
        <v>0</v>
      </c>
      <c r="G10" s="99">
        <f t="shared" si="2"/>
        <v>0</v>
      </c>
      <c r="H10" s="99">
        <f t="shared" si="0"/>
        <v>0</v>
      </c>
      <c r="I10" s="99">
        <f t="shared" si="1"/>
        <v>0</v>
      </c>
      <c r="J10" s="99">
        <f t="shared" si="1"/>
        <v>0</v>
      </c>
      <c r="K10" s="67"/>
      <c r="L10" s="100"/>
    </row>
    <row r="11" spans="1:12" ht="12.75" customHeight="1" x14ac:dyDescent="0.25">
      <c r="A11" s="25"/>
      <c r="B11" s="98"/>
      <c r="C11" s="18" t="str">
        <f>CONCATENATE("Precio ",Bases!C17)</f>
        <v xml:space="preserve">Precio </v>
      </c>
      <c r="D11" s="58" t="s">
        <v>173</v>
      </c>
      <c r="E11" s="97"/>
      <c r="F11" s="99">
        <v>0</v>
      </c>
      <c r="G11" s="99">
        <f t="shared" si="2"/>
        <v>0</v>
      </c>
      <c r="H11" s="99">
        <f t="shared" si="0"/>
        <v>0</v>
      </c>
      <c r="I11" s="99">
        <f t="shared" si="1"/>
        <v>0</v>
      </c>
      <c r="J11" s="99">
        <f t="shared" si="1"/>
        <v>0</v>
      </c>
      <c r="K11" s="67"/>
      <c r="L11" s="100"/>
    </row>
    <row r="12" spans="1:12" ht="12.75" customHeight="1" x14ac:dyDescent="0.25">
      <c r="A12" s="25"/>
      <c r="B12" s="98"/>
      <c r="C12" s="18" t="str">
        <f>CONCATENATE("Precio ",Bases!C18)</f>
        <v xml:space="preserve">Precio </v>
      </c>
      <c r="D12" s="58" t="s">
        <v>173</v>
      </c>
      <c r="E12" s="97"/>
      <c r="F12" s="99">
        <v>0</v>
      </c>
      <c r="G12" s="99">
        <f t="shared" si="2"/>
        <v>0</v>
      </c>
      <c r="H12" s="99">
        <f t="shared" si="0"/>
        <v>0</v>
      </c>
      <c r="I12" s="99">
        <f t="shared" si="1"/>
        <v>0</v>
      </c>
      <c r="J12" s="99">
        <f t="shared" si="1"/>
        <v>0</v>
      </c>
      <c r="K12" s="67"/>
      <c r="L12" s="100"/>
    </row>
    <row r="13" spans="1:12" ht="12.75" customHeight="1" x14ac:dyDescent="0.25">
      <c r="A13" s="25"/>
      <c r="B13" s="98"/>
      <c r="C13" s="18" t="str">
        <f>CONCATENATE("Precio ",Bases!C19)</f>
        <v xml:space="preserve">Precio </v>
      </c>
      <c r="D13" s="58" t="s">
        <v>173</v>
      </c>
      <c r="E13" s="97"/>
      <c r="F13" s="99">
        <v>0</v>
      </c>
      <c r="G13" s="99">
        <f t="shared" si="2"/>
        <v>0</v>
      </c>
      <c r="H13" s="99">
        <f t="shared" si="0"/>
        <v>0</v>
      </c>
      <c r="I13" s="99">
        <f t="shared" si="1"/>
        <v>0</v>
      </c>
      <c r="J13" s="99">
        <f t="shared" si="1"/>
        <v>0</v>
      </c>
      <c r="K13" s="67"/>
      <c r="L13" s="100"/>
    </row>
    <row r="14" spans="1:12" ht="12.75" customHeight="1" x14ac:dyDescent="0.25">
      <c r="A14" s="25"/>
      <c r="B14" s="98"/>
      <c r="C14" s="18" t="str">
        <f>CONCATENATE("Precio ",Bases!C20)</f>
        <v xml:space="preserve">Precio </v>
      </c>
      <c r="D14" s="58" t="s">
        <v>173</v>
      </c>
      <c r="E14" s="97"/>
      <c r="F14" s="99">
        <v>0</v>
      </c>
      <c r="G14" s="99">
        <f t="shared" si="2"/>
        <v>0</v>
      </c>
      <c r="H14" s="99">
        <f t="shared" si="0"/>
        <v>0</v>
      </c>
      <c r="I14" s="99">
        <f t="shared" si="1"/>
        <v>0</v>
      </c>
      <c r="J14" s="99">
        <f t="shared" si="1"/>
        <v>0</v>
      </c>
      <c r="K14" s="67"/>
      <c r="L14" s="100"/>
    </row>
    <row r="15" spans="1:12" ht="12.75" customHeight="1" x14ac:dyDescent="0.25">
      <c r="A15" s="25"/>
      <c r="B15" s="98"/>
      <c r="C15" s="18" t="str">
        <f>CONCATENATE("Precio ",Bases!C21)</f>
        <v xml:space="preserve">Precio </v>
      </c>
      <c r="D15" s="58" t="s">
        <v>173</v>
      </c>
      <c r="E15" s="97"/>
      <c r="F15" s="99">
        <v>0</v>
      </c>
      <c r="G15" s="99">
        <f t="shared" si="2"/>
        <v>0</v>
      </c>
      <c r="H15" s="99">
        <f t="shared" si="0"/>
        <v>0</v>
      </c>
      <c r="I15" s="99">
        <f t="shared" si="1"/>
        <v>0</v>
      </c>
      <c r="J15" s="99">
        <f t="shared" si="1"/>
        <v>0</v>
      </c>
      <c r="K15" s="67"/>
      <c r="L15" s="100"/>
    </row>
    <row r="16" spans="1:12" ht="12.75" customHeight="1" x14ac:dyDescent="0.25">
      <c r="A16" s="25"/>
      <c r="B16" s="98"/>
      <c r="C16" s="18" t="str">
        <f>CONCATENATE("Precio ",Bases!C22)</f>
        <v xml:space="preserve">Precio </v>
      </c>
      <c r="D16" s="58" t="s">
        <v>173</v>
      </c>
      <c r="E16" s="97"/>
      <c r="F16" s="99">
        <v>0</v>
      </c>
      <c r="G16" s="99">
        <f t="shared" si="2"/>
        <v>0</v>
      </c>
      <c r="H16" s="99">
        <f t="shared" si="0"/>
        <v>0</v>
      </c>
      <c r="I16" s="99">
        <f t="shared" si="1"/>
        <v>0</v>
      </c>
      <c r="J16" s="99">
        <f t="shared" si="1"/>
        <v>0</v>
      </c>
      <c r="K16" s="67"/>
      <c r="L16" s="100"/>
    </row>
    <row r="17" spans="1:14" ht="12.75" customHeight="1" x14ac:dyDescent="0.25">
      <c r="A17" s="25"/>
      <c r="B17" s="98"/>
      <c r="C17" s="18" t="str">
        <f>CONCATENATE("Precio ",Bases!C23)</f>
        <v xml:space="preserve">Precio </v>
      </c>
      <c r="D17" s="58" t="s">
        <v>173</v>
      </c>
      <c r="E17" s="97"/>
      <c r="F17" s="99">
        <v>0</v>
      </c>
      <c r="G17" s="99">
        <f t="shared" si="2"/>
        <v>0</v>
      </c>
      <c r="H17" s="99">
        <f t="shared" si="0"/>
        <v>0</v>
      </c>
      <c r="I17" s="99">
        <f t="shared" si="1"/>
        <v>0</v>
      </c>
      <c r="J17" s="99">
        <f t="shared" si="1"/>
        <v>0</v>
      </c>
      <c r="K17" s="67"/>
      <c r="L17" s="100"/>
    </row>
    <row r="18" spans="1:14" ht="12.75" customHeight="1" x14ac:dyDescent="0.25">
      <c r="A18" s="25"/>
      <c r="B18" s="65"/>
      <c r="C18" s="15" t="s">
        <v>174</v>
      </c>
      <c r="D18" s="68"/>
      <c r="E18" s="97"/>
      <c r="F18" s="97"/>
      <c r="G18" s="97"/>
      <c r="H18" s="97"/>
      <c r="I18" s="97"/>
      <c r="J18" s="97"/>
      <c r="K18" s="67"/>
      <c r="L18" s="25"/>
    </row>
    <row r="19" spans="1:14" ht="12.75" customHeight="1" x14ac:dyDescent="0.25">
      <c r="A19" s="92"/>
      <c r="B19" s="93"/>
      <c r="C19" s="18" t="str">
        <f>CONCATENATE("Unidades ",Bases!$C14)</f>
        <v>Unidades Licencia Anual B2B</v>
      </c>
      <c r="D19" s="58" t="s">
        <v>167</v>
      </c>
      <c r="E19" s="97"/>
      <c r="F19" s="99">
        <v>12</v>
      </c>
      <c r="G19" s="99">
        <f>(F19*Bases!G11)+F19</f>
        <v>12.648</v>
      </c>
      <c r="H19" s="99">
        <f>(G19*Bases!H11)+G19</f>
        <v>13.647192</v>
      </c>
      <c r="I19" s="99">
        <f>(H19*Bases!I11)+H19</f>
        <v>14.274962832</v>
      </c>
      <c r="J19" s="99">
        <f>(I19*Bases!J11)+I19</f>
        <v>14.974436010768001</v>
      </c>
      <c r="K19" s="96"/>
      <c r="L19" s="92"/>
    </row>
    <row r="20" spans="1:14" ht="12.75" customHeight="1" x14ac:dyDescent="0.25">
      <c r="A20" s="92"/>
      <c r="B20" s="93"/>
      <c r="C20" s="18" t="str">
        <f>CONCATENATE("Unidades ",Bases!$C15)</f>
        <v xml:space="preserve">Unidades </v>
      </c>
      <c r="D20" s="58" t="s">
        <v>167</v>
      </c>
      <c r="E20" s="97"/>
      <c r="F20" s="99">
        <v>0</v>
      </c>
      <c r="G20" s="99">
        <f>(F20*Bases!G11)+F20</f>
        <v>0</v>
      </c>
      <c r="H20" s="99">
        <f>(G20*Bases!H11)+G20</f>
        <v>0</v>
      </c>
      <c r="I20" s="99">
        <f>(H20*Bases!I11)+H20</f>
        <v>0</v>
      </c>
      <c r="J20" s="99">
        <f>(I20*Bases!J11)+I20</f>
        <v>0</v>
      </c>
      <c r="K20" s="96"/>
      <c r="L20" s="92"/>
    </row>
    <row r="21" spans="1:14" ht="12.75" customHeight="1" x14ac:dyDescent="0.25">
      <c r="A21" s="92"/>
      <c r="B21" s="93"/>
      <c r="C21" s="18" t="str">
        <f>CONCATENATE("Unidades ",Bases!$C16)</f>
        <v xml:space="preserve">Unidades </v>
      </c>
      <c r="D21" s="58" t="s">
        <v>167</v>
      </c>
      <c r="E21" s="97"/>
      <c r="F21" s="99">
        <v>0</v>
      </c>
      <c r="G21" s="99">
        <f>(F21*Bases!G11)+F21</f>
        <v>0</v>
      </c>
      <c r="H21" s="99">
        <f>(G21*Bases!H11)+G21</f>
        <v>0</v>
      </c>
      <c r="I21" s="99">
        <f>(H21*Bases!I11)+H21</f>
        <v>0</v>
      </c>
      <c r="J21" s="99">
        <f>(I21*Bases!J11)+I21</f>
        <v>0</v>
      </c>
      <c r="K21" s="96"/>
      <c r="L21" s="92"/>
    </row>
    <row r="22" spans="1:14" ht="12.75" customHeight="1" x14ac:dyDescent="0.25">
      <c r="A22" s="92"/>
      <c r="B22" s="93"/>
      <c r="C22" s="18" t="str">
        <f>CONCATENATE("Unidades ",Bases!$C17)</f>
        <v xml:space="preserve">Unidades </v>
      </c>
      <c r="D22" s="58" t="s">
        <v>167</v>
      </c>
      <c r="E22" s="97"/>
      <c r="F22" s="99">
        <v>0</v>
      </c>
      <c r="G22" s="99">
        <f>(F22*Bases!G11)+F22</f>
        <v>0</v>
      </c>
      <c r="H22" s="99">
        <f>(G22*Bases!H11)+G22</f>
        <v>0</v>
      </c>
      <c r="I22" s="99">
        <f>(H22*Bases!I11)+H22</f>
        <v>0</v>
      </c>
      <c r="J22" s="99">
        <f>(I22*Bases!J11)+I22</f>
        <v>0</v>
      </c>
      <c r="K22" s="96"/>
      <c r="L22" s="92"/>
    </row>
    <row r="23" spans="1:14" ht="12.75" customHeight="1" x14ac:dyDescent="0.25">
      <c r="A23" s="92"/>
      <c r="B23" s="93"/>
      <c r="C23" s="18" t="str">
        <f>CONCATENATE("Unidades ",Bases!$C18)</f>
        <v xml:space="preserve">Unidades </v>
      </c>
      <c r="D23" s="58" t="s">
        <v>167</v>
      </c>
      <c r="E23" s="97"/>
      <c r="F23" s="99">
        <v>0</v>
      </c>
      <c r="G23" s="99">
        <f>(F23*Bases!G11)+F23</f>
        <v>0</v>
      </c>
      <c r="H23" s="99">
        <f>(G23*Bases!H11)+G23</f>
        <v>0</v>
      </c>
      <c r="I23" s="99">
        <f>(H23*Bases!I11)+H23</f>
        <v>0</v>
      </c>
      <c r="J23" s="99">
        <f>(I23*Bases!J11)+I23</f>
        <v>0</v>
      </c>
      <c r="K23" s="96"/>
      <c r="L23" s="92"/>
    </row>
    <row r="24" spans="1:14" ht="12.75" customHeight="1" x14ac:dyDescent="0.25">
      <c r="A24" s="92"/>
      <c r="B24" s="93"/>
      <c r="C24" s="18" t="str">
        <f>CONCATENATE("Unidades ",Bases!$C19)</f>
        <v xml:space="preserve">Unidades </v>
      </c>
      <c r="D24" s="58" t="s">
        <v>167</v>
      </c>
      <c r="E24" s="97"/>
      <c r="F24" s="99">
        <v>0</v>
      </c>
      <c r="G24" s="99">
        <f>(F24*Bases!G11)+F24</f>
        <v>0</v>
      </c>
      <c r="H24" s="99">
        <f>(G24*Bases!H11)+G24</f>
        <v>0</v>
      </c>
      <c r="I24" s="99">
        <f>(H24*Bases!I11)+H24</f>
        <v>0</v>
      </c>
      <c r="J24" s="99">
        <f>(I24*Bases!J11)+I24</f>
        <v>0</v>
      </c>
      <c r="K24" s="96"/>
      <c r="L24" s="92"/>
      <c r="N24">
        <v>8</v>
      </c>
    </row>
    <row r="25" spans="1:14" ht="12.75" customHeight="1" x14ac:dyDescent="0.25">
      <c r="A25" s="92"/>
      <c r="B25" s="93"/>
      <c r="C25" s="18" t="str">
        <f>CONCATENATE("Unidades ",Bases!$C20)</f>
        <v xml:space="preserve">Unidades </v>
      </c>
      <c r="D25" s="58" t="s">
        <v>167</v>
      </c>
      <c r="E25" s="97"/>
      <c r="F25" s="99">
        <v>0</v>
      </c>
      <c r="G25" s="99">
        <f>(F25*Bases!G11)+F25</f>
        <v>0</v>
      </c>
      <c r="H25" s="99">
        <f>(G25*Bases!H11)+G25</f>
        <v>0</v>
      </c>
      <c r="I25" s="99">
        <f>(H25*Bases!I11)+H25</f>
        <v>0</v>
      </c>
      <c r="J25" s="99">
        <f>(I25*Bases!J11)+I25</f>
        <v>0</v>
      </c>
      <c r="K25" s="96"/>
      <c r="L25" s="92"/>
      <c r="N25">
        <f>+N24*30</f>
        <v>240</v>
      </c>
    </row>
    <row r="26" spans="1:14" ht="12.75" customHeight="1" x14ac:dyDescent="0.25">
      <c r="A26" s="92"/>
      <c r="B26" s="93"/>
      <c r="C26" s="18" t="str">
        <f>CONCATENATE("Unidades ",Bases!$C21)</f>
        <v xml:space="preserve">Unidades </v>
      </c>
      <c r="D26" s="58" t="s">
        <v>167</v>
      </c>
      <c r="E26" s="97"/>
      <c r="F26" s="99">
        <v>0</v>
      </c>
      <c r="G26" s="99">
        <f>(F26*Bases!G11)+F26</f>
        <v>0</v>
      </c>
      <c r="H26" s="99">
        <f>(G26*Bases!H11)+G26</f>
        <v>0</v>
      </c>
      <c r="I26" s="99">
        <f>(H26*Bases!I11)+H26</f>
        <v>0</v>
      </c>
      <c r="J26" s="99">
        <f>(I26*Bases!J11)+I26</f>
        <v>0</v>
      </c>
      <c r="K26" s="96"/>
      <c r="L26" s="92"/>
      <c r="N26">
        <f>+N25*12</f>
        <v>2880</v>
      </c>
    </row>
    <row r="27" spans="1:14" ht="12.75" customHeight="1" x14ac:dyDescent="0.25">
      <c r="A27" s="92"/>
      <c r="B27" s="93"/>
      <c r="C27" s="18" t="str">
        <f>CONCATENATE("Unidades ",Bases!$C22)</f>
        <v xml:space="preserve">Unidades </v>
      </c>
      <c r="D27" s="58" t="s">
        <v>167</v>
      </c>
      <c r="E27" s="97"/>
      <c r="F27" s="99">
        <v>0</v>
      </c>
      <c r="G27" s="99">
        <f>(F27*Bases!G11)+F27</f>
        <v>0</v>
      </c>
      <c r="H27" s="99">
        <f>(G27*Bases!H11)+G27</f>
        <v>0</v>
      </c>
      <c r="I27" s="99">
        <f>(H27*Bases!I11)+H27</f>
        <v>0</v>
      </c>
      <c r="J27" s="99">
        <f>(I27*Bases!J11)+I27</f>
        <v>0</v>
      </c>
      <c r="K27" s="96"/>
      <c r="L27" s="92"/>
    </row>
    <row r="28" spans="1:14" ht="12.75" customHeight="1" x14ac:dyDescent="0.25">
      <c r="A28" s="92"/>
      <c r="B28" s="93"/>
      <c r="C28" s="18" t="str">
        <f>CONCATENATE("Unidades ",Bases!$C23)</f>
        <v xml:space="preserve">Unidades </v>
      </c>
      <c r="D28" s="58" t="s">
        <v>167</v>
      </c>
      <c r="E28" s="97"/>
      <c r="F28" s="99">
        <v>0</v>
      </c>
      <c r="G28" s="99">
        <f>(F28*Bases!G11)+F28</f>
        <v>0</v>
      </c>
      <c r="H28" s="99">
        <f>(G28*Bases!H11)+G28</f>
        <v>0</v>
      </c>
      <c r="I28" s="99">
        <f>(H28*Bases!I11)+H28</f>
        <v>0</v>
      </c>
      <c r="J28" s="99">
        <f>(I28*Bases!J11)+I28</f>
        <v>0</v>
      </c>
      <c r="K28" s="96"/>
      <c r="L28" s="92"/>
    </row>
    <row r="29" spans="1:14" ht="12.75" customHeight="1" x14ac:dyDescent="0.25">
      <c r="A29" s="92"/>
      <c r="B29" s="93"/>
      <c r="C29" s="15" t="s">
        <v>175</v>
      </c>
      <c r="D29" s="61"/>
      <c r="E29" s="97"/>
      <c r="F29" s="97"/>
      <c r="G29" s="97"/>
      <c r="H29" s="97"/>
      <c r="I29" s="97"/>
      <c r="J29" s="97"/>
      <c r="K29" s="96"/>
      <c r="L29" s="92"/>
    </row>
    <row r="30" spans="1:14" ht="12.75" customHeight="1" x14ac:dyDescent="0.25">
      <c r="A30" s="92"/>
      <c r="B30" s="93"/>
      <c r="C30" s="18" t="s">
        <v>176</v>
      </c>
      <c r="D30" s="58" t="s">
        <v>167</v>
      </c>
      <c r="E30" s="97"/>
      <c r="F30" s="99">
        <v>2880</v>
      </c>
      <c r="G30" s="99">
        <v>2392</v>
      </c>
      <c r="H30" s="99">
        <v>2288</v>
      </c>
      <c r="I30" s="99">
        <v>2080</v>
      </c>
      <c r="J30" s="99">
        <v>2080</v>
      </c>
      <c r="K30" s="96"/>
      <c r="L30" s="92"/>
    </row>
    <row r="31" spans="1:14" ht="12.75" customHeight="1" x14ac:dyDescent="0.25">
      <c r="A31" s="92"/>
      <c r="B31" s="93"/>
      <c r="C31" s="18" t="s">
        <v>177</v>
      </c>
      <c r="D31" s="58" t="s">
        <v>167</v>
      </c>
      <c r="E31" s="97"/>
      <c r="F31" s="99">
        <v>2800</v>
      </c>
      <c r="G31" s="99">
        <v>2380</v>
      </c>
      <c r="H31" s="99">
        <v>2280</v>
      </c>
      <c r="I31" s="99">
        <v>2000</v>
      </c>
      <c r="J31" s="99">
        <v>2000</v>
      </c>
      <c r="K31" s="96"/>
      <c r="L31" s="92"/>
    </row>
    <row r="32" spans="1:14" ht="12.75" customHeight="1" x14ac:dyDescent="0.25">
      <c r="A32" s="92"/>
      <c r="B32" s="93"/>
      <c r="C32" s="18" t="s">
        <v>178</v>
      </c>
      <c r="D32" s="58" t="s">
        <v>125</v>
      </c>
      <c r="E32" s="97"/>
      <c r="F32" s="101">
        <f>IF(F30=0,0,(+F31/F30))</f>
        <v>0.97222222222222221</v>
      </c>
      <c r="G32" s="101">
        <f>IF(G30=0,0,(+G31/G30))</f>
        <v>0.99498327759197325</v>
      </c>
      <c r="H32" s="101">
        <f>IF(H30=0,0,(+H31/H30))</f>
        <v>0.99650349650349646</v>
      </c>
      <c r="I32" s="101">
        <f>IF(I30=0,0,(+I31/I30))</f>
        <v>0.96153846153846156</v>
      </c>
      <c r="J32" s="101">
        <f>IF(J30=0,0,(+J31/J30))</f>
        <v>0.96153846153846156</v>
      </c>
      <c r="K32" s="96"/>
      <c r="L32" s="92"/>
    </row>
    <row r="33" spans="1:12" ht="12.75" customHeight="1" x14ac:dyDescent="0.25">
      <c r="A33" s="92"/>
      <c r="B33" s="93"/>
      <c r="C33" s="18" t="s">
        <v>179</v>
      </c>
      <c r="D33" s="61"/>
      <c r="E33" s="97"/>
      <c r="F33" s="97"/>
      <c r="G33" s="97"/>
      <c r="H33" s="97"/>
      <c r="I33" s="97"/>
      <c r="J33" s="97"/>
      <c r="K33" s="96"/>
      <c r="L33" s="92"/>
    </row>
    <row r="34" spans="1:12" ht="12.75" customHeight="1" x14ac:dyDescent="0.25">
      <c r="A34" s="25"/>
      <c r="B34" s="65"/>
      <c r="C34" s="15" t="s">
        <v>180</v>
      </c>
      <c r="D34" s="68"/>
      <c r="E34" s="97"/>
      <c r="F34" s="97"/>
      <c r="G34" s="97"/>
      <c r="H34" s="97"/>
      <c r="I34" s="97"/>
      <c r="J34" s="97"/>
      <c r="K34" s="67"/>
      <c r="L34" s="25"/>
    </row>
    <row r="35" spans="1:12" ht="12.75" customHeight="1" x14ac:dyDescent="0.25">
      <c r="A35" s="25"/>
      <c r="B35" s="98"/>
      <c r="C35" s="18" t="s">
        <v>181</v>
      </c>
      <c r="D35" s="58" t="s">
        <v>182</v>
      </c>
      <c r="E35" s="97"/>
      <c r="F35" s="102">
        <f>IF(SUM(F19:F28)=0,0,SUMPRODUCT(F8:F17,F19:F28)/SUM(F19:F28))</f>
        <v>4500000</v>
      </c>
      <c r="G35" s="102">
        <f>IF(SUM(G19:G28)=0,0,SUMPRODUCT(G8:G17,G19:G28)/SUM(G19:G28))</f>
        <v>4998600</v>
      </c>
      <c r="H35" s="102">
        <f>IF(SUM(H19:H28)=0,0,SUMPRODUCT(H8:H17,H19:H28)/SUM(H19:H28))</f>
        <v>5499959.5800000001</v>
      </c>
      <c r="I35" s="102">
        <f>IF(SUM(I19:I28)=0,0,SUMPRODUCT(I8:I17,I19:I28)/SUM(I19:I28))</f>
        <v>5942156.330232</v>
      </c>
      <c r="J35" s="102">
        <f>IF(SUM(J19:J28)=0,0,SUMPRODUCT(J8:J17,J19:J28)/SUM(J19:J28))</f>
        <v>6419905.6991826529</v>
      </c>
      <c r="K35" s="67"/>
      <c r="L35" s="100"/>
    </row>
    <row r="36" spans="1:12" ht="12.75" customHeight="1" x14ac:dyDescent="0.25">
      <c r="A36" s="92"/>
      <c r="B36" s="93"/>
      <c r="C36" s="18" t="s">
        <v>183</v>
      </c>
      <c r="D36" s="58" t="s">
        <v>167</v>
      </c>
      <c r="E36" s="97"/>
      <c r="F36" s="103">
        <f>SUM(F19:F28)</f>
        <v>12</v>
      </c>
      <c r="G36" s="103">
        <f>SUM(G19:G28)</f>
        <v>12.648</v>
      </c>
      <c r="H36" s="103">
        <f>SUM(H19:H28)</f>
        <v>13.647192</v>
      </c>
      <c r="I36" s="103">
        <f>SUM(I19:I28)</f>
        <v>14.274962832</v>
      </c>
      <c r="J36" s="103">
        <f>SUM(J19:J28)</f>
        <v>14.974436010768001</v>
      </c>
      <c r="K36" s="96"/>
      <c r="L36" s="92"/>
    </row>
    <row r="37" spans="1:12" ht="12.75" customHeight="1" x14ac:dyDescent="0.25">
      <c r="A37" s="25"/>
      <c r="B37" s="65"/>
      <c r="C37" s="18" t="s">
        <v>183</v>
      </c>
      <c r="D37" s="58" t="s">
        <v>182</v>
      </c>
      <c r="E37" s="97"/>
      <c r="F37" s="104">
        <f>(F8*F19)+(F9*F20)+(F10*F21)+(F11*F22)+(F12*F23)+(F13*F24)+(F14*F25)+(F15*F26)+(F16*F27)+(F17*F28)</f>
        <v>54000000</v>
      </c>
      <c r="G37" s="104">
        <f>(G8*G19)+(G9*G20)+(G10*G21)+(G11*G22)+(G12*G23)+(G13*G24)+(G14*G25)+(G15*G26)+(G16*G27)+(G17*G28)</f>
        <v>63222292.799999997</v>
      </c>
      <c r="H37" s="104">
        <f>(H8*H19)+(H9*H20)+(H10*H21)+(H11*H22)+(H12*H23)+(H13*H24)+(H14*H25)+(H15*H26)+(H16*H27)+(H17*H28)</f>
        <v>75059004.380499363</v>
      </c>
      <c r="I37" s="104">
        <f>(I8*I19)+(I9*I20)+(I10*I21)+(I11*I22)+(I12*I23)+(I13*I24)+(I14*I25)+(I15*I26)+(I16*I27)+(I17*I28)</f>
        <v>84824060.755995318</v>
      </c>
      <c r="J37" s="104">
        <f>(J8*J19)+(J9*J20)+(J10*J21)+(J11*J22)+(J12*J23)+(J13*J24)+(J14*J25)+(J15*J26)+(J16*J27)+(J17*J28)</f>
        <v>96134467.087575436</v>
      </c>
      <c r="K37" s="67"/>
      <c r="L37" s="25"/>
    </row>
    <row r="38" spans="1:12" ht="12.75" customHeight="1" x14ac:dyDescent="0.25">
      <c r="A38" s="25"/>
      <c r="B38" s="65"/>
      <c r="C38" s="15" t="s">
        <v>184</v>
      </c>
      <c r="D38" s="54"/>
      <c r="E38" s="97"/>
      <c r="F38" s="97"/>
      <c r="G38" s="97"/>
      <c r="H38" s="97"/>
      <c r="I38" s="97"/>
      <c r="J38" s="97"/>
      <c r="K38" s="67"/>
      <c r="L38" s="25"/>
    </row>
    <row r="39" spans="1:12" ht="12.75" customHeight="1" x14ac:dyDescent="0.25">
      <c r="A39" s="25"/>
      <c r="B39" s="65"/>
      <c r="C39" s="18" t="s">
        <v>185</v>
      </c>
      <c r="D39" s="58" t="s">
        <v>186</v>
      </c>
      <c r="E39" s="97"/>
      <c r="F39" s="105">
        <v>0.05</v>
      </c>
      <c r="G39" s="105">
        <v>0.08</v>
      </c>
      <c r="H39" s="105">
        <v>0.1</v>
      </c>
      <c r="I39" s="105">
        <v>0.1</v>
      </c>
      <c r="J39" s="105">
        <v>0.1</v>
      </c>
      <c r="K39" s="67"/>
      <c r="L39" s="25"/>
    </row>
    <row r="40" spans="1:12" ht="12.75" customHeight="1" x14ac:dyDescent="0.25">
      <c r="A40" s="25"/>
      <c r="B40" s="93"/>
      <c r="C40" s="18" t="s">
        <v>187</v>
      </c>
      <c r="D40" s="58" t="s">
        <v>182</v>
      </c>
      <c r="E40" s="97"/>
      <c r="F40" s="104">
        <f>F37*F39</f>
        <v>2700000</v>
      </c>
      <c r="G40" s="104">
        <f>G37*G39</f>
        <v>5057783.4239999996</v>
      </c>
      <c r="H40" s="104">
        <f>H37*H39</f>
        <v>7505900.4380499367</v>
      </c>
      <c r="I40" s="104">
        <f>I37*I39</f>
        <v>8482406.0755995326</v>
      </c>
      <c r="J40" s="104">
        <f>J37*J39</f>
        <v>9613446.7087575439</v>
      </c>
      <c r="K40" s="67"/>
      <c r="L40" s="92"/>
    </row>
    <row r="41" spans="1:12" ht="12.75" customHeight="1" x14ac:dyDescent="0.25">
      <c r="A41" s="25"/>
      <c r="B41" s="94"/>
      <c r="C41" s="53" t="s">
        <v>188</v>
      </c>
      <c r="D41" s="61"/>
      <c r="E41" s="97"/>
      <c r="F41" s="103"/>
      <c r="G41" s="103"/>
      <c r="H41" s="103"/>
      <c r="I41" s="103"/>
      <c r="J41" s="103"/>
      <c r="K41" s="68"/>
      <c r="L41" s="92"/>
    </row>
    <row r="42" spans="1:12" ht="12.75" customHeight="1" x14ac:dyDescent="0.25">
      <c r="A42" s="25"/>
      <c r="B42" s="94"/>
      <c r="C42" s="18" t="s">
        <v>189</v>
      </c>
      <c r="D42" s="58" t="s">
        <v>182</v>
      </c>
      <c r="E42" s="97"/>
      <c r="F42" s="99">
        <v>0</v>
      </c>
      <c r="G42" s="99">
        <v>0</v>
      </c>
      <c r="H42" s="99">
        <v>0</v>
      </c>
      <c r="I42" s="99">
        <v>0</v>
      </c>
      <c r="J42" s="99">
        <v>0</v>
      </c>
      <c r="K42" s="68"/>
      <c r="L42" s="92"/>
    </row>
    <row r="43" spans="1:12" ht="4.5" customHeight="1" x14ac:dyDescent="0.25">
      <c r="A43" s="25"/>
      <c r="B43" s="94"/>
      <c r="C43" s="106"/>
      <c r="D43" s="61"/>
      <c r="E43" s="97"/>
      <c r="F43" s="97"/>
      <c r="G43" s="61"/>
      <c r="H43" s="97"/>
      <c r="I43" s="97"/>
      <c r="J43" s="97"/>
      <c r="K43" s="68"/>
      <c r="L43" s="92"/>
    </row>
    <row r="44" spans="1:12" ht="60" customHeight="1" x14ac:dyDescent="0.25">
      <c r="A44" s="25"/>
      <c r="B44" s="94"/>
      <c r="C44" s="107" t="s">
        <v>190</v>
      </c>
      <c r="D44" s="430"/>
      <c r="E44" s="431"/>
      <c r="F44" s="431"/>
      <c r="G44" s="431"/>
      <c r="H44" s="431"/>
      <c r="I44" s="431"/>
      <c r="J44" s="431"/>
      <c r="K44" s="432"/>
      <c r="L44" s="92"/>
    </row>
    <row r="45" spans="1:12" ht="12.75" customHeight="1" x14ac:dyDescent="0.25">
      <c r="A45" s="25"/>
      <c r="B45" s="25"/>
      <c r="C45" s="108"/>
      <c r="D45" s="109"/>
      <c r="E45" s="110"/>
      <c r="F45" s="110"/>
      <c r="G45" s="110"/>
      <c r="H45" s="110"/>
      <c r="I45" s="110"/>
      <c r="J45" s="110"/>
      <c r="K45" s="25"/>
      <c r="L45" s="25"/>
    </row>
    <row r="46" spans="1:12" ht="12.75" hidden="1" customHeight="1" x14ac:dyDescent="0.25">
      <c r="A46" s="25"/>
      <c r="E46" s="80"/>
      <c r="F46" s="80"/>
      <c r="G46" s="80"/>
      <c r="H46" s="80"/>
      <c r="I46" s="80"/>
      <c r="J46" s="80"/>
      <c r="L46" s="100"/>
    </row>
    <row r="47" spans="1:12" ht="12.75" hidden="1" customHeight="1" x14ac:dyDescent="0.25">
      <c r="A47" s="25"/>
      <c r="E47" s="80"/>
      <c r="F47" s="80"/>
      <c r="G47" s="80"/>
      <c r="H47" s="80"/>
      <c r="I47" s="80"/>
      <c r="J47" s="80"/>
      <c r="L47" s="100"/>
    </row>
    <row r="48" spans="1:12" ht="12.75" hidden="1" customHeight="1" x14ac:dyDescent="0.25">
      <c r="A48" s="25"/>
      <c r="E48" s="80"/>
      <c r="F48" s="80"/>
      <c r="G48" s="80"/>
      <c r="H48" s="80"/>
      <c r="I48" s="80"/>
      <c r="J48" s="80"/>
      <c r="L48" s="100"/>
    </row>
    <row r="49" spans="1:12" ht="12.75" hidden="1" customHeight="1" x14ac:dyDescent="0.25">
      <c r="A49" s="25"/>
      <c r="E49" s="80"/>
      <c r="F49" s="80"/>
      <c r="G49" s="80"/>
      <c r="H49" s="80"/>
      <c r="I49" s="80"/>
      <c r="J49" s="80"/>
      <c r="L49" s="100"/>
    </row>
    <row r="50" spans="1:12" ht="12.75" hidden="1" customHeight="1" x14ac:dyDescent="0.25">
      <c r="A50" s="25"/>
      <c r="E50" s="80"/>
      <c r="F50" s="80"/>
      <c r="G50" s="80"/>
      <c r="H50" s="80"/>
      <c r="I50" s="80"/>
      <c r="J50" s="80"/>
      <c r="L50" s="100"/>
    </row>
    <row r="51" spans="1:12" ht="12.75" hidden="1" customHeight="1" x14ac:dyDescent="0.25">
      <c r="A51" s="25"/>
      <c r="E51" s="80"/>
      <c r="F51" s="80"/>
      <c r="G51" s="80"/>
      <c r="H51" s="80"/>
      <c r="I51" s="80"/>
      <c r="J51" s="80"/>
      <c r="L51" s="100"/>
    </row>
    <row r="52" spans="1:12" ht="12.75" hidden="1" customHeight="1" x14ac:dyDescent="0.25">
      <c r="A52" s="25"/>
      <c r="E52" s="80"/>
      <c r="F52" s="80"/>
      <c r="G52" s="80"/>
      <c r="H52" s="80"/>
      <c r="I52" s="80"/>
      <c r="J52" s="80"/>
      <c r="L52" s="100"/>
    </row>
    <row r="53" spans="1:12" ht="12.75" hidden="1" customHeight="1" x14ac:dyDescent="0.25">
      <c r="A53" s="25"/>
      <c r="B53" s="68"/>
      <c r="C53" s="111"/>
      <c r="D53" s="61"/>
      <c r="E53" s="97"/>
      <c r="F53" s="97"/>
      <c r="G53" s="97"/>
      <c r="H53" s="97"/>
      <c r="I53" s="97"/>
      <c r="J53" s="97"/>
      <c r="K53" s="68"/>
      <c r="L53" s="100"/>
    </row>
    <row r="54" spans="1:12" ht="12.75" hidden="1" customHeight="1" x14ac:dyDescent="0.25">
      <c r="A54" s="25"/>
      <c r="B54" s="68"/>
      <c r="C54" s="111"/>
      <c r="D54" s="61"/>
      <c r="E54" s="97"/>
      <c r="F54" s="97"/>
      <c r="G54" s="97"/>
      <c r="H54" s="97"/>
      <c r="I54" s="97"/>
      <c r="J54" s="97"/>
      <c r="K54" s="68"/>
      <c r="L54" s="100"/>
    </row>
    <row r="55" spans="1:12" ht="12.75" hidden="1" customHeight="1" x14ac:dyDescent="0.25">
      <c r="A55" s="25"/>
      <c r="B55" s="68"/>
      <c r="C55" s="111"/>
      <c r="D55" s="61"/>
      <c r="E55" s="97"/>
      <c r="F55" s="97"/>
      <c r="G55" s="97"/>
      <c r="H55" s="97"/>
      <c r="I55" s="97"/>
      <c r="J55" s="97"/>
      <c r="K55" s="68"/>
      <c r="L55" s="100"/>
    </row>
    <row r="56" spans="1:12" ht="12.75" hidden="1" customHeight="1" x14ac:dyDescent="0.25">
      <c r="A56" s="25"/>
      <c r="B56" s="68"/>
      <c r="C56" s="111"/>
      <c r="D56" s="61"/>
      <c r="E56" s="97"/>
      <c r="F56" s="97"/>
      <c r="G56" s="97"/>
      <c r="H56" s="97"/>
      <c r="I56" s="97"/>
      <c r="J56" s="97"/>
      <c r="K56" s="68"/>
      <c r="L56" s="25"/>
    </row>
    <row r="57" spans="1:12" ht="12.75" hidden="1" customHeight="1" x14ac:dyDescent="0.25">
      <c r="A57" s="25"/>
      <c r="B57" s="68"/>
      <c r="C57" s="111"/>
      <c r="D57" s="61"/>
      <c r="E57" s="97"/>
      <c r="F57" s="97"/>
      <c r="G57" s="97"/>
      <c r="H57" s="97"/>
      <c r="I57" s="97"/>
      <c r="J57" s="97"/>
      <c r="K57" s="68"/>
      <c r="L57" s="25"/>
    </row>
    <row r="58" spans="1:12" ht="12.75" hidden="1" customHeight="1" x14ac:dyDescent="0.25">
      <c r="A58" s="25"/>
      <c r="B58" s="68"/>
      <c r="C58" s="111"/>
      <c r="D58" s="61"/>
      <c r="E58" s="97"/>
      <c r="F58" s="97"/>
      <c r="G58" s="97"/>
      <c r="H58" s="97"/>
      <c r="I58" s="97"/>
      <c r="J58" s="97"/>
      <c r="K58" s="68"/>
      <c r="L58" s="25"/>
    </row>
    <row r="59" spans="1:12" ht="12.75" hidden="1" customHeight="1" x14ac:dyDescent="0.25">
      <c r="A59" s="25"/>
      <c r="B59" s="68"/>
      <c r="C59" s="111"/>
      <c r="D59" s="61"/>
      <c r="E59" s="97"/>
      <c r="F59" s="97"/>
      <c r="G59" s="97"/>
      <c r="H59" s="97"/>
      <c r="I59" s="97"/>
      <c r="J59" s="97"/>
      <c r="K59" s="68"/>
      <c r="L59" s="100"/>
    </row>
    <row r="60" spans="1:12" ht="12.75" hidden="1" customHeight="1" x14ac:dyDescent="0.25">
      <c r="A60" s="25"/>
      <c r="B60" s="68"/>
      <c r="C60" s="68"/>
      <c r="D60" s="68"/>
      <c r="E60" s="97"/>
      <c r="F60" s="97"/>
      <c r="G60" s="97"/>
      <c r="H60" s="97"/>
      <c r="I60" s="97"/>
      <c r="J60" s="97"/>
      <c r="K60" s="68"/>
      <c r="L60" s="100"/>
    </row>
    <row r="61" spans="1:12" ht="12.75" hidden="1" customHeight="1" x14ac:dyDescent="0.25">
      <c r="A61" s="25"/>
      <c r="B61" s="68"/>
      <c r="C61" s="68"/>
      <c r="D61" s="68"/>
      <c r="E61" s="97"/>
      <c r="F61" s="97"/>
      <c r="G61" s="97"/>
      <c r="H61" s="97"/>
      <c r="I61" s="97"/>
      <c r="J61" s="97"/>
      <c r="K61" s="68"/>
      <c r="L61" s="100"/>
    </row>
    <row r="62" spans="1:12" ht="12.75" hidden="1" customHeight="1" x14ac:dyDescent="0.25">
      <c r="A62" s="25"/>
      <c r="B62" s="68"/>
      <c r="C62" s="68"/>
      <c r="D62" s="68"/>
      <c r="E62" s="97"/>
      <c r="F62" s="97"/>
      <c r="G62" s="97"/>
      <c r="H62" s="97"/>
      <c r="I62" s="97"/>
      <c r="J62" s="97"/>
      <c r="K62" s="68"/>
      <c r="L62" s="100"/>
    </row>
    <row r="63" spans="1:12" ht="12.75" hidden="1" customHeight="1" x14ac:dyDescent="0.25">
      <c r="A63" s="25"/>
      <c r="B63" s="68"/>
      <c r="C63" s="68"/>
      <c r="D63" s="68"/>
      <c r="E63" s="97"/>
      <c r="F63" s="97"/>
      <c r="G63" s="97"/>
      <c r="H63" s="97"/>
      <c r="I63" s="97"/>
      <c r="J63" s="97"/>
      <c r="K63" s="68"/>
      <c r="L63" s="100"/>
    </row>
    <row r="64" spans="1:12" ht="12.75" hidden="1" customHeight="1" x14ac:dyDescent="0.25">
      <c r="A64" s="25"/>
      <c r="B64" s="68"/>
      <c r="C64" s="68"/>
      <c r="D64" s="68"/>
      <c r="E64" s="97"/>
      <c r="F64" s="97"/>
      <c r="G64" s="97"/>
      <c r="H64" s="97"/>
      <c r="I64" s="97"/>
      <c r="J64" s="97"/>
      <c r="K64" s="68"/>
      <c r="L64" s="100"/>
    </row>
    <row r="65" spans="1:12" ht="12.75" hidden="1" customHeight="1" x14ac:dyDescent="0.25">
      <c r="A65" s="25"/>
      <c r="B65" s="68"/>
      <c r="C65" s="68"/>
      <c r="D65" s="68"/>
      <c r="E65" s="97"/>
      <c r="F65" s="97"/>
      <c r="G65" s="97"/>
      <c r="H65" s="97"/>
      <c r="I65" s="97"/>
      <c r="J65" s="97"/>
      <c r="K65" s="68"/>
      <c r="L65" s="100"/>
    </row>
    <row r="66" spans="1:12" ht="12.75" hidden="1" customHeight="1" x14ac:dyDescent="0.25">
      <c r="A66" s="25"/>
      <c r="B66" s="68"/>
      <c r="C66" s="68"/>
      <c r="D66" s="68"/>
      <c r="E66" s="97"/>
      <c r="F66" s="97"/>
      <c r="G66" s="97"/>
      <c r="H66" s="97"/>
      <c r="I66" s="97"/>
      <c r="J66" s="97"/>
      <c r="K66" s="68"/>
      <c r="L66" s="100"/>
    </row>
    <row r="67" spans="1:12" ht="12.75" hidden="1" customHeight="1" x14ac:dyDescent="0.25">
      <c r="A67" s="25"/>
      <c r="B67" s="68"/>
      <c r="C67" s="68"/>
      <c r="D67" s="68"/>
      <c r="E67" s="97"/>
      <c r="F67" s="97"/>
      <c r="G67" s="97"/>
      <c r="H67" s="97"/>
      <c r="I67" s="97"/>
      <c r="J67" s="97"/>
      <c r="K67" s="68"/>
      <c r="L67" s="100"/>
    </row>
    <row r="68" spans="1:12" ht="12.75" hidden="1" customHeight="1" x14ac:dyDescent="0.25">
      <c r="A68" s="25"/>
      <c r="B68" s="68"/>
      <c r="C68" s="68"/>
      <c r="D68" s="68"/>
      <c r="E68" s="97"/>
      <c r="F68" s="97"/>
      <c r="G68" s="97"/>
      <c r="H68" s="97"/>
      <c r="I68" s="97"/>
      <c r="J68" s="97"/>
      <c r="K68" s="68"/>
      <c r="L68" s="100"/>
    </row>
    <row r="69" spans="1:12" ht="12.75" hidden="1" customHeight="1" x14ac:dyDescent="0.25">
      <c r="A69" s="25"/>
      <c r="B69" s="68"/>
      <c r="C69" s="68"/>
      <c r="D69" s="68"/>
      <c r="E69" s="97"/>
      <c r="F69" s="97"/>
      <c r="G69" s="97"/>
      <c r="H69" s="97"/>
      <c r="I69" s="97"/>
      <c r="J69" s="97"/>
      <c r="K69" s="68"/>
      <c r="L69" s="100"/>
    </row>
    <row r="70" spans="1:12" ht="12.75" hidden="1" customHeight="1" x14ac:dyDescent="0.25">
      <c r="A70" s="25"/>
      <c r="B70" s="68"/>
      <c r="C70" s="68"/>
      <c r="D70" s="68"/>
      <c r="E70" s="97"/>
      <c r="F70" s="97"/>
      <c r="G70" s="97"/>
      <c r="H70" s="97"/>
      <c r="I70" s="97"/>
      <c r="J70" s="97"/>
      <c r="K70" s="68"/>
      <c r="L70" s="100"/>
    </row>
    <row r="71" spans="1:12" ht="12.75" hidden="1" customHeight="1" x14ac:dyDescent="0.25">
      <c r="A71" s="25"/>
      <c r="B71" s="68"/>
      <c r="C71" s="68"/>
      <c r="D71" s="68"/>
      <c r="E71" s="97"/>
      <c r="F71" s="97"/>
      <c r="G71" s="97"/>
      <c r="H71" s="97"/>
      <c r="I71" s="97"/>
      <c r="J71" s="97"/>
      <c r="K71" s="68"/>
      <c r="L71" s="100"/>
    </row>
    <row r="72" spans="1:12" ht="12.75" hidden="1" customHeight="1" x14ac:dyDescent="0.25">
      <c r="A72" s="25"/>
      <c r="B72" s="68"/>
      <c r="C72" s="68"/>
      <c r="D72" s="68"/>
      <c r="E72" s="97"/>
      <c r="F72" s="97"/>
      <c r="G72" s="97"/>
      <c r="H72" s="97"/>
      <c r="I72" s="97"/>
      <c r="J72" s="97"/>
      <c r="K72" s="68"/>
      <c r="L72" s="100"/>
    </row>
    <row r="73" spans="1:12" ht="12.75" hidden="1" customHeight="1" x14ac:dyDescent="0.25">
      <c r="A73" s="25"/>
      <c r="B73" s="68"/>
      <c r="C73" s="68"/>
      <c r="D73" s="68"/>
      <c r="E73" s="97"/>
      <c r="F73" s="97"/>
      <c r="G73" s="97"/>
      <c r="H73" s="97"/>
      <c r="I73" s="97"/>
      <c r="J73" s="97"/>
      <c r="K73" s="68"/>
      <c r="L73" s="100"/>
    </row>
    <row r="74" spans="1:12" ht="12.75" hidden="1" customHeight="1" x14ac:dyDescent="0.25">
      <c r="A74" s="25"/>
      <c r="B74" s="68"/>
      <c r="C74" s="68"/>
      <c r="D74" s="68"/>
      <c r="E74" s="97"/>
      <c r="F74" s="97"/>
      <c r="G74" s="97"/>
      <c r="H74" s="97"/>
      <c r="I74" s="97"/>
      <c r="J74" s="97"/>
      <c r="K74" s="68"/>
      <c r="L74" s="25"/>
    </row>
    <row r="75" spans="1:12" ht="12.75" hidden="1" customHeight="1" x14ac:dyDescent="0.25">
      <c r="A75" s="25"/>
      <c r="B75" s="68"/>
      <c r="C75" s="68"/>
      <c r="D75" s="68"/>
      <c r="E75" s="97"/>
      <c r="F75" s="97"/>
      <c r="G75" s="97"/>
      <c r="H75" s="97"/>
      <c r="I75" s="97"/>
      <c r="J75" s="97"/>
      <c r="K75" s="68"/>
      <c r="L75" s="112"/>
    </row>
    <row r="76" spans="1:12" ht="12.75" hidden="1" customHeight="1" x14ac:dyDescent="0.25">
      <c r="A76" s="25"/>
      <c r="B76" s="68"/>
      <c r="C76" s="68"/>
      <c r="D76" s="68"/>
      <c r="E76" s="97"/>
      <c r="F76" s="97"/>
      <c r="G76" s="97"/>
      <c r="H76" s="97"/>
      <c r="I76" s="97"/>
      <c r="J76" s="97"/>
      <c r="K76" s="68"/>
      <c r="L76" s="112"/>
    </row>
    <row r="77" spans="1:12" ht="12.75" hidden="1" customHeight="1" x14ac:dyDescent="0.25">
      <c r="A77" s="25"/>
      <c r="B77" s="68"/>
      <c r="C77" s="68"/>
      <c r="D77" s="68"/>
      <c r="E77" s="97"/>
      <c r="F77" s="97"/>
      <c r="G77" s="97"/>
      <c r="H77" s="97"/>
      <c r="I77" s="97"/>
      <c r="J77" s="97"/>
      <c r="K77" s="68"/>
      <c r="L77" s="112"/>
    </row>
    <row r="78" spans="1:12" ht="12.75" hidden="1" customHeight="1" x14ac:dyDescent="0.25">
      <c r="A78" s="25"/>
      <c r="B78" s="68"/>
      <c r="C78" s="68"/>
      <c r="D78" s="68"/>
      <c r="E78" s="97"/>
      <c r="F78" s="97"/>
      <c r="G78" s="97"/>
      <c r="H78" s="97"/>
      <c r="I78" s="97"/>
      <c r="J78" s="97"/>
      <c r="K78" s="68"/>
      <c r="L78" s="25"/>
    </row>
    <row r="79" spans="1:12" ht="12.75" hidden="1" customHeight="1" x14ac:dyDescent="0.25">
      <c r="A79" s="25"/>
      <c r="B79" s="68"/>
      <c r="C79" s="68"/>
      <c r="D79" s="68"/>
      <c r="E79" s="97"/>
      <c r="F79" s="97"/>
      <c r="G79" s="97"/>
      <c r="H79" s="97"/>
      <c r="I79" s="97"/>
      <c r="J79" s="97"/>
      <c r="K79" s="68"/>
      <c r="L79" s="25"/>
    </row>
    <row r="80" spans="1:12" ht="12.75" hidden="1" customHeight="1" x14ac:dyDescent="0.25">
      <c r="A80" s="25"/>
      <c r="B80" s="68"/>
      <c r="C80" s="68"/>
      <c r="D80" s="68"/>
      <c r="E80" s="97"/>
      <c r="F80" s="97"/>
      <c r="G80" s="97"/>
      <c r="H80" s="97"/>
      <c r="I80" s="97"/>
      <c r="J80" s="97"/>
      <c r="K80" s="68"/>
      <c r="L80" s="25"/>
    </row>
    <row r="81" spans="1:12" ht="12.75" hidden="1" customHeight="1" x14ac:dyDescent="0.25">
      <c r="A81" s="25"/>
      <c r="B81" s="68"/>
      <c r="C81" s="68"/>
      <c r="D81" s="68"/>
      <c r="E81" s="97"/>
      <c r="F81" s="97"/>
      <c r="G81" s="97"/>
      <c r="H81" s="97"/>
      <c r="I81" s="97"/>
      <c r="J81" s="97"/>
      <c r="K81" s="68"/>
      <c r="L81" s="25"/>
    </row>
    <row r="82" spans="1:12" ht="12.75" hidden="1" customHeight="1" x14ac:dyDescent="0.25">
      <c r="A82" s="25"/>
      <c r="B82" s="68"/>
      <c r="C82" s="68"/>
      <c r="D82" s="68"/>
      <c r="E82" s="97"/>
      <c r="F82" s="97"/>
      <c r="G82" s="97"/>
      <c r="H82" s="97"/>
      <c r="I82" s="97"/>
      <c r="J82" s="97"/>
      <c r="K82" s="68"/>
      <c r="L82" s="25"/>
    </row>
    <row r="83" spans="1:12" ht="12.75" hidden="1" customHeight="1" x14ac:dyDescent="0.25">
      <c r="A83" s="25"/>
      <c r="B83" s="68"/>
      <c r="C83" s="68"/>
      <c r="D83" s="68"/>
      <c r="E83" s="97"/>
      <c r="F83" s="97"/>
      <c r="G83" s="97"/>
      <c r="H83" s="97"/>
      <c r="I83" s="97"/>
      <c r="J83" s="97"/>
      <c r="K83" s="68"/>
      <c r="L83" s="25"/>
    </row>
    <row r="84" spans="1:12" ht="12.75" hidden="1" customHeight="1" x14ac:dyDescent="0.25">
      <c r="A84" s="25"/>
      <c r="B84" s="68"/>
      <c r="C84" s="68"/>
      <c r="D84" s="68"/>
      <c r="E84" s="97"/>
      <c r="F84" s="97"/>
      <c r="G84" s="97"/>
      <c r="H84" s="97"/>
      <c r="I84" s="97"/>
      <c r="J84" s="97"/>
      <c r="K84" s="68"/>
      <c r="L84" s="25"/>
    </row>
    <row r="85" spans="1:12" ht="12.75" hidden="1" customHeight="1" x14ac:dyDescent="0.25">
      <c r="A85" s="25"/>
      <c r="B85" s="68"/>
      <c r="C85" s="68"/>
      <c r="D85" s="68"/>
      <c r="E85" s="97"/>
      <c r="F85" s="97"/>
      <c r="G85" s="97"/>
      <c r="H85" s="97"/>
      <c r="I85" s="97"/>
      <c r="J85" s="97"/>
      <c r="K85" s="68"/>
      <c r="L85" s="25"/>
    </row>
    <row r="86" spans="1:12" ht="12.75" hidden="1" customHeight="1" x14ac:dyDescent="0.25">
      <c r="A86" s="25"/>
      <c r="B86" s="68"/>
      <c r="C86" s="68"/>
      <c r="D86" s="68"/>
      <c r="E86" s="97"/>
      <c r="F86" s="97"/>
      <c r="G86" s="97"/>
      <c r="H86" s="97"/>
      <c r="I86" s="97"/>
      <c r="J86" s="97"/>
      <c r="K86" s="68"/>
      <c r="L86" s="112"/>
    </row>
    <row r="87" spans="1:12" ht="12.75" hidden="1" customHeight="1" x14ac:dyDescent="0.25">
      <c r="A87" s="25"/>
      <c r="B87" s="68"/>
      <c r="C87" s="68"/>
      <c r="D87" s="68"/>
      <c r="E87" s="97"/>
      <c r="F87" s="97"/>
      <c r="G87" s="97"/>
      <c r="H87" s="97"/>
      <c r="I87" s="97"/>
      <c r="J87" s="97"/>
      <c r="K87" s="68"/>
      <c r="L87" s="112"/>
    </row>
    <row r="88" spans="1:12" ht="12.75" hidden="1" customHeight="1" x14ac:dyDescent="0.25">
      <c r="A88" s="25"/>
      <c r="B88" s="68"/>
      <c r="C88" s="68"/>
      <c r="D88" s="68"/>
      <c r="E88" s="97"/>
      <c r="F88" s="97"/>
      <c r="G88" s="97"/>
      <c r="H88" s="97"/>
      <c r="I88" s="97"/>
      <c r="J88" s="97"/>
      <c r="K88" s="68"/>
      <c r="L88" s="25"/>
    </row>
    <row r="89" spans="1:12" ht="12.75" hidden="1" customHeight="1" x14ac:dyDescent="0.25">
      <c r="A89" s="25"/>
      <c r="B89" s="68"/>
      <c r="C89" s="68"/>
      <c r="D89" s="68"/>
      <c r="E89" s="97"/>
      <c r="F89" s="97"/>
      <c r="G89" s="97"/>
      <c r="H89" s="97"/>
      <c r="I89" s="97"/>
      <c r="J89" s="97"/>
      <c r="K89" s="68"/>
      <c r="L89" s="25"/>
    </row>
    <row r="90" spans="1:12" ht="12.75" hidden="1" customHeight="1" x14ac:dyDescent="0.25">
      <c r="A90" s="25"/>
      <c r="B90" s="68"/>
      <c r="C90" s="68"/>
      <c r="D90" s="68"/>
      <c r="E90" s="97"/>
      <c r="F90" s="97"/>
      <c r="G90" s="97"/>
      <c r="H90" s="97"/>
      <c r="I90" s="97"/>
      <c r="J90" s="97"/>
      <c r="K90" s="68"/>
      <c r="L90" s="25"/>
    </row>
    <row r="91" spans="1:12" ht="12.75" hidden="1" customHeight="1" x14ac:dyDescent="0.25">
      <c r="A91" s="25"/>
      <c r="B91" s="68"/>
      <c r="C91" s="68"/>
      <c r="D91" s="68"/>
      <c r="E91" s="97"/>
      <c r="F91" s="97"/>
      <c r="G91" s="97"/>
      <c r="H91" s="97"/>
      <c r="I91" s="97"/>
      <c r="J91" s="97"/>
      <c r="K91" s="68"/>
      <c r="L91" s="25"/>
    </row>
    <row r="92" spans="1:12" ht="12.75" hidden="1" customHeight="1" x14ac:dyDescent="0.25">
      <c r="A92" s="25"/>
      <c r="B92" s="68"/>
      <c r="C92" s="68"/>
      <c r="D92" s="68"/>
      <c r="E92" s="97"/>
      <c r="F92" s="97"/>
      <c r="G92" s="97"/>
      <c r="H92" s="97"/>
      <c r="I92" s="97"/>
      <c r="J92" s="97"/>
      <c r="K92" s="68"/>
      <c r="L92" s="112"/>
    </row>
    <row r="93" spans="1:12" ht="12.75" hidden="1" customHeight="1" x14ac:dyDescent="0.25">
      <c r="A93" s="25"/>
      <c r="B93" s="68"/>
      <c r="C93" s="68"/>
      <c r="D93" s="68"/>
      <c r="E93" s="97"/>
      <c r="F93" s="97"/>
      <c r="G93" s="97"/>
      <c r="H93" s="97"/>
      <c r="I93" s="97"/>
      <c r="J93" s="97"/>
      <c r="K93" s="68"/>
      <c r="L93" s="112"/>
    </row>
    <row r="94" spans="1:12" ht="12.75" hidden="1" customHeight="1" x14ac:dyDescent="0.25">
      <c r="A94" s="25"/>
      <c r="B94" s="68"/>
      <c r="C94" s="68"/>
      <c r="D94" s="68"/>
      <c r="E94" s="97"/>
      <c r="F94" s="97"/>
      <c r="G94" s="97"/>
      <c r="H94" s="97"/>
      <c r="I94" s="97"/>
      <c r="J94" s="97"/>
      <c r="K94" s="68"/>
      <c r="L94" s="112"/>
    </row>
    <row r="95" spans="1:12" ht="12.75" hidden="1" customHeight="1" x14ac:dyDescent="0.25">
      <c r="A95" s="25"/>
      <c r="B95" s="68"/>
      <c r="C95" s="68"/>
      <c r="D95" s="68"/>
      <c r="E95" s="97"/>
      <c r="F95" s="97"/>
      <c r="G95" s="97"/>
      <c r="H95" s="97"/>
      <c r="I95" s="97"/>
      <c r="J95" s="97"/>
      <c r="K95" s="68"/>
      <c r="L95" s="92"/>
    </row>
    <row r="96" spans="1:12" ht="12.75" hidden="1" customHeight="1" x14ac:dyDescent="0.25">
      <c r="A96" s="25"/>
      <c r="B96" s="68"/>
      <c r="C96" s="68"/>
      <c r="D96" s="68"/>
      <c r="E96" s="97"/>
      <c r="F96" s="97"/>
      <c r="G96" s="97"/>
      <c r="H96" s="97"/>
      <c r="I96" s="97"/>
      <c r="J96" s="97"/>
      <c r="K96" s="68"/>
      <c r="L96" s="92"/>
    </row>
    <row r="97" spans="1:12" ht="12.75" hidden="1" customHeight="1" x14ac:dyDescent="0.25">
      <c r="A97" s="25"/>
      <c r="B97" s="68"/>
      <c r="C97" s="68"/>
      <c r="D97" s="68"/>
      <c r="E97" s="97"/>
      <c r="F97" s="97"/>
      <c r="G97" s="97"/>
      <c r="H97" s="97"/>
      <c r="I97" s="97"/>
      <c r="J97" s="97"/>
      <c r="K97" s="68"/>
      <c r="L97" s="92"/>
    </row>
    <row r="98" spans="1:12" ht="12.75" hidden="1" customHeight="1" x14ac:dyDescent="0.25">
      <c r="A98" s="25"/>
      <c r="B98" s="68"/>
      <c r="C98" s="68"/>
      <c r="D98" s="68"/>
      <c r="E98" s="97"/>
      <c r="F98" s="97"/>
      <c r="G98" s="97"/>
      <c r="H98" s="97"/>
      <c r="I98" s="97"/>
      <c r="J98" s="97"/>
      <c r="K98" s="68"/>
      <c r="L98" s="92"/>
    </row>
    <row r="99" spans="1:12" ht="12.75" hidden="1" customHeight="1" x14ac:dyDescent="0.25">
      <c r="A99" s="25"/>
      <c r="B99" s="68"/>
      <c r="C99" s="68"/>
      <c r="D99" s="68"/>
      <c r="E99" s="97"/>
      <c r="F99" s="97"/>
      <c r="G99" s="97"/>
      <c r="H99" s="97"/>
      <c r="I99" s="97"/>
      <c r="J99" s="97"/>
      <c r="K99" s="68"/>
      <c r="L99" s="112"/>
    </row>
    <row r="100" spans="1:12" ht="12.75" hidden="1" customHeight="1" x14ac:dyDescent="0.25">
      <c r="A100" s="25"/>
      <c r="B100" s="68"/>
      <c r="C100" s="68"/>
      <c r="D100" s="68"/>
      <c r="E100" s="97"/>
      <c r="F100" s="97"/>
      <c r="G100" s="97"/>
      <c r="H100" s="97"/>
      <c r="I100" s="97"/>
      <c r="J100" s="97"/>
      <c r="K100" s="68"/>
      <c r="L100" s="112"/>
    </row>
    <row r="101" spans="1:12" ht="12.75" hidden="1" customHeight="1" x14ac:dyDescent="0.25">
      <c r="A101" s="25"/>
      <c r="B101" s="68"/>
      <c r="C101" s="68"/>
      <c r="D101" s="68"/>
      <c r="E101" s="97"/>
      <c r="F101" s="97"/>
      <c r="G101" s="97"/>
      <c r="H101" s="97"/>
      <c r="I101" s="97"/>
      <c r="J101" s="97"/>
      <c r="K101" s="68"/>
      <c r="L101" s="25"/>
    </row>
    <row r="102" spans="1:12" ht="12.75" hidden="1" customHeight="1" x14ac:dyDescent="0.25">
      <c r="A102" s="25"/>
      <c r="B102" s="68"/>
      <c r="C102" s="68"/>
      <c r="D102" s="68"/>
      <c r="E102" s="97"/>
      <c r="F102" s="97"/>
      <c r="G102" s="97"/>
      <c r="H102" s="97"/>
      <c r="I102" s="97"/>
      <c r="J102" s="97"/>
      <c r="K102" s="68"/>
      <c r="L102" s="25"/>
    </row>
    <row r="103" spans="1:12" ht="12.75" hidden="1" customHeight="1" x14ac:dyDescent="0.25">
      <c r="A103" s="25"/>
      <c r="B103" s="68"/>
      <c r="C103" s="68"/>
      <c r="D103" s="68"/>
      <c r="E103" s="97"/>
      <c r="F103" s="97"/>
      <c r="G103" s="97"/>
      <c r="H103" s="97"/>
      <c r="I103" s="97"/>
      <c r="J103" s="97"/>
      <c r="K103" s="68"/>
      <c r="L103" s="25"/>
    </row>
    <row r="104" spans="1:12" ht="12.75" hidden="1" customHeight="1" x14ac:dyDescent="0.25">
      <c r="A104" s="25"/>
      <c r="B104" s="68"/>
      <c r="C104" s="68"/>
      <c r="D104" s="68"/>
      <c r="E104" s="97"/>
      <c r="F104" s="97"/>
      <c r="G104" s="97"/>
      <c r="H104" s="97"/>
      <c r="I104" s="97"/>
      <c r="J104" s="97"/>
      <c r="K104" s="68"/>
      <c r="L104" s="25"/>
    </row>
    <row r="105" spans="1:12" ht="12.75" hidden="1" customHeight="1" x14ac:dyDescent="0.25">
      <c r="A105" s="25"/>
      <c r="B105" s="68"/>
      <c r="C105" s="68"/>
      <c r="D105" s="68"/>
      <c r="E105" s="97"/>
      <c r="F105" s="97"/>
      <c r="G105" s="97"/>
      <c r="H105" s="97"/>
      <c r="I105" s="97"/>
      <c r="J105" s="97"/>
      <c r="K105" s="68"/>
      <c r="L105" s="25"/>
    </row>
    <row r="106" spans="1:12" ht="12.75" hidden="1" customHeight="1" x14ac:dyDescent="0.25">
      <c r="A106" s="25"/>
      <c r="B106" s="68"/>
      <c r="C106" s="68"/>
      <c r="D106" s="68"/>
      <c r="E106" s="97"/>
      <c r="F106" s="97"/>
      <c r="G106" s="97"/>
      <c r="H106" s="97"/>
      <c r="I106" s="97"/>
      <c r="J106" s="97"/>
      <c r="K106" s="68"/>
      <c r="L106" s="25"/>
    </row>
    <row r="107" spans="1:12" ht="12.75" hidden="1" customHeight="1" x14ac:dyDescent="0.25">
      <c r="A107" s="25"/>
      <c r="B107" s="68"/>
      <c r="C107" s="68"/>
      <c r="D107" s="68"/>
      <c r="E107" s="97"/>
      <c r="F107" s="97"/>
      <c r="G107" s="97"/>
      <c r="H107" s="97"/>
      <c r="I107" s="97"/>
      <c r="J107" s="97"/>
      <c r="K107" s="68"/>
      <c r="L107" s="25"/>
    </row>
    <row r="108" spans="1:12" ht="12.75" hidden="1" customHeight="1" x14ac:dyDescent="0.25">
      <c r="A108" s="25"/>
      <c r="B108" s="68"/>
      <c r="C108" s="68"/>
      <c r="D108" s="68"/>
      <c r="E108" s="97"/>
      <c r="F108" s="97"/>
      <c r="G108" s="97"/>
      <c r="H108" s="97"/>
      <c r="I108" s="97"/>
      <c r="J108" s="97"/>
      <c r="K108" s="68"/>
      <c r="L108" s="25"/>
    </row>
    <row r="109" spans="1:12" ht="12.75" hidden="1" customHeight="1" x14ac:dyDescent="0.25">
      <c r="A109" s="25"/>
      <c r="B109" s="68"/>
      <c r="C109" s="68"/>
      <c r="D109" s="68"/>
      <c r="E109" s="97"/>
      <c r="F109" s="97"/>
      <c r="G109" s="97"/>
      <c r="H109" s="97"/>
      <c r="I109" s="97"/>
      <c r="J109" s="97"/>
      <c r="K109" s="68"/>
      <c r="L109" s="25"/>
    </row>
    <row r="110" spans="1:12" ht="12.75" hidden="1" customHeight="1" x14ac:dyDescent="0.25">
      <c r="A110" s="25"/>
      <c r="B110" s="68"/>
      <c r="C110" s="68"/>
      <c r="D110" s="68"/>
      <c r="E110" s="97"/>
      <c r="F110" s="97"/>
      <c r="G110" s="97"/>
      <c r="H110" s="97"/>
      <c r="I110" s="97"/>
      <c r="J110" s="97"/>
      <c r="K110" s="68"/>
      <c r="L110" s="25"/>
    </row>
    <row r="111" spans="1:12" ht="12.75" hidden="1" customHeight="1" x14ac:dyDescent="0.25">
      <c r="A111" s="25"/>
      <c r="B111" s="68"/>
      <c r="C111" s="68"/>
      <c r="D111" s="68"/>
      <c r="E111" s="97"/>
      <c r="F111" s="97"/>
      <c r="G111" s="97"/>
      <c r="H111" s="97"/>
      <c r="I111" s="97"/>
      <c r="J111" s="97"/>
      <c r="K111" s="68"/>
      <c r="L111" s="25"/>
    </row>
    <row r="112" spans="1:12" ht="12.75" hidden="1" customHeight="1" x14ac:dyDescent="0.25">
      <c r="A112" s="25"/>
      <c r="B112" s="68"/>
      <c r="C112" s="68"/>
      <c r="D112" s="68"/>
      <c r="E112" s="97"/>
      <c r="F112" s="97"/>
      <c r="G112" s="97"/>
      <c r="H112" s="97"/>
      <c r="I112" s="97"/>
      <c r="J112" s="97"/>
      <c r="K112" s="68"/>
      <c r="L112" s="92"/>
    </row>
    <row r="113" spans="1:12" ht="12.75" hidden="1" customHeight="1" x14ac:dyDescent="0.25">
      <c r="A113" s="25"/>
      <c r="B113" s="68"/>
      <c r="C113" s="68"/>
      <c r="D113" s="68"/>
      <c r="E113" s="97"/>
      <c r="F113" s="97"/>
      <c r="G113" s="97"/>
      <c r="H113" s="97"/>
      <c r="I113" s="97"/>
      <c r="J113" s="97"/>
      <c r="K113" s="68"/>
      <c r="L113" s="92"/>
    </row>
    <row r="114" spans="1:12" ht="12.75" hidden="1" customHeight="1" x14ac:dyDescent="0.25">
      <c r="A114" s="25"/>
      <c r="B114" s="68"/>
      <c r="C114" s="68"/>
      <c r="D114" s="68"/>
      <c r="E114" s="97"/>
      <c r="F114" s="97"/>
      <c r="G114" s="97"/>
      <c r="H114" s="97"/>
      <c r="I114" s="97"/>
      <c r="J114" s="97"/>
      <c r="K114" s="68"/>
      <c r="L114" s="92"/>
    </row>
    <row r="115" spans="1:12" ht="12.75" hidden="1" customHeight="1" x14ac:dyDescent="0.25">
      <c r="A115" s="25"/>
      <c r="B115" s="68"/>
      <c r="C115" s="68"/>
      <c r="D115" s="68"/>
      <c r="E115" s="97"/>
      <c r="F115" s="97"/>
      <c r="G115" s="97"/>
      <c r="H115" s="97"/>
      <c r="I115" s="97"/>
      <c r="J115" s="97"/>
      <c r="K115" s="68"/>
      <c r="L115" s="92"/>
    </row>
    <row r="116" spans="1:12" ht="12.75" hidden="1" customHeight="1" x14ac:dyDescent="0.25">
      <c r="A116" s="25"/>
      <c r="B116" s="68"/>
      <c r="C116" s="68"/>
      <c r="D116" s="68"/>
      <c r="E116" s="97"/>
      <c r="F116" s="97"/>
      <c r="G116" s="97"/>
      <c r="H116" s="97"/>
      <c r="I116" s="97"/>
      <c r="J116" s="97"/>
      <c r="K116" s="68"/>
      <c r="L116" s="25"/>
    </row>
    <row r="117" spans="1:12" ht="12.75" hidden="1" customHeight="1" x14ac:dyDescent="0.25">
      <c r="A117" s="25"/>
      <c r="B117" s="68"/>
      <c r="C117" s="68"/>
      <c r="D117" s="68"/>
      <c r="E117" s="97"/>
      <c r="F117" s="97"/>
      <c r="G117" s="97"/>
      <c r="H117" s="97"/>
      <c r="I117" s="97"/>
      <c r="J117" s="97"/>
      <c r="K117" s="68"/>
      <c r="L117" s="25"/>
    </row>
    <row r="118" spans="1:12" ht="12.75" hidden="1" customHeight="1" x14ac:dyDescent="0.25">
      <c r="A118" s="25"/>
      <c r="B118" s="68"/>
      <c r="C118" s="68"/>
      <c r="D118" s="68"/>
      <c r="E118" s="97"/>
      <c r="F118" s="97"/>
      <c r="G118" s="97"/>
      <c r="H118" s="97"/>
      <c r="I118" s="97"/>
      <c r="J118" s="97"/>
      <c r="K118" s="68"/>
      <c r="L118" s="25"/>
    </row>
    <row r="119" spans="1:12" ht="12.75" hidden="1" customHeight="1" x14ac:dyDescent="0.25">
      <c r="A119" s="25"/>
      <c r="B119" s="68"/>
      <c r="C119" s="68"/>
      <c r="D119" s="68"/>
      <c r="E119" s="97"/>
      <c r="F119" s="97"/>
      <c r="G119" s="97"/>
      <c r="H119" s="97"/>
      <c r="I119" s="97"/>
      <c r="J119" s="97"/>
      <c r="K119" s="68"/>
      <c r="L119" s="25"/>
    </row>
    <row r="120" spans="1:12" ht="12.75" hidden="1" customHeight="1" x14ac:dyDescent="0.25">
      <c r="A120" s="25"/>
      <c r="B120" s="68"/>
      <c r="C120" s="68"/>
      <c r="D120" s="68"/>
      <c r="E120" s="97"/>
      <c r="F120" s="97"/>
      <c r="G120" s="97"/>
      <c r="H120" s="97"/>
      <c r="I120" s="97"/>
      <c r="J120" s="97"/>
      <c r="K120" s="68"/>
      <c r="L120" s="25"/>
    </row>
    <row r="121" spans="1:12" ht="12.75" hidden="1" customHeight="1" x14ac:dyDescent="0.25">
      <c r="A121" s="25"/>
      <c r="B121" s="68"/>
      <c r="C121" s="68"/>
      <c r="D121" s="68"/>
      <c r="E121" s="97"/>
      <c r="F121" s="97"/>
      <c r="G121" s="97"/>
      <c r="H121" s="97"/>
      <c r="I121" s="97"/>
      <c r="J121" s="97"/>
      <c r="K121" s="68"/>
      <c r="L121" s="25"/>
    </row>
    <row r="122" spans="1:12" ht="12.75" hidden="1" customHeight="1" x14ac:dyDescent="0.25">
      <c r="A122" s="25"/>
      <c r="B122" s="68"/>
      <c r="C122" s="68"/>
      <c r="D122" s="68"/>
      <c r="E122" s="97"/>
      <c r="F122" s="97"/>
      <c r="G122" s="97"/>
      <c r="H122" s="97"/>
      <c r="I122" s="97"/>
      <c r="J122" s="97"/>
      <c r="K122" s="68"/>
      <c r="L122" s="25"/>
    </row>
    <row r="123" spans="1:12" ht="12.75" hidden="1" customHeight="1" x14ac:dyDescent="0.25">
      <c r="A123" s="25"/>
      <c r="B123" s="68"/>
      <c r="C123" s="68"/>
      <c r="D123" s="68"/>
      <c r="E123" s="97"/>
      <c r="F123" s="97"/>
      <c r="G123" s="97"/>
      <c r="H123" s="97"/>
      <c r="I123" s="97"/>
      <c r="J123" s="97"/>
      <c r="K123" s="68"/>
      <c r="L123" s="25"/>
    </row>
    <row r="124" spans="1:12" ht="12.75" hidden="1" customHeight="1" x14ac:dyDescent="0.25">
      <c r="A124" s="25"/>
      <c r="B124" s="68"/>
      <c r="C124" s="68"/>
      <c r="D124" s="68"/>
      <c r="E124" s="97"/>
      <c r="F124" s="97"/>
      <c r="G124" s="97"/>
      <c r="H124" s="97"/>
      <c r="I124" s="97"/>
      <c r="J124" s="97"/>
      <c r="K124" s="68"/>
      <c r="L124" s="25"/>
    </row>
    <row r="125" spans="1:12" ht="12.75" hidden="1" customHeight="1" x14ac:dyDescent="0.25">
      <c r="A125" s="25"/>
      <c r="B125" s="68"/>
      <c r="C125" s="68"/>
      <c r="D125" s="68"/>
      <c r="E125" s="97"/>
      <c r="F125" s="97"/>
      <c r="G125" s="97"/>
      <c r="H125" s="97"/>
      <c r="I125" s="97"/>
      <c r="J125" s="97"/>
      <c r="K125" s="68"/>
      <c r="L125" s="25"/>
    </row>
    <row r="126" spans="1:12" ht="12.75" hidden="1" customHeight="1" x14ac:dyDescent="0.25">
      <c r="A126" s="92"/>
      <c r="B126" s="68"/>
      <c r="C126" s="68"/>
      <c r="D126" s="68"/>
      <c r="E126" s="97"/>
      <c r="F126" s="97"/>
      <c r="G126" s="97"/>
      <c r="H126" s="97"/>
      <c r="I126" s="97"/>
      <c r="J126" s="97"/>
      <c r="K126" s="68"/>
      <c r="L126" s="92"/>
    </row>
    <row r="127" spans="1:12" ht="12.75" hidden="1" customHeight="1" x14ac:dyDescent="0.25">
      <c r="A127" s="92"/>
      <c r="B127" s="68"/>
      <c r="C127" s="68"/>
      <c r="D127" s="68"/>
      <c r="E127" s="97"/>
      <c r="F127" s="97"/>
      <c r="G127" s="97"/>
      <c r="H127" s="97"/>
      <c r="I127" s="97"/>
      <c r="J127" s="97"/>
      <c r="K127" s="68"/>
      <c r="L127" s="92"/>
    </row>
    <row r="128" spans="1:12" ht="12.75" hidden="1" customHeight="1" x14ac:dyDescent="0.25">
      <c r="A128" s="25"/>
      <c r="B128" s="68"/>
      <c r="C128" s="68"/>
      <c r="D128" s="68"/>
      <c r="E128" s="97"/>
      <c r="F128" s="97"/>
      <c r="G128" s="97"/>
      <c r="H128" s="97"/>
      <c r="I128" s="97"/>
      <c r="J128" s="97"/>
      <c r="K128" s="68"/>
      <c r="L128" s="25"/>
    </row>
    <row r="129" spans="1:12" ht="12.75" hidden="1" customHeight="1" x14ac:dyDescent="0.25">
      <c r="A129" s="92"/>
      <c r="B129" s="68"/>
      <c r="C129" s="68"/>
      <c r="D129" s="68"/>
      <c r="E129" s="97"/>
      <c r="F129" s="97"/>
      <c r="G129" s="97"/>
      <c r="H129" s="97"/>
      <c r="I129" s="97"/>
      <c r="J129" s="97"/>
      <c r="K129" s="68"/>
      <c r="L129" s="92"/>
    </row>
    <row r="130" spans="1:12" ht="12.75" hidden="1" customHeight="1" x14ac:dyDescent="0.25">
      <c r="A130" s="92"/>
      <c r="B130" s="68"/>
      <c r="C130" s="68"/>
      <c r="D130" s="68"/>
      <c r="E130" s="97"/>
      <c r="F130" s="97"/>
      <c r="G130" s="97"/>
      <c r="H130" s="97"/>
      <c r="I130" s="97"/>
      <c r="J130" s="97"/>
      <c r="K130" s="68"/>
      <c r="L130" s="92"/>
    </row>
    <row r="131" spans="1:12" ht="12.75" hidden="1" customHeight="1" x14ac:dyDescent="0.25">
      <c r="A131" s="25"/>
      <c r="B131" s="68"/>
      <c r="C131" s="68"/>
      <c r="D131" s="68"/>
      <c r="E131" s="97"/>
      <c r="F131" s="97"/>
      <c r="G131" s="97"/>
      <c r="H131" s="97"/>
      <c r="I131" s="97"/>
      <c r="J131" s="97"/>
      <c r="K131" s="68"/>
      <c r="L131" s="25"/>
    </row>
    <row r="132" spans="1:12" ht="12.75" hidden="1" customHeight="1" x14ac:dyDescent="0.25">
      <c r="A132" s="92"/>
      <c r="B132" s="68"/>
      <c r="C132" s="68"/>
      <c r="D132" s="68"/>
      <c r="E132" s="97"/>
      <c r="F132" s="97"/>
      <c r="G132" s="97"/>
      <c r="H132" s="97"/>
      <c r="I132" s="97"/>
      <c r="J132" s="97"/>
      <c r="K132" s="68"/>
      <c r="L132" s="92"/>
    </row>
    <row r="133" spans="1:12" ht="12.75" hidden="1" customHeight="1" x14ac:dyDescent="0.25">
      <c r="A133" s="25"/>
      <c r="B133" s="68"/>
      <c r="C133" s="68"/>
      <c r="D133" s="68"/>
      <c r="E133" s="97"/>
      <c r="F133" s="97"/>
      <c r="G133" s="97"/>
      <c r="H133" s="97"/>
      <c r="I133" s="97"/>
      <c r="J133" s="97"/>
      <c r="K133" s="68"/>
      <c r="L133" s="25"/>
    </row>
    <row r="134" spans="1:12" ht="12.75" hidden="1" customHeight="1" x14ac:dyDescent="0.25">
      <c r="A134" s="25"/>
      <c r="B134" s="68"/>
      <c r="C134" s="68"/>
      <c r="D134" s="68"/>
      <c r="E134" s="97"/>
      <c r="F134" s="97"/>
      <c r="G134" s="97"/>
      <c r="H134" s="97"/>
      <c r="I134" s="97"/>
      <c r="J134" s="97"/>
      <c r="K134" s="68"/>
      <c r="L134" s="25"/>
    </row>
    <row r="135" spans="1:12" ht="12.75" hidden="1" customHeight="1" x14ac:dyDescent="0.25">
      <c r="A135" s="25"/>
      <c r="B135" s="68"/>
      <c r="C135" s="68"/>
      <c r="D135" s="68"/>
      <c r="E135" s="97"/>
      <c r="F135" s="97"/>
      <c r="G135" s="97"/>
      <c r="H135" s="97"/>
      <c r="I135" s="97"/>
      <c r="J135" s="97"/>
      <c r="K135" s="68"/>
      <c r="L135" s="25"/>
    </row>
    <row r="136" spans="1:12" ht="12.75" hidden="1" customHeight="1" x14ac:dyDescent="0.25">
      <c r="A136" s="25"/>
      <c r="B136" s="68"/>
      <c r="C136" s="68"/>
      <c r="D136" s="68"/>
      <c r="E136" s="97"/>
      <c r="F136" s="97"/>
      <c r="G136" s="97"/>
      <c r="H136" s="97"/>
      <c r="I136" s="97"/>
      <c r="J136" s="97"/>
      <c r="K136" s="68"/>
      <c r="L136" s="25"/>
    </row>
    <row r="137" spans="1:12" ht="12.75" hidden="1" customHeight="1" x14ac:dyDescent="0.25">
      <c r="A137" s="92"/>
      <c r="B137" s="68"/>
      <c r="C137" s="68"/>
      <c r="D137" s="68"/>
      <c r="E137" s="97"/>
      <c r="F137" s="97"/>
      <c r="G137" s="97"/>
      <c r="H137" s="97"/>
      <c r="I137" s="97"/>
      <c r="J137" s="97"/>
      <c r="K137" s="68"/>
      <c r="L137" s="92"/>
    </row>
    <row r="138" spans="1:12" ht="12.75" hidden="1" customHeight="1" x14ac:dyDescent="0.25">
      <c r="A138" s="25"/>
      <c r="B138" s="68"/>
      <c r="C138" s="68"/>
      <c r="D138" s="68"/>
      <c r="E138" s="97"/>
      <c r="F138" s="97"/>
      <c r="G138" s="97"/>
      <c r="H138" s="97"/>
      <c r="I138" s="97"/>
      <c r="J138" s="97"/>
      <c r="K138" s="68"/>
      <c r="L138" s="25"/>
    </row>
    <row r="139" spans="1:12" ht="12.75" hidden="1" customHeight="1" x14ac:dyDescent="0.25">
      <c r="A139" s="25"/>
      <c r="B139" s="68"/>
      <c r="C139" s="68"/>
      <c r="D139" s="68"/>
      <c r="E139" s="97"/>
      <c r="F139" s="97"/>
      <c r="G139" s="97"/>
      <c r="H139" s="97"/>
      <c r="I139" s="97"/>
      <c r="J139" s="97"/>
      <c r="K139" s="68"/>
      <c r="L139" s="25"/>
    </row>
    <row r="140" spans="1:12" ht="12.75" hidden="1" customHeight="1" x14ac:dyDescent="0.25">
      <c r="A140" s="25"/>
      <c r="B140" s="68"/>
      <c r="C140" s="68"/>
      <c r="D140" s="68"/>
      <c r="E140" s="97"/>
      <c r="F140" s="97"/>
      <c r="G140" s="97"/>
      <c r="H140" s="97"/>
      <c r="I140" s="97"/>
      <c r="J140" s="97"/>
      <c r="K140" s="68"/>
      <c r="L140" s="25"/>
    </row>
    <row r="141" spans="1:12" ht="12.75" hidden="1" customHeight="1" x14ac:dyDescent="0.25">
      <c r="A141" s="25"/>
      <c r="B141" s="68"/>
      <c r="C141" s="68"/>
      <c r="D141" s="68"/>
      <c r="E141" s="97"/>
      <c r="F141" s="97"/>
      <c r="G141" s="97"/>
      <c r="H141" s="97"/>
      <c r="I141" s="97"/>
      <c r="J141" s="97"/>
      <c r="K141" s="68"/>
      <c r="L141" s="25"/>
    </row>
    <row r="142" spans="1:12" ht="12.75" hidden="1" customHeight="1" x14ac:dyDescent="0.25">
      <c r="A142" s="25"/>
      <c r="B142" s="68"/>
      <c r="C142" s="68"/>
      <c r="D142" s="68"/>
      <c r="E142" s="97"/>
      <c r="F142" s="97"/>
      <c r="G142" s="97"/>
      <c r="H142" s="97"/>
      <c r="I142" s="97"/>
      <c r="J142" s="97"/>
      <c r="K142" s="68"/>
      <c r="L142" s="25"/>
    </row>
    <row r="143" spans="1:12" ht="12.75" hidden="1" customHeight="1" x14ac:dyDescent="0.25">
      <c r="A143" s="25"/>
      <c r="B143" s="68"/>
      <c r="C143" s="68"/>
      <c r="D143" s="68"/>
      <c r="E143" s="97"/>
      <c r="F143" s="97"/>
      <c r="G143" s="97"/>
      <c r="H143" s="97"/>
      <c r="I143" s="97"/>
      <c r="J143" s="97"/>
      <c r="K143" s="68"/>
      <c r="L143" s="25"/>
    </row>
    <row r="144" spans="1:12" ht="12.75" hidden="1" customHeight="1" x14ac:dyDescent="0.25">
      <c r="A144" s="25"/>
      <c r="B144" s="68"/>
      <c r="C144" s="68"/>
      <c r="D144" s="68"/>
      <c r="E144" s="97"/>
      <c r="F144" s="97"/>
      <c r="G144" s="97"/>
      <c r="H144" s="97"/>
      <c r="I144" s="97"/>
      <c r="J144" s="97"/>
      <c r="K144" s="68"/>
      <c r="L144" s="25"/>
    </row>
    <row r="145" spans="1:12" ht="12.75" hidden="1" customHeight="1" x14ac:dyDescent="0.25">
      <c r="A145" s="25"/>
      <c r="B145" s="68"/>
      <c r="C145" s="68"/>
      <c r="D145" s="68"/>
      <c r="E145" s="97"/>
      <c r="F145" s="97"/>
      <c r="G145" s="97"/>
      <c r="H145" s="97"/>
      <c r="I145" s="97"/>
      <c r="J145" s="97"/>
      <c r="K145" s="68"/>
      <c r="L145" s="25"/>
    </row>
    <row r="146" spans="1:12" ht="12.75" hidden="1" customHeight="1" x14ac:dyDescent="0.25">
      <c r="A146" s="25"/>
      <c r="B146" s="68"/>
      <c r="C146" s="68"/>
      <c r="D146" s="68"/>
      <c r="E146" s="97"/>
      <c r="F146" s="97"/>
      <c r="G146" s="97"/>
      <c r="H146" s="97"/>
      <c r="I146" s="97"/>
      <c r="J146" s="97"/>
      <c r="K146" s="68"/>
      <c r="L146" s="25"/>
    </row>
    <row r="147" spans="1:12" ht="12.75" hidden="1" customHeight="1" x14ac:dyDescent="0.25">
      <c r="A147" s="112"/>
      <c r="B147" s="68"/>
      <c r="C147" s="68"/>
      <c r="D147" s="68"/>
      <c r="E147" s="97"/>
      <c r="F147" s="97"/>
      <c r="G147" s="97"/>
      <c r="H147" s="97"/>
      <c r="I147" s="97"/>
      <c r="J147" s="97"/>
      <c r="K147" s="68"/>
      <c r="L147" s="112"/>
    </row>
    <row r="148" spans="1:12" ht="12.75" hidden="1" customHeight="1" x14ac:dyDescent="0.25">
      <c r="A148" s="92"/>
      <c r="B148" s="68"/>
      <c r="C148" s="68"/>
      <c r="D148" s="68"/>
      <c r="E148" s="97"/>
      <c r="F148" s="97"/>
      <c r="G148" s="97"/>
      <c r="H148" s="97"/>
      <c r="I148" s="97"/>
      <c r="J148" s="97"/>
      <c r="K148" s="68"/>
      <c r="L148" s="92"/>
    </row>
    <row r="149" spans="1:12" ht="12.75" hidden="1" customHeight="1" x14ac:dyDescent="0.25">
      <c r="A149" s="92"/>
      <c r="B149" s="68"/>
      <c r="C149" s="68"/>
      <c r="D149" s="68"/>
      <c r="E149" s="97"/>
      <c r="F149" s="97"/>
      <c r="G149" s="97"/>
      <c r="H149" s="97"/>
      <c r="I149" s="97"/>
      <c r="J149" s="97"/>
      <c r="K149" s="68"/>
      <c r="L149" s="92"/>
    </row>
    <row r="150" spans="1:12" ht="12.75" hidden="1" customHeight="1" x14ac:dyDescent="0.25">
      <c r="A150" s="92"/>
      <c r="B150" s="68"/>
      <c r="C150" s="68"/>
      <c r="D150" s="68"/>
      <c r="E150" s="97"/>
      <c r="F150" s="97"/>
      <c r="G150" s="97"/>
      <c r="H150" s="97"/>
      <c r="I150" s="97"/>
      <c r="J150" s="97"/>
      <c r="K150" s="68"/>
      <c r="L150" s="92"/>
    </row>
    <row r="151" spans="1:12" ht="12.75" hidden="1" customHeight="1" x14ac:dyDescent="0.25">
      <c r="A151" s="92"/>
      <c r="B151" s="68"/>
      <c r="C151" s="68"/>
      <c r="D151" s="68"/>
      <c r="E151" s="97"/>
      <c r="F151" s="97"/>
      <c r="G151" s="97"/>
      <c r="H151" s="97"/>
      <c r="I151" s="97"/>
      <c r="J151" s="97"/>
      <c r="K151" s="68"/>
      <c r="L151" s="92"/>
    </row>
    <row r="152" spans="1:12" ht="12.75" hidden="1" customHeight="1" x14ac:dyDescent="0.25">
      <c r="A152" s="92"/>
      <c r="B152" s="68"/>
      <c r="C152" s="68"/>
      <c r="D152" s="68"/>
      <c r="E152" s="97"/>
      <c r="F152" s="97"/>
      <c r="G152" s="97"/>
      <c r="H152" s="97"/>
      <c r="I152" s="97"/>
      <c r="J152" s="97"/>
      <c r="K152" s="68"/>
      <c r="L152" s="92"/>
    </row>
    <row r="153" spans="1:12" ht="12.75" hidden="1" customHeight="1" x14ac:dyDescent="0.25">
      <c r="A153" s="92"/>
      <c r="B153" s="68"/>
      <c r="C153" s="68"/>
      <c r="D153" s="68"/>
      <c r="E153" s="97"/>
      <c r="F153" s="97"/>
      <c r="G153" s="97"/>
      <c r="H153" s="97"/>
      <c r="I153" s="97"/>
      <c r="J153" s="97"/>
      <c r="K153" s="68"/>
      <c r="L153" s="92"/>
    </row>
    <row r="154" spans="1:12" ht="12.75" hidden="1" customHeight="1" x14ac:dyDescent="0.25">
      <c r="A154" s="25"/>
      <c r="B154" s="68"/>
      <c r="C154" s="68"/>
      <c r="D154" s="68"/>
      <c r="E154" s="97"/>
      <c r="F154" s="97"/>
      <c r="G154" s="97"/>
      <c r="H154" s="97"/>
      <c r="I154" s="97"/>
      <c r="J154" s="97"/>
      <c r="K154" s="68"/>
      <c r="L154" s="25"/>
    </row>
    <row r="155" spans="1:12" ht="12.75" hidden="1" customHeight="1" x14ac:dyDescent="0.25">
      <c r="A155" s="25"/>
      <c r="B155" s="68"/>
      <c r="C155" s="68"/>
      <c r="D155" s="68"/>
      <c r="E155" s="97"/>
      <c r="F155" s="97"/>
      <c r="G155" s="97"/>
      <c r="H155" s="97"/>
      <c r="I155" s="97"/>
      <c r="J155" s="97"/>
      <c r="K155" s="68"/>
      <c r="L155" s="25"/>
    </row>
    <row r="156" spans="1:12" ht="12.75" hidden="1" customHeight="1" x14ac:dyDescent="0.25">
      <c r="A156" s="112"/>
      <c r="B156" s="68"/>
      <c r="C156" s="68"/>
      <c r="D156" s="68"/>
      <c r="E156" s="97"/>
      <c r="F156" s="97"/>
      <c r="G156" s="97"/>
      <c r="H156" s="97"/>
      <c r="I156" s="97"/>
      <c r="J156" s="97"/>
      <c r="K156" s="68"/>
      <c r="L156" s="112"/>
    </row>
    <row r="157" spans="1:12" ht="12.75" hidden="1" customHeight="1" x14ac:dyDescent="0.25">
      <c r="A157" s="112"/>
      <c r="B157" s="68"/>
      <c r="C157" s="68"/>
      <c r="D157" s="68"/>
      <c r="E157" s="97"/>
      <c r="F157" s="97"/>
      <c r="G157" s="97"/>
      <c r="H157" s="97"/>
      <c r="I157" s="97"/>
      <c r="J157" s="97"/>
      <c r="K157" s="68"/>
      <c r="L157" s="112"/>
    </row>
    <row r="158" spans="1:12" ht="12.75" hidden="1" customHeight="1" x14ac:dyDescent="0.25">
      <c r="A158" s="113"/>
      <c r="B158" s="68"/>
      <c r="C158" s="68"/>
      <c r="D158" s="68"/>
      <c r="E158" s="97"/>
      <c r="F158" s="97"/>
      <c r="G158" s="97"/>
      <c r="H158" s="97"/>
      <c r="I158" s="97"/>
      <c r="J158" s="97"/>
      <c r="K158" s="68"/>
      <c r="L158" s="25"/>
    </row>
    <row r="159" spans="1:12" ht="12.75" hidden="1" customHeight="1" x14ac:dyDescent="0.25">
      <c r="A159" s="112"/>
      <c r="B159" s="68"/>
      <c r="C159" s="68"/>
      <c r="D159" s="68"/>
      <c r="E159" s="97"/>
      <c r="F159" s="97"/>
      <c r="G159" s="97"/>
      <c r="H159" s="97"/>
      <c r="I159" s="97"/>
      <c r="J159" s="97"/>
      <c r="K159" s="68"/>
      <c r="L159" s="112"/>
    </row>
    <row r="160" spans="1:12" ht="12.75" hidden="1" customHeight="1" x14ac:dyDescent="0.25">
      <c r="A160" s="112"/>
      <c r="B160" s="68"/>
      <c r="C160" s="68"/>
      <c r="D160" s="68"/>
      <c r="E160" s="97"/>
      <c r="F160" s="97"/>
      <c r="G160" s="97"/>
      <c r="H160" s="97"/>
      <c r="I160" s="97"/>
      <c r="J160" s="97"/>
      <c r="K160" s="68"/>
      <c r="L160" s="112"/>
    </row>
    <row r="161" spans="1:12" ht="12.75" hidden="1" customHeight="1" x14ac:dyDescent="0.25">
      <c r="A161" s="92"/>
      <c r="B161" s="68"/>
      <c r="C161" s="68"/>
      <c r="D161" s="68"/>
      <c r="E161" s="97"/>
      <c r="F161" s="97"/>
      <c r="G161" s="97"/>
      <c r="H161" s="97"/>
      <c r="I161" s="97"/>
      <c r="J161" s="97"/>
      <c r="K161" s="68"/>
      <c r="L161" s="92"/>
    </row>
    <row r="162" spans="1:12" ht="12.75" hidden="1" customHeight="1" x14ac:dyDescent="0.25">
      <c r="A162" s="112"/>
      <c r="B162" s="68"/>
      <c r="C162" s="68"/>
      <c r="D162" s="68"/>
      <c r="E162" s="97"/>
      <c r="F162" s="97"/>
      <c r="G162" s="97"/>
      <c r="H162" s="97"/>
      <c r="I162" s="97"/>
      <c r="J162" s="97"/>
      <c r="K162" s="68"/>
      <c r="L162" s="112"/>
    </row>
    <row r="163" spans="1:12" ht="12.75" hidden="1" customHeight="1" x14ac:dyDescent="0.25">
      <c r="A163" s="112"/>
      <c r="B163" s="68"/>
      <c r="C163" s="68"/>
      <c r="D163" s="68"/>
      <c r="E163" s="97"/>
      <c r="F163" s="97"/>
      <c r="G163" s="97"/>
      <c r="H163" s="97"/>
      <c r="I163" s="97"/>
      <c r="J163" s="97"/>
      <c r="K163" s="68"/>
      <c r="L163" s="112"/>
    </row>
    <row r="164" spans="1:12" ht="12.75" hidden="1" customHeight="1" x14ac:dyDescent="0.25">
      <c r="A164" s="112"/>
      <c r="B164" s="68"/>
      <c r="C164" s="68"/>
      <c r="D164" s="68"/>
      <c r="E164" s="97"/>
      <c r="F164" s="97"/>
      <c r="G164" s="97"/>
      <c r="H164" s="97"/>
      <c r="I164" s="97"/>
      <c r="J164" s="97"/>
      <c r="K164" s="68"/>
      <c r="L164" s="112"/>
    </row>
    <row r="165" spans="1:12" ht="12.75" hidden="1" customHeight="1" x14ac:dyDescent="0.25">
      <c r="A165" s="112"/>
      <c r="B165" s="68"/>
      <c r="C165" s="68"/>
      <c r="D165" s="68"/>
      <c r="E165" s="97"/>
      <c r="F165" s="97"/>
      <c r="G165" s="97"/>
      <c r="H165" s="97"/>
      <c r="I165" s="97"/>
      <c r="J165" s="97"/>
      <c r="K165" s="68"/>
      <c r="L165" s="112"/>
    </row>
    <row r="166" spans="1:12" ht="12.75" hidden="1" customHeight="1" x14ac:dyDescent="0.25">
      <c r="A166" s="112"/>
      <c r="B166" s="68"/>
      <c r="C166" s="68"/>
      <c r="D166" s="68"/>
      <c r="E166" s="97"/>
      <c r="F166" s="97"/>
      <c r="G166" s="97"/>
      <c r="H166" s="97"/>
      <c r="I166" s="97"/>
      <c r="J166" s="97"/>
      <c r="K166" s="68"/>
      <c r="L166" s="112"/>
    </row>
    <row r="167" spans="1:12" ht="12.75" hidden="1" customHeight="1" x14ac:dyDescent="0.25">
      <c r="A167" s="112"/>
      <c r="B167" s="68"/>
      <c r="C167" s="68"/>
      <c r="D167" s="68"/>
      <c r="E167" s="97"/>
      <c r="F167" s="97"/>
      <c r="G167" s="97"/>
      <c r="H167" s="97"/>
      <c r="I167" s="97"/>
      <c r="J167" s="97"/>
      <c r="K167" s="68"/>
      <c r="L167" s="112"/>
    </row>
    <row r="168" spans="1:12" ht="12.75" hidden="1" customHeight="1" x14ac:dyDescent="0.25">
      <c r="A168" s="112"/>
      <c r="B168" s="68"/>
      <c r="C168" s="68"/>
      <c r="D168" s="68"/>
      <c r="E168" s="97"/>
      <c r="F168" s="97"/>
      <c r="G168" s="97"/>
      <c r="H168" s="97"/>
      <c r="I168" s="97"/>
      <c r="J168" s="97"/>
      <c r="K168" s="68"/>
      <c r="L168" s="112"/>
    </row>
    <row r="169" spans="1:12" ht="12.75" hidden="1" customHeight="1" x14ac:dyDescent="0.25">
      <c r="A169" s="112"/>
      <c r="B169" s="68"/>
      <c r="C169" s="68"/>
      <c r="D169" s="68"/>
      <c r="E169" s="97"/>
      <c r="F169" s="97"/>
      <c r="G169" s="97"/>
      <c r="H169" s="97"/>
      <c r="I169" s="97"/>
      <c r="J169" s="97"/>
      <c r="K169" s="68"/>
      <c r="L169" s="112"/>
    </row>
    <row r="170" spans="1:12" ht="12.75" hidden="1" customHeight="1" x14ac:dyDescent="0.25">
      <c r="A170" s="112"/>
      <c r="B170" s="68"/>
      <c r="C170" s="68"/>
      <c r="D170" s="68"/>
      <c r="E170" s="97"/>
      <c r="F170" s="97"/>
      <c r="G170" s="97"/>
      <c r="H170" s="97"/>
      <c r="I170" s="97"/>
      <c r="J170" s="97"/>
      <c r="K170" s="68"/>
      <c r="L170" s="112"/>
    </row>
    <row r="171" spans="1:12" ht="12.75" hidden="1" customHeight="1" x14ac:dyDescent="0.25">
      <c r="A171" s="112"/>
      <c r="B171" s="68"/>
      <c r="C171" s="68"/>
      <c r="D171" s="68"/>
      <c r="E171" s="97"/>
      <c r="F171" s="97"/>
      <c r="G171" s="97"/>
      <c r="H171" s="97"/>
      <c r="I171" s="97"/>
      <c r="J171" s="97"/>
      <c r="K171" s="68"/>
      <c r="L171" s="112"/>
    </row>
    <row r="172" spans="1:12" ht="12.75" hidden="1" customHeight="1" x14ac:dyDescent="0.25">
      <c r="A172" s="113"/>
      <c r="B172" s="68"/>
      <c r="C172" s="68"/>
      <c r="D172" s="61"/>
      <c r="E172" s="97"/>
      <c r="F172" s="97"/>
      <c r="G172" s="97"/>
      <c r="H172" s="97"/>
      <c r="I172" s="97"/>
      <c r="J172" s="97"/>
      <c r="K172" s="68"/>
      <c r="L172" s="25"/>
    </row>
    <row r="173" spans="1:12" ht="12.75" hidden="1" customHeight="1" x14ac:dyDescent="0.25">
      <c r="A173" s="112"/>
      <c r="B173" s="68"/>
      <c r="C173" s="68"/>
      <c r="D173" s="61"/>
      <c r="E173" s="97"/>
      <c r="F173" s="97"/>
      <c r="G173" s="97"/>
      <c r="H173" s="97"/>
      <c r="I173" s="97"/>
      <c r="J173" s="97"/>
      <c r="K173" s="68"/>
      <c r="L173" s="112"/>
    </row>
    <row r="174" spans="1:12" ht="12.75" hidden="1" customHeight="1" x14ac:dyDescent="0.25">
      <c r="A174" s="112"/>
      <c r="B174" s="68"/>
      <c r="C174" s="68"/>
      <c r="D174" s="61"/>
      <c r="E174" s="97"/>
      <c r="F174" s="97"/>
      <c r="G174" s="97"/>
      <c r="H174" s="97"/>
      <c r="I174" s="97"/>
      <c r="J174" s="97"/>
      <c r="K174" s="68"/>
      <c r="L174" s="112"/>
    </row>
    <row r="175" spans="1:12" ht="12.75" hidden="1" customHeight="1" x14ac:dyDescent="0.25">
      <c r="A175" s="92"/>
      <c r="B175" s="68"/>
      <c r="C175" s="68"/>
      <c r="D175" s="61"/>
      <c r="E175" s="97"/>
      <c r="F175" s="97"/>
      <c r="G175" s="97"/>
      <c r="H175" s="97"/>
      <c r="I175" s="97"/>
      <c r="J175" s="97"/>
      <c r="K175" s="68"/>
      <c r="L175" s="92"/>
    </row>
    <row r="176" spans="1:12" ht="12.75" hidden="1" customHeight="1" x14ac:dyDescent="0.25">
      <c r="A176" s="112"/>
      <c r="B176" s="68"/>
      <c r="C176" s="68"/>
      <c r="D176" s="114" t="s">
        <v>191</v>
      </c>
      <c r="E176" s="97"/>
      <c r="F176" s="97"/>
      <c r="G176" s="97"/>
      <c r="H176" s="97"/>
      <c r="I176" s="97"/>
      <c r="J176" s="97"/>
      <c r="K176" s="68"/>
      <c r="L176" s="112"/>
    </row>
    <row r="177" spans="1:12" ht="12.75" hidden="1" customHeight="1" x14ac:dyDescent="0.25">
      <c r="A177" s="112"/>
      <c r="B177" s="68"/>
      <c r="C177" s="111"/>
      <c r="D177" s="61"/>
      <c r="E177" s="97"/>
      <c r="F177" s="97"/>
      <c r="G177" s="97"/>
      <c r="H177" s="97"/>
      <c r="I177" s="97"/>
      <c r="J177" s="97"/>
      <c r="K177" s="68"/>
      <c r="L177" s="112"/>
    </row>
    <row r="178" spans="1:12" ht="12.75" hidden="1" customHeight="1" x14ac:dyDescent="0.25">
      <c r="A178" s="112"/>
      <c r="E178" s="80"/>
      <c r="F178" s="80"/>
      <c r="G178" s="80"/>
      <c r="H178" s="80"/>
      <c r="I178" s="80"/>
      <c r="J178" s="80"/>
      <c r="L178" s="112"/>
    </row>
    <row r="179" spans="1:12" ht="12.75" hidden="1" customHeight="1" x14ac:dyDescent="0.25">
      <c r="A179" s="113"/>
      <c r="E179" s="80"/>
      <c r="F179" s="80"/>
      <c r="G179" s="80"/>
      <c r="H179" s="80"/>
      <c r="I179" s="80"/>
      <c r="J179" s="80"/>
      <c r="L179" s="25"/>
    </row>
    <row r="180" spans="1:12" ht="12.75" hidden="1" customHeight="1" x14ac:dyDescent="0.25">
      <c r="A180" s="112"/>
      <c r="E180" s="80"/>
      <c r="F180" s="80"/>
      <c r="G180" s="80"/>
      <c r="H180" s="80"/>
      <c r="I180" s="80"/>
      <c r="J180" s="80"/>
      <c r="L180" s="112"/>
    </row>
    <row r="181" spans="1:12" ht="12.75" hidden="1" customHeight="1" x14ac:dyDescent="0.25">
      <c r="A181" s="112"/>
      <c r="E181" s="80"/>
      <c r="F181" s="80"/>
      <c r="G181" s="80"/>
      <c r="H181" s="80"/>
      <c r="I181" s="80"/>
      <c r="J181" s="80"/>
      <c r="L181" s="112"/>
    </row>
    <row r="182" spans="1:12" ht="12.75" hidden="1" customHeight="1" x14ac:dyDescent="0.25">
      <c r="A182" s="92"/>
      <c r="E182" s="80"/>
      <c r="F182" s="80"/>
      <c r="G182" s="80"/>
      <c r="H182" s="80"/>
      <c r="I182" s="80"/>
      <c r="J182" s="80"/>
      <c r="L182" s="92"/>
    </row>
    <row r="183" spans="1:12" ht="12.75" hidden="1" customHeight="1" x14ac:dyDescent="0.25">
      <c r="A183" s="112"/>
      <c r="E183" s="80"/>
      <c r="F183" s="80"/>
      <c r="G183" s="80"/>
      <c r="H183" s="80"/>
      <c r="I183" s="80"/>
      <c r="J183" s="80"/>
      <c r="L183" s="112"/>
    </row>
    <row r="184" spans="1:12" ht="12.75" hidden="1" customHeight="1" x14ac:dyDescent="0.25">
      <c r="A184" s="112"/>
      <c r="E184" s="80"/>
      <c r="F184" s="80"/>
      <c r="G184" s="80"/>
      <c r="H184" s="80"/>
      <c r="I184" s="80"/>
      <c r="J184" s="80"/>
      <c r="L184" s="112"/>
    </row>
    <row r="185" spans="1:12" ht="12.75" hidden="1" customHeight="1" x14ac:dyDescent="0.25">
      <c r="A185" s="112"/>
      <c r="E185" s="80"/>
      <c r="F185" s="80"/>
      <c r="G185" s="80"/>
      <c r="H185" s="80"/>
      <c r="I185" s="80"/>
      <c r="J185" s="80"/>
      <c r="L185" s="112"/>
    </row>
    <row r="186" spans="1:12" ht="12.75" hidden="1" customHeight="1" x14ac:dyDescent="0.25">
      <c r="A186" s="113"/>
      <c r="E186" s="80"/>
      <c r="F186" s="80"/>
      <c r="G186" s="80"/>
      <c r="H186" s="80"/>
      <c r="I186" s="80"/>
      <c r="J186" s="80"/>
      <c r="L186" s="25"/>
    </row>
    <row r="187" spans="1:12" ht="12.75" hidden="1" customHeight="1" x14ac:dyDescent="0.25">
      <c r="A187" s="112"/>
      <c r="E187" s="80"/>
      <c r="F187" s="80"/>
      <c r="G187" s="80"/>
      <c r="H187" s="80"/>
      <c r="I187" s="80"/>
      <c r="J187" s="80"/>
      <c r="L187" s="112"/>
    </row>
    <row r="188" spans="1:12" ht="12.75" hidden="1" customHeight="1" x14ac:dyDescent="0.25">
      <c r="A188" s="112"/>
      <c r="E188" s="80"/>
      <c r="F188" s="80"/>
      <c r="G188" s="80"/>
      <c r="H188" s="80"/>
      <c r="I188" s="80"/>
      <c r="J188" s="80"/>
      <c r="L188" s="112"/>
    </row>
    <row r="189" spans="1:12" ht="12.75" hidden="1" customHeight="1" x14ac:dyDescent="0.25">
      <c r="A189" s="92"/>
      <c r="E189" s="80"/>
      <c r="F189" s="80"/>
      <c r="G189" s="80"/>
      <c r="H189" s="80"/>
      <c r="I189" s="80"/>
      <c r="J189" s="80"/>
      <c r="L189" s="92"/>
    </row>
    <row r="190" spans="1:12" ht="12.75" hidden="1" customHeight="1" x14ac:dyDescent="0.25">
      <c r="A190" s="112"/>
      <c r="E190" s="80"/>
      <c r="F190" s="80"/>
      <c r="G190" s="80"/>
      <c r="H190" s="80"/>
      <c r="I190" s="80"/>
      <c r="J190" s="80"/>
      <c r="L190" s="112"/>
    </row>
    <row r="191" spans="1:12" ht="12.75" hidden="1" customHeight="1" x14ac:dyDescent="0.25">
      <c r="A191" s="112"/>
      <c r="E191" s="80"/>
      <c r="F191" s="80"/>
      <c r="G191" s="80"/>
      <c r="H191" s="80"/>
      <c r="I191" s="80"/>
      <c r="J191" s="80"/>
      <c r="L191" s="112"/>
    </row>
    <row r="192" spans="1:12" ht="12.75" hidden="1" customHeight="1" x14ac:dyDescent="0.25">
      <c r="A192" s="112"/>
      <c r="E192" s="80"/>
      <c r="F192" s="80"/>
      <c r="G192" s="80"/>
      <c r="H192" s="80"/>
      <c r="I192" s="80"/>
      <c r="J192" s="80"/>
      <c r="L192" s="112"/>
    </row>
    <row r="193" spans="1:12" ht="12.75" hidden="1" customHeight="1" x14ac:dyDescent="0.25">
      <c r="A193" s="113"/>
      <c r="E193" s="80"/>
      <c r="F193" s="80"/>
      <c r="G193" s="80"/>
      <c r="H193" s="80"/>
      <c r="I193" s="80"/>
      <c r="J193" s="80"/>
      <c r="L193" s="25"/>
    </row>
    <row r="194" spans="1:12" ht="12.75" hidden="1" customHeight="1" x14ac:dyDescent="0.25">
      <c r="A194" s="112"/>
      <c r="E194" s="80"/>
      <c r="F194" s="80"/>
      <c r="G194" s="80"/>
      <c r="H194" s="80"/>
      <c r="I194" s="80"/>
      <c r="J194" s="80"/>
      <c r="L194" s="112"/>
    </row>
    <row r="195" spans="1:12" ht="12.75" hidden="1" customHeight="1" x14ac:dyDescent="0.25">
      <c r="A195" s="112"/>
      <c r="E195" s="80"/>
      <c r="F195" s="80"/>
      <c r="G195" s="80"/>
      <c r="H195" s="80"/>
      <c r="I195" s="80"/>
      <c r="J195" s="80"/>
      <c r="L195" s="112"/>
    </row>
    <row r="196" spans="1:12" ht="12.75" hidden="1" customHeight="1" x14ac:dyDescent="0.25">
      <c r="A196" s="92"/>
      <c r="E196" s="80"/>
      <c r="F196" s="80"/>
      <c r="G196" s="80"/>
      <c r="H196" s="80"/>
      <c r="I196" s="80"/>
      <c r="J196" s="80"/>
      <c r="L196" s="92"/>
    </row>
    <row r="197" spans="1:12" ht="12.75" hidden="1" customHeight="1" x14ac:dyDescent="0.25">
      <c r="A197" s="112"/>
      <c r="E197" s="80"/>
      <c r="F197" s="80"/>
      <c r="G197" s="80"/>
      <c r="H197" s="80"/>
      <c r="I197" s="80"/>
      <c r="J197" s="80"/>
      <c r="L197" s="112"/>
    </row>
    <row r="198" spans="1:12" ht="12.75" hidden="1" customHeight="1" x14ac:dyDescent="0.25">
      <c r="A198" s="112"/>
      <c r="E198" s="80"/>
      <c r="F198" s="80"/>
      <c r="G198" s="80"/>
      <c r="H198" s="80"/>
      <c r="I198" s="80"/>
      <c r="J198" s="80"/>
      <c r="L198" s="112"/>
    </row>
    <row r="199" spans="1:12" ht="12.75" hidden="1" customHeight="1" x14ac:dyDescent="0.25">
      <c r="A199" s="112"/>
      <c r="E199" s="80"/>
      <c r="F199" s="80"/>
      <c r="G199" s="80"/>
      <c r="H199" s="80"/>
      <c r="I199" s="80"/>
      <c r="J199" s="80"/>
      <c r="L199" s="112"/>
    </row>
    <row r="200" spans="1:12" ht="12.75" hidden="1" customHeight="1" x14ac:dyDescent="0.25">
      <c r="A200" s="113"/>
      <c r="E200" s="80"/>
      <c r="F200" s="80"/>
      <c r="G200" s="80"/>
      <c r="H200" s="80"/>
      <c r="I200" s="80"/>
      <c r="J200" s="80"/>
      <c r="L200" s="25"/>
    </row>
    <row r="201" spans="1:12" ht="12.75" hidden="1" customHeight="1" x14ac:dyDescent="0.25">
      <c r="A201" s="112"/>
      <c r="E201" s="80"/>
      <c r="F201" s="80"/>
      <c r="G201" s="80"/>
      <c r="H201" s="80"/>
      <c r="I201" s="80"/>
      <c r="J201" s="80"/>
      <c r="L201" s="112"/>
    </row>
    <row r="202" spans="1:12" ht="12.75" hidden="1" customHeight="1" x14ac:dyDescent="0.25">
      <c r="A202" s="112"/>
      <c r="E202" s="80"/>
      <c r="F202" s="80"/>
      <c r="G202" s="80"/>
      <c r="H202" s="80"/>
      <c r="I202" s="80"/>
      <c r="J202" s="80"/>
      <c r="L202" s="112"/>
    </row>
    <row r="203" spans="1:12" ht="12.75" hidden="1" customHeight="1" x14ac:dyDescent="0.25">
      <c r="A203" s="92"/>
      <c r="E203" s="80"/>
      <c r="F203" s="80"/>
      <c r="G203" s="80"/>
      <c r="H203" s="80"/>
      <c r="I203" s="80"/>
      <c r="J203" s="80"/>
      <c r="L203" s="92"/>
    </row>
    <row r="204" spans="1:12" ht="12.75" hidden="1" customHeight="1" x14ac:dyDescent="0.25">
      <c r="A204" s="112"/>
      <c r="E204" s="80"/>
      <c r="F204" s="80"/>
      <c r="G204" s="80"/>
      <c r="H204" s="80"/>
      <c r="I204" s="80"/>
      <c r="J204" s="80"/>
      <c r="L204" s="112"/>
    </row>
    <row r="205" spans="1:12" ht="12.75" hidden="1" customHeight="1" x14ac:dyDescent="0.25">
      <c r="A205" s="112"/>
      <c r="E205" s="80"/>
      <c r="F205" s="80"/>
      <c r="G205" s="80"/>
      <c r="H205" s="80"/>
      <c r="I205" s="80"/>
      <c r="J205" s="80"/>
      <c r="L205" s="112"/>
    </row>
    <row r="206" spans="1:12" ht="12.75" hidden="1" customHeight="1" x14ac:dyDescent="0.25">
      <c r="A206" s="112"/>
      <c r="E206" s="80"/>
      <c r="F206" s="80"/>
      <c r="G206" s="80"/>
      <c r="H206" s="80"/>
      <c r="I206" s="80"/>
      <c r="J206" s="80"/>
      <c r="L206" s="112"/>
    </row>
    <row r="207" spans="1:12" ht="12.75" hidden="1" customHeight="1" x14ac:dyDescent="0.25">
      <c r="A207" s="113"/>
      <c r="E207" s="80"/>
      <c r="F207" s="80"/>
      <c r="G207" s="80"/>
      <c r="H207" s="80"/>
      <c r="I207" s="80"/>
      <c r="J207" s="80"/>
      <c r="L207" s="25"/>
    </row>
    <row r="208" spans="1:12" ht="12.75" hidden="1" customHeight="1" x14ac:dyDescent="0.25">
      <c r="A208" s="112"/>
      <c r="E208" s="80"/>
      <c r="F208" s="80"/>
      <c r="G208" s="80"/>
      <c r="H208" s="80"/>
      <c r="I208" s="80"/>
      <c r="J208" s="80"/>
      <c r="L208" s="112"/>
    </row>
    <row r="209" spans="1:12" ht="12.75" hidden="1" customHeight="1" x14ac:dyDescent="0.25">
      <c r="A209" s="112"/>
      <c r="E209" s="80"/>
      <c r="F209" s="80"/>
      <c r="G209" s="80"/>
      <c r="H209" s="80"/>
      <c r="I209" s="80"/>
      <c r="J209" s="80"/>
      <c r="L209" s="112"/>
    </row>
    <row r="210" spans="1:12" ht="12.75" hidden="1" customHeight="1" x14ac:dyDescent="0.25">
      <c r="A210" s="92"/>
      <c r="E210" s="80"/>
      <c r="F210" s="80"/>
      <c r="G210" s="80"/>
      <c r="H210" s="80"/>
      <c r="I210" s="80"/>
      <c r="J210" s="80"/>
      <c r="L210" s="92"/>
    </row>
    <row r="211" spans="1:12" ht="12.75" hidden="1" customHeight="1" x14ac:dyDescent="0.25">
      <c r="A211" s="112"/>
      <c r="E211" s="80"/>
      <c r="F211" s="80"/>
      <c r="G211" s="80"/>
      <c r="H211" s="80"/>
      <c r="I211" s="80"/>
      <c r="J211" s="80"/>
      <c r="L211" s="112"/>
    </row>
    <row r="212" spans="1:12" ht="12.75" hidden="1" customHeight="1" x14ac:dyDescent="0.25">
      <c r="A212" s="112"/>
      <c r="E212" s="80"/>
      <c r="F212" s="80"/>
      <c r="G212" s="80"/>
      <c r="H212" s="80"/>
      <c r="I212" s="80"/>
      <c r="J212" s="80"/>
      <c r="L212" s="112"/>
    </row>
    <row r="213" spans="1:12" ht="12.75" hidden="1" customHeight="1" x14ac:dyDescent="0.25">
      <c r="A213" s="112"/>
      <c r="E213" s="80"/>
      <c r="F213" s="80"/>
      <c r="G213" s="80"/>
      <c r="H213" s="80"/>
      <c r="I213" s="80"/>
      <c r="J213" s="80"/>
      <c r="L213" s="112"/>
    </row>
    <row r="214" spans="1:12" ht="12.75" hidden="1" customHeight="1" x14ac:dyDescent="0.25">
      <c r="A214" s="25"/>
      <c r="E214" s="80"/>
      <c r="F214" s="80"/>
      <c r="G214" s="80"/>
      <c r="H214" s="80"/>
      <c r="I214" s="80"/>
      <c r="J214" s="80"/>
      <c r="L214" s="25"/>
    </row>
    <row r="215" spans="1:12" ht="12.75" hidden="1" customHeight="1" x14ac:dyDescent="0.25">
      <c r="A215" s="92"/>
      <c r="E215" s="80"/>
      <c r="F215" s="80"/>
      <c r="G215" s="80"/>
      <c r="H215" s="80"/>
      <c r="I215" s="80"/>
      <c r="J215" s="80"/>
      <c r="L215" s="92"/>
    </row>
    <row r="216" spans="1:12" ht="12.75" hidden="1" customHeight="1" x14ac:dyDescent="0.25">
      <c r="A216" s="92"/>
      <c r="E216" s="80"/>
      <c r="F216" s="80"/>
      <c r="G216" s="80"/>
      <c r="H216" s="80"/>
      <c r="I216" s="80"/>
      <c r="J216" s="80"/>
      <c r="L216" s="92"/>
    </row>
    <row r="217" spans="1:12" ht="12.75" hidden="1" customHeight="1" x14ac:dyDescent="0.25">
      <c r="A217" s="92"/>
      <c r="E217" s="80"/>
      <c r="F217" s="80"/>
      <c r="G217" s="80"/>
      <c r="H217" s="80"/>
      <c r="I217" s="80"/>
      <c r="J217" s="80"/>
      <c r="L217" s="92"/>
    </row>
    <row r="218" spans="1:12" ht="12.75" hidden="1" customHeight="1" x14ac:dyDescent="0.25">
      <c r="A218" s="92"/>
      <c r="E218" s="80"/>
      <c r="F218" s="80"/>
      <c r="G218" s="80"/>
      <c r="H218" s="80"/>
      <c r="I218" s="80"/>
      <c r="J218" s="80"/>
      <c r="L218" s="92"/>
    </row>
    <row r="219" spans="1:12" ht="12.75" hidden="1" customHeight="1" x14ac:dyDescent="0.25">
      <c r="A219" s="92"/>
      <c r="E219" s="80"/>
      <c r="F219" s="80"/>
      <c r="G219" s="80"/>
      <c r="H219" s="80"/>
      <c r="I219" s="80"/>
      <c r="J219" s="80"/>
      <c r="L219" s="92"/>
    </row>
    <row r="220" spans="1:12" ht="12.75" hidden="1" customHeight="1" x14ac:dyDescent="0.25">
      <c r="A220" s="92"/>
      <c r="E220" s="80"/>
      <c r="F220" s="80"/>
      <c r="G220" s="80"/>
      <c r="H220" s="80"/>
      <c r="I220" s="80"/>
      <c r="J220" s="80"/>
      <c r="L220" s="92"/>
    </row>
    <row r="221" spans="1:12" ht="12.75" hidden="1" customHeight="1" x14ac:dyDescent="0.25">
      <c r="A221" s="92"/>
      <c r="E221" s="80"/>
      <c r="F221" s="80"/>
      <c r="G221" s="80"/>
      <c r="H221" s="80"/>
      <c r="I221" s="80"/>
      <c r="J221" s="80"/>
      <c r="L221" s="92"/>
    </row>
    <row r="222" spans="1:12" ht="12.75" hidden="1" customHeight="1" x14ac:dyDescent="0.25">
      <c r="A222" s="92"/>
      <c r="E222" s="80"/>
      <c r="F222" s="80"/>
      <c r="G222" s="80"/>
      <c r="H222" s="80"/>
      <c r="I222" s="80"/>
      <c r="J222" s="80"/>
      <c r="L222" s="92"/>
    </row>
    <row r="223" spans="1:12" ht="12.75" hidden="1" customHeight="1" x14ac:dyDescent="0.25">
      <c r="A223" s="92"/>
      <c r="E223" s="80"/>
      <c r="F223" s="80"/>
      <c r="G223" s="80"/>
      <c r="H223" s="80"/>
      <c r="I223" s="80"/>
      <c r="J223" s="80"/>
      <c r="L223" s="92"/>
    </row>
    <row r="224" spans="1:12" ht="12.75" hidden="1" customHeight="1" x14ac:dyDescent="0.25">
      <c r="A224" s="92"/>
      <c r="E224" s="80"/>
      <c r="F224" s="80"/>
      <c r="G224" s="80"/>
      <c r="H224" s="80"/>
      <c r="I224" s="80"/>
      <c r="J224" s="80"/>
      <c r="L224" s="92"/>
    </row>
    <row r="225" spans="1:12" ht="12.75" hidden="1" customHeight="1" x14ac:dyDescent="0.25">
      <c r="A225" s="113"/>
      <c r="E225" s="80"/>
      <c r="F225" s="80"/>
      <c r="G225" s="80"/>
      <c r="H225" s="80"/>
      <c r="I225" s="80"/>
      <c r="J225" s="80"/>
      <c r="L225" s="25"/>
    </row>
    <row r="226" spans="1:12" ht="12.75" hidden="1" customHeight="1" x14ac:dyDescent="0.25">
      <c r="A226" s="112"/>
      <c r="E226" s="80"/>
      <c r="F226" s="80"/>
      <c r="G226" s="80"/>
      <c r="H226" s="80"/>
      <c r="I226" s="80"/>
      <c r="J226" s="80"/>
      <c r="L226" s="112"/>
    </row>
    <row r="227" spans="1:12" ht="12.75" hidden="1" customHeight="1" x14ac:dyDescent="0.25">
      <c r="A227" s="112"/>
      <c r="E227" s="80"/>
      <c r="F227" s="80"/>
      <c r="G227" s="80"/>
      <c r="H227" s="80"/>
      <c r="I227" s="80"/>
      <c r="J227" s="80"/>
      <c r="L227" s="112"/>
    </row>
    <row r="228" spans="1:12" ht="12.75" hidden="1" customHeight="1" x14ac:dyDescent="0.25">
      <c r="A228" s="25"/>
      <c r="E228" s="80"/>
      <c r="F228" s="80"/>
      <c r="G228" s="80"/>
      <c r="H228" s="80"/>
      <c r="I228" s="80"/>
      <c r="J228" s="80"/>
      <c r="L228" s="25"/>
    </row>
    <row r="229" spans="1:12" ht="12.75" hidden="1" customHeight="1" x14ac:dyDescent="0.25">
      <c r="A229" s="25"/>
      <c r="E229" s="80"/>
      <c r="F229" s="80"/>
      <c r="G229" s="80"/>
      <c r="H229" s="80"/>
      <c r="I229" s="80"/>
      <c r="J229" s="80"/>
      <c r="L229" s="25"/>
    </row>
    <row r="230" spans="1:12" ht="12.75" hidden="1" customHeight="1" x14ac:dyDescent="0.25">
      <c r="A230" s="112"/>
      <c r="E230" s="80"/>
      <c r="F230" s="80"/>
      <c r="G230" s="80"/>
      <c r="H230" s="80"/>
      <c r="I230" s="80"/>
      <c r="J230" s="80"/>
      <c r="L230" s="112"/>
    </row>
    <row r="231" spans="1:12" ht="12.75" hidden="1" customHeight="1" x14ac:dyDescent="0.25">
      <c r="A231" s="112"/>
      <c r="E231" s="80"/>
      <c r="F231" s="80"/>
      <c r="G231" s="80"/>
      <c r="H231" s="80"/>
      <c r="I231" s="80"/>
      <c r="J231" s="80"/>
      <c r="L231" s="112"/>
    </row>
    <row r="232" spans="1:12" ht="12.75" hidden="1" customHeight="1" x14ac:dyDescent="0.25">
      <c r="A232" s="112"/>
      <c r="E232" s="80"/>
      <c r="F232" s="80"/>
      <c r="G232" s="80"/>
      <c r="H232" s="80"/>
      <c r="I232" s="80"/>
      <c r="J232" s="80"/>
      <c r="L232" s="112"/>
    </row>
    <row r="233" spans="1:12" ht="12.75" hidden="1" customHeight="1" x14ac:dyDescent="0.25">
      <c r="A233" s="112"/>
      <c r="E233" s="80"/>
      <c r="F233" s="80"/>
      <c r="G233" s="80"/>
      <c r="H233" s="80"/>
      <c r="I233" s="80"/>
      <c r="J233" s="80"/>
      <c r="L233" s="112"/>
    </row>
    <row r="234" spans="1:12" ht="12.75" hidden="1" customHeight="1" x14ac:dyDescent="0.25">
      <c r="A234" s="112"/>
      <c r="E234" s="80"/>
      <c r="F234" s="80"/>
      <c r="G234" s="80"/>
      <c r="H234" s="80"/>
      <c r="I234" s="80"/>
      <c r="J234" s="80"/>
      <c r="L234" s="112"/>
    </row>
    <row r="235" spans="1:12" ht="12.75" hidden="1" customHeight="1" x14ac:dyDescent="0.25">
      <c r="A235" s="112"/>
      <c r="E235" s="80"/>
      <c r="F235" s="80"/>
      <c r="G235" s="80"/>
      <c r="H235" s="80"/>
      <c r="I235" s="80"/>
      <c r="J235" s="80"/>
      <c r="L235" s="112"/>
    </row>
    <row r="236" spans="1:12" ht="12.75" hidden="1" customHeight="1" x14ac:dyDescent="0.25">
      <c r="A236" s="112"/>
      <c r="E236" s="80"/>
      <c r="F236" s="80"/>
      <c r="G236" s="80"/>
      <c r="H236" s="80"/>
      <c r="I236" s="80"/>
      <c r="J236" s="80"/>
      <c r="L236" s="112"/>
    </row>
    <row r="237" spans="1:12" ht="12.75" hidden="1" customHeight="1" x14ac:dyDescent="0.25">
      <c r="A237" s="112"/>
      <c r="E237" s="80"/>
      <c r="F237" s="80"/>
      <c r="G237" s="80"/>
      <c r="H237" s="80"/>
      <c r="I237" s="80"/>
      <c r="J237" s="80"/>
      <c r="L237" s="112"/>
    </row>
    <row r="238" spans="1:12" ht="12.75" hidden="1" customHeight="1" x14ac:dyDescent="0.25">
      <c r="A238" s="112"/>
      <c r="E238" s="80"/>
      <c r="F238" s="80"/>
      <c r="G238" s="80"/>
      <c r="H238" s="80"/>
      <c r="I238" s="80"/>
      <c r="J238" s="80"/>
      <c r="L238" s="112"/>
    </row>
    <row r="239" spans="1:12" ht="12.75" hidden="1" customHeight="1" x14ac:dyDescent="0.25">
      <c r="A239" s="112"/>
      <c r="E239" s="80"/>
      <c r="F239" s="80"/>
      <c r="G239" s="80"/>
      <c r="H239" s="80"/>
      <c r="I239" s="80"/>
      <c r="J239" s="80"/>
      <c r="L239" s="112"/>
    </row>
    <row r="240" spans="1:12" ht="12.75" hidden="1" customHeight="1" x14ac:dyDescent="0.25">
      <c r="A240" s="112"/>
      <c r="E240" s="80"/>
      <c r="F240" s="80"/>
      <c r="G240" s="80"/>
      <c r="H240" s="80"/>
      <c r="I240" s="80"/>
      <c r="J240" s="80"/>
      <c r="L240" s="112"/>
    </row>
    <row r="241" spans="1:12" ht="12.75" hidden="1" customHeight="1" x14ac:dyDescent="0.25">
      <c r="A241" s="112"/>
      <c r="E241" s="80"/>
      <c r="F241" s="80"/>
      <c r="G241" s="80"/>
      <c r="H241" s="80"/>
      <c r="I241" s="80"/>
      <c r="J241" s="80"/>
      <c r="L241" s="112"/>
    </row>
    <row r="242" spans="1:12" ht="12.75" hidden="1" customHeight="1" x14ac:dyDescent="0.25">
      <c r="A242" s="25"/>
      <c r="E242" s="80"/>
      <c r="F242" s="80"/>
      <c r="G242" s="80"/>
      <c r="H242" s="80"/>
      <c r="I242" s="80"/>
      <c r="J242" s="80"/>
      <c r="L242" s="25"/>
    </row>
    <row r="243" spans="1:12" ht="12.75" hidden="1" customHeight="1" x14ac:dyDescent="0.25">
      <c r="A243" s="25"/>
      <c r="E243" s="80"/>
      <c r="F243" s="80"/>
      <c r="G243" s="80"/>
      <c r="H243" s="80"/>
      <c r="I243" s="80"/>
      <c r="J243" s="80"/>
      <c r="L243" s="25"/>
    </row>
    <row r="244" spans="1:12" ht="12.75" hidden="1" customHeight="1" x14ac:dyDescent="0.25">
      <c r="A244" s="25"/>
      <c r="E244" s="80"/>
      <c r="F244" s="80"/>
      <c r="G244" s="80"/>
      <c r="H244" s="80"/>
      <c r="I244" s="80"/>
      <c r="J244" s="80"/>
      <c r="L244" s="25"/>
    </row>
    <row r="245" spans="1:12" ht="12.75" hidden="1" customHeight="1" x14ac:dyDescent="0.25">
      <c r="A245" s="25"/>
      <c r="E245" s="80"/>
      <c r="F245" s="80"/>
      <c r="G245" s="80"/>
      <c r="H245" s="80"/>
      <c r="I245" s="80"/>
      <c r="J245" s="80"/>
      <c r="L245" s="25"/>
    </row>
    <row r="246" spans="1:12" ht="12.75" hidden="1" customHeight="1" x14ac:dyDescent="0.25">
      <c r="A246" s="25"/>
      <c r="E246" s="80"/>
      <c r="F246" s="80"/>
      <c r="G246" s="80"/>
      <c r="H246" s="80"/>
      <c r="I246" s="80"/>
      <c r="J246" s="80"/>
      <c r="L246" s="25"/>
    </row>
    <row r="247" spans="1:12" ht="12.75" hidden="1" customHeight="1" x14ac:dyDescent="0.25">
      <c r="A247" s="25"/>
      <c r="E247" s="80"/>
      <c r="F247" s="80"/>
      <c r="G247" s="80"/>
      <c r="H247" s="80"/>
      <c r="I247" s="80"/>
      <c r="J247" s="80"/>
      <c r="L247" s="25"/>
    </row>
    <row r="248" spans="1:12" ht="12.75" hidden="1" customHeight="1" x14ac:dyDescent="0.25">
      <c r="A248" s="25"/>
      <c r="E248" s="80"/>
      <c r="F248" s="80"/>
      <c r="G248" s="80"/>
      <c r="H248" s="80"/>
      <c r="I248" s="80"/>
      <c r="J248" s="80"/>
      <c r="L248" s="25"/>
    </row>
    <row r="249" spans="1:12" ht="12.75" hidden="1" customHeight="1" x14ac:dyDescent="0.25">
      <c r="A249" s="25"/>
      <c r="E249" s="80"/>
      <c r="F249" s="80"/>
      <c r="G249" s="80"/>
      <c r="H249" s="80"/>
      <c r="I249" s="80"/>
      <c r="J249" s="80"/>
      <c r="L249" s="25"/>
    </row>
    <row r="250" spans="1:12" ht="12.75" hidden="1" customHeight="1" x14ac:dyDescent="0.25">
      <c r="A250" s="25"/>
      <c r="E250" s="80"/>
      <c r="F250" s="80"/>
      <c r="G250" s="80"/>
      <c r="H250" s="80"/>
      <c r="I250" s="80"/>
      <c r="J250" s="80"/>
      <c r="L250" s="25"/>
    </row>
    <row r="251" spans="1:12" ht="12.75" hidden="1" customHeight="1" x14ac:dyDescent="0.25">
      <c r="A251" s="25"/>
      <c r="E251" s="80"/>
      <c r="F251" s="80"/>
      <c r="G251" s="80"/>
      <c r="H251" s="80"/>
      <c r="I251" s="80"/>
      <c r="J251" s="80"/>
      <c r="L251" s="25"/>
    </row>
    <row r="252" spans="1:12" ht="12.75" hidden="1" customHeight="1" x14ac:dyDescent="0.25">
      <c r="A252" s="92"/>
      <c r="E252" s="80"/>
      <c r="F252" s="80"/>
      <c r="G252" s="80"/>
      <c r="H252" s="80"/>
      <c r="I252" s="80"/>
      <c r="J252" s="80"/>
      <c r="L252" s="92"/>
    </row>
    <row r="253" spans="1:12" ht="12.75" hidden="1" customHeight="1" x14ac:dyDescent="0.25">
      <c r="A253" s="92"/>
      <c r="E253" s="80"/>
      <c r="F253" s="80"/>
      <c r="G253" s="80"/>
      <c r="H253" s="80"/>
      <c r="I253" s="80"/>
      <c r="J253" s="80"/>
      <c r="L253" s="92"/>
    </row>
    <row r="254" spans="1:12" ht="12.75" hidden="1" customHeight="1" x14ac:dyDescent="0.25">
      <c r="A254" s="25"/>
      <c r="E254" s="80"/>
      <c r="F254" s="80"/>
      <c r="G254" s="80"/>
      <c r="H254" s="80"/>
      <c r="I254" s="80"/>
      <c r="J254" s="80"/>
      <c r="L254" s="25"/>
    </row>
    <row r="255" spans="1:12" ht="12.75" hidden="1" customHeight="1" x14ac:dyDescent="0.25">
      <c r="A255" s="25"/>
      <c r="E255" s="80"/>
      <c r="F255" s="80"/>
      <c r="G255" s="80"/>
      <c r="H255" s="80"/>
      <c r="I255" s="80"/>
      <c r="J255" s="80"/>
      <c r="L255" s="25"/>
    </row>
    <row r="256" spans="1:12" ht="12.75" hidden="1" customHeight="1" x14ac:dyDescent="0.25">
      <c r="A256" s="92"/>
      <c r="E256" s="80"/>
      <c r="F256" s="80"/>
      <c r="G256" s="80"/>
      <c r="H256" s="80"/>
      <c r="I256" s="80"/>
      <c r="J256" s="80"/>
      <c r="L256" s="92"/>
    </row>
    <row r="257" spans="1:12" ht="12.75" hidden="1" customHeight="1" x14ac:dyDescent="0.25">
      <c r="A257" s="25"/>
      <c r="E257" s="80"/>
      <c r="F257" s="80"/>
      <c r="G257" s="80"/>
      <c r="H257" s="80"/>
      <c r="I257" s="80"/>
      <c r="J257" s="80"/>
      <c r="L257" s="25"/>
    </row>
    <row r="258" spans="1:12" ht="12.75" hidden="1" customHeight="1" x14ac:dyDescent="0.25">
      <c r="A258" s="25"/>
      <c r="E258" s="80"/>
      <c r="F258" s="80"/>
      <c r="G258" s="80"/>
      <c r="H258" s="80"/>
      <c r="I258" s="80"/>
      <c r="J258" s="80"/>
      <c r="L258" s="25"/>
    </row>
    <row r="259" spans="1:12" ht="12.75" hidden="1" customHeight="1" x14ac:dyDescent="0.25">
      <c r="A259" s="25"/>
      <c r="E259" s="80"/>
      <c r="F259" s="80"/>
      <c r="G259" s="80"/>
      <c r="H259" s="80"/>
      <c r="I259" s="80"/>
      <c r="J259" s="80"/>
      <c r="L259" s="25"/>
    </row>
    <row r="260" spans="1:12" ht="12.75" hidden="1" customHeight="1" x14ac:dyDescent="0.25">
      <c r="A260" s="25"/>
      <c r="E260" s="80"/>
      <c r="F260" s="80"/>
      <c r="G260" s="80"/>
      <c r="H260" s="80"/>
      <c r="I260" s="80"/>
      <c r="J260" s="80"/>
      <c r="L260" s="25"/>
    </row>
    <row r="261" spans="1:12" ht="12.75" hidden="1" customHeight="1" x14ac:dyDescent="0.25">
      <c r="A261" s="25"/>
      <c r="E261" s="80"/>
      <c r="F261" s="80"/>
      <c r="G261" s="80"/>
      <c r="H261" s="80"/>
      <c r="I261" s="80"/>
      <c r="J261" s="80"/>
      <c r="L261" s="25"/>
    </row>
    <row r="262" spans="1:12" ht="12.75" hidden="1" customHeight="1" x14ac:dyDescent="0.25">
      <c r="A262" s="25"/>
      <c r="E262" s="80"/>
      <c r="F262" s="80"/>
      <c r="G262" s="80"/>
      <c r="H262" s="80"/>
      <c r="I262" s="80"/>
      <c r="J262" s="80"/>
      <c r="L262" s="25"/>
    </row>
    <row r="263" spans="1:12" ht="12.75" customHeight="1" x14ac:dyDescent="0.25">
      <c r="E263" s="80"/>
      <c r="F263" s="80"/>
      <c r="G263" s="80"/>
      <c r="H263" s="80"/>
      <c r="I263" s="80"/>
      <c r="J263" s="80"/>
    </row>
    <row r="264" spans="1:12" ht="12.75" customHeight="1" x14ac:dyDescent="0.25">
      <c r="E264" s="80"/>
      <c r="F264" s="80"/>
      <c r="G264" s="80"/>
      <c r="H264" s="80"/>
      <c r="I264" s="80"/>
      <c r="J264" s="80"/>
    </row>
    <row r="265" spans="1:12" ht="12.75" customHeight="1" x14ac:dyDescent="0.25">
      <c r="E265" s="80"/>
      <c r="F265" s="80"/>
      <c r="G265" s="80"/>
      <c r="H265" s="80"/>
      <c r="I265" s="80"/>
      <c r="J265" s="80"/>
    </row>
    <row r="266" spans="1:12" ht="12.75" customHeight="1" x14ac:dyDescent="0.25">
      <c r="E266" s="80"/>
      <c r="F266" s="80"/>
      <c r="G266" s="80"/>
      <c r="H266" s="80"/>
      <c r="I266" s="80"/>
      <c r="J266" s="80"/>
    </row>
    <row r="267" spans="1:12" ht="12.75" customHeight="1" x14ac:dyDescent="0.25">
      <c r="E267" s="80"/>
      <c r="F267" s="80"/>
      <c r="G267" s="80"/>
      <c r="H267" s="80"/>
      <c r="I267" s="80"/>
      <c r="J267" s="80"/>
    </row>
    <row r="268" spans="1:12" ht="12.75" customHeight="1" x14ac:dyDescent="0.25">
      <c r="E268" s="80"/>
      <c r="F268" s="80"/>
      <c r="G268" s="80"/>
      <c r="H268" s="80"/>
      <c r="I268" s="80"/>
      <c r="J268" s="80"/>
    </row>
    <row r="269" spans="1:12" ht="12.75" customHeight="1" x14ac:dyDescent="0.25">
      <c r="E269" s="80"/>
      <c r="F269" s="80"/>
      <c r="G269" s="80"/>
      <c r="H269" s="80"/>
      <c r="I269" s="80"/>
      <c r="J269" s="80"/>
    </row>
    <row r="270" spans="1:12" ht="12.75" hidden="1" customHeight="1" x14ac:dyDescent="0.25">
      <c r="A270" s="68"/>
      <c r="E270" s="80"/>
      <c r="F270" s="80"/>
      <c r="G270" s="80"/>
      <c r="H270" s="80"/>
      <c r="I270" s="80"/>
      <c r="J270" s="80"/>
      <c r="L270" s="68"/>
    </row>
    <row r="271" spans="1:12" ht="12.75" hidden="1" customHeight="1" x14ac:dyDescent="0.25">
      <c r="A271" s="68"/>
      <c r="E271" s="80"/>
      <c r="F271" s="80"/>
      <c r="G271" s="80"/>
      <c r="H271" s="80"/>
      <c r="I271" s="80"/>
      <c r="J271" s="80"/>
      <c r="L271" s="68"/>
    </row>
    <row r="272" spans="1:12" ht="12.75" hidden="1" customHeight="1" x14ac:dyDescent="0.25">
      <c r="A272" s="68"/>
      <c r="E272" s="80"/>
      <c r="F272" s="80"/>
      <c r="G272" s="80"/>
      <c r="H272" s="80"/>
      <c r="I272" s="80"/>
      <c r="J272" s="80"/>
      <c r="L272" s="68"/>
    </row>
    <row r="273" spans="1:12" ht="12.75" hidden="1" customHeight="1" x14ac:dyDescent="0.25">
      <c r="A273" s="68"/>
      <c r="E273" s="80"/>
      <c r="F273" s="80"/>
      <c r="G273" s="80"/>
      <c r="H273" s="80"/>
      <c r="I273" s="80"/>
      <c r="J273" s="80"/>
      <c r="L273" s="68"/>
    </row>
    <row r="274" spans="1:12" ht="12.75" hidden="1" customHeight="1" x14ac:dyDescent="0.25">
      <c r="A274" s="68"/>
      <c r="E274" s="80"/>
      <c r="F274" s="80"/>
      <c r="G274" s="80"/>
      <c r="H274" s="80"/>
      <c r="I274" s="80"/>
      <c r="J274" s="80"/>
      <c r="L274" s="68"/>
    </row>
    <row r="275" spans="1:12" ht="12.75" hidden="1" customHeight="1" x14ac:dyDescent="0.25">
      <c r="A275" s="68"/>
      <c r="E275" s="80"/>
      <c r="F275" s="80"/>
      <c r="G275" s="80"/>
      <c r="H275" s="80"/>
      <c r="I275" s="80"/>
      <c r="J275" s="80"/>
      <c r="L275" s="68"/>
    </row>
    <row r="276" spans="1:12" ht="12.75" hidden="1" customHeight="1" x14ac:dyDescent="0.25">
      <c r="A276" s="68"/>
      <c r="E276" s="80"/>
      <c r="F276" s="80"/>
      <c r="G276" s="80"/>
      <c r="H276" s="80"/>
      <c r="I276" s="80"/>
      <c r="J276" s="80"/>
      <c r="L276" s="68"/>
    </row>
    <row r="277" spans="1:12" ht="12.75" hidden="1" customHeight="1" x14ac:dyDescent="0.25">
      <c r="A277" s="68"/>
      <c r="E277" s="80"/>
      <c r="F277" s="80"/>
      <c r="G277" s="80"/>
      <c r="H277" s="80"/>
      <c r="I277" s="80"/>
      <c r="J277" s="80"/>
      <c r="L277" s="68"/>
    </row>
    <row r="278" spans="1:12" ht="12.75" hidden="1" customHeight="1" x14ac:dyDescent="0.25">
      <c r="A278" s="68"/>
      <c r="E278" s="80"/>
      <c r="F278" s="80"/>
      <c r="G278" s="80"/>
      <c r="H278" s="80"/>
      <c r="I278" s="80"/>
      <c r="J278" s="80"/>
      <c r="L278" s="68"/>
    </row>
    <row r="279" spans="1:12" ht="12.75" hidden="1" customHeight="1" x14ac:dyDescent="0.25">
      <c r="A279" s="68"/>
      <c r="E279" s="80"/>
      <c r="F279" s="80"/>
      <c r="G279" s="80"/>
      <c r="H279" s="80"/>
      <c r="I279" s="80"/>
      <c r="J279" s="80"/>
      <c r="L279" s="68"/>
    </row>
    <row r="280" spans="1:12" ht="12.75" hidden="1" customHeight="1" x14ac:dyDescent="0.25">
      <c r="A280" s="68"/>
      <c r="E280" s="80"/>
      <c r="F280" s="80"/>
      <c r="G280" s="80"/>
      <c r="H280" s="80"/>
      <c r="I280" s="80"/>
      <c r="J280" s="80"/>
      <c r="L280" s="68"/>
    </row>
    <row r="281" spans="1:12" ht="12.75" hidden="1" customHeight="1" x14ac:dyDescent="0.25">
      <c r="A281" s="68"/>
      <c r="E281" s="80"/>
      <c r="F281" s="80"/>
      <c r="G281" s="80"/>
      <c r="H281" s="80"/>
      <c r="I281" s="80"/>
      <c r="J281" s="80"/>
      <c r="L281" s="68"/>
    </row>
    <row r="282" spans="1:12" ht="12.75" hidden="1" customHeight="1" x14ac:dyDescent="0.25">
      <c r="A282" s="68"/>
      <c r="E282" s="80"/>
      <c r="F282" s="80"/>
      <c r="G282" s="80"/>
      <c r="H282" s="80"/>
      <c r="I282" s="80"/>
      <c r="J282" s="80"/>
      <c r="L282" s="68"/>
    </row>
    <row r="283" spans="1:12" ht="12.75" hidden="1" customHeight="1" x14ac:dyDescent="0.25">
      <c r="A283" s="68"/>
      <c r="E283" s="80"/>
      <c r="F283" s="80"/>
      <c r="G283" s="80"/>
      <c r="H283" s="80"/>
      <c r="I283" s="80"/>
      <c r="J283" s="80"/>
      <c r="L283" s="68"/>
    </row>
    <row r="284" spans="1:12" ht="12.75" hidden="1" customHeight="1" x14ac:dyDescent="0.25">
      <c r="A284" s="68"/>
      <c r="E284" s="80"/>
      <c r="F284" s="80"/>
      <c r="G284" s="80"/>
      <c r="H284" s="80"/>
      <c r="I284" s="80"/>
      <c r="J284" s="80"/>
      <c r="L284" s="68"/>
    </row>
    <row r="285" spans="1:12" ht="12.75" hidden="1" customHeight="1" x14ac:dyDescent="0.25">
      <c r="A285" s="68"/>
      <c r="E285" s="80"/>
      <c r="F285" s="80"/>
      <c r="G285" s="80"/>
      <c r="H285" s="80"/>
      <c r="I285" s="80"/>
      <c r="J285" s="80"/>
      <c r="L285" s="68"/>
    </row>
    <row r="286" spans="1:12" ht="12.75" hidden="1" customHeight="1" x14ac:dyDescent="0.25">
      <c r="A286" s="68"/>
      <c r="E286" s="80"/>
      <c r="F286" s="80"/>
      <c r="G286" s="80"/>
      <c r="H286" s="80"/>
      <c r="I286" s="80"/>
      <c r="J286" s="80"/>
      <c r="L286" s="68"/>
    </row>
    <row r="287" spans="1:12" ht="12.75" hidden="1" customHeight="1" x14ac:dyDescent="0.25">
      <c r="A287" s="68"/>
      <c r="E287" s="80"/>
      <c r="F287" s="80"/>
      <c r="G287" s="80"/>
      <c r="H287" s="80"/>
      <c r="I287" s="80"/>
      <c r="J287" s="80"/>
      <c r="L287" s="68"/>
    </row>
    <row r="288" spans="1:12" ht="12.75" hidden="1" customHeight="1" x14ac:dyDescent="0.25">
      <c r="A288" s="68"/>
      <c r="E288" s="80"/>
      <c r="F288" s="80"/>
      <c r="G288" s="80"/>
      <c r="H288" s="80"/>
      <c r="I288" s="80"/>
      <c r="J288" s="80"/>
      <c r="L288" s="68"/>
    </row>
    <row r="289" spans="1:12" ht="12.75" hidden="1" customHeight="1" x14ac:dyDescent="0.25">
      <c r="A289" s="68"/>
      <c r="E289" s="80"/>
      <c r="F289" s="80"/>
      <c r="G289" s="80"/>
      <c r="H289" s="80"/>
      <c r="I289" s="80"/>
      <c r="J289" s="80"/>
      <c r="L289" s="68"/>
    </row>
    <row r="290" spans="1:12" ht="12.75" hidden="1" customHeight="1" x14ac:dyDescent="0.25">
      <c r="A290" s="68"/>
      <c r="E290" s="80"/>
      <c r="F290" s="80"/>
      <c r="G290" s="80"/>
      <c r="H290" s="80"/>
      <c r="I290" s="80"/>
      <c r="J290" s="80"/>
      <c r="L290" s="68"/>
    </row>
    <row r="291" spans="1:12" ht="12.75" hidden="1" customHeight="1" x14ac:dyDescent="0.25">
      <c r="A291" s="68"/>
      <c r="E291" s="80"/>
      <c r="F291" s="80"/>
      <c r="G291" s="80"/>
      <c r="H291" s="80"/>
      <c r="I291" s="80"/>
      <c r="J291" s="80"/>
      <c r="L291" s="68"/>
    </row>
    <row r="292" spans="1:12" ht="12.75" hidden="1" customHeight="1" x14ac:dyDescent="0.25">
      <c r="A292" s="68"/>
      <c r="E292" s="80"/>
      <c r="F292" s="80"/>
      <c r="G292" s="80"/>
      <c r="H292" s="80"/>
      <c r="I292" s="80"/>
      <c r="J292" s="80"/>
      <c r="L292" s="68"/>
    </row>
    <row r="293" spans="1:12" ht="12.75" hidden="1" customHeight="1" x14ac:dyDescent="0.25">
      <c r="A293" s="68"/>
      <c r="E293" s="80"/>
      <c r="F293" s="80"/>
      <c r="G293" s="80"/>
      <c r="H293" s="80"/>
      <c r="I293" s="80"/>
      <c r="J293" s="80"/>
      <c r="L293" s="68"/>
    </row>
    <row r="294" spans="1:12" ht="12.75" hidden="1" customHeight="1" x14ac:dyDescent="0.25">
      <c r="A294" s="68"/>
      <c r="E294" s="80"/>
      <c r="F294" s="80"/>
      <c r="G294" s="80"/>
      <c r="H294" s="80"/>
      <c r="I294" s="80"/>
      <c r="J294" s="80"/>
      <c r="L294" s="68"/>
    </row>
    <row r="295" spans="1:12" ht="12.75" hidden="1" customHeight="1" x14ac:dyDescent="0.25">
      <c r="A295" s="68"/>
      <c r="E295" s="80"/>
      <c r="F295" s="80"/>
      <c r="G295" s="80"/>
      <c r="H295" s="80"/>
      <c r="I295" s="80"/>
      <c r="J295" s="80"/>
      <c r="L295" s="68"/>
    </row>
    <row r="296" spans="1:12" ht="12.75" hidden="1" customHeight="1" x14ac:dyDescent="0.25">
      <c r="A296" s="68"/>
      <c r="E296" s="80"/>
      <c r="F296" s="80"/>
      <c r="G296" s="80"/>
      <c r="H296" s="80"/>
      <c r="I296" s="80"/>
      <c r="J296" s="80"/>
      <c r="L296" s="68"/>
    </row>
    <row r="297" spans="1:12" ht="12.75" hidden="1" customHeight="1" x14ac:dyDescent="0.25">
      <c r="A297" s="68"/>
      <c r="E297" s="80"/>
      <c r="F297" s="80"/>
      <c r="G297" s="80"/>
      <c r="H297" s="80"/>
      <c r="I297" s="80"/>
      <c r="J297" s="80"/>
      <c r="L297" s="68"/>
    </row>
    <row r="298" spans="1:12" ht="12.75" hidden="1" customHeight="1" x14ac:dyDescent="0.25">
      <c r="A298" s="68"/>
      <c r="E298" s="80"/>
      <c r="F298" s="80"/>
      <c r="G298" s="80"/>
      <c r="H298" s="80"/>
      <c r="I298" s="80"/>
      <c r="J298" s="80"/>
      <c r="L298" s="68"/>
    </row>
    <row r="299" spans="1:12" ht="12.75" hidden="1" customHeight="1" x14ac:dyDescent="0.25">
      <c r="A299" s="68"/>
      <c r="E299" s="80"/>
      <c r="F299" s="80"/>
      <c r="G299" s="80"/>
      <c r="H299" s="80"/>
      <c r="I299" s="80"/>
      <c r="J299" s="80"/>
      <c r="L299" s="68"/>
    </row>
    <row r="300" spans="1:12" ht="12.75" hidden="1" customHeight="1" x14ac:dyDescent="0.25">
      <c r="A300" s="68"/>
      <c r="E300" s="80"/>
      <c r="F300" s="80"/>
      <c r="G300" s="80"/>
      <c r="H300" s="80"/>
      <c r="I300" s="80"/>
      <c r="J300" s="80"/>
      <c r="L300" s="68"/>
    </row>
    <row r="301" spans="1:12" ht="12.75" hidden="1" customHeight="1" x14ac:dyDescent="0.25">
      <c r="A301" s="68"/>
      <c r="E301" s="80"/>
      <c r="F301" s="80"/>
      <c r="G301" s="80"/>
      <c r="H301" s="80"/>
      <c r="I301" s="80"/>
      <c r="J301" s="80"/>
      <c r="L301" s="68"/>
    </row>
    <row r="302" spans="1:12" ht="12.75" hidden="1" customHeight="1" x14ac:dyDescent="0.25">
      <c r="A302" s="68"/>
      <c r="E302" s="80"/>
      <c r="F302" s="80"/>
      <c r="G302" s="80"/>
      <c r="H302" s="80"/>
      <c r="I302" s="80"/>
      <c r="J302" s="80"/>
      <c r="L302" s="68"/>
    </row>
    <row r="303" spans="1:12" ht="12.75" hidden="1" customHeight="1" x14ac:dyDescent="0.25">
      <c r="A303" s="68"/>
      <c r="E303" s="80"/>
      <c r="F303" s="80"/>
      <c r="G303" s="80"/>
      <c r="H303" s="80"/>
      <c r="I303" s="80"/>
      <c r="J303" s="80"/>
      <c r="L303" s="68"/>
    </row>
    <row r="304" spans="1:12" ht="12.75" hidden="1" customHeight="1" x14ac:dyDescent="0.25">
      <c r="A304" s="68"/>
      <c r="E304" s="80"/>
      <c r="F304" s="80"/>
      <c r="G304" s="80"/>
      <c r="H304" s="80"/>
      <c r="I304" s="80"/>
      <c r="J304" s="80"/>
      <c r="L304" s="68"/>
    </row>
    <row r="305" spans="1:12" ht="12.75" hidden="1" customHeight="1" x14ac:dyDescent="0.25">
      <c r="A305" s="68"/>
      <c r="E305" s="80"/>
      <c r="F305" s="80"/>
      <c r="G305" s="80"/>
      <c r="H305" s="80"/>
      <c r="I305" s="80"/>
      <c r="J305" s="80"/>
      <c r="L305" s="68"/>
    </row>
    <row r="306" spans="1:12" ht="12.75" hidden="1" customHeight="1" x14ac:dyDescent="0.25">
      <c r="A306" s="68"/>
      <c r="E306" s="80"/>
      <c r="F306" s="80"/>
      <c r="G306" s="80"/>
      <c r="H306" s="80"/>
      <c r="I306" s="80"/>
      <c r="J306" s="80"/>
      <c r="L306" s="68"/>
    </row>
    <row r="307" spans="1:12" ht="12.75" hidden="1" customHeight="1" x14ac:dyDescent="0.25">
      <c r="A307" s="68"/>
      <c r="E307" s="80"/>
      <c r="F307" s="80"/>
      <c r="G307" s="80"/>
      <c r="H307" s="80"/>
      <c r="I307" s="80"/>
      <c r="J307" s="80"/>
      <c r="L307" s="68"/>
    </row>
    <row r="308" spans="1:12" ht="12.75" hidden="1" customHeight="1" x14ac:dyDescent="0.25">
      <c r="A308" s="68"/>
      <c r="E308" s="80"/>
      <c r="F308" s="80"/>
      <c r="G308" s="80"/>
      <c r="H308" s="80"/>
      <c r="I308" s="80"/>
      <c r="J308" s="80"/>
      <c r="L308" s="68"/>
    </row>
    <row r="309" spans="1:12" ht="12.75" hidden="1" customHeight="1" x14ac:dyDescent="0.25">
      <c r="A309" s="68"/>
      <c r="E309" s="80"/>
      <c r="F309" s="80"/>
      <c r="G309" s="80"/>
      <c r="H309" s="80"/>
      <c r="I309" s="80"/>
      <c r="J309" s="80"/>
      <c r="L309" s="68"/>
    </row>
    <row r="310" spans="1:12" ht="12.75" hidden="1" customHeight="1" x14ac:dyDescent="0.25">
      <c r="A310" s="68"/>
      <c r="E310" s="80"/>
      <c r="F310" s="80"/>
      <c r="G310" s="80"/>
      <c r="H310" s="80"/>
      <c r="I310" s="80"/>
      <c r="J310" s="80"/>
      <c r="L310" s="68"/>
    </row>
    <row r="311" spans="1:12" ht="12.75" hidden="1" customHeight="1" x14ac:dyDescent="0.25">
      <c r="A311" s="68"/>
      <c r="E311" s="80"/>
      <c r="F311" s="80"/>
      <c r="G311" s="80"/>
      <c r="H311" s="80"/>
      <c r="I311" s="80"/>
      <c r="J311" s="80"/>
      <c r="L311" s="68"/>
    </row>
    <row r="312" spans="1:12" ht="12.75" hidden="1" customHeight="1" x14ac:dyDescent="0.25">
      <c r="A312" s="68"/>
      <c r="E312" s="80"/>
      <c r="F312" s="80"/>
      <c r="G312" s="80"/>
      <c r="H312" s="80"/>
      <c r="I312" s="80"/>
      <c r="J312" s="80"/>
      <c r="L312" s="68"/>
    </row>
    <row r="313" spans="1:12" ht="12.75" hidden="1" customHeight="1" x14ac:dyDescent="0.25">
      <c r="A313" s="68"/>
      <c r="E313" s="80"/>
      <c r="F313" s="80"/>
      <c r="G313" s="80"/>
      <c r="H313" s="80"/>
      <c r="I313" s="80"/>
      <c r="J313" s="80"/>
      <c r="L313" s="68"/>
    </row>
    <row r="314" spans="1:12" ht="12.75" hidden="1" customHeight="1" x14ac:dyDescent="0.25">
      <c r="A314" s="68"/>
      <c r="E314" s="80"/>
      <c r="F314" s="80"/>
      <c r="G314" s="80"/>
      <c r="H314" s="80"/>
      <c r="I314" s="80"/>
      <c r="J314" s="80"/>
      <c r="L314" s="68"/>
    </row>
    <row r="315" spans="1:12" ht="12.75" hidden="1" customHeight="1" x14ac:dyDescent="0.25">
      <c r="A315" s="68"/>
      <c r="E315" s="80"/>
      <c r="F315" s="80"/>
      <c r="G315" s="80"/>
      <c r="H315" s="80"/>
      <c r="I315" s="80"/>
      <c r="J315" s="80"/>
      <c r="L315" s="68"/>
    </row>
    <row r="316" spans="1:12" ht="12.75" hidden="1" customHeight="1" x14ac:dyDescent="0.25">
      <c r="A316" s="68"/>
      <c r="E316" s="80"/>
      <c r="F316" s="80"/>
      <c r="G316" s="80"/>
      <c r="H316" s="80"/>
      <c r="I316" s="80"/>
      <c r="J316" s="80"/>
      <c r="L316" s="68"/>
    </row>
    <row r="317" spans="1:12" ht="12.75" hidden="1" customHeight="1" x14ac:dyDescent="0.25">
      <c r="A317" s="68"/>
      <c r="E317" s="80"/>
      <c r="F317" s="80"/>
      <c r="G317" s="80"/>
      <c r="H317" s="80"/>
      <c r="I317" s="80"/>
      <c r="J317" s="80"/>
      <c r="L317" s="68"/>
    </row>
    <row r="318" spans="1:12" ht="12.75" hidden="1" customHeight="1" x14ac:dyDescent="0.25">
      <c r="A318" s="68"/>
      <c r="E318" s="80"/>
      <c r="F318" s="80"/>
      <c r="G318" s="80"/>
      <c r="H318" s="80"/>
      <c r="I318" s="80"/>
      <c r="J318" s="80"/>
      <c r="L318" s="68"/>
    </row>
    <row r="319" spans="1:12" ht="12.75" hidden="1" customHeight="1" x14ac:dyDescent="0.25">
      <c r="A319" s="68"/>
      <c r="E319" s="80"/>
      <c r="F319" s="80"/>
      <c r="G319" s="80"/>
      <c r="H319" s="80"/>
      <c r="I319" s="80"/>
      <c r="J319" s="80"/>
      <c r="L319" s="68"/>
    </row>
    <row r="320" spans="1:12" ht="12.75" hidden="1" customHeight="1" x14ac:dyDescent="0.25">
      <c r="A320" s="68"/>
      <c r="E320" s="80"/>
      <c r="F320" s="80"/>
      <c r="G320" s="80"/>
      <c r="H320" s="80"/>
      <c r="I320" s="80"/>
      <c r="J320" s="80"/>
      <c r="L320" s="68"/>
    </row>
    <row r="321" spans="1:12" ht="12.75" hidden="1" customHeight="1" x14ac:dyDescent="0.25">
      <c r="A321" s="68"/>
      <c r="E321" s="80"/>
      <c r="F321" s="80"/>
      <c r="G321" s="80"/>
      <c r="H321" s="80"/>
      <c r="I321" s="80"/>
      <c r="J321" s="80"/>
      <c r="L321" s="68"/>
    </row>
    <row r="322" spans="1:12" ht="12.75" hidden="1" customHeight="1" x14ac:dyDescent="0.25">
      <c r="A322" s="68"/>
      <c r="E322" s="80"/>
      <c r="F322" s="80"/>
      <c r="G322" s="80"/>
      <c r="H322" s="80"/>
      <c r="I322" s="80"/>
      <c r="J322" s="80"/>
      <c r="L322" s="68"/>
    </row>
    <row r="323" spans="1:12" ht="12.75" hidden="1" customHeight="1" x14ac:dyDescent="0.25">
      <c r="A323" s="68"/>
      <c r="E323" s="80"/>
      <c r="F323" s="80"/>
      <c r="G323" s="80"/>
      <c r="H323" s="80"/>
      <c r="I323" s="80"/>
      <c r="J323" s="80"/>
      <c r="L323" s="68"/>
    </row>
    <row r="324" spans="1:12" ht="12.75" hidden="1" customHeight="1" x14ac:dyDescent="0.25">
      <c r="A324" s="68"/>
      <c r="E324" s="80"/>
      <c r="F324" s="80"/>
      <c r="G324" s="80"/>
      <c r="H324" s="80"/>
      <c r="I324" s="80"/>
      <c r="J324" s="80"/>
      <c r="L324" s="68"/>
    </row>
    <row r="325" spans="1:12" ht="12.75" hidden="1" customHeight="1" x14ac:dyDescent="0.25">
      <c r="A325" s="68"/>
      <c r="E325" s="80"/>
      <c r="F325" s="80"/>
      <c r="G325" s="80"/>
      <c r="H325" s="80"/>
      <c r="I325" s="80"/>
      <c r="J325" s="80"/>
      <c r="L325" s="68"/>
    </row>
    <row r="326" spans="1:12" ht="12.75" hidden="1" customHeight="1" x14ac:dyDescent="0.25">
      <c r="A326" s="68"/>
      <c r="E326" s="80"/>
      <c r="F326" s="80"/>
      <c r="G326" s="80"/>
      <c r="H326" s="80"/>
      <c r="I326" s="80"/>
      <c r="J326" s="80"/>
      <c r="L326" s="68"/>
    </row>
    <row r="327" spans="1:12" ht="12.75" hidden="1" customHeight="1" x14ac:dyDescent="0.25">
      <c r="A327" s="68"/>
      <c r="E327" s="80"/>
      <c r="F327" s="80"/>
      <c r="G327" s="80"/>
      <c r="H327" s="80"/>
      <c r="I327" s="80"/>
      <c r="J327" s="80"/>
      <c r="L327" s="68"/>
    </row>
    <row r="328" spans="1:12" ht="12.75" hidden="1" customHeight="1" x14ac:dyDescent="0.25">
      <c r="A328" s="68"/>
      <c r="E328" s="80"/>
      <c r="F328" s="80"/>
      <c r="G328" s="80"/>
      <c r="H328" s="80"/>
      <c r="I328" s="80"/>
      <c r="J328" s="80"/>
      <c r="L328" s="68"/>
    </row>
    <row r="329" spans="1:12" ht="12.75" hidden="1" customHeight="1" x14ac:dyDescent="0.25">
      <c r="A329" s="68"/>
      <c r="E329" s="80"/>
      <c r="F329" s="80"/>
      <c r="G329" s="80"/>
      <c r="H329" s="80"/>
      <c r="I329" s="80"/>
      <c r="J329" s="80"/>
      <c r="L329" s="68"/>
    </row>
    <row r="330" spans="1:12" ht="12.75" hidden="1" customHeight="1" x14ac:dyDescent="0.25">
      <c r="A330" s="68"/>
      <c r="E330" s="80"/>
      <c r="F330" s="80"/>
      <c r="G330" s="80"/>
      <c r="H330" s="80"/>
      <c r="I330" s="80"/>
      <c r="J330" s="80"/>
      <c r="L330" s="68"/>
    </row>
    <row r="331" spans="1:12" ht="12.75" hidden="1" customHeight="1" x14ac:dyDescent="0.25">
      <c r="A331" s="68"/>
      <c r="E331" s="80"/>
      <c r="F331" s="80"/>
      <c r="G331" s="80"/>
      <c r="H331" s="80"/>
      <c r="I331" s="80"/>
      <c r="J331" s="80"/>
      <c r="L331" s="68"/>
    </row>
    <row r="332" spans="1:12" ht="12.75" hidden="1" customHeight="1" x14ac:dyDescent="0.25">
      <c r="A332" s="68"/>
      <c r="E332" s="80"/>
      <c r="F332" s="80"/>
      <c r="G332" s="80"/>
      <c r="H332" s="80"/>
      <c r="I332" s="80"/>
      <c r="J332" s="80"/>
      <c r="L332" s="68"/>
    </row>
    <row r="333" spans="1:12" ht="12.75" hidden="1" customHeight="1" x14ac:dyDescent="0.25">
      <c r="A333" s="68"/>
      <c r="E333" s="80"/>
      <c r="F333" s="80"/>
      <c r="G333" s="80"/>
      <c r="H333" s="80"/>
      <c r="I333" s="80"/>
      <c r="J333" s="80"/>
      <c r="L333" s="68"/>
    </row>
    <row r="334" spans="1:12" ht="12.75" hidden="1" customHeight="1" x14ac:dyDescent="0.25">
      <c r="A334" s="68"/>
      <c r="E334" s="80"/>
      <c r="F334" s="80"/>
      <c r="G334" s="80"/>
      <c r="H334" s="80"/>
      <c r="I334" s="80"/>
      <c r="J334" s="80"/>
      <c r="L334" s="68"/>
    </row>
    <row r="335" spans="1:12" ht="12.75" hidden="1" customHeight="1" x14ac:dyDescent="0.25">
      <c r="A335" s="68"/>
      <c r="E335" s="80"/>
      <c r="F335" s="80"/>
      <c r="G335" s="80"/>
      <c r="H335" s="80"/>
      <c r="I335" s="80"/>
      <c r="J335" s="80"/>
      <c r="L335" s="68"/>
    </row>
    <row r="336" spans="1:12" ht="12.75" hidden="1" customHeight="1" x14ac:dyDescent="0.25">
      <c r="A336" s="68"/>
      <c r="E336" s="80"/>
      <c r="F336" s="80"/>
      <c r="G336" s="80"/>
      <c r="H336" s="80"/>
      <c r="I336" s="80"/>
      <c r="J336" s="80"/>
      <c r="L336" s="68"/>
    </row>
    <row r="337" spans="1:12" ht="12.75" hidden="1" customHeight="1" x14ac:dyDescent="0.25">
      <c r="A337" s="68"/>
      <c r="E337" s="80"/>
      <c r="F337" s="80"/>
      <c r="G337" s="80"/>
      <c r="H337" s="80"/>
      <c r="I337" s="80"/>
      <c r="J337" s="80"/>
      <c r="L337" s="68"/>
    </row>
    <row r="338" spans="1:12" ht="12.75" hidden="1" customHeight="1" x14ac:dyDescent="0.25">
      <c r="A338" s="68"/>
      <c r="E338" s="80"/>
      <c r="F338" s="80"/>
      <c r="G338" s="80"/>
      <c r="H338" s="80"/>
      <c r="I338" s="80"/>
      <c r="J338" s="80"/>
      <c r="L338" s="68"/>
    </row>
    <row r="339" spans="1:12" ht="12.75" hidden="1" customHeight="1" x14ac:dyDescent="0.25">
      <c r="A339" s="68"/>
      <c r="E339" s="80"/>
      <c r="F339" s="80"/>
      <c r="G339" s="80"/>
      <c r="H339" s="80"/>
      <c r="I339" s="80"/>
      <c r="J339" s="80"/>
      <c r="L339" s="68"/>
    </row>
    <row r="340" spans="1:12" ht="12.75" hidden="1" customHeight="1" x14ac:dyDescent="0.25">
      <c r="A340" s="68"/>
      <c r="E340" s="80"/>
      <c r="F340" s="80"/>
      <c r="G340" s="80"/>
      <c r="H340" s="80"/>
      <c r="I340" s="80"/>
      <c r="J340" s="80"/>
      <c r="L340" s="68"/>
    </row>
    <row r="341" spans="1:12" ht="12.75" hidden="1" customHeight="1" x14ac:dyDescent="0.25">
      <c r="A341" s="68"/>
      <c r="E341" s="80"/>
      <c r="F341" s="80"/>
      <c r="G341" s="80"/>
      <c r="H341" s="80"/>
      <c r="I341" s="80"/>
      <c r="J341" s="80"/>
      <c r="L341" s="68"/>
    </row>
    <row r="342" spans="1:12" ht="12.75" hidden="1" customHeight="1" x14ac:dyDescent="0.25">
      <c r="A342" s="68"/>
      <c r="E342" s="80"/>
      <c r="F342" s="80"/>
      <c r="G342" s="80"/>
      <c r="H342" s="80"/>
      <c r="I342" s="80"/>
      <c r="J342" s="80"/>
      <c r="L342" s="68"/>
    </row>
    <row r="343" spans="1:12" ht="12.75" hidden="1" customHeight="1" x14ac:dyDescent="0.25">
      <c r="A343" s="68"/>
      <c r="E343" s="80"/>
      <c r="F343" s="80"/>
      <c r="G343" s="80"/>
      <c r="H343" s="80"/>
      <c r="I343" s="80"/>
      <c r="J343" s="80"/>
      <c r="L343" s="68"/>
    </row>
    <row r="344" spans="1:12" ht="12.75" hidden="1" customHeight="1" x14ac:dyDescent="0.25">
      <c r="A344" s="68"/>
      <c r="E344" s="80"/>
      <c r="F344" s="80"/>
      <c r="G344" s="80"/>
      <c r="H344" s="80"/>
      <c r="I344" s="80"/>
      <c r="J344" s="80"/>
      <c r="L344" s="68"/>
    </row>
    <row r="345" spans="1:12" ht="12.75" hidden="1" customHeight="1" x14ac:dyDescent="0.25">
      <c r="A345" s="68"/>
      <c r="E345" s="80"/>
      <c r="F345" s="80"/>
      <c r="G345" s="80"/>
      <c r="H345" s="80"/>
      <c r="I345" s="80"/>
      <c r="J345" s="80"/>
      <c r="L345" s="68"/>
    </row>
    <row r="346" spans="1:12" ht="12.75" hidden="1" customHeight="1" x14ac:dyDescent="0.25">
      <c r="A346" s="68"/>
      <c r="E346" s="80"/>
      <c r="F346" s="80"/>
      <c r="G346" s="80"/>
      <c r="H346" s="80"/>
      <c r="I346" s="80"/>
      <c r="J346" s="80"/>
      <c r="L346" s="68"/>
    </row>
    <row r="347" spans="1:12" ht="12.75" hidden="1" customHeight="1" x14ac:dyDescent="0.25">
      <c r="A347" s="68"/>
      <c r="E347" s="80"/>
      <c r="F347" s="80"/>
      <c r="G347" s="80"/>
      <c r="H347" s="80"/>
      <c r="I347" s="80"/>
      <c r="J347" s="80"/>
      <c r="L347" s="68"/>
    </row>
    <row r="348" spans="1:12" ht="12.75" hidden="1" customHeight="1" x14ac:dyDescent="0.25">
      <c r="A348" s="68"/>
      <c r="E348" s="80"/>
      <c r="F348" s="80"/>
      <c r="G348" s="80"/>
      <c r="H348" s="80"/>
      <c r="I348" s="80"/>
      <c r="J348" s="80"/>
      <c r="L348" s="68"/>
    </row>
    <row r="349" spans="1:12" ht="12.75" hidden="1" customHeight="1" x14ac:dyDescent="0.25">
      <c r="A349" s="68"/>
      <c r="E349" s="80"/>
      <c r="F349" s="80"/>
      <c r="G349" s="80"/>
      <c r="H349" s="80"/>
      <c r="I349" s="80"/>
      <c r="J349" s="80"/>
      <c r="L349" s="68"/>
    </row>
    <row r="350" spans="1:12" ht="12.75" hidden="1" customHeight="1" x14ac:dyDescent="0.25">
      <c r="A350" s="68"/>
      <c r="E350" s="80"/>
      <c r="F350" s="80"/>
      <c r="G350" s="80"/>
      <c r="H350" s="80"/>
      <c r="I350" s="80"/>
      <c r="J350" s="80"/>
      <c r="L350" s="68"/>
    </row>
    <row r="351" spans="1:12" ht="12.75" hidden="1" customHeight="1" x14ac:dyDescent="0.25">
      <c r="A351" s="68"/>
      <c r="E351" s="80"/>
      <c r="F351" s="80"/>
      <c r="G351" s="80"/>
      <c r="H351" s="80"/>
      <c r="I351" s="80"/>
      <c r="J351" s="80"/>
      <c r="L351" s="68"/>
    </row>
    <row r="352" spans="1:12" ht="12.75" hidden="1" customHeight="1" x14ac:dyDescent="0.25">
      <c r="A352" s="68"/>
      <c r="E352" s="80"/>
      <c r="F352" s="80"/>
      <c r="G352" s="80"/>
      <c r="H352" s="80"/>
      <c r="I352" s="80"/>
      <c r="J352" s="80"/>
      <c r="L352" s="68"/>
    </row>
    <row r="353" spans="1:12" ht="12.75" hidden="1" customHeight="1" x14ac:dyDescent="0.25">
      <c r="A353" s="68"/>
      <c r="E353" s="80"/>
      <c r="F353" s="80"/>
      <c r="G353" s="80"/>
      <c r="H353" s="80"/>
      <c r="I353" s="80"/>
      <c r="J353" s="80"/>
      <c r="L353" s="68"/>
    </row>
    <row r="354" spans="1:12" ht="12.75" hidden="1" customHeight="1" x14ac:dyDescent="0.25">
      <c r="A354" s="68"/>
      <c r="E354" s="80"/>
      <c r="F354" s="80"/>
      <c r="G354" s="80"/>
      <c r="H354" s="80"/>
      <c r="I354" s="80"/>
      <c r="J354" s="80"/>
      <c r="L354" s="68"/>
    </row>
    <row r="355" spans="1:12" ht="12.75" hidden="1" customHeight="1" x14ac:dyDescent="0.25">
      <c r="A355" s="68"/>
      <c r="E355" s="80"/>
      <c r="F355" s="80"/>
      <c r="G355" s="80"/>
      <c r="H355" s="80"/>
      <c r="I355" s="80"/>
      <c r="J355" s="80"/>
      <c r="L355" s="68"/>
    </row>
    <row r="356" spans="1:12" ht="12.75" hidden="1" customHeight="1" x14ac:dyDescent="0.25">
      <c r="A356" s="68"/>
      <c r="E356" s="80"/>
      <c r="F356" s="80"/>
      <c r="G356" s="80"/>
      <c r="H356" s="80"/>
      <c r="I356" s="80"/>
      <c r="J356" s="80"/>
      <c r="L356" s="68"/>
    </row>
    <row r="357" spans="1:12" ht="12.75" hidden="1" customHeight="1" x14ac:dyDescent="0.25">
      <c r="A357" s="68"/>
      <c r="E357" s="80"/>
      <c r="F357" s="80"/>
      <c r="G357" s="80"/>
      <c r="H357" s="80"/>
      <c r="I357" s="80"/>
      <c r="J357" s="80"/>
      <c r="L357" s="68"/>
    </row>
    <row r="358" spans="1:12" ht="12.75" hidden="1" customHeight="1" x14ac:dyDescent="0.25">
      <c r="A358" s="68"/>
      <c r="E358" s="80"/>
      <c r="F358" s="80"/>
      <c r="G358" s="80"/>
      <c r="H358" s="80"/>
      <c r="I358" s="80"/>
      <c r="J358" s="80"/>
      <c r="L358" s="68"/>
    </row>
    <row r="359" spans="1:12" ht="12.75" hidden="1" customHeight="1" x14ac:dyDescent="0.25">
      <c r="A359" s="68"/>
      <c r="E359" s="80"/>
      <c r="F359" s="80"/>
      <c r="G359" s="80"/>
      <c r="H359" s="80"/>
      <c r="I359" s="80"/>
      <c r="J359" s="80"/>
      <c r="L359" s="68"/>
    </row>
    <row r="360" spans="1:12" ht="12.75" hidden="1" customHeight="1" x14ac:dyDescent="0.25">
      <c r="A360" s="68"/>
      <c r="E360" s="80"/>
      <c r="F360" s="80"/>
      <c r="G360" s="80"/>
      <c r="H360" s="80"/>
      <c r="I360" s="80"/>
      <c r="J360" s="80"/>
      <c r="L360" s="68"/>
    </row>
    <row r="361" spans="1:12" ht="12.75" hidden="1" customHeight="1" x14ac:dyDescent="0.25">
      <c r="A361" s="68"/>
      <c r="E361" s="80"/>
      <c r="F361" s="80"/>
      <c r="G361" s="80"/>
      <c r="H361" s="80"/>
      <c r="I361" s="80"/>
      <c r="J361" s="80"/>
      <c r="L361" s="68"/>
    </row>
    <row r="362" spans="1:12" ht="12.75" hidden="1" customHeight="1" x14ac:dyDescent="0.25">
      <c r="A362" s="68"/>
      <c r="E362" s="80"/>
      <c r="F362" s="80"/>
      <c r="G362" s="80"/>
      <c r="H362" s="80"/>
      <c r="I362" s="80"/>
      <c r="J362" s="80"/>
      <c r="L362" s="68"/>
    </row>
    <row r="363" spans="1:12" ht="12.75" hidden="1" customHeight="1" x14ac:dyDescent="0.25">
      <c r="A363" s="68"/>
      <c r="E363" s="80"/>
      <c r="F363" s="80"/>
      <c r="G363" s="80"/>
      <c r="H363" s="80"/>
      <c r="I363" s="80"/>
      <c r="J363" s="80"/>
      <c r="L363" s="68"/>
    </row>
    <row r="364" spans="1:12" ht="12.75" hidden="1" customHeight="1" x14ac:dyDescent="0.25">
      <c r="A364" s="68"/>
      <c r="E364" s="80"/>
      <c r="F364" s="80"/>
      <c r="G364" s="80"/>
      <c r="H364" s="80"/>
      <c r="I364" s="80"/>
      <c r="J364" s="80"/>
      <c r="L364" s="68"/>
    </row>
    <row r="365" spans="1:12" ht="12.75" hidden="1" customHeight="1" x14ac:dyDescent="0.25">
      <c r="A365" s="68"/>
      <c r="E365" s="80"/>
      <c r="F365" s="80"/>
      <c r="G365" s="80"/>
      <c r="H365" s="80"/>
      <c r="I365" s="80"/>
      <c r="J365" s="80"/>
      <c r="L365" s="68"/>
    </row>
    <row r="366" spans="1:12" ht="12.75" hidden="1" customHeight="1" x14ac:dyDescent="0.25">
      <c r="A366" s="68"/>
      <c r="E366" s="80"/>
      <c r="F366" s="80"/>
      <c r="G366" s="80"/>
      <c r="H366" s="80"/>
      <c r="I366" s="80"/>
      <c r="J366" s="80"/>
      <c r="L366" s="68"/>
    </row>
    <row r="367" spans="1:12" ht="12.75" hidden="1" customHeight="1" x14ac:dyDescent="0.25">
      <c r="A367" s="68"/>
      <c r="E367" s="80"/>
      <c r="F367" s="80"/>
      <c r="G367" s="80"/>
      <c r="H367" s="80"/>
      <c r="I367" s="80"/>
      <c r="J367" s="80"/>
      <c r="L367" s="68"/>
    </row>
    <row r="368" spans="1:12" ht="12.75" hidden="1" customHeight="1" x14ac:dyDescent="0.25">
      <c r="A368" s="68"/>
      <c r="E368" s="80"/>
      <c r="F368" s="80"/>
      <c r="G368" s="80"/>
      <c r="H368" s="80"/>
      <c r="I368" s="80"/>
      <c r="J368" s="80"/>
      <c r="L368" s="68"/>
    </row>
    <row r="369" spans="1:12" ht="12.75" hidden="1" customHeight="1" x14ac:dyDescent="0.25">
      <c r="A369" s="68"/>
      <c r="E369" s="80"/>
      <c r="F369" s="80"/>
      <c r="G369" s="80"/>
      <c r="H369" s="80"/>
      <c r="I369" s="80"/>
      <c r="J369" s="80"/>
      <c r="L369" s="68"/>
    </row>
    <row r="370" spans="1:12" ht="12.75" hidden="1" customHeight="1" x14ac:dyDescent="0.25">
      <c r="A370" s="68"/>
      <c r="E370" s="80"/>
      <c r="F370" s="80"/>
      <c r="G370" s="80"/>
      <c r="H370" s="80"/>
      <c r="I370" s="80"/>
      <c r="J370" s="80"/>
      <c r="L370" s="68"/>
    </row>
    <row r="371" spans="1:12" ht="12.75" hidden="1" customHeight="1" x14ac:dyDescent="0.25">
      <c r="A371" s="68"/>
      <c r="E371" s="80"/>
      <c r="F371" s="80"/>
      <c r="G371" s="80"/>
      <c r="H371" s="80"/>
      <c r="I371" s="80"/>
      <c r="J371" s="80"/>
      <c r="L371" s="68"/>
    </row>
    <row r="372" spans="1:12" ht="12.75" hidden="1" customHeight="1" x14ac:dyDescent="0.25">
      <c r="A372" s="68"/>
      <c r="E372" s="80"/>
      <c r="F372" s="80"/>
      <c r="G372" s="80"/>
      <c r="H372" s="80"/>
      <c r="I372" s="80"/>
      <c r="J372" s="80"/>
      <c r="L372" s="68"/>
    </row>
    <row r="373" spans="1:12" ht="12.75" hidden="1" customHeight="1" x14ac:dyDescent="0.25">
      <c r="A373" s="68"/>
      <c r="E373" s="80"/>
      <c r="F373" s="80"/>
      <c r="G373" s="80"/>
      <c r="H373" s="80"/>
      <c r="I373" s="80"/>
      <c r="J373" s="80"/>
      <c r="L373" s="68"/>
    </row>
    <row r="374" spans="1:12" ht="12.75" hidden="1" customHeight="1" x14ac:dyDescent="0.25">
      <c r="A374" s="68"/>
      <c r="E374" s="80"/>
      <c r="F374" s="80"/>
      <c r="G374" s="80"/>
      <c r="H374" s="80"/>
      <c r="I374" s="80"/>
      <c r="J374" s="80"/>
      <c r="L374" s="68"/>
    </row>
    <row r="375" spans="1:12" ht="12.75" hidden="1" customHeight="1" x14ac:dyDescent="0.25">
      <c r="A375" s="68"/>
      <c r="E375" s="80"/>
      <c r="F375" s="80"/>
      <c r="G375" s="80"/>
      <c r="H375" s="80"/>
      <c r="I375" s="80"/>
      <c r="J375" s="80"/>
      <c r="L375" s="68"/>
    </row>
    <row r="376" spans="1:12" ht="12.75" hidden="1" customHeight="1" x14ac:dyDescent="0.25">
      <c r="A376" s="68"/>
      <c r="E376" s="80"/>
      <c r="F376" s="80"/>
      <c r="G376" s="80"/>
      <c r="H376" s="80"/>
      <c r="I376" s="80"/>
      <c r="J376" s="80"/>
      <c r="L376" s="68"/>
    </row>
    <row r="377" spans="1:12" ht="12.75" customHeight="1" x14ac:dyDescent="0.25">
      <c r="E377" s="80"/>
      <c r="F377" s="80"/>
      <c r="G377" s="80"/>
      <c r="H377" s="80"/>
      <c r="I377" s="80"/>
      <c r="J377" s="80"/>
    </row>
    <row r="378" spans="1:12" ht="12.75" customHeight="1" x14ac:dyDescent="0.25">
      <c r="E378" s="80"/>
      <c r="F378" s="80"/>
      <c r="G378" s="80"/>
      <c r="H378" s="80"/>
      <c r="I378" s="80"/>
      <c r="J378" s="80"/>
    </row>
    <row r="379" spans="1:12" ht="12.75" customHeight="1" x14ac:dyDescent="0.25">
      <c r="E379" s="80"/>
      <c r="F379" s="80"/>
      <c r="G379" s="80"/>
      <c r="H379" s="80"/>
      <c r="I379" s="80"/>
      <c r="J379" s="80"/>
    </row>
    <row r="380" spans="1:12" ht="12.75" customHeight="1" x14ac:dyDescent="0.25">
      <c r="E380" s="80"/>
      <c r="F380" s="80"/>
      <c r="G380" s="80"/>
      <c r="H380" s="80"/>
      <c r="I380" s="80"/>
      <c r="J380" s="80"/>
    </row>
    <row r="381" spans="1:12" ht="12.75" customHeight="1" x14ac:dyDescent="0.25">
      <c r="E381" s="80"/>
      <c r="F381" s="80"/>
      <c r="G381" s="80"/>
      <c r="H381" s="80"/>
      <c r="I381" s="80"/>
      <c r="J381" s="80"/>
    </row>
    <row r="382" spans="1:12" ht="12.75" customHeight="1" x14ac:dyDescent="0.25">
      <c r="E382" s="80"/>
      <c r="F382" s="80"/>
      <c r="G382" s="80"/>
      <c r="H382" s="80"/>
      <c r="I382" s="80"/>
      <c r="J382" s="80"/>
    </row>
    <row r="383" spans="1:12" ht="12.75" customHeight="1" x14ac:dyDescent="0.25">
      <c r="E383" s="80"/>
      <c r="F383" s="80"/>
      <c r="G383" s="80"/>
      <c r="H383" s="80"/>
      <c r="I383" s="80"/>
      <c r="J383" s="80"/>
    </row>
    <row r="384" spans="1:12" ht="12.75" customHeight="1" x14ac:dyDescent="0.25">
      <c r="E384" s="80"/>
      <c r="F384" s="80"/>
      <c r="G384" s="80"/>
      <c r="H384" s="80"/>
      <c r="I384" s="80"/>
      <c r="J384" s="80"/>
    </row>
    <row r="385" spans="5:10" ht="12.75" customHeight="1" x14ac:dyDescent="0.25">
      <c r="E385" s="80"/>
      <c r="F385" s="80"/>
      <c r="G385" s="80"/>
      <c r="H385" s="80"/>
      <c r="I385" s="80"/>
      <c r="J385" s="80"/>
    </row>
    <row r="386" spans="5:10" ht="12.75" customHeight="1" x14ac:dyDescent="0.25">
      <c r="E386" s="80"/>
      <c r="F386" s="80"/>
      <c r="G386" s="80"/>
      <c r="H386" s="80"/>
      <c r="I386" s="80"/>
      <c r="J386" s="80"/>
    </row>
    <row r="387" spans="5:10" ht="12.75" customHeight="1" x14ac:dyDescent="0.25">
      <c r="E387" s="80"/>
      <c r="F387" s="80"/>
      <c r="G387" s="80"/>
      <c r="H387" s="80"/>
      <c r="I387" s="80"/>
      <c r="J387" s="80"/>
    </row>
    <row r="388" spans="5:10" ht="12.75" customHeight="1" x14ac:dyDescent="0.25">
      <c r="E388" s="80"/>
      <c r="F388" s="80"/>
      <c r="G388" s="80"/>
      <c r="H388" s="80"/>
      <c r="I388" s="80"/>
      <c r="J388" s="80"/>
    </row>
    <row r="389" spans="5:10" ht="12.75" customHeight="1" x14ac:dyDescent="0.25">
      <c r="E389" s="80"/>
      <c r="F389" s="80"/>
      <c r="G389" s="80"/>
      <c r="H389" s="80"/>
      <c r="I389" s="80"/>
      <c r="J389" s="80"/>
    </row>
    <row r="390" spans="5:10" ht="12.75" customHeight="1" x14ac:dyDescent="0.25">
      <c r="E390" s="80"/>
      <c r="F390" s="80"/>
      <c r="G390" s="80"/>
      <c r="H390" s="80"/>
      <c r="I390" s="80"/>
      <c r="J390" s="80"/>
    </row>
    <row r="391" spans="5:10" ht="12.75" customHeight="1" x14ac:dyDescent="0.25">
      <c r="E391" s="80"/>
      <c r="F391" s="80"/>
      <c r="G391" s="80"/>
      <c r="H391" s="80"/>
      <c r="I391" s="80"/>
      <c r="J391" s="80"/>
    </row>
    <row r="392" spans="5:10" ht="12.75" customHeight="1" x14ac:dyDescent="0.25">
      <c r="E392" s="80"/>
      <c r="F392" s="80"/>
      <c r="G392" s="80"/>
      <c r="H392" s="80"/>
      <c r="I392" s="80"/>
      <c r="J392" s="80"/>
    </row>
    <row r="393" spans="5:10" ht="12.75" customHeight="1" x14ac:dyDescent="0.25">
      <c r="E393" s="80"/>
      <c r="F393" s="80"/>
      <c r="G393" s="80"/>
      <c r="H393" s="80"/>
      <c r="I393" s="80"/>
      <c r="J393" s="80"/>
    </row>
    <row r="394" spans="5:10" ht="12.75" customHeight="1" x14ac:dyDescent="0.25">
      <c r="E394" s="80"/>
      <c r="F394" s="80"/>
      <c r="G394" s="80"/>
      <c r="H394" s="80"/>
      <c r="I394" s="80"/>
      <c r="J394" s="80"/>
    </row>
    <row r="395" spans="5:10" ht="12.75" customHeight="1" x14ac:dyDescent="0.25">
      <c r="E395" s="80"/>
      <c r="F395" s="80"/>
      <c r="G395" s="80"/>
      <c r="H395" s="80"/>
      <c r="I395" s="80"/>
      <c r="J395" s="80"/>
    </row>
    <row r="396" spans="5:10" ht="12.75" customHeight="1" x14ac:dyDescent="0.25">
      <c r="E396" s="80"/>
      <c r="F396" s="80"/>
      <c r="G396" s="80"/>
      <c r="H396" s="80"/>
      <c r="I396" s="80"/>
      <c r="J396" s="80"/>
    </row>
    <row r="397" spans="5:10" ht="12.75" customHeight="1" x14ac:dyDescent="0.25">
      <c r="E397" s="80"/>
      <c r="F397" s="80"/>
      <c r="G397" s="80"/>
      <c r="H397" s="80"/>
      <c r="I397" s="80"/>
      <c r="J397" s="80"/>
    </row>
    <row r="398" spans="5:10" ht="12.75" customHeight="1" x14ac:dyDescent="0.25">
      <c r="E398" s="80"/>
      <c r="F398" s="80"/>
      <c r="G398" s="80"/>
      <c r="H398" s="80"/>
      <c r="I398" s="80"/>
      <c r="J398" s="80"/>
    </row>
    <row r="399" spans="5:10" ht="12.75" customHeight="1" x14ac:dyDescent="0.25">
      <c r="E399" s="80"/>
      <c r="F399" s="80"/>
      <c r="G399" s="80"/>
      <c r="H399" s="80"/>
      <c r="I399" s="80"/>
      <c r="J399" s="80"/>
    </row>
    <row r="400" spans="5:10" ht="12.75" customHeight="1" x14ac:dyDescent="0.25">
      <c r="E400" s="80"/>
      <c r="F400" s="80"/>
      <c r="G400" s="80"/>
      <c r="H400" s="80"/>
      <c r="I400" s="80"/>
      <c r="J400" s="80"/>
    </row>
    <row r="401" spans="5:10" ht="12.75" customHeight="1" x14ac:dyDescent="0.25">
      <c r="E401" s="80"/>
      <c r="F401" s="80"/>
      <c r="G401" s="80"/>
      <c r="H401" s="80"/>
      <c r="I401" s="80"/>
      <c r="J401" s="80"/>
    </row>
    <row r="402" spans="5:10" ht="12.75" customHeight="1" x14ac:dyDescent="0.25">
      <c r="E402" s="80"/>
      <c r="F402" s="80"/>
      <c r="G402" s="80"/>
      <c r="H402" s="80"/>
      <c r="I402" s="80"/>
      <c r="J402" s="80"/>
    </row>
    <row r="403" spans="5:10" ht="12.75" customHeight="1" x14ac:dyDescent="0.25">
      <c r="E403" s="80"/>
      <c r="F403" s="80"/>
      <c r="G403" s="80"/>
      <c r="H403" s="80"/>
      <c r="I403" s="80"/>
      <c r="J403" s="80"/>
    </row>
    <row r="404" spans="5:10" ht="12.75" customHeight="1" x14ac:dyDescent="0.25">
      <c r="E404" s="80"/>
      <c r="F404" s="80"/>
      <c r="G404" s="80"/>
      <c r="H404" s="80"/>
      <c r="I404" s="80"/>
      <c r="J404" s="80"/>
    </row>
    <row r="405" spans="5:10" ht="12.75" customHeight="1" x14ac:dyDescent="0.25">
      <c r="E405" s="80"/>
      <c r="F405" s="80"/>
      <c r="G405" s="80"/>
      <c r="H405" s="80"/>
      <c r="I405" s="80"/>
      <c r="J405" s="80"/>
    </row>
    <row r="406" spans="5:10" ht="12.75" customHeight="1" x14ac:dyDescent="0.25">
      <c r="E406" s="80"/>
      <c r="F406" s="80"/>
      <c r="G406" s="80"/>
      <c r="H406" s="80"/>
      <c r="I406" s="80"/>
      <c r="J406" s="80"/>
    </row>
    <row r="407" spans="5:10" ht="12.75" customHeight="1" x14ac:dyDescent="0.25">
      <c r="E407" s="80"/>
      <c r="F407" s="80"/>
      <c r="G407" s="80"/>
      <c r="H407" s="80"/>
      <c r="I407" s="80"/>
      <c r="J407" s="80"/>
    </row>
    <row r="408" spans="5:10" ht="12.75" customHeight="1" x14ac:dyDescent="0.25">
      <c r="E408" s="80"/>
      <c r="F408" s="80"/>
      <c r="G408" s="80"/>
      <c r="H408" s="80"/>
      <c r="I408" s="80"/>
      <c r="J408" s="80"/>
    </row>
    <row r="409" spans="5:10" ht="12.75" customHeight="1" x14ac:dyDescent="0.25">
      <c r="E409" s="80"/>
      <c r="F409" s="80"/>
      <c r="G409" s="80"/>
      <c r="H409" s="80"/>
      <c r="I409" s="80"/>
      <c r="J409" s="80"/>
    </row>
    <row r="410" spans="5:10" ht="12.75" customHeight="1" x14ac:dyDescent="0.25">
      <c r="E410" s="80"/>
      <c r="F410" s="80"/>
      <c r="G410" s="80"/>
      <c r="H410" s="80"/>
      <c r="I410" s="80"/>
      <c r="J410" s="80"/>
    </row>
    <row r="411" spans="5:10" ht="12.75" customHeight="1" x14ac:dyDescent="0.25">
      <c r="E411" s="80"/>
      <c r="F411" s="80"/>
      <c r="G411" s="80"/>
      <c r="H411" s="80"/>
      <c r="I411" s="80"/>
      <c r="J411" s="80"/>
    </row>
    <row r="412" spans="5:10" ht="12.75" customHeight="1" x14ac:dyDescent="0.25">
      <c r="E412" s="80"/>
      <c r="F412" s="80"/>
      <c r="G412" s="80"/>
      <c r="H412" s="80"/>
      <c r="I412" s="80"/>
      <c r="J412" s="80"/>
    </row>
    <row r="413" spans="5:10" ht="12.75" customHeight="1" x14ac:dyDescent="0.25">
      <c r="E413" s="80"/>
      <c r="F413" s="80"/>
      <c r="G413" s="80"/>
      <c r="H413" s="80"/>
      <c r="I413" s="80"/>
      <c r="J413" s="80"/>
    </row>
    <row r="414" spans="5:10" ht="12.75" customHeight="1" x14ac:dyDescent="0.25">
      <c r="E414" s="80"/>
      <c r="F414" s="80"/>
      <c r="G414" s="80"/>
      <c r="H414" s="80"/>
      <c r="I414" s="80"/>
      <c r="J414" s="80"/>
    </row>
    <row r="415" spans="5:10" ht="12.75" customHeight="1" x14ac:dyDescent="0.25">
      <c r="E415" s="80"/>
      <c r="F415" s="80"/>
      <c r="G415" s="80"/>
      <c r="H415" s="80"/>
      <c r="I415" s="80"/>
      <c r="J415" s="80"/>
    </row>
    <row r="416" spans="5:10" ht="12.75" customHeight="1" x14ac:dyDescent="0.25">
      <c r="E416" s="80"/>
      <c r="F416" s="80"/>
      <c r="G416" s="80"/>
      <c r="H416" s="80"/>
      <c r="I416" s="80"/>
      <c r="J416" s="80"/>
    </row>
    <row r="417" spans="5:10" ht="12.75" customHeight="1" x14ac:dyDescent="0.25">
      <c r="E417" s="80"/>
      <c r="F417" s="80"/>
      <c r="G417" s="80"/>
      <c r="H417" s="80"/>
      <c r="I417" s="80"/>
      <c r="J417" s="80"/>
    </row>
    <row r="418" spans="5:10" ht="12.75" customHeight="1" x14ac:dyDescent="0.25">
      <c r="E418" s="80"/>
      <c r="F418" s="80"/>
      <c r="G418" s="80"/>
      <c r="H418" s="80"/>
      <c r="I418" s="80"/>
      <c r="J418" s="80"/>
    </row>
    <row r="419" spans="5:10" ht="12.75" customHeight="1" x14ac:dyDescent="0.25">
      <c r="E419" s="80"/>
      <c r="F419" s="80"/>
      <c r="G419" s="80"/>
      <c r="H419" s="80"/>
      <c r="I419" s="80"/>
      <c r="J419" s="80"/>
    </row>
    <row r="420" spans="5:10" ht="12.75" customHeight="1" x14ac:dyDescent="0.25">
      <c r="E420" s="80"/>
      <c r="F420" s="80"/>
      <c r="G420" s="80"/>
      <c r="H420" s="80"/>
      <c r="I420" s="80"/>
      <c r="J420" s="80"/>
    </row>
    <row r="421" spans="5:10" ht="12.75" customHeight="1" x14ac:dyDescent="0.25">
      <c r="E421" s="80"/>
      <c r="F421" s="80"/>
      <c r="G421" s="80"/>
      <c r="H421" s="80"/>
      <c r="I421" s="80"/>
      <c r="J421" s="80"/>
    </row>
    <row r="422" spans="5:10" ht="12.75" customHeight="1" x14ac:dyDescent="0.25">
      <c r="E422" s="80"/>
      <c r="F422" s="80"/>
      <c r="G422" s="80"/>
      <c r="H422" s="80"/>
      <c r="I422" s="80"/>
      <c r="J422" s="80"/>
    </row>
    <row r="423" spans="5:10" ht="12.75" customHeight="1" x14ac:dyDescent="0.25">
      <c r="E423" s="80"/>
      <c r="F423" s="80"/>
      <c r="G423" s="80"/>
      <c r="H423" s="80"/>
      <c r="I423" s="80"/>
      <c r="J423" s="80"/>
    </row>
    <row r="424" spans="5:10" ht="12.75" customHeight="1" x14ac:dyDescent="0.25">
      <c r="E424" s="80"/>
      <c r="F424" s="80"/>
      <c r="G424" s="80"/>
      <c r="H424" s="80"/>
      <c r="I424" s="80"/>
      <c r="J424" s="80"/>
    </row>
    <row r="425" spans="5:10" ht="12.75" customHeight="1" x14ac:dyDescent="0.25">
      <c r="E425" s="80"/>
      <c r="F425" s="80"/>
      <c r="G425" s="80"/>
      <c r="H425" s="80"/>
      <c r="I425" s="80"/>
      <c r="J425" s="80"/>
    </row>
    <row r="426" spans="5:10" ht="12.75" customHeight="1" x14ac:dyDescent="0.25">
      <c r="E426" s="80"/>
      <c r="F426" s="80"/>
      <c r="G426" s="80"/>
      <c r="H426" s="80"/>
      <c r="I426" s="80"/>
      <c r="J426" s="80"/>
    </row>
    <row r="427" spans="5:10" ht="12.75" customHeight="1" x14ac:dyDescent="0.25">
      <c r="E427" s="80"/>
      <c r="F427" s="80"/>
      <c r="G427" s="80"/>
      <c r="H427" s="80"/>
      <c r="I427" s="80"/>
      <c r="J427" s="80"/>
    </row>
    <row r="428" spans="5:10" ht="12.75" customHeight="1" x14ac:dyDescent="0.25">
      <c r="E428" s="80"/>
      <c r="F428" s="80"/>
      <c r="G428" s="80"/>
      <c r="H428" s="80"/>
      <c r="I428" s="80"/>
      <c r="J428" s="80"/>
    </row>
    <row r="429" spans="5:10" ht="12.75" customHeight="1" x14ac:dyDescent="0.25">
      <c r="E429" s="80"/>
      <c r="F429" s="80"/>
      <c r="G429" s="80"/>
      <c r="H429" s="80"/>
      <c r="I429" s="80"/>
      <c r="J429" s="80"/>
    </row>
    <row r="430" spans="5:10" ht="12.75" customHeight="1" x14ac:dyDescent="0.25">
      <c r="E430" s="80"/>
      <c r="F430" s="80"/>
      <c r="G430" s="80"/>
      <c r="H430" s="80"/>
      <c r="I430" s="80"/>
      <c r="J430" s="80"/>
    </row>
    <row r="431" spans="5:10" ht="12.75" customHeight="1" x14ac:dyDescent="0.25">
      <c r="E431" s="80"/>
      <c r="F431" s="80"/>
      <c r="G431" s="80"/>
      <c r="H431" s="80"/>
      <c r="I431" s="80"/>
      <c r="J431" s="80"/>
    </row>
    <row r="432" spans="5:10" ht="12.75" customHeight="1" x14ac:dyDescent="0.25">
      <c r="E432" s="80"/>
      <c r="F432" s="80"/>
      <c r="G432" s="80"/>
      <c r="H432" s="80"/>
      <c r="I432" s="80"/>
      <c r="J432" s="80"/>
    </row>
    <row r="433" spans="5:10" ht="12.75" customHeight="1" x14ac:dyDescent="0.25">
      <c r="E433" s="80"/>
      <c r="F433" s="80"/>
      <c r="G433" s="80"/>
      <c r="H433" s="80"/>
      <c r="I433" s="80"/>
      <c r="J433" s="80"/>
    </row>
    <row r="434" spans="5:10" ht="12.75" customHeight="1" x14ac:dyDescent="0.25">
      <c r="E434" s="80"/>
      <c r="F434" s="80"/>
      <c r="G434" s="80"/>
      <c r="H434" s="80"/>
      <c r="I434" s="80"/>
      <c r="J434" s="80"/>
    </row>
    <row r="435" spans="5:10" ht="12.75" customHeight="1" x14ac:dyDescent="0.25">
      <c r="E435" s="80"/>
      <c r="F435" s="80"/>
      <c r="G435" s="80"/>
      <c r="H435" s="80"/>
      <c r="I435" s="80"/>
      <c r="J435" s="80"/>
    </row>
    <row r="436" spans="5:10" ht="12.75" customHeight="1" x14ac:dyDescent="0.25">
      <c r="E436" s="80"/>
      <c r="F436" s="80"/>
      <c r="G436" s="80"/>
      <c r="H436" s="80"/>
      <c r="I436" s="80"/>
      <c r="J436" s="80"/>
    </row>
    <row r="437" spans="5:10" ht="12.75" customHeight="1" x14ac:dyDescent="0.25">
      <c r="E437" s="80"/>
      <c r="F437" s="80"/>
      <c r="G437" s="80"/>
      <c r="H437" s="80"/>
      <c r="I437" s="80"/>
      <c r="J437" s="80"/>
    </row>
    <row r="438" spans="5:10" ht="12.75" customHeight="1" x14ac:dyDescent="0.25">
      <c r="E438" s="80"/>
      <c r="F438" s="80"/>
      <c r="G438" s="80"/>
      <c r="H438" s="80"/>
      <c r="I438" s="80"/>
      <c r="J438" s="80"/>
    </row>
    <row r="439" spans="5:10" ht="12.75" customHeight="1" x14ac:dyDescent="0.25">
      <c r="E439" s="80"/>
      <c r="F439" s="80"/>
      <c r="G439" s="80"/>
      <c r="H439" s="80"/>
      <c r="I439" s="80"/>
      <c r="J439" s="80"/>
    </row>
    <row r="440" spans="5:10" ht="12.75" customHeight="1" x14ac:dyDescent="0.25">
      <c r="E440" s="80"/>
      <c r="F440" s="80"/>
      <c r="G440" s="80"/>
      <c r="H440" s="80"/>
      <c r="I440" s="80"/>
      <c r="J440" s="80"/>
    </row>
    <row r="441" spans="5:10" ht="12.75" customHeight="1" x14ac:dyDescent="0.25">
      <c r="E441" s="80"/>
      <c r="F441" s="80"/>
      <c r="G441" s="80"/>
      <c r="H441" s="80"/>
      <c r="I441" s="80"/>
      <c r="J441" s="80"/>
    </row>
    <row r="442" spans="5:10" ht="12.75" customHeight="1" x14ac:dyDescent="0.25">
      <c r="E442" s="80"/>
      <c r="F442" s="80"/>
      <c r="G442" s="80"/>
      <c r="H442" s="80"/>
      <c r="I442" s="80"/>
      <c r="J442" s="80"/>
    </row>
    <row r="443" spans="5:10" ht="12.75" customHeight="1" x14ac:dyDescent="0.25">
      <c r="E443" s="80"/>
      <c r="F443" s="80"/>
      <c r="G443" s="80"/>
      <c r="H443" s="80"/>
      <c r="I443" s="80"/>
      <c r="J443" s="80"/>
    </row>
    <row r="444" spans="5:10" ht="12.75" customHeight="1" x14ac:dyDescent="0.25">
      <c r="E444" s="80"/>
      <c r="F444" s="80"/>
      <c r="G444" s="80"/>
      <c r="H444" s="80"/>
      <c r="I444" s="80"/>
      <c r="J444" s="80"/>
    </row>
    <row r="445" spans="5:10" ht="12.75" customHeight="1" x14ac:dyDescent="0.25">
      <c r="E445" s="80"/>
      <c r="F445" s="80"/>
      <c r="G445" s="80"/>
      <c r="H445" s="80"/>
      <c r="I445" s="80"/>
      <c r="J445" s="80"/>
    </row>
    <row r="446" spans="5:10" ht="12.75" customHeight="1" x14ac:dyDescent="0.25">
      <c r="E446" s="80"/>
      <c r="F446" s="80"/>
      <c r="G446" s="80"/>
      <c r="H446" s="80"/>
      <c r="I446" s="80"/>
      <c r="J446" s="80"/>
    </row>
    <row r="447" spans="5:10" ht="12.75" customHeight="1" x14ac:dyDescent="0.25">
      <c r="E447" s="80"/>
      <c r="F447" s="80"/>
      <c r="G447" s="80"/>
      <c r="H447" s="80"/>
      <c r="I447" s="80"/>
      <c r="J447" s="80"/>
    </row>
    <row r="448" spans="5:10" ht="12.75" customHeight="1" x14ac:dyDescent="0.25">
      <c r="E448" s="80"/>
      <c r="F448" s="80"/>
      <c r="G448" s="80"/>
      <c r="H448" s="80"/>
      <c r="I448" s="80"/>
      <c r="J448" s="80"/>
    </row>
    <row r="449" spans="5:10" ht="12.75" customHeight="1" x14ac:dyDescent="0.25">
      <c r="E449" s="80"/>
      <c r="F449" s="80"/>
      <c r="G449" s="80"/>
      <c r="H449" s="80"/>
      <c r="I449" s="80"/>
      <c r="J449" s="80"/>
    </row>
    <row r="450" spans="5:10" ht="12.75" customHeight="1" x14ac:dyDescent="0.25">
      <c r="E450" s="80"/>
      <c r="F450" s="80"/>
      <c r="G450" s="80"/>
      <c r="H450" s="80"/>
      <c r="I450" s="80"/>
      <c r="J450" s="80"/>
    </row>
    <row r="451" spans="5:10" ht="12.75" customHeight="1" x14ac:dyDescent="0.25">
      <c r="E451" s="80"/>
      <c r="F451" s="80"/>
      <c r="G451" s="80"/>
      <c r="H451" s="80"/>
      <c r="I451" s="80"/>
      <c r="J451" s="80"/>
    </row>
    <row r="452" spans="5:10" ht="12.75" customHeight="1" x14ac:dyDescent="0.25">
      <c r="E452" s="80"/>
      <c r="F452" s="80"/>
      <c r="G452" s="80"/>
      <c r="H452" s="80"/>
      <c r="I452" s="80"/>
      <c r="J452" s="80"/>
    </row>
    <row r="453" spans="5:10" ht="12.75" customHeight="1" x14ac:dyDescent="0.25">
      <c r="E453" s="80"/>
      <c r="F453" s="80"/>
      <c r="G453" s="80"/>
      <c r="H453" s="80"/>
      <c r="I453" s="80"/>
      <c r="J453" s="80"/>
    </row>
    <row r="454" spans="5:10" ht="12.75" customHeight="1" x14ac:dyDescent="0.25">
      <c r="E454" s="80"/>
      <c r="F454" s="80"/>
      <c r="G454" s="80"/>
      <c r="H454" s="80"/>
      <c r="I454" s="80"/>
      <c r="J454" s="80"/>
    </row>
    <row r="455" spans="5:10" ht="12.75" customHeight="1" x14ac:dyDescent="0.25">
      <c r="E455" s="80"/>
      <c r="F455" s="80"/>
      <c r="G455" s="80"/>
      <c r="H455" s="80"/>
      <c r="I455" s="80"/>
      <c r="J455" s="80"/>
    </row>
    <row r="456" spans="5:10" ht="12.75" customHeight="1" x14ac:dyDescent="0.25">
      <c r="E456" s="80"/>
      <c r="F456" s="80"/>
      <c r="G456" s="80"/>
      <c r="H456" s="80"/>
      <c r="I456" s="80"/>
      <c r="J456" s="80"/>
    </row>
    <row r="457" spans="5:10" ht="12.75" customHeight="1" x14ac:dyDescent="0.25">
      <c r="E457" s="80"/>
      <c r="F457" s="80"/>
      <c r="G457" s="80"/>
      <c r="H457" s="80"/>
      <c r="I457" s="80"/>
      <c r="J457" s="80"/>
    </row>
    <row r="458" spans="5:10" ht="12.75" customHeight="1" x14ac:dyDescent="0.25">
      <c r="E458" s="80"/>
      <c r="F458" s="80"/>
      <c r="G458" s="80"/>
      <c r="H458" s="80"/>
      <c r="I458" s="80"/>
      <c r="J458" s="80"/>
    </row>
    <row r="459" spans="5:10" ht="12.75" customHeight="1" x14ac:dyDescent="0.25">
      <c r="E459" s="80"/>
      <c r="F459" s="80"/>
      <c r="G459" s="80"/>
      <c r="H459" s="80"/>
      <c r="I459" s="80"/>
      <c r="J459" s="80"/>
    </row>
    <row r="460" spans="5:10" ht="12.75" customHeight="1" x14ac:dyDescent="0.25">
      <c r="E460" s="80"/>
      <c r="F460" s="80"/>
      <c r="G460" s="80"/>
      <c r="H460" s="80"/>
      <c r="I460" s="80"/>
      <c r="J460" s="80"/>
    </row>
    <row r="461" spans="5:10" ht="12.75" customHeight="1" x14ac:dyDescent="0.25">
      <c r="E461" s="80"/>
      <c r="F461" s="80"/>
      <c r="G461" s="80"/>
      <c r="H461" s="80"/>
      <c r="I461" s="80"/>
      <c r="J461" s="80"/>
    </row>
    <row r="462" spans="5:10" ht="12.75" customHeight="1" x14ac:dyDescent="0.25">
      <c r="E462" s="80"/>
      <c r="F462" s="80"/>
      <c r="G462" s="80"/>
      <c r="H462" s="80"/>
      <c r="I462" s="80"/>
      <c r="J462" s="80"/>
    </row>
    <row r="463" spans="5:10" ht="12.75" customHeight="1" x14ac:dyDescent="0.25">
      <c r="E463" s="80"/>
      <c r="F463" s="80"/>
      <c r="G463" s="80"/>
      <c r="H463" s="80"/>
      <c r="I463" s="80"/>
      <c r="J463" s="80"/>
    </row>
    <row r="464" spans="5:10" ht="12.75" customHeight="1" x14ac:dyDescent="0.25">
      <c r="E464" s="80"/>
      <c r="F464" s="80"/>
      <c r="G464" s="80"/>
      <c r="H464" s="80"/>
      <c r="I464" s="80"/>
      <c r="J464" s="80"/>
    </row>
    <row r="465" spans="5:10" ht="12.75" customHeight="1" x14ac:dyDescent="0.25">
      <c r="E465" s="80"/>
      <c r="F465" s="80"/>
      <c r="G465" s="80"/>
      <c r="H465" s="80"/>
      <c r="I465" s="80"/>
      <c r="J465" s="80"/>
    </row>
    <row r="466" spans="5:10" ht="12.75" customHeight="1" x14ac:dyDescent="0.25">
      <c r="E466" s="80"/>
      <c r="F466" s="80"/>
      <c r="G466" s="80"/>
      <c r="H466" s="80"/>
      <c r="I466" s="80"/>
      <c r="J466" s="80"/>
    </row>
    <row r="467" spans="5:10" ht="12.75" customHeight="1" x14ac:dyDescent="0.25">
      <c r="E467" s="80"/>
      <c r="F467" s="80"/>
      <c r="G467" s="80"/>
      <c r="H467" s="80"/>
      <c r="I467" s="80"/>
      <c r="J467" s="80"/>
    </row>
    <row r="468" spans="5:10" ht="12.75" customHeight="1" x14ac:dyDescent="0.25">
      <c r="E468" s="80"/>
      <c r="F468" s="80"/>
      <c r="G468" s="80"/>
      <c r="H468" s="80"/>
      <c r="I468" s="80"/>
      <c r="J468" s="80"/>
    </row>
    <row r="469" spans="5:10" ht="12.75" customHeight="1" x14ac:dyDescent="0.25">
      <c r="E469" s="80"/>
      <c r="F469" s="80"/>
      <c r="G469" s="80"/>
      <c r="H469" s="80"/>
      <c r="I469" s="80"/>
      <c r="J469" s="80"/>
    </row>
    <row r="470" spans="5:10" ht="12.75" customHeight="1" x14ac:dyDescent="0.25">
      <c r="E470" s="80"/>
      <c r="F470" s="80"/>
      <c r="G470" s="80"/>
      <c r="H470" s="80"/>
      <c r="I470" s="80"/>
      <c r="J470" s="80"/>
    </row>
    <row r="471" spans="5:10" ht="12.75" customHeight="1" x14ac:dyDescent="0.25">
      <c r="E471" s="80"/>
      <c r="F471" s="80"/>
      <c r="G471" s="80"/>
      <c r="H471" s="80"/>
      <c r="I471" s="80"/>
      <c r="J471" s="80"/>
    </row>
    <row r="472" spans="5:10" ht="12.75" customHeight="1" x14ac:dyDescent="0.25">
      <c r="E472" s="80"/>
      <c r="F472" s="80"/>
      <c r="G472" s="80"/>
      <c r="H472" s="80"/>
      <c r="I472" s="80"/>
      <c r="J472" s="80"/>
    </row>
    <row r="473" spans="5:10" ht="12.75" customHeight="1" x14ac:dyDescent="0.25">
      <c r="E473" s="80"/>
      <c r="F473" s="80"/>
      <c r="G473" s="80"/>
      <c r="H473" s="80"/>
      <c r="I473" s="80"/>
      <c r="J473" s="80"/>
    </row>
    <row r="474" spans="5:10" ht="12.75" customHeight="1" x14ac:dyDescent="0.25">
      <c r="E474" s="80"/>
      <c r="F474" s="80"/>
      <c r="G474" s="80"/>
      <c r="H474" s="80"/>
      <c r="I474" s="80"/>
      <c r="J474" s="80"/>
    </row>
    <row r="475" spans="5:10" ht="12.75" customHeight="1" x14ac:dyDescent="0.25">
      <c r="E475" s="80"/>
      <c r="F475" s="80"/>
      <c r="G475" s="80"/>
      <c r="H475" s="80"/>
      <c r="I475" s="80"/>
      <c r="J475" s="80"/>
    </row>
    <row r="476" spans="5:10" ht="12.75" customHeight="1" x14ac:dyDescent="0.25">
      <c r="E476" s="80"/>
      <c r="F476" s="80"/>
      <c r="G476" s="80"/>
      <c r="H476" s="80"/>
      <c r="I476" s="80"/>
      <c r="J476" s="80"/>
    </row>
    <row r="477" spans="5:10" ht="12.75" customHeight="1" x14ac:dyDescent="0.25">
      <c r="E477" s="80"/>
      <c r="F477" s="80"/>
      <c r="G477" s="80"/>
      <c r="H477" s="80"/>
      <c r="I477" s="80"/>
      <c r="J477" s="80"/>
    </row>
    <row r="478" spans="5:10" ht="12.75" customHeight="1" x14ac:dyDescent="0.25">
      <c r="E478" s="80"/>
      <c r="F478" s="80"/>
      <c r="G478" s="80"/>
      <c r="H478" s="80"/>
      <c r="I478" s="80"/>
      <c r="J478" s="80"/>
    </row>
    <row r="479" spans="5:10" ht="12.75" customHeight="1" x14ac:dyDescent="0.25">
      <c r="E479" s="80"/>
      <c r="F479" s="80"/>
      <c r="G479" s="80"/>
      <c r="H479" s="80"/>
      <c r="I479" s="80"/>
      <c r="J479" s="80"/>
    </row>
    <row r="480" spans="5:10" ht="12.75" customHeight="1" x14ac:dyDescent="0.25">
      <c r="E480" s="80"/>
      <c r="F480" s="80"/>
      <c r="G480" s="80"/>
      <c r="H480" s="80"/>
      <c r="I480" s="80"/>
      <c r="J480" s="80"/>
    </row>
    <row r="481" spans="5:10" ht="12.75" customHeight="1" x14ac:dyDescent="0.25">
      <c r="E481" s="80"/>
      <c r="F481" s="80"/>
      <c r="G481" s="80"/>
      <c r="H481" s="80"/>
      <c r="I481" s="80"/>
      <c r="J481" s="80"/>
    </row>
    <row r="482" spans="5:10" ht="12.75" customHeight="1" x14ac:dyDescent="0.25">
      <c r="E482" s="80"/>
      <c r="F482" s="80"/>
      <c r="G482" s="80"/>
      <c r="H482" s="80"/>
      <c r="I482" s="80"/>
      <c r="J482" s="80"/>
    </row>
    <row r="483" spans="5:10" ht="12.75" customHeight="1" x14ac:dyDescent="0.25">
      <c r="E483" s="80"/>
      <c r="F483" s="80"/>
      <c r="G483" s="80"/>
      <c r="H483" s="80"/>
      <c r="I483" s="80"/>
      <c r="J483" s="80"/>
    </row>
    <row r="484" spans="5:10" ht="12.75" customHeight="1" x14ac:dyDescent="0.25">
      <c r="E484" s="80"/>
      <c r="F484" s="80"/>
      <c r="G484" s="80"/>
      <c r="H484" s="80"/>
      <c r="I484" s="80"/>
      <c r="J484" s="80"/>
    </row>
    <row r="485" spans="5:10" ht="12.75" customHeight="1" x14ac:dyDescent="0.25">
      <c r="E485" s="80"/>
      <c r="F485" s="80"/>
      <c r="G485" s="80"/>
      <c r="H485" s="80"/>
      <c r="I485" s="80"/>
      <c r="J485" s="80"/>
    </row>
    <row r="486" spans="5:10" ht="12.75" customHeight="1" x14ac:dyDescent="0.25">
      <c r="E486" s="80"/>
      <c r="F486" s="80"/>
      <c r="G486" s="80"/>
      <c r="H486" s="80"/>
      <c r="I486" s="80"/>
      <c r="J486" s="80"/>
    </row>
    <row r="487" spans="5:10" ht="12.75" customHeight="1" x14ac:dyDescent="0.25">
      <c r="E487" s="80"/>
      <c r="F487" s="80"/>
      <c r="G487" s="80"/>
      <c r="H487" s="80"/>
      <c r="I487" s="80"/>
      <c r="J487" s="80"/>
    </row>
    <row r="488" spans="5:10" ht="12.75" customHeight="1" x14ac:dyDescent="0.25">
      <c r="E488" s="80"/>
      <c r="F488" s="80"/>
      <c r="G488" s="80"/>
      <c r="H488" s="80"/>
      <c r="I488" s="80"/>
      <c r="J488" s="80"/>
    </row>
    <row r="489" spans="5:10" ht="12.75" customHeight="1" x14ac:dyDescent="0.25">
      <c r="E489" s="80"/>
      <c r="F489" s="80"/>
      <c r="G489" s="80"/>
      <c r="H489" s="80"/>
      <c r="I489" s="80"/>
      <c r="J489" s="80"/>
    </row>
    <row r="490" spans="5:10" ht="12.75" customHeight="1" x14ac:dyDescent="0.25">
      <c r="E490" s="80"/>
      <c r="F490" s="80"/>
      <c r="G490" s="80"/>
      <c r="H490" s="80"/>
      <c r="I490" s="80"/>
      <c r="J490" s="80"/>
    </row>
    <row r="491" spans="5:10" ht="12.75" customHeight="1" x14ac:dyDescent="0.25">
      <c r="E491" s="80"/>
      <c r="F491" s="80"/>
      <c r="G491" s="80"/>
      <c r="H491" s="80"/>
      <c r="I491" s="80"/>
      <c r="J491" s="80"/>
    </row>
    <row r="492" spans="5:10" ht="12.75" customHeight="1" x14ac:dyDescent="0.25">
      <c r="E492" s="80"/>
      <c r="F492" s="80"/>
      <c r="G492" s="80"/>
      <c r="H492" s="80"/>
      <c r="I492" s="80"/>
      <c r="J492" s="80"/>
    </row>
    <row r="493" spans="5:10" ht="12.75" customHeight="1" x14ac:dyDescent="0.25">
      <c r="E493" s="80"/>
      <c r="F493" s="80"/>
      <c r="G493" s="80"/>
      <c r="H493" s="80"/>
      <c r="I493" s="80"/>
      <c r="J493" s="80"/>
    </row>
    <row r="494" spans="5:10" ht="12.75" customHeight="1" x14ac:dyDescent="0.25">
      <c r="E494" s="80"/>
      <c r="F494" s="80"/>
      <c r="G494" s="80"/>
      <c r="H494" s="80"/>
      <c r="I494" s="80"/>
      <c r="J494" s="80"/>
    </row>
    <row r="495" spans="5:10" ht="12.75" customHeight="1" x14ac:dyDescent="0.25">
      <c r="E495" s="80"/>
      <c r="F495" s="80"/>
      <c r="G495" s="80"/>
      <c r="H495" s="80"/>
      <c r="I495" s="80"/>
      <c r="J495" s="80"/>
    </row>
    <row r="496" spans="5:10" ht="12.75" customHeight="1" x14ac:dyDescent="0.25">
      <c r="E496" s="80"/>
      <c r="F496" s="80"/>
      <c r="G496" s="80"/>
      <c r="H496" s="80"/>
      <c r="I496" s="80"/>
      <c r="J496" s="80"/>
    </row>
    <row r="497" spans="5:10" ht="12.75" customHeight="1" x14ac:dyDescent="0.25">
      <c r="E497" s="80"/>
      <c r="F497" s="80"/>
      <c r="G497" s="80"/>
      <c r="H497" s="80"/>
      <c r="I497" s="80"/>
      <c r="J497" s="80"/>
    </row>
    <row r="498" spans="5:10" ht="12.75" customHeight="1" x14ac:dyDescent="0.25">
      <c r="E498" s="80"/>
      <c r="F498" s="80"/>
      <c r="G498" s="80"/>
      <c r="H498" s="80"/>
      <c r="I498" s="80"/>
      <c r="J498" s="80"/>
    </row>
    <row r="499" spans="5:10" ht="12.75" customHeight="1" x14ac:dyDescent="0.25">
      <c r="E499" s="80"/>
      <c r="F499" s="80"/>
      <c r="G499" s="80"/>
      <c r="H499" s="80"/>
      <c r="I499" s="80"/>
      <c r="J499" s="80"/>
    </row>
    <row r="500" spans="5:10" ht="12.75" customHeight="1" x14ac:dyDescent="0.25">
      <c r="E500" s="80"/>
      <c r="F500" s="80"/>
      <c r="G500" s="80"/>
      <c r="H500" s="80"/>
      <c r="I500" s="80"/>
      <c r="J500" s="80"/>
    </row>
    <row r="501" spans="5:10" ht="12.75" customHeight="1" x14ac:dyDescent="0.25">
      <c r="E501" s="80"/>
      <c r="F501" s="80"/>
      <c r="G501" s="80"/>
      <c r="H501" s="80"/>
      <c r="I501" s="80"/>
      <c r="J501" s="80"/>
    </row>
    <row r="502" spans="5:10" ht="12.75" customHeight="1" x14ac:dyDescent="0.25">
      <c r="E502" s="80"/>
      <c r="F502" s="80"/>
      <c r="G502" s="80"/>
      <c r="H502" s="80"/>
      <c r="I502" s="80"/>
      <c r="J502" s="80"/>
    </row>
    <row r="503" spans="5:10" ht="12.75" customHeight="1" x14ac:dyDescent="0.25">
      <c r="E503" s="80"/>
      <c r="F503" s="80"/>
      <c r="G503" s="80"/>
      <c r="H503" s="80"/>
      <c r="I503" s="80"/>
      <c r="J503" s="80"/>
    </row>
    <row r="504" spans="5:10" ht="12.75" customHeight="1" x14ac:dyDescent="0.25">
      <c r="E504" s="80"/>
      <c r="F504" s="80"/>
      <c r="G504" s="80"/>
      <c r="H504" s="80"/>
      <c r="I504" s="80"/>
      <c r="J504" s="80"/>
    </row>
    <row r="505" spans="5:10" ht="12.75" customHeight="1" x14ac:dyDescent="0.25">
      <c r="E505" s="80"/>
      <c r="F505" s="80"/>
      <c r="G505" s="80"/>
      <c r="H505" s="80"/>
      <c r="I505" s="80"/>
      <c r="J505" s="80"/>
    </row>
    <row r="506" spans="5:10" ht="12.75" customHeight="1" x14ac:dyDescent="0.25">
      <c r="E506" s="80"/>
      <c r="F506" s="80"/>
      <c r="G506" s="80"/>
      <c r="H506" s="80"/>
      <c r="I506" s="80"/>
      <c r="J506" s="80"/>
    </row>
    <row r="507" spans="5:10" ht="12.75" customHeight="1" x14ac:dyDescent="0.25">
      <c r="E507" s="80"/>
      <c r="F507" s="80"/>
      <c r="G507" s="80"/>
      <c r="H507" s="80"/>
      <c r="I507" s="80"/>
      <c r="J507" s="80"/>
    </row>
    <row r="508" spans="5:10" ht="12.75" customHeight="1" x14ac:dyDescent="0.25">
      <c r="E508" s="80"/>
      <c r="F508" s="80"/>
      <c r="G508" s="80"/>
      <c r="H508" s="80"/>
      <c r="I508" s="80"/>
      <c r="J508" s="80"/>
    </row>
    <row r="509" spans="5:10" ht="12.75" customHeight="1" x14ac:dyDescent="0.25">
      <c r="E509" s="80"/>
      <c r="F509" s="80"/>
      <c r="G509" s="80"/>
      <c r="H509" s="80"/>
      <c r="I509" s="80"/>
      <c r="J509" s="80"/>
    </row>
    <row r="510" spans="5:10" ht="12.75" customHeight="1" x14ac:dyDescent="0.25">
      <c r="E510" s="80"/>
      <c r="F510" s="80"/>
      <c r="G510" s="80"/>
      <c r="H510" s="80"/>
      <c r="I510" s="80"/>
      <c r="J510" s="80"/>
    </row>
    <row r="511" spans="5:10" ht="12.75" customHeight="1" x14ac:dyDescent="0.25">
      <c r="E511" s="80"/>
      <c r="F511" s="80"/>
      <c r="G511" s="80"/>
      <c r="H511" s="80"/>
      <c r="I511" s="80"/>
      <c r="J511" s="80"/>
    </row>
    <row r="512" spans="5:10" ht="12.75" customHeight="1" x14ac:dyDescent="0.25">
      <c r="E512" s="80"/>
      <c r="F512" s="80"/>
      <c r="G512" s="80"/>
      <c r="H512" s="80"/>
      <c r="I512" s="80"/>
      <c r="J512" s="80"/>
    </row>
    <row r="513" spans="5:10" ht="12.75" customHeight="1" x14ac:dyDescent="0.25">
      <c r="E513" s="80"/>
      <c r="F513" s="80"/>
      <c r="G513" s="80"/>
      <c r="H513" s="80"/>
      <c r="I513" s="80"/>
      <c r="J513" s="80"/>
    </row>
    <row r="514" spans="5:10" ht="12.75" customHeight="1" x14ac:dyDescent="0.25">
      <c r="E514" s="80"/>
      <c r="F514" s="80"/>
      <c r="G514" s="80"/>
      <c r="H514" s="80"/>
      <c r="I514" s="80"/>
      <c r="J514" s="80"/>
    </row>
    <row r="515" spans="5:10" ht="12.75" customHeight="1" x14ac:dyDescent="0.25">
      <c r="E515" s="80"/>
      <c r="F515" s="80"/>
      <c r="G515" s="80"/>
      <c r="H515" s="80"/>
      <c r="I515" s="80"/>
      <c r="J515" s="80"/>
    </row>
    <row r="516" spans="5:10" ht="12.75" customHeight="1" x14ac:dyDescent="0.25">
      <c r="E516" s="80"/>
      <c r="F516" s="80"/>
      <c r="G516" s="80"/>
      <c r="H516" s="80"/>
      <c r="I516" s="80"/>
      <c r="J516" s="80"/>
    </row>
    <row r="517" spans="5:10" ht="12.75" customHeight="1" x14ac:dyDescent="0.25">
      <c r="E517" s="80"/>
      <c r="F517" s="80"/>
      <c r="G517" s="80"/>
      <c r="H517" s="80"/>
      <c r="I517" s="80"/>
      <c r="J517" s="80"/>
    </row>
    <row r="518" spans="5:10" ht="12.75" customHeight="1" x14ac:dyDescent="0.25">
      <c r="E518" s="80"/>
      <c r="F518" s="80"/>
      <c r="G518" s="80"/>
      <c r="H518" s="80"/>
      <c r="I518" s="80"/>
      <c r="J518" s="80"/>
    </row>
    <row r="519" spans="5:10" ht="12.75" customHeight="1" x14ac:dyDescent="0.25">
      <c r="E519" s="80"/>
      <c r="F519" s="80"/>
      <c r="G519" s="80"/>
      <c r="H519" s="80"/>
      <c r="I519" s="80"/>
      <c r="J519" s="80"/>
    </row>
    <row r="520" spans="5:10" ht="12.75" customHeight="1" x14ac:dyDescent="0.25">
      <c r="E520" s="80"/>
      <c r="F520" s="80"/>
      <c r="G520" s="80"/>
      <c r="H520" s="80"/>
      <c r="I520" s="80"/>
      <c r="J520" s="80"/>
    </row>
    <row r="521" spans="5:10" ht="12.75" customHeight="1" x14ac:dyDescent="0.25">
      <c r="E521" s="80"/>
      <c r="F521" s="80"/>
      <c r="G521" s="80"/>
      <c r="H521" s="80"/>
      <c r="I521" s="80"/>
      <c r="J521" s="80"/>
    </row>
    <row r="522" spans="5:10" ht="12.75" customHeight="1" x14ac:dyDescent="0.25">
      <c r="E522" s="80"/>
      <c r="F522" s="80"/>
      <c r="G522" s="80"/>
      <c r="H522" s="80"/>
      <c r="I522" s="80"/>
      <c r="J522" s="80"/>
    </row>
    <row r="523" spans="5:10" ht="12.75" customHeight="1" x14ac:dyDescent="0.25">
      <c r="E523" s="80"/>
      <c r="F523" s="80"/>
      <c r="G523" s="80"/>
      <c r="H523" s="80"/>
      <c r="I523" s="80"/>
      <c r="J523" s="80"/>
    </row>
    <row r="524" spans="5:10" ht="12.75" customHeight="1" x14ac:dyDescent="0.25">
      <c r="E524" s="80"/>
      <c r="F524" s="80"/>
      <c r="G524" s="80"/>
      <c r="H524" s="80"/>
      <c r="I524" s="80"/>
      <c r="J524" s="80"/>
    </row>
    <row r="525" spans="5:10" ht="12.75" customHeight="1" x14ac:dyDescent="0.25">
      <c r="E525" s="80"/>
      <c r="F525" s="80"/>
      <c r="G525" s="80"/>
      <c r="H525" s="80"/>
      <c r="I525" s="80"/>
      <c r="J525" s="80"/>
    </row>
    <row r="526" spans="5:10" ht="12.75" customHeight="1" x14ac:dyDescent="0.25">
      <c r="E526" s="80"/>
      <c r="F526" s="80"/>
      <c r="G526" s="80"/>
      <c r="H526" s="80"/>
      <c r="I526" s="80"/>
      <c r="J526" s="80"/>
    </row>
    <row r="527" spans="5:10" ht="12.75" customHeight="1" x14ac:dyDescent="0.25">
      <c r="E527" s="80"/>
      <c r="F527" s="80"/>
      <c r="G527" s="80"/>
      <c r="H527" s="80"/>
      <c r="I527" s="80"/>
      <c r="J527" s="80"/>
    </row>
    <row r="528" spans="5:10" ht="12.75" customHeight="1" x14ac:dyDescent="0.25">
      <c r="E528" s="80"/>
      <c r="F528" s="80"/>
      <c r="G528" s="80"/>
      <c r="H528" s="80"/>
      <c r="I528" s="80"/>
      <c r="J528" s="80"/>
    </row>
    <row r="529" spans="5:10" ht="12.75" customHeight="1" x14ac:dyDescent="0.25">
      <c r="E529" s="80"/>
      <c r="F529" s="80"/>
      <c r="G529" s="80"/>
      <c r="H529" s="80"/>
      <c r="I529" s="80"/>
      <c r="J529" s="80"/>
    </row>
    <row r="530" spans="5:10" ht="12.75" customHeight="1" x14ac:dyDescent="0.25">
      <c r="E530" s="80"/>
      <c r="F530" s="80"/>
      <c r="G530" s="80"/>
      <c r="H530" s="80"/>
      <c r="I530" s="80"/>
      <c r="J530" s="80"/>
    </row>
    <row r="531" spans="5:10" ht="12.75" customHeight="1" x14ac:dyDescent="0.25">
      <c r="E531" s="80"/>
      <c r="F531" s="80"/>
      <c r="G531" s="80"/>
      <c r="H531" s="80"/>
      <c r="I531" s="80"/>
      <c r="J531" s="80"/>
    </row>
    <row r="532" spans="5:10" ht="12.75" customHeight="1" x14ac:dyDescent="0.25">
      <c r="E532" s="80"/>
      <c r="F532" s="80"/>
      <c r="G532" s="80"/>
      <c r="H532" s="80"/>
      <c r="I532" s="80"/>
      <c r="J532" s="80"/>
    </row>
    <row r="533" spans="5:10" ht="12.75" customHeight="1" x14ac:dyDescent="0.25">
      <c r="E533" s="80"/>
      <c r="F533" s="80"/>
      <c r="G533" s="80"/>
      <c r="H533" s="80"/>
      <c r="I533" s="80"/>
      <c r="J533" s="80"/>
    </row>
    <row r="534" spans="5:10" ht="12.75" customHeight="1" x14ac:dyDescent="0.25">
      <c r="E534" s="80"/>
      <c r="F534" s="80"/>
      <c r="G534" s="80"/>
      <c r="H534" s="80"/>
      <c r="I534" s="80"/>
      <c r="J534" s="80"/>
    </row>
    <row r="535" spans="5:10" ht="12.75" customHeight="1" x14ac:dyDescent="0.25">
      <c r="E535" s="80"/>
      <c r="F535" s="80"/>
      <c r="G535" s="80"/>
      <c r="H535" s="80"/>
      <c r="I535" s="80"/>
      <c r="J535" s="80"/>
    </row>
    <row r="536" spans="5:10" ht="12.75" customHeight="1" x14ac:dyDescent="0.25">
      <c r="E536" s="80"/>
      <c r="F536" s="80"/>
      <c r="G536" s="80"/>
      <c r="H536" s="80"/>
      <c r="I536" s="80"/>
      <c r="J536" s="80"/>
    </row>
    <row r="537" spans="5:10" ht="12.75" customHeight="1" x14ac:dyDescent="0.25">
      <c r="E537" s="80"/>
      <c r="F537" s="80"/>
      <c r="G537" s="80"/>
      <c r="H537" s="80"/>
      <c r="I537" s="80"/>
      <c r="J537" s="80"/>
    </row>
    <row r="538" spans="5:10" ht="12.75" customHeight="1" x14ac:dyDescent="0.25">
      <c r="E538" s="80"/>
      <c r="F538" s="80"/>
      <c r="G538" s="80"/>
      <c r="H538" s="80"/>
      <c r="I538" s="80"/>
      <c r="J538" s="80"/>
    </row>
    <row r="539" spans="5:10" ht="12.75" customHeight="1" x14ac:dyDescent="0.25">
      <c r="E539" s="80"/>
      <c r="F539" s="80"/>
      <c r="G539" s="80"/>
      <c r="H539" s="80"/>
      <c r="I539" s="80"/>
      <c r="J539" s="80"/>
    </row>
    <row r="540" spans="5:10" ht="12.75" customHeight="1" x14ac:dyDescent="0.25">
      <c r="E540" s="80"/>
      <c r="F540" s="80"/>
      <c r="G540" s="80"/>
      <c r="H540" s="80"/>
      <c r="I540" s="80"/>
      <c r="J540" s="80"/>
    </row>
    <row r="541" spans="5:10" ht="12.75" customHeight="1" x14ac:dyDescent="0.25">
      <c r="E541" s="80"/>
      <c r="F541" s="80"/>
      <c r="G541" s="80"/>
      <c r="H541" s="80"/>
      <c r="I541" s="80"/>
      <c r="J541" s="80"/>
    </row>
    <row r="542" spans="5:10" ht="12.75" customHeight="1" x14ac:dyDescent="0.25">
      <c r="E542" s="80"/>
      <c r="F542" s="80"/>
      <c r="G542" s="80"/>
      <c r="H542" s="80"/>
      <c r="I542" s="80"/>
      <c r="J542" s="80"/>
    </row>
    <row r="543" spans="5:10" ht="12.75" customHeight="1" x14ac:dyDescent="0.25">
      <c r="E543" s="80"/>
      <c r="F543" s="80"/>
      <c r="G543" s="80"/>
      <c r="H543" s="80"/>
      <c r="I543" s="80"/>
      <c r="J543" s="80"/>
    </row>
    <row r="544" spans="5:10" ht="12.75" customHeight="1" x14ac:dyDescent="0.25">
      <c r="E544" s="80"/>
      <c r="F544" s="80"/>
      <c r="G544" s="80"/>
      <c r="H544" s="80"/>
      <c r="I544" s="80"/>
      <c r="J544" s="80"/>
    </row>
    <row r="545" spans="5:10" ht="12.75" customHeight="1" x14ac:dyDescent="0.25">
      <c r="E545" s="80"/>
      <c r="F545" s="80"/>
      <c r="G545" s="80"/>
      <c r="H545" s="80"/>
      <c r="I545" s="80"/>
      <c r="J545" s="80"/>
    </row>
    <row r="546" spans="5:10" ht="12.75" customHeight="1" x14ac:dyDescent="0.25">
      <c r="E546" s="80"/>
      <c r="F546" s="80"/>
      <c r="G546" s="80"/>
      <c r="H546" s="80"/>
      <c r="I546" s="80"/>
      <c r="J546" s="80"/>
    </row>
    <row r="547" spans="5:10" ht="12.75" customHeight="1" x14ac:dyDescent="0.25">
      <c r="E547" s="80"/>
      <c r="F547" s="80"/>
      <c r="G547" s="80"/>
      <c r="H547" s="80"/>
      <c r="I547" s="80"/>
      <c r="J547" s="80"/>
    </row>
    <row r="548" spans="5:10" ht="12.75" customHeight="1" x14ac:dyDescent="0.25">
      <c r="E548" s="80"/>
      <c r="F548" s="80"/>
      <c r="G548" s="80"/>
      <c r="H548" s="80"/>
      <c r="I548" s="80"/>
      <c r="J548" s="80"/>
    </row>
    <row r="549" spans="5:10" ht="12.75" customHeight="1" x14ac:dyDescent="0.25">
      <c r="E549" s="80"/>
      <c r="F549" s="80"/>
      <c r="G549" s="80"/>
      <c r="H549" s="80"/>
      <c r="I549" s="80"/>
      <c r="J549" s="80"/>
    </row>
    <row r="550" spans="5:10" ht="12.75" customHeight="1" x14ac:dyDescent="0.25">
      <c r="E550" s="80"/>
      <c r="F550" s="80"/>
      <c r="G550" s="80"/>
      <c r="H550" s="80"/>
      <c r="I550" s="80"/>
      <c r="J550" s="80"/>
    </row>
    <row r="551" spans="5:10" ht="12.75" customHeight="1" x14ac:dyDescent="0.25">
      <c r="E551" s="80"/>
      <c r="F551" s="80"/>
      <c r="G551" s="80"/>
      <c r="H551" s="80"/>
      <c r="I551" s="80"/>
      <c r="J551" s="80"/>
    </row>
    <row r="552" spans="5:10" ht="12.75" customHeight="1" x14ac:dyDescent="0.25">
      <c r="E552" s="80"/>
      <c r="F552" s="80"/>
      <c r="G552" s="80"/>
      <c r="H552" s="80"/>
      <c r="I552" s="80"/>
      <c r="J552" s="80"/>
    </row>
    <row r="553" spans="5:10" ht="12.75" customHeight="1" x14ac:dyDescent="0.25">
      <c r="E553" s="80"/>
      <c r="F553" s="80"/>
      <c r="G553" s="80"/>
      <c r="H553" s="80"/>
      <c r="I553" s="80"/>
      <c r="J553" s="80"/>
    </row>
    <row r="554" spans="5:10" ht="12.75" customHeight="1" x14ac:dyDescent="0.25">
      <c r="E554" s="80"/>
      <c r="F554" s="80"/>
      <c r="G554" s="80"/>
      <c r="H554" s="80"/>
      <c r="I554" s="80"/>
      <c r="J554" s="80"/>
    </row>
    <row r="555" spans="5:10" ht="12.75" customHeight="1" x14ac:dyDescent="0.25">
      <c r="E555" s="80"/>
      <c r="F555" s="80"/>
      <c r="G555" s="80"/>
      <c r="H555" s="80"/>
      <c r="I555" s="80"/>
      <c r="J555" s="80"/>
    </row>
    <row r="556" spans="5:10" ht="12.75" customHeight="1" x14ac:dyDescent="0.25">
      <c r="E556" s="80"/>
      <c r="F556" s="80"/>
      <c r="G556" s="80"/>
      <c r="H556" s="80"/>
      <c r="I556" s="80"/>
      <c r="J556" s="80"/>
    </row>
    <row r="557" spans="5:10" ht="12.75" customHeight="1" x14ac:dyDescent="0.25">
      <c r="E557" s="80"/>
      <c r="F557" s="80"/>
      <c r="G557" s="80"/>
      <c r="H557" s="80"/>
      <c r="I557" s="80"/>
      <c r="J557" s="80"/>
    </row>
    <row r="558" spans="5:10" ht="12.75" customHeight="1" x14ac:dyDescent="0.25">
      <c r="E558" s="80"/>
      <c r="F558" s="80"/>
      <c r="G558" s="80"/>
      <c r="H558" s="80"/>
      <c r="I558" s="80"/>
      <c r="J558" s="80"/>
    </row>
    <row r="559" spans="5:10" ht="12.75" customHeight="1" x14ac:dyDescent="0.25">
      <c r="E559" s="80"/>
      <c r="F559" s="80"/>
      <c r="G559" s="80"/>
      <c r="H559" s="80"/>
      <c r="I559" s="80"/>
      <c r="J559" s="80"/>
    </row>
    <row r="560" spans="5:10" ht="12.75" customHeight="1" x14ac:dyDescent="0.25">
      <c r="E560" s="80"/>
      <c r="F560" s="80"/>
      <c r="G560" s="80"/>
      <c r="H560" s="80"/>
      <c r="I560" s="80"/>
      <c r="J560" s="80"/>
    </row>
    <row r="561" spans="5:10" ht="12.75" customHeight="1" x14ac:dyDescent="0.25">
      <c r="E561" s="80"/>
      <c r="F561" s="80"/>
      <c r="G561" s="80"/>
      <c r="H561" s="80"/>
      <c r="I561" s="80"/>
      <c r="J561" s="80"/>
    </row>
    <row r="562" spans="5:10" ht="12.75" customHeight="1" x14ac:dyDescent="0.25">
      <c r="E562" s="80"/>
      <c r="F562" s="80"/>
      <c r="G562" s="80"/>
      <c r="H562" s="80"/>
      <c r="I562" s="80"/>
      <c r="J562" s="80"/>
    </row>
    <row r="563" spans="5:10" ht="12.75" customHeight="1" x14ac:dyDescent="0.25">
      <c r="E563" s="80"/>
      <c r="F563" s="80"/>
      <c r="G563" s="80"/>
      <c r="H563" s="80"/>
      <c r="I563" s="80"/>
      <c r="J563" s="80"/>
    </row>
    <row r="564" spans="5:10" ht="12.75" customHeight="1" x14ac:dyDescent="0.25">
      <c r="E564" s="80"/>
      <c r="F564" s="80"/>
      <c r="G564" s="80"/>
      <c r="H564" s="80"/>
      <c r="I564" s="80"/>
      <c r="J564" s="80"/>
    </row>
    <row r="565" spans="5:10" ht="12.75" customHeight="1" x14ac:dyDescent="0.25">
      <c r="E565" s="80"/>
      <c r="F565" s="80"/>
      <c r="G565" s="80"/>
      <c r="H565" s="80"/>
      <c r="I565" s="80"/>
      <c r="J565" s="80"/>
    </row>
    <row r="566" spans="5:10" ht="12.75" customHeight="1" x14ac:dyDescent="0.25">
      <c r="E566" s="80"/>
      <c r="F566" s="80"/>
      <c r="G566" s="80"/>
      <c r="H566" s="80"/>
      <c r="I566" s="80"/>
      <c r="J566" s="80"/>
    </row>
    <row r="567" spans="5:10" ht="12.75" customHeight="1" x14ac:dyDescent="0.25">
      <c r="E567" s="80"/>
      <c r="F567" s="80"/>
      <c r="G567" s="80"/>
      <c r="H567" s="80"/>
      <c r="I567" s="80"/>
      <c r="J567" s="80"/>
    </row>
    <row r="568" spans="5:10" ht="12.75" customHeight="1" x14ac:dyDescent="0.25">
      <c r="E568" s="80"/>
      <c r="F568" s="80"/>
      <c r="G568" s="80"/>
      <c r="H568" s="80"/>
      <c r="I568" s="80"/>
      <c r="J568" s="80"/>
    </row>
    <row r="569" spans="5:10" ht="12.75" customHeight="1" x14ac:dyDescent="0.25">
      <c r="E569" s="80"/>
      <c r="F569" s="80"/>
      <c r="G569" s="80"/>
      <c r="H569" s="80"/>
      <c r="I569" s="80"/>
      <c r="J569" s="80"/>
    </row>
    <row r="570" spans="5:10" ht="12.75" customHeight="1" x14ac:dyDescent="0.25">
      <c r="E570" s="80"/>
      <c r="F570" s="80"/>
      <c r="G570" s="80"/>
      <c r="H570" s="80"/>
      <c r="I570" s="80"/>
      <c r="J570" s="80"/>
    </row>
    <row r="571" spans="5:10" ht="12.75" customHeight="1" x14ac:dyDescent="0.25">
      <c r="E571" s="80"/>
      <c r="F571" s="80"/>
      <c r="G571" s="80"/>
      <c r="H571" s="80"/>
      <c r="I571" s="80"/>
      <c r="J571" s="80"/>
    </row>
    <row r="572" spans="5:10" ht="12.75" customHeight="1" x14ac:dyDescent="0.25">
      <c r="E572" s="80"/>
      <c r="F572" s="80"/>
      <c r="G572" s="80"/>
      <c r="H572" s="80"/>
      <c r="I572" s="80"/>
      <c r="J572" s="80"/>
    </row>
    <row r="573" spans="5:10" ht="12.75" customHeight="1" x14ac:dyDescent="0.25">
      <c r="E573" s="80"/>
      <c r="F573" s="80"/>
      <c r="G573" s="80"/>
      <c r="H573" s="80"/>
      <c r="I573" s="80"/>
      <c r="J573" s="80"/>
    </row>
    <row r="574" spans="5:10" ht="12.75" customHeight="1" x14ac:dyDescent="0.25">
      <c r="E574" s="80"/>
      <c r="F574" s="80"/>
      <c r="G574" s="80"/>
      <c r="H574" s="80"/>
      <c r="I574" s="80"/>
      <c r="J574" s="80"/>
    </row>
    <row r="575" spans="5:10" ht="12.75" customHeight="1" x14ac:dyDescent="0.25">
      <c r="E575" s="80"/>
      <c r="F575" s="80"/>
      <c r="G575" s="80"/>
      <c r="H575" s="80"/>
      <c r="I575" s="80"/>
      <c r="J575" s="80"/>
    </row>
    <row r="576" spans="5:10" ht="12.75" customHeight="1" x14ac:dyDescent="0.25">
      <c r="E576" s="80"/>
      <c r="F576" s="80"/>
      <c r="G576" s="80"/>
      <c r="H576" s="80"/>
      <c r="I576" s="80"/>
      <c r="J576" s="80"/>
    </row>
    <row r="577" spans="5:10" ht="12.75" customHeight="1" x14ac:dyDescent="0.25">
      <c r="E577" s="80"/>
      <c r="F577" s="80"/>
      <c r="G577" s="80"/>
      <c r="H577" s="80"/>
      <c r="I577" s="80"/>
      <c r="J577" s="80"/>
    </row>
    <row r="578" spans="5:10" ht="12.75" customHeight="1" x14ac:dyDescent="0.25">
      <c r="E578" s="80"/>
      <c r="F578" s="80"/>
      <c r="G578" s="80"/>
      <c r="H578" s="80"/>
      <c r="I578" s="80"/>
      <c r="J578" s="80"/>
    </row>
    <row r="579" spans="5:10" ht="12.75" customHeight="1" x14ac:dyDescent="0.25">
      <c r="E579" s="80"/>
      <c r="F579" s="80"/>
      <c r="G579" s="80"/>
      <c r="H579" s="80"/>
      <c r="I579" s="80"/>
      <c r="J579" s="80"/>
    </row>
    <row r="580" spans="5:10" ht="12.75" customHeight="1" x14ac:dyDescent="0.25">
      <c r="E580" s="80"/>
      <c r="F580" s="80"/>
      <c r="G580" s="80"/>
      <c r="H580" s="80"/>
      <c r="I580" s="80"/>
      <c r="J580" s="80"/>
    </row>
    <row r="581" spans="5:10" ht="12.75" customHeight="1" x14ac:dyDescent="0.25">
      <c r="E581" s="80"/>
      <c r="F581" s="80"/>
      <c r="G581" s="80"/>
      <c r="H581" s="80"/>
      <c r="I581" s="80"/>
      <c r="J581" s="80"/>
    </row>
    <row r="582" spans="5:10" ht="12.75" customHeight="1" x14ac:dyDescent="0.25">
      <c r="E582" s="80"/>
      <c r="F582" s="80"/>
      <c r="G582" s="80"/>
      <c r="H582" s="80"/>
      <c r="I582" s="80"/>
      <c r="J582" s="80"/>
    </row>
    <row r="583" spans="5:10" ht="12.75" customHeight="1" x14ac:dyDescent="0.25">
      <c r="E583" s="80"/>
      <c r="F583" s="80"/>
      <c r="G583" s="80"/>
      <c r="H583" s="80"/>
      <c r="I583" s="80"/>
      <c r="J583" s="80"/>
    </row>
    <row r="584" spans="5:10" ht="12.75" customHeight="1" x14ac:dyDescent="0.25">
      <c r="E584" s="80"/>
      <c r="F584" s="80"/>
      <c r="G584" s="80"/>
      <c r="H584" s="80"/>
      <c r="I584" s="80"/>
      <c r="J584" s="80"/>
    </row>
    <row r="585" spans="5:10" ht="12.75" customHeight="1" x14ac:dyDescent="0.25">
      <c r="E585" s="80"/>
      <c r="F585" s="80"/>
      <c r="G585" s="80"/>
      <c r="H585" s="80"/>
      <c r="I585" s="80"/>
      <c r="J585" s="80"/>
    </row>
    <row r="586" spans="5:10" ht="12.75" customHeight="1" x14ac:dyDescent="0.25">
      <c r="E586" s="80"/>
      <c r="F586" s="80"/>
      <c r="G586" s="80"/>
      <c r="H586" s="80"/>
      <c r="I586" s="80"/>
      <c r="J586" s="80"/>
    </row>
    <row r="587" spans="5:10" ht="12.75" customHeight="1" x14ac:dyDescent="0.25">
      <c r="E587" s="80"/>
      <c r="F587" s="80"/>
      <c r="G587" s="80"/>
      <c r="H587" s="80"/>
      <c r="I587" s="80"/>
      <c r="J587" s="80"/>
    </row>
    <row r="588" spans="5:10" ht="12.75" customHeight="1" x14ac:dyDescent="0.25">
      <c r="E588" s="80"/>
      <c r="F588" s="80"/>
      <c r="G588" s="80"/>
      <c r="H588" s="80"/>
      <c r="I588" s="80"/>
      <c r="J588" s="80"/>
    </row>
    <row r="589" spans="5:10" ht="12.75" customHeight="1" x14ac:dyDescent="0.25">
      <c r="E589" s="80"/>
      <c r="F589" s="80"/>
      <c r="G589" s="80"/>
      <c r="H589" s="80"/>
      <c r="I589" s="80"/>
      <c r="J589" s="80"/>
    </row>
    <row r="590" spans="5:10" ht="12.75" customHeight="1" x14ac:dyDescent="0.25">
      <c r="E590" s="80"/>
      <c r="F590" s="80"/>
      <c r="G590" s="80"/>
      <c r="H590" s="80"/>
      <c r="I590" s="80"/>
      <c r="J590" s="80"/>
    </row>
    <row r="591" spans="5:10" ht="12.75" customHeight="1" x14ac:dyDescent="0.25">
      <c r="E591" s="80"/>
      <c r="F591" s="80"/>
      <c r="G591" s="80"/>
      <c r="H591" s="80"/>
      <c r="I591" s="80"/>
      <c r="J591" s="80"/>
    </row>
    <row r="592" spans="5:10" ht="12.75" customHeight="1" x14ac:dyDescent="0.25">
      <c r="E592" s="80"/>
      <c r="F592" s="80"/>
      <c r="G592" s="80"/>
      <c r="H592" s="80"/>
      <c r="I592" s="80"/>
      <c r="J592" s="80"/>
    </row>
    <row r="593" spans="5:10" ht="12.75" customHeight="1" x14ac:dyDescent="0.25">
      <c r="E593" s="80"/>
      <c r="F593" s="80"/>
      <c r="G593" s="80"/>
      <c r="H593" s="80"/>
      <c r="I593" s="80"/>
      <c r="J593" s="80"/>
    </row>
    <row r="594" spans="5:10" ht="12.75" customHeight="1" x14ac:dyDescent="0.25">
      <c r="E594" s="80"/>
      <c r="F594" s="80"/>
      <c r="G594" s="80"/>
      <c r="H594" s="80"/>
      <c r="I594" s="80"/>
      <c r="J594" s="80"/>
    </row>
    <row r="595" spans="5:10" ht="12.75" customHeight="1" x14ac:dyDescent="0.25">
      <c r="E595" s="80"/>
      <c r="F595" s="80"/>
      <c r="G595" s="80"/>
      <c r="H595" s="80"/>
      <c r="I595" s="80"/>
      <c r="J595" s="80"/>
    </row>
    <row r="596" spans="5:10" ht="12.75" customHeight="1" x14ac:dyDescent="0.25">
      <c r="E596" s="80"/>
      <c r="F596" s="80"/>
      <c r="G596" s="80"/>
      <c r="H596" s="80"/>
      <c r="I596" s="80"/>
      <c r="J596" s="80"/>
    </row>
    <row r="597" spans="5:10" ht="12.75" customHeight="1" x14ac:dyDescent="0.25">
      <c r="E597" s="80"/>
      <c r="F597" s="80"/>
      <c r="G597" s="80"/>
      <c r="H597" s="80"/>
      <c r="I597" s="80"/>
      <c r="J597" s="80"/>
    </row>
    <row r="598" spans="5:10" ht="12.75" customHeight="1" x14ac:dyDescent="0.25">
      <c r="E598" s="80"/>
      <c r="F598" s="80"/>
      <c r="G598" s="80"/>
      <c r="H598" s="80"/>
      <c r="I598" s="80"/>
      <c r="J598" s="80"/>
    </row>
    <row r="599" spans="5:10" ht="12.75" customHeight="1" x14ac:dyDescent="0.25">
      <c r="E599" s="80"/>
      <c r="F599" s="80"/>
      <c r="G599" s="80"/>
      <c r="H599" s="80"/>
      <c r="I599" s="80"/>
      <c r="J599" s="80"/>
    </row>
    <row r="600" spans="5:10" ht="12.75" customHeight="1" x14ac:dyDescent="0.25">
      <c r="E600" s="80"/>
      <c r="F600" s="80"/>
      <c r="G600" s="80"/>
      <c r="H600" s="80"/>
      <c r="I600" s="80"/>
      <c r="J600" s="80"/>
    </row>
    <row r="601" spans="5:10" ht="12.75" customHeight="1" x14ac:dyDescent="0.25">
      <c r="E601" s="80"/>
      <c r="F601" s="80"/>
      <c r="G601" s="80"/>
      <c r="H601" s="80"/>
      <c r="I601" s="80"/>
      <c r="J601" s="80"/>
    </row>
    <row r="602" spans="5:10" ht="12.75" customHeight="1" x14ac:dyDescent="0.25">
      <c r="E602" s="80"/>
      <c r="F602" s="80"/>
      <c r="G602" s="80"/>
      <c r="H602" s="80"/>
      <c r="I602" s="80"/>
      <c r="J602" s="80"/>
    </row>
    <row r="603" spans="5:10" ht="12.75" customHeight="1" x14ac:dyDescent="0.25">
      <c r="E603" s="80"/>
      <c r="F603" s="80"/>
      <c r="G603" s="80"/>
      <c r="H603" s="80"/>
      <c r="I603" s="80"/>
      <c r="J603" s="80"/>
    </row>
    <row r="604" spans="5:10" ht="12.75" customHeight="1" x14ac:dyDescent="0.25">
      <c r="E604" s="80"/>
      <c r="F604" s="80"/>
      <c r="G604" s="80"/>
      <c r="H604" s="80"/>
      <c r="I604" s="80"/>
      <c r="J604" s="80"/>
    </row>
    <row r="605" spans="5:10" ht="12.75" customHeight="1" x14ac:dyDescent="0.25">
      <c r="E605" s="80"/>
      <c r="F605" s="80"/>
      <c r="G605" s="80"/>
      <c r="H605" s="80"/>
      <c r="I605" s="80"/>
      <c r="J605" s="80"/>
    </row>
    <row r="606" spans="5:10" ht="12.75" customHeight="1" x14ac:dyDescent="0.25">
      <c r="E606" s="80"/>
      <c r="F606" s="80"/>
      <c r="G606" s="80"/>
      <c r="H606" s="80"/>
      <c r="I606" s="80"/>
      <c r="J606" s="80"/>
    </row>
    <row r="607" spans="5:10" ht="12.75" customHeight="1" x14ac:dyDescent="0.25">
      <c r="E607" s="80"/>
      <c r="F607" s="80"/>
      <c r="G607" s="80"/>
      <c r="H607" s="80"/>
      <c r="I607" s="80"/>
      <c r="J607" s="80"/>
    </row>
    <row r="608" spans="5:10" ht="12.75" customHeight="1" x14ac:dyDescent="0.25">
      <c r="E608" s="80"/>
      <c r="F608" s="80"/>
      <c r="G608" s="80"/>
      <c r="H608" s="80"/>
      <c r="I608" s="80"/>
      <c r="J608" s="80"/>
    </row>
    <row r="609" spans="5:10" ht="12.75" customHeight="1" x14ac:dyDescent="0.25">
      <c r="E609" s="80"/>
      <c r="F609" s="80"/>
      <c r="G609" s="80"/>
      <c r="H609" s="80"/>
      <c r="I609" s="80"/>
      <c r="J609" s="80"/>
    </row>
    <row r="610" spans="5:10" ht="12.75" customHeight="1" x14ac:dyDescent="0.25">
      <c r="E610" s="80"/>
      <c r="F610" s="80"/>
      <c r="G610" s="80"/>
      <c r="H610" s="80"/>
      <c r="I610" s="80"/>
      <c r="J610" s="80"/>
    </row>
    <row r="611" spans="5:10" ht="12.75" customHeight="1" x14ac:dyDescent="0.25">
      <c r="E611" s="80"/>
      <c r="F611" s="80"/>
      <c r="G611" s="80"/>
      <c r="H611" s="80"/>
      <c r="I611" s="80"/>
      <c r="J611" s="80"/>
    </row>
    <row r="612" spans="5:10" ht="12.75" customHeight="1" x14ac:dyDescent="0.25">
      <c r="E612" s="80"/>
      <c r="F612" s="80"/>
      <c r="G612" s="80"/>
      <c r="H612" s="80"/>
      <c r="I612" s="80"/>
      <c r="J612" s="80"/>
    </row>
    <row r="613" spans="5:10" ht="12.75" customHeight="1" x14ac:dyDescent="0.25">
      <c r="E613" s="80"/>
      <c r="F613" s="80"/>
      <c r="G613" s="80"/>
      <c r="H613" s="80"/>
      <c r="I613" s="80"/>
      <c r="J613" s="80"/>
    </row>
    <row r="614" spans="5:10" ht="12.75" customHeight="1" x14ac:dyDescent="0.25">
      <c r="E614" s="80"/>
      <c r="F614" s="80"/>
      <c r="G614" s="80"/>
      <c r="H614" s="80"/>
      <c r="I614" s="80"/>
      <c r="J614" s="80"/>
    </row>
    <row r="615" spans="5:10" ht="12.75" customHeight="1" x14ac:dyDescent="0.25">
      <c r="E615" s="80"/>
      <c r="F615" s="80"/>
      <c r="G615" s="80"/>
      <c r="H615" s="80"/>
      <c r="I615" s="80"/>
      <c r="J615" s="80"/>
    </row>
    <row r="616" spans="5:10" ht="12.75" customHeight="1" x14ac:dyDescent="0.25">
      <c r="E616" s="80"/>
      <c r="F616" s="80"/>
      <c r="G616" s="80"/>
      <c r="H616" s="80"/>
      <c r="I616" s="80"/>
      <c r="J616" s="80"/>
    </row>
    <row r="617" spans="5:10" ht="12.75" customHeight="1" x14ac:dyDescent="0.25">
      <c r="E617" s="80"/>
      <c r="F617" s="80"/>
      <c r="G617" s="80"/>
      <c r="H617" s="80"/>
      <c r="I617" s="80"/>
      <c r="J617" s="80"/>
    </row>
    <row r="618" spans="5:10" ht="12.75" customHeight="1" x14ac:dyDescent="0.25">
      <c r="E618" s="80"/>
      <c r="F618" s="80"/>
      <c r="G618" s="80"/>
      <c r="H618" s="80"/>
      <c r="I618" s="80"/>
      <c r="J618" s="80"/>
    </row>
    <row r="619" spans="5:10" ht="12.75" customHeight="1" x14ac:dyDescent="0.25">
      <c r="E619" s="80"/>
      <c r="F619" s="80"/>
      <c r="G619" s="80"/>
      <c r="H619" s="80"/>
      <c r="I619" s="80"/>
      <c r="J619" s="80"/>
    </row>
    <row r="620" spans="5:10" ht="12.75" customHeight="1" x14ac:dyDescent="0.25">
      <c r="E620" s="80"/>
      <c r="F620" s="80"/>
      <c r="G620" s="80"/>
      <c r="H620" s="80"/>
      <c r="I620" s="80"/>
      <c r="J620" s="80"/>
    </row>
    <row r="621" spans="5:10" ht="12.75" customHeight="1" x14ac:dyDescent="0.25">
      <c r="E621" s="80"/>
      <c r="F621" s="80"/>
      <c r="G621" s="80"/>
      <c r="H621" s="80"/>
      <c r="I621" s="80"/>
      <c r="J621" s="80"/>
    </row>
    <row r="622" spans="5:10" ht="12.75" customHeight="1" x14ac:dyDescent="0.25">
      <c r="E622" s="80"/>
      <c r="F622" s="80"/>
      <c r="G622" s="80"/>
      <c r="H622" s="80"/>
      <c r="I622" s="80"/>
      <c r="J622" s="80"/>
    </row>
    <row r="623" spans="5:10" ht="12.75" customHeight="1" x14ac:dyDescent="0.25">
      <c r="E623" s="80"/>
      <c r="F623" s="80"/>
      <c r="G623" s="80"/>
      <c r="H623" s="80"/>
      <c r="I623" s="80"/>
      <c r="J623" s="80"/>
    </row>
    <row r="624" spans="5:10" ht="12.75" customHeight="1" x14ac:dyDescent="0.25">
      <c r="E624" s="80"/>
      <c r="F624" s="80"/>
      <c r="G624" s="80"/>
      <c r="H624" s="80"/>
      <c r="I624" s="80"/>
      <c r="J624" s="80"/>
    </row>
    <row r="625" spans="5:10" ht="12.75" customHeight="1" x14ac:dyDescent="0.25">
      <c r="E625" s="80"/>
      <c r="F625" s="80"/>
      <c r="G625" s="80"/>
      <c r="H625" s="80"/>
      <c r="I625" s="80"/>
      <c r="J625" s="80"/>
    </row>
    <row r="626" spans="5:10" ht="12.75" customHeight="1" x14ac:dyDescent="0.25">
      <c r="E626" s="80"/>
      <c r="F626" s="80"/>
      <c r="G626" s="80"/>
      <c r="H626" s="80"/>
      <c r="I626" s="80"/>
      <c r="J626" s="80"/>
    </row>
    <row r="627" spans="5:10" ht="12.75" customHeight="1" x14ac:dyDescent="0.25">
      <c r="E627" s="80"/>
      <c r="F627" s="80"/>
      <c r="G627" s="80"/>
      <c r="H627" s="80"/>
      <c r="I627" s="80"/>
      <c r="J627" s="80"/>
    </row>
    <row r="628" spans="5:10" ht="12.75" customHeight="1" x14ac:dyDescent="0.25">
      <c r="E628" s="80"/>
      <c r="F628" s="80"/>
      <c r="G628" s="80"/>
      <c r="H628" s="80"/>
      <c r="I628" s="80"/>
      <c r="J628" s="80"/>
    </row>
    <row r="629" spans="5:10" ht="12.75" customHeight="1" x14ac:dyDescent="0.25">
      <c r="E629" s="80"/>
      <c r="F629" s="80"/>
      <c r="G629" s="80"/>
      <c r="H629" s="80"/>
      <c r="I629" s="80"/>
      <c r="J629" s="80"/>
    </row>
    <row r="630" spans="5:10" ht="12.75" customHeight="1" x14ac:dyDescent="0.25">
      <c r="E630" s="80"/>
      <c r="F630" s="80"/>
      <c r="G630" s="80"/>
      <c r="H630" s="80"/>
      <c r="I630" s="80"/>
      <c r="J630" s="80"/>
    </row>
    <row r="631" spans="5:10" ht="12.75" customHeight="1" x14ac:dyDescent="0.25">
      <c r="E631" s="80"/>
      <c r="F631" s="80"/>
      <c r="G631" s="80"/>
      <c r="H631" s="80"/>
      <c r="I631" s="80"/>
      <c r="J631" s="80"/>
    </row>
    <row r="632" spans="5:10" ht="12.75" customHeight="1" x14ac:dyDescent="0.25">
      <c r="E632" s="80"/>
      <c r="F632" s="80"/>
      <c r="G632" s="80"/>
      <c r="H632" s="80"/>
      <c r="I632" s="80"/>
      <c r="J632" s="80"/>
    </row>
    <row r="633" spans="5:10" ht="12.75" customHeight="1" x14ac:dyDescent="0.25">
      <c r="E633" s="80"/>
      <c r="F633" s="80"/>
      <c r="G633" s="80"/>
      <c r="H633" s="80"/>
      <c r="I633" s="80"/>
      <c r="J633" s="80"/>
    </row>
    <row r="634" spans="5:10" ht="12.75" customHeight="1" x14ac:dyDescent="0.25">
      <c r="E634" s="80"/>
      <c r="F634" s="80"/>
      <c r="G634" s="80"/>
      <c r="H634" s="80"/>
      <c r="I634" s="80"/>
      <c r="J634" s="80"/>
    </row>
    <row r="635" spans="5:10" ht="12.75" customHeight="1" x14ac:dyDescent="0.25">
      <c r="E635" s="80"/>
      <c r="F635" s="80"/>
      <c r="G635" s="80"/>
      <c r="H635" s="80"/>
      <c r="I635" s="80"/>
      <c r="J635" s="80"/>
    </row>
    <row r="636" spans="5:10" ht="12.75" customHeight="1" x14ac:dyDescent="0.25">
      <c r="E636" s="80"/>
      <c r="F636" s="80"/>
      <c r="G636" s="80"/>
      <c r="H636" s="80"/>
      <c r="I636" s="80"/>
      <c r="J636" s="80"/>
    </row>
    <row r="637" spans="5:10" ht="12.75" customHeight="1" x14ac:dyDescent="0.25">
      <c r="E637" s="80"/>
      <c r="F637" s="80"/>
      <c r="G637" s="80"/>
      <c r="H637" s="80"/>
      <c r="I637" s="80"/>
      <c r="J637" s="80"/>
    </row>
    <row r="638" spans="5:10" ht="12.75" customHeight="1" x14ac:dyDescent="0.25">
      <c r="E638" s="80"/>
      <c r="F638" s="80"/>
      <c r="G638" s="80"/>
      <c r="H638" s="80"/>
      <c r="I638" s="80"/>
      <c r="J638" s="80"/>
    </row>
    <row r="639" spans="5:10" ht="12.75" customHeight="1" x14ac:dyDescent="0.25">
      <c r="E639" s="80"/>
      <c r="F639" s="80"/>
      <c r="G639" s="80"/>
      <c r="H639" s="80"/>
      <c r="I639" s="80"/>
      <c r="J639" s="80"/>
    </row>
    <row r="640" spans="5:10" ht="12.75" customHeight="1" x14ac:dyDescent="0.25">
      <c r="E640" s="80"/>
      <c r="F640" s="80"/>
      <c r="G640" s="80"/>
      <c r="H640" s="80"/>
      <c r="I640" s="80"/>
      <c r="J640" s="80"/>
    </row>
    <row r="641" spans="5:10" ht="12.75" customHeight="1" x14ac:dyDescent="0.25">
      <c r="E641" s="80"/>
      <c r="F641" s="80"/>
      <c r="G641" s="80"/>
      <c r="H641" s="80"/>
      <c r="I641" s="80"/>
      <c r="J641" s="80"/>
    </row>
    <row r="642" spans="5:10" ht="12.75" customHeight="1" x14ac:dyDescent="0.25">
      <c r="E642" s="80"/>
      <c r="F642" s="80"/>
      <c r="G642" s="80"/>
      <c r="H642" s="80"/>
      <c r="I642" s="80"/>
      <c r="J642" s="80"/>
    </row>
    <row r="643" spans="5:10" ht="12.75" customHeight="1" x14ac:dyDescent="0.25">
      <c r="E643" s="80"/>
      <c r="F643" s="80"/>
      <c r="G643" s="80"/>
      <c r="H643" s="80"/>
      <c r="I643" s="80"/>
      <c r="J643" s="80"/>
    </row>
    <row r="644" spans="5:10" ht="12.75" customHeight="1" x14ac:dyDescent="0.25">
      <c r="E644" s="80"/>
      <c r="F644" s="80"/>
      <c r="G644" s="80"/>
      <c r="H644" s="80"/>
      <c r="I644" s="80"/>
      <c r="J644" s="80"/>
    </row>
    <row r="645" spans="5:10" ht="12.75" customHeight="1" x14ac:dyDescent="0.25">
      <c r="E645" s="80"/>
      <c r="F645" s="80"/>
      <c r="G645" s="80"/>
      <c r="H645" s="80"/>
      <c r="I645" s="80"/>
      <c r="J645" s="80"/>
    </row>
    <row r="646" spans="5:10" ht="12.75" customHeight="1" x14ac:dyDescent="0.25">
      <c r="E646" s="80"/>
      <c r="F646" s="80"/>
      <c r="G646" s="80"/>
      <c r="H646" s="80"/>
      <c r="I646" s="80"/>
      <c r="J646" s="80"/>
    </row>
    <row r="647" spans="5:10" ht="12.75" customHeight="1" x14ac:dyDescent="0.25">
      <c r="E647" s="80"/>
      <c r="F647" s="80"/>
      <c r="G647" s="80"/>
      <c r="H647" s="80"/>
      <c r="I647" s="80"/>
      <c r="J647" s="80"/>
    </row>
    <row r="648" spans="5:10" ht="12.75" customHeight="1" x14ac:dyDescent="0.25">
      <c r="E648" s="80"/>
      <c r="F648" s="80"/>
      <c r="G648" s="80"/>
      <c r="H648" s="80"/>
      <c r="I648" s="80"/>
      <c r="J648" s="80"/>
    </row>
    <row r="649" spans="5:10" ht="12.75" customHeight="1" x14ac:dyDescent="0.25">
      <c r="E649" s="80"/>
      <c r="F649" s="80"/>
      <c r="G649" s="80"/>
      <c r="H649" s="80"/>
      <c r="I649" s="80"/>
      <c r="J649" s="80"/>
    </row>
    <row r="650" spans="5:10" ht="12.75" customHeight="1" x14ac:dyDescent="0.25">
      <c r="E650" s="80"/>
      <c r="F650" s="80"/>
      <c r="G650" s="80"/>
      <c r="H650" s="80"/>
      <c r="I650" s="80"/>
      <c r="J650" s="80"/>
    </row>
    <row r="651" spans="5:10" ht="12.75" customHeight="1" x14ac:dyDescent="0.25">
      <c r="E651" s="80"/>
      <c r="F651" s="80"/>
      <c r="G651" s="80"/>
      <c r="H651" s="80"/>
      <c r="I651" s="80"/>
      <c r="J651" s="80"/>
    </row>
    <row r="652" spans="5:10" ht="12.75" customHeight="1" x14ac:dyDescent="0.25">
      <c r="E652" s="80"/>
      <c r="F652" s="80"/>
      <c r="G652" s="80"/>
      <c r="H652" s="80"/>
      <c r="I652" s="80"/>
      <c r="J652" s="80"/>
    </row>
    <row r="653" spans="5:10" ht="12.75" customHeight="1" x14ac:dyDescent="0.25">
      <c r="E653" s="80"/>
      <c r="F653" s="80"/>
      <c r="G653" s="80"/>
      <c r="H653" s="80"/>
      <c r="I653" s="80"/>
      <c r="J653" s="80"/>
    </row>
    <row r="654" spans="5:10" ht="12.75" customHeight="1" x14ac:dyDescent="0.25">
      <c r="E654" s="80"/>
      <c r="F654" s="80"/>
      <c r="G654" s="80"/>
      <c r="H654" s="80"/>
      <c r="I654" s="80"/>
      <c r="J654" s="80"/>
    </row>
    <row r="655" spans="5:10" ht="12.75" customHeight="1" x14ac:dyDescent="0.25">
      <c r="E655" s="80"/>
      <c r="F655" s="80"/>
      <c r="G655" s="80"/>
      <c r="H655" s="80"/>
      <c r="I655" s="80"/>
      <c r="J655" s="80"/>
    </row>
    <row r="656" spans="5:10" ht="12.75" customHeight="1" x14ac:dyDescent="0.25">
      <c r="E656" s="80"/>
      <c r="F656" s="80"/>
      <c r="G656" s="80"/>
      <c r="H656" s="80"/>
      <c r="I656" s="80"/>
      <c r="J656" s="80"/>
    </row>
    <row r="657" spans="5:10" ht="12.75" customHeight="1" x14ac:dyDescent="0.25">
      <c r="E657" s="80"/>
      <c r="F657" s="80"/>
      <c r="G657" s="80"/>
      <c r="H657" s="80"/>
      <c r="I657" s="80"/>
      <c r="J657" s="80"/>
    </row>
    <row r="658" spans="5:10" ht="12.75" customHeight="1" x14ac:dyDescent="0.25">
      <c r="E658" s="80"/>
      <c r="F658" s="80"/>
      <c r="G658" s="80"/>
      <c r="H658" s="80"/>
      <c r="I658" s="80"/>
      <c r="J658" s="80"/>
    </row>
    <row r="659" spans="5:10" ht="12.75" customHeight="1" x14ac:dyDescent="0.25">
      <c r="E659" s="80"/>
      <c r="F659" s="80"/>
      <c r="G659" s="80"/>
      <c r="H659" s="80"/>
      <c r="I659" s="80"/>
      <c r="J659" s="80"/>
    </row>
    <row r="660" spans="5:10" ht="12.75" customHeight="1" x14ac:dyDescent="0.25">
      <c r="E660" s="80"/>
      <c r="F660" s="80"/>
      <c r="G660" s="80"/>
      <c r="H660" s="80"/>
      <c r="I660" s="80"/>
      <c r="J660" s="80"/>
    </row>
    <row r="661" spans="5:10" ht="12.75" customHeight="1" x14ac:dyDescent="0.25">
      <c r="E661" s="80"/>
      <c r="F661" s="80"/>
      <c r="G661" s="80"/>
      <c r="H661" s="80"/>
      <c r="I661" s="80"/>
      <c r="J661" s="80"/>
    </row>
    <row r="662" spans="5:10" ht="12.75" customHeight="1" x14ac:dyDescent="0.25">
      <c r="E662" s="80"/>
      <c r="F662" s="80"/>
      <c r="G662" s="80"/>
      <c r="H662" s="80"/>
      <c r="I662" s="80"/>
      <c r="J662" s="80"/>
    </row>
    <row r="663" spans="5:10" ht="12.75" customHeight="1" x14ac:dyDescent="0.25">
      <c r="E663" s="80"/>
      <c r="F663" s="80"/>
      <c r="G663" s="80"/>
      <c r="H663" s="80"/>
      <c r="I663" s="80"/>
      <c r="J663" s="80"/>
    </row>
    <row r="664" spans="5:10" ht="12.75" customHeight="1" x14ac:dyDescent="0.25">
      <c r="E664" s="80"/>
      <c r="F664" s="80"/>
      <c r="G664" s="80"/>
      <c r="H664" s="80"/>
      <c r="I664" s="80"/>
      <c r="J664" s="80"/>
    </row>
    <row r="665" spans="5:10" ht="12.75" customHeight="1" x14ac:dyDescent="0.25">
      <c r="E665" s="80"/>
      <c r="F665" s="80"/>
      <c r="G665" s="80"/>
      <c r="H665" s="80"/>
      <c r="I665" s="80"/>
      <c r="J665" s="80"/>
    </row>
    <row r="666" spans="5:10" ht="12.75" customHeight="1" x14ac:dyDescent="0.25">
      <c r="E666" s="80"/>
      <c r="F666" s="80"/>
      <c r="G666" s="80"/>
      <c r="H666" s="80"/>
      <c r="I666" s="80"/>
      <c r="J666" s="80"/>
    </row>
    <row r="667" spans="5:10" ht="12.75" customHeight="1" x14ac:dyDescent="0.25">
      <c r="E667" s="80"/>
      <c r="F667" s="80"/>
      <c r="G667" s="80"/>
      <c r="H667" s="80"/>
      <c r="I667" s="80"/>
      <c r="J667" s="80"/>
    </row>
    <row r="668" spans="5:10" ht="12.75" customHeight="1" x14ac:dyDescent="0.25">
      <c r="E668" s="80"/>
      <c r="F668" s="80"/>
      <c r="G668" s="80"/>
      <c r="H668" s="80"/>
      <c r="I668" s="80"/>
      <c r="J668" s="80"/>
    </row>
    <row r="669" spans="5:10" ht="12.75" customHeight="1" x14ac:dyDescent="0.25">
      <c r="E669" s="80"/>
      <c r="F669" s="80"/>
      <c r="G669" s="80"/>
      <c r="H669" s="80"/>
      <c r="I669" s="80"/>
      <c r="J669" s="80"/>
    </row>
    <row r="670" spans="5:10" ht="12.75" customHeight="1" x14ac:dyDescent="0.25">
      <c r="E670" s="80"/>
      <c r="F670" s="80"/>
      <c r="G670" s="80"/>
      <c r="H670" s="80"/>
      <c r="I670" s="80"/>
      <c r="J670" s="80"/>
    </row>
    <row r="671" spans="5:10" ht="12.75" customHeight="1" x14ac:dyDescent="0.25">
      <c r="E671" s="80"/>
      <c r="F671" s="80"/>
      <c r="G671" s="80"/>
      <c r="H671" s="80"/>
      <c r="I671" s="80"/>
      <c r="J671" s="80"/>
    </row>
    <row r="672" spans="5:10" ht="12.75" customHeight="1" x14ac:dyDescent="0.25">
      <c r="E672" s="80"/>
      <c r="F672" s="80"/>
      <c r="G672" s="80"/>
      <c r="H672" s="80"/>
      <c r="I672" s="80"/>
      <c r="J672" s="80"/>
    </row>
    <row r="673" spans="5:10" ht="12.75" customHeight="1" x14ac:dyDescent="0.25">
      <c r="E673" s="80"/>
      <c r="F673" s="80"/>
      <c r="G673" s="80"/>
      <c r="H673" s="80"/>
      <c r="I673" s="80"/>
      <c r="J673" s="80"/>
    </row>
    <row r="674" spans="5:10" ht="12.75" customHeight="1" x14ac:dyDescent="0.25">
      <c r="E674" s="80"/>
      <c r="F674" s="80"/>
      <c r="G674" s="80"/>
      <c r="H674" s="80"/>
      <c r="I674" s="80"/>
      <c r="J674" s="80"/>
    </row>
    <row r="675" spans="5:10" ht="12.75" customHeight="1" x14ac:dyDescent="0.25">
      <c r="E675" s="80"/>
      <c r="F675" s="80"/>
      <c r="G675" s="80"/>
      <c r="H675" s="80"/>
      <c r="I675" s="80"/>
      <c r="J675" s="80"/>
    </row>
    <row r="676" spans="5:10" ht="12.75" customHeight="1" x14ac:dyDescent="0.25">
      <c r="E676" s="80"/>
      <c r="F676" s="80"/>
      <c r="G676" s="80"/>
      <c r="H676" s="80"/>
      <c r="I676" s="80"/>
      <c r="J676" s="80"/>
    </row>
    <row r="677" spans="5:10" ht="12.75" customHeight="1" x14ac:dyDescent="0.25">
      <c r="E677" s="80"/>
      <c r="F677" s="80"/>
      <c r="G677" s="80"/>
      <c r="H677" s="80"/>
      <c r="I677" s="80"/>
      <c r="J677" s="80"/>
    </row>
    <row r="678" spans="5:10" ht="12.75" customHeight="1" x14ac:dyDescent="0.25">
      <c r="E678" s="80"/>
      <c r="F678" s="80"/>
      <c r="G678" s="80"/>
      <c r="H678" s="80"/>
      <c r="I678" s="80"/>
      <c r="J678" s="80"/>
    </row>
    <row r="679" spans="5:10" ht="12.75" customHeight="1" x14ac:dyDescent="0.25">
      <c r="E679" s="80"/>
      <c r="F679" s="80"/>
      <c r="G679" s="80"/>
      <c r="H679" s="80"/>
      <c r="I679" s="80"/>
      <c r="J679" s="80"/>
    </row>
    <row r="680" spans="5:10" ht="12.75" customHeight="1" x14ac:dyDescent="0.25">
      <c r="E680" s="80"/>
      <c r="F680" s="80"/>
      <c r="G680" s="80"/>
      <c r="H680" s="80"/>
      <c r="I680" s="80"/>
      <c r="J680" s="80"/>
    </row>
    <row r="681" spans="5:10" ht="12.75" customHeight="1" x14ac:dyDescent="0.25">
      <c r="E681" s="80"/>
      <c r="F681" s="80"/>
      <c r="G681" s="80"/>
      <c r="H681" s="80"/>
      <c r="I681" s="80"/>
      <c r="J681" s="80"/>
    </row>
    <row r="682" spans="5:10" ht="12.75" customHeight="1" x14ac:dyDescent="0.25">
      <c r="E682" s="80"/>
      <c r="F682" s="80"/>
      <c r="G682" s="80"/>
      <c r="H682" s="80"/>
      <c r="I682" s="80"/>
      <c r="J682" s="80"/>
    </row>
    <row r="683" spans="5:10" ht="12.75" customHeight="1" x14ac:dyDescent="0.25">
      <c r="E683" s="80"/>
      <c r="F683" s="80"/>
      <c r="G683" s="80"/>
      <c r="H683" s="80"/>
      <c r="I683" s="80"/>
      <c r="J683" s="80"/>
    </row>
    <row r="684" spans="5:10" ht="12.75" customHeight="1" x14ac:dyDescent="0.25">
      <c r="E684" s="80"/>
      <c r="F684" s="80"/>
      <c r="G684" s="80"/>
      <c r="H684" s="80"/>
      <c r="I684" s="80"/>
      <c r="J684" s="80"/>
    </row>
    <row r="685" spans="5:10" ht="12.75" customHeight="1" x14ac:dyDescent="0.25">
      <c r="E685" s="80"/>
      <c r="F685" s="80"/>
      <c r="G685" s="80"/>
      <c r="H685" s="80"/>
      <c r="I685" s="80"/>
      <c r="J685" s="80"/>
    </row>
    <row r="686" spans="5:10" ht="12.75" customHeight="1" x14ac:dyDescent="0.25">
      <c r="E686" s="80"/>
      <c r="F686" s="80"/>
      <c r="G686" s="80"/>
      <c r="H686" s="80"/>
      <c r="I686" s="80"/>
      <c r="J686" s="80"/>
    </row>
    <row r="687" spans="5:10" ht="12.75" customHeight="1" x14ac:dyDescent="0.25">
      <c r="E687" s="80"/>
      <c r="F687" s="80"/>
      <c r="G687" s="80"/>
      <c r="H687" s="80"/>
      <c r="I687" s="80"/>
      <c r="J687" s="80"/>
    </row>
    <row r="688" spans="5:10" ht="12.75" customHeight="1" x14ac:dyDescent="0.25">
      <c r="E688" s="80"/>
      <c r="F688" s="80"/>
      <c r="G688" s="80"/>
      <c r="H688" s="80"/>
      <c r="I688" s="80"/>
      <c r="J688" s="80"/>
    </row>
    <row r="689" spans="5:10" ht="12.75" customHeight="1" x14ac:dyDescent="0.25">
      <c r="E689" s="80"/>
      <c r="F689" s="80"/>
      <c r="G689" s="80"/>
      <c r="H689" s="80"/>
      <c r="I689" s="80"/>
      <c r="J689" s="80"/>
    </row>
    <row r="690" spans="5:10" ht="12.75" customHeight="1" x14ac:dyDescent="0.25">
      <c r="E690" s="80"/>
      <c r="F690" s="80"/>
      <c r="G690" s="80"/>
      <c r="H690" s="80"/>
      <c r="I690" s="80"/>
      <c r="J690" s="80"/>
    </row>
    <row r="691" spans="5:10" ht="12.75" customHeight="1" x14ac:dyDescent="0.25">
      <c r="E691" s="80"/>
      <c r="F691" s="80"/>
      <c r="G691" s="80"/>
      <c r="H691" s="80"/>
      <c r="I691" s="80"/>
      <c r="J691" s="80"/>
    </row>
    <row r="692" spans="5:10" ht="12.75" customHeight="1" x14ac:dyDescent="0.25">
      <c r="E692" s="80"/>
      <c r="F692" s="80"/>
      <c r="G692" s="80"/>
      <c r="H692" s="80"/>
      <c r="I692" s="80"/>
      <c r="J692" s="80"/>
    </row>
    <row r="693" spans="5:10" ht="12.75" customHeight="1" x14ac:dyDescent="0.25">
      <c r="E693" s="80"/>
      <c r="F693" s="80"/>
      <c r="G693" s="80"/>
      <c r="H693" s="80"/>
      <c r="I693" s="80"/>
      <c r="J693" s="80"/>
    </row>
    <row r="694" spans="5:10" ht="12.75" customHeight="1" x14ac:dyDescent="0.25">
      <c r="E694" s="80"/>
      <c r="F694" s="80"/>
      <c r="G694" s="80"/>
      <c r="H694" s="80"/>
      <c r="I694" s="80"/>
      <c r="J694" s="80"/>
    </row>
    <row r="695" spans="5:10" ht="12.75" customHeight="1" x14ac:dyDescent="0.25">
      <c r="E695" s="80"/>
      <c r="F695" s="80"/>
      <c r="G695" s="80"/>
      <c r="H695" s="80"/>
      <c r="I695" s="80"/>
      <c r="J695" s="80"/>
    </row>
    <row r="696" spans="5:10" ht="12.75" customHeight="1" x14ac:dyDescent="0.25">
      <c r="E696" s="80"/>
      <c r="F696" s="80"/>
      <c r="G696" s="80"/>
      <c r="H696" s="80"/>
      <c r="I696" s="80"/>
      <c r="J696" s="80"/>
    </row>
    <row r="697" spans="5:10" ht="12.75" customHeight="1" x14ac:dyDescent="0.25">
      <c r="E697" s="80"/>
      <c r="F697" s="80"/>
      <c r="G697" s="80"/>
      <c r="H697" s="80"/>
      <c r="I697" s="80"/>
      <c r="J697" s="80"/>
    </row>
    <row r="698" spans="5:10" ht="12.75" customHeight="1" x14ac:dyDescent="0.25">
      <c r="E698" s="80"/>
      <c r="F698" s="80"/>
      <c r="G698" s="80"/>
      <c r="H698" s="80"/>
      <c r="I698" s="80"/>
      <c r="J698" s="80"/>
    </row>
    <row r="699" spans="5:10" ht="12.75" customHeight="1" x14ac:dyDescent="0.25">
      <c r="E699" s="80"/>
      <c r="F699" s="80"/>
      <c r="G699" s="80"/>
      <c r="H699" s="80"/>
      <c r="I699" s="80"/>
      <c r="J699" s="80"/>
    </row>
    <row r="700" spans="5:10" ht="12.75" customHeight="1" x14ac:dyDescent="0.25">
      <c r="E700" s="80"/>
      <c r="F700" s="80"/>
      <c r="G700" s="80"/>
      <c r="H700" s="80"/>
      <c r="I700" s="80"/>
      <c r="J700" s="80"/>
    </row>
    <row r="701" spans="5:10" ht="12.75" customHeight="1" x14ac:dyDescent="0.25">
      <c r="E701" s="80"/>
      <c r="F701" s="80"/>
      <c r="G701" s="80"/>
      <c r="H701" s="80"/>
      <c r="I701" s="80"/>
      <c r="J701" s="80"/>
    </row>
    <row r="702" spans="5:10" ht="12.75" customHeight="1" x14ac:dyDescent="0.25">
      <c r="E702" s="80"/>
      <c r="F702" s="80"/>
      <c r="G702" s="80"/>
      <c r="H702" s="80"/>
      <c r="I702" s="80"/>
      <c r="J702" s="80"/>
    </row>
    <row r="703" spans="5:10" ht="12.75" customHeight="1" x14ac:dyDescent="0.25">
      <c r="E703" s="80"/>
      <c r="F703" s="80"/>
      <c r="G703" s="80"/>
      <c r="H703" s="80"/>
      <c r="I703" s="80"/>
      <c r="J703" s="80"/>
    </row>
    <row r="704" spans="5:10" ht="12.75" customHeight="1" x14ac:dyDescent="0.25">
      <c r="E704" s="80"/>
      <c r="F704" s="80"/>
      <c r="G704" s="80"/>
      <c r="H704" s="80"/>
      <c r="I704" s="80"/>
      <c r="J704" s="80"/>
    </row>
    <row r="705" spans="5:10" ht="12.75" customHeight="1" x14ac:dyDescent="0.25">
      <c r="E705" s="80"/>
      <c r="F705" s="80"/>
      <c r="G705" s="80"/>
      <c r="H705" s="80"/>
      <c r="I705" s="80"/>
      <c r="J705" s="80"/>
    </row>
    <row r="706" spans="5:10" ht="12.75" customHeight="1" x14ac:dyDescent="0.25">
      <c r="E706" s="80"/>
      <c r="F706" s="80"/>
      <c r="G706" s="80"/>
      <c r="H706" s="80"/>
      <c r="I706" s="80"/>
      <c r="J706" s="80"/>
    </row>
    <row r="707" spans="5:10" ht="12.75" customHeight="1" x14ac:dyDescent="0.25">
      <c r="E707" s="80"/>
      <c r="F707" s="80"/>
      <c r="G707" s="80"/>
      <c r="H707" s="80"/>
      <c r="I707" s="80"/>
      <c r="J707" s="80"/>
    </row>
    <row r="708" spans="5:10" ht="12.75" customHeight="1" x14ac:dyDescent="0.25">
      <c r="E708" s="80"/>
      <c r="F708" s="80"/>
      <c r="G708" s="80"/>
      <c r="H708" s="80"/>
      <c r="I708" s="80"/>
      <c r="J708" s="80"/>
    </row>
    <row r="709" spans="5:10" ht="12.75" customHeight="1" x14ac:dyDescent="0.25">
      <c r="E709" s="80"/>
      <c r="F709" s="80"/>
      <c r="G709" s="80"/>
      <c r="H709" s="80"/>
      <c r="I709" s="80"/>
      <c r="J709" s="80"/>
    </row>
    <row r="710" spans="5:10" ht="12.75" customHeight="1" x14ac:dyDescent="0.25">
      <c r="E710" s="80"/>
      <c r="F710" s="80"/>
      <c r="G710" s="80"/>
      <c r="H710" s="80"/>
      <c r="I710" s="80"/>
      <c r="J710" s="80"/>
    </row>
    <row r="711" spans="5:10" ht="12.75" customHeight="1" x14ac:dyDescent="0.25">
      <c r="E711" s="80"/>
      <c r="F711" s="80"/>
      <c r="G711" s="80"/>
      <c r="H711" s="80"/>
      <c r="I711" s="80"/>
      <c r="J711" s="80"/>
    </row>
    <row r="712" spans="5:10" ht="12.75" customHeight="1" x14ac:dyDescent="0.25">
      <c r="E712" s="80"/>
      <c r="F712" s="80"/>
      <c r="G712" s="80"/>
      <c r="H712" s="80"/>
      <c r="I712" s="80"/>
      <c r="J712" s="80"/>
    </row>
    <row r="713" spans="5:10" ht="12.75" customHeight="1" x14ac:dyDescent="0.25">
      <c r="E713" s="80"/>
      <c r="F713" s="80"/>
      <c r="G713" s="80"/>
      <c r="H713" s="80"/>
      <c r="I713" s="80"/>
      <c r="J713" s="80"/>
    </row>
    <row r="714" spans="5:10" ht="12.75" customHeight="1" x14ac:dyDescent="0.25">
      <c r="E714" s="80"/>
      <c r="F714" s="80"/>
      <c r="G714" s="80"/>
      <c r="H714" s="80"/>
      <c r="I714" s="80"/>
      <c r="J714" s="80"/>
    </row>
    <row r="715" spans="5:10" ht="12.75" customHeight="1" x14ac:dyDescent="0.25">
      <c r="E715" s="80"/>
      <c r="F715" s="80"/>
      <c r="G715" s="80"/>
      <c r="H715" s="80"/>
      <c r="I715" s="80"/>
      <c r="J715" s="80"/>
    </row>
    <row r="716" spans="5:10" ht="12.75" customHeight="1" x14ac:dyDescent="0.25">
      <c r="E716" s="80"/>
      <c r="F716" s="80"/>
      <c r="G716" s="80"/>
      <c r="H716" s="80"/>
      <c r="I716" s="80"/>
      <c r="J716" s="80"/>
    </row>
    <row r="717" spans="5:10" ht="12.75" customHeight="1" x14ac:dyDescent="0.25">
      <c r="E717" s="80"/>
      <c r="F717" s="80"/>
      <c r="G717" s="80"/>
      <c r="H717" s="80"/>
      <c r="I717" s="80"/>
      <c r="J717" s="80"/>
    </row>
    <row r="718" spans="5:10" ht="12.75" customHeight="1" x14ac:dyDescent="0.25">
      <c r="E718" s="80"/>
      <c r="F718" s="80"/>
      <c r="G718" s="80"/>
      <c r="H718" s="80"/>
      <c r="I718" s="80"/>
      <c r="J718" s="80"/>
    </row>
    <row r="719" spans="5:10" ht="12.75" customHeight="1" x14ac:dyDescent="0.25">
      <c r="E719" s="80"/>
      <c r="F719" s="80"/>
      <c r="G719" s="80"/>
      <c r="H719" s="80"/>
      <c r="I719" s="80"/>
      <c r="J719" s="80"/>
    </row>
    <row r="720" spans="5:10" ht="12.75" customHeight="1" x14ac:dyDescent="0.25">
      <c r="E720" s="80"/>
      <c r="F720" s="80"/>
      <c r="G720" s="80"/>
      <c r="H720" s="80"/>
      <c r="I720" s="80"/>
      <c r="J720" s="80"/>
    </row>
    <row r="721" spans="5:10" ht="12.75" customHeight="1" x14ac:dyDescent="0.25">
      <c r="E721" s="80"/>
      <c r="F721" s="80"/>
      <c r="G721" s="80"/>
      <c r="H721" s="80"/>
      <c r="I721" s="80"/>
      <c r="J721" s="80"/>
    </row>
    <row r="722" spans="5:10" ht="12.75" customHeight="1" x14ac:dyDescent="0.25">
      <c r="E722" s="80"/>
      <c r="F722" s="80"/>
      <c r="G722" s="80"/>
      <c r="H722" s="80"/>
      <c r="I722" s="80"/>
      <c r="J722" s="80"/>
    </row>
    <row r="723" spans="5:10" ht="12.75" customHeight="1" x14ac:dyDescent="0.25">
      <c r="E723" s="80"/>
      <c r="F723" s="80"/>
      <c r="G723" s="80"/>
      <c r="H723" s="80"/>
      <c r="I723" s="80"/>
      <c r="J723" s="80"/>
    </row>
    <row r="724" spans="5:10" ht="12.75" customHeight="1" x14ac:dyDescent="0.25">
      <c r="E724" s="80"/>
      <c r="F724" s="80"/>
      <c r="G724" s="80"/>
      <c r="H724" s="80"/>
      <c r="I724" s="80"/>
      <c r="J724" s="80"/>
    </row>
    <row r="725" spans="5:10" ht="12.75" customHeight="1" x14ac:dyDescent="0.25">
      <c r="E725" s="80"/>
      <c r="F725" s="80"/>
      <c r="G725" s="80"/>
      <c r="H725" s="80"/>
      <c r="I725" s="80"/>
      <c r="J725" s="80"/>
    </row>
    <row r="726" spans="5:10" ht="12.75" customHeight="1" x14ac:dyDescent="0.25">
      <c r="E726" s="80"/>
      <c r="F726" s="80"/>
      <c r="G726" s="80"/>
      <c r="H726" s="80"/>
      <c r="I726" s="80"/>
      <c r="J726" s="80"/>
    </row>
    <row r="727" spans="5:10" ht="12.75" customHeight="1" x14ac:dyDescent="0.25">
      <c r="E727" s="80"/>
      <c r="F727" s="80"/>
      <c r="G727" s="80"/>
      <c r="H727" s="80"/>
      <c r="I727" s="80"/>
      <c r="J727" s="80"/>
    </row>
    <row r="728" spans="5:10" ht="12.75" customHeight="1" x14ac:dyDescent="0.25">
      <c r="E728" s="80"/>
      <c r="F728" s="80"/>
      <c r="G728" s="80"/>
      <c r="H728" s="80"/>
      <c r="I728" s="80"/>
      <c r="J728" s="80"/>
    </row>
    <row r="729" spans="5:10" ht="12.75" customHeight="1" x14ac:dyDescent="0.25">
      <c r="E729" s="80"/>
      <c r="F729" s="80"/>
      <c r="G729" s="80"/>
      <c r="H729" s="80"/>
      <c r="I729" s="80"/>
      <c r="J729" s="80"/>
    </row>
    <row r="730" spans="5:10" ht="12.75" customHeight="1" x14ac:dyDescent="0.25">
      <c r="E730" s="80"/>
      <c r="F730" s="80"/>
      <c r="G730" s="80"/>
      <c r="H730" s="80"/>
      <c r="I730" s="80"/>
      <c r="J730" s="80"/>
    </row>
    <row r="731" spans="5:10" ht="12.75" customHeight="1" x14ac:dyDescent="0.25">
      <c r="E731" s="80"/>
      <c r="F731" s="80"/>
      <c r="G731" s="80"/>
      <c r="H731" s="80"/>
      <c r="I731" s="80"/>
      <c r="J731" s="80"/>
    </row>
    <row r="732" spans="5:10" ht="12.75" customHeight="1" x14ac:dyDescent="0.25">
      <c r="E732" s="80"/>
      <c r="F732" s="80"/>
      <c r="G732" s="80"/>
      <c r="H732" s="80"/>
      <c r="I732" s="80"/>
      <c r="J732" s="80"/>
    </row>
    <row r="733" spans="5:10" ht="12.75" customHeight="1" x14ac:dyDescent="0.25">
      <c r="E733" s="80"/>
      <c r="F733" s="80"/>
      <c r="G733" s="80"/>
      <c r="H733" s="80"/>
      <c r="I733" s="80"/>
      <c r="J733" s="80"/>
    </row>
    <row r="734" spans="5:10" ht="12.75" customHeight="1" x14ac:dyDescent="0.25">
      <c r="E734" s="80"/>
      <c r="F734" s="80"/>
      <c r="G734" s="80"/>
      <c r="H734" s="80"/>
      <c r="I734" s="80"/>
      <c r="J734" s="80"/>
    </row>
    <row r="735" spans="5:10" ht="12.75" customHeight="1" x14ac:dyDescent="0.25">
      <c r="E735" s="80"/>
      <c r="F735" s="80"/>
      <c r="G735" s="80"/>
      <c r="H735" s="80"/>
      <c r="I735" s="80"/>
      <c r="J735" s="80"/>
    </row>
    <row r="736" spans="5:10" ht="12.75" customHeight="1" x14ac:dyDescent="0.25">
      <c r="E736" s="80"/>
      <c r="F736" s="80"/>
      <c r="G736" s="80"/>
      <c r="H736" s="80"/>
      <c r="I736" s="80"/>
      <c r="J736" s="80"/>
    </row>
    <row r="737" spans="5:10" ht="12.75" customHeight="1" x14ac:dyDescent="0.25">
      <c r="E737" s="80"/>
      <c r="F737" s="80"/>
      <c r="G737" s="80"/>
      <c r="H737" s="80"/>
      <c r="I737" s="80"/>
      <c r="J737" s="80"/>
    </row>
    <row r="738" spans="5:10" ht="12.75" customHeight="1" x14ac:dyDescent="0.25">
      <c r="E738" s="80"/>
      <c r="F738" s="80"/>
      <c r="G738" s="80"/>
      <c r="H738" s="80"/>
      <c r="I738" s="80"/>
      <c r="J738" s="80"/>
    </row>
    <row r="739" spans="5:10" ht="12.75" customHeight="1" x14ac:dyDescent="0.25">
      <c r="E739" s="80"/>
      <c r="F739" s="80"/>
      <c r="G739" s="80"/>
      <c r="H739" s="80"/>
      <c r="I739" s="80"/>
      <c r="J739" s="80"/>
    </row>
    <row r="740" spans="5:10" ht="12.75" customHeight="1" x14ac:dyDescent="0.25">
      <c r="E740" s="80"/>
      <c r="F740" s="80"/>
      <c r="G740" s="80"/>
      <c r="H740" s="80"/>
      <c r="I740" s="80"/>
      <c r="J740" s="80"/>
    </row>
    <row r="741" spans="5:10" ht="12.75" customHeight="1" x14ac:dyDescent="0.25">
      <c r="E741" s="80"/>
      <c r="F741" s="80"/>
      <c r="G741" s="80"/>
      <c r="H741" s="80"/>
      <c r="I741" s="80"/>
      <c r="J741" s="80"/>
    </row>
    <row r="742" spans="5:10" ht="12.75" customHeight="1" x14ac:dyDescent="0.25">
      <c r="E742" s="80"/>
      <c r="F742" s="80"/>
      <c r="G742" s="80"/>
      <c r="H742" s="80"/>
      <c r="I742" s="80"/>
      <c r="J742" s="80"/>
    </row>
    <row r="743" spans="5:10" ht="12.75" customHeight="1" x14ac:dyDescent="0.25">
      <c r="E743" s="80"/>
      <c r="F743" s="80"/>
      <c r="G743" s="80"/>
      <c r="H743" s="80"/>
      <c r="I743" s="80"/>
      <c r="J743" s="80"/>
    </row>
    <row r="744" spans="5:10" ht="12.75" customHeight="1" x14ac:dyDescent="0.25">
      <c r="E744" s="80"/>
      <c r="F744" s="80"/>
      <c r="G744" s="80"/>
      <c r="H744" s="80"/>
      <c r="I744" s="80"/>
      <c r="J744" s="80"/>
    </row>
    <row r="745" spans="5:10" ht="12.75" customHeight="1" x14ac:dyDescent="0.25">
      <c r="E745" s="80"/>
      <c r="F745" s="80"/>
      <c r="G745" s="80"/>
      <c r="H745" s="80"/>
      <c r="I745" s="80"/>
      <c r="J745" s="80"/>
    </row>
    <row r="746" spans="5:10" ht="12.75" customHeight="1" x14ac:dyDescent="0.25">
      <c r="E746" s="80"/>
      <c r="F746" s="80"/>
      <c r="G746" s="80"/>
      <c r="H746" s="80"/>
      <c r="I746" s="80"/>
      <c r="J746" s="80"/>
    </row>
    <row r="747" spans="5:10" ht="12.75" customHeight="1" x14ac:dyDescent="0.25">
      <c r="E747" s="80"/>
      <c r="F747" s="80"/>
      <c r="G747" s="80"/>
      <c r="H747" s="80"/>
      <c r="I747" s="80"/>
      <c r="J747" s="80"/>
    </row>
    <row r="748" spans="5:10" ht="12.75" customHeight="1" x14ac:dyDescent="0.25">
      <c r="E748" s="80"/>
      <c r="F748" s="80"/>
      <c r="G748" s="80"/>
      <c r="H748" s="80"/>
      <c r="I748" s="80"/>
      <c r="J748" s="80"/>
    </row>
    <row r="749" spans="5:10" ht="12.75" customHeight="1" x14ac:dyDescent="0.25">
      <c r="E749" s="80"/>
      <c r="F749" s="80"/>
      <c r="G749" s="80"/>
      <c r="H749" s="80"/>
      <c r="I749" s="80"/>
      <c r="J749" s="80"/>
    </row>
    <row r="750" spans="5:10" ht="12.75" customHeight="1" x14ac:dyDescent="0.25">
      <c r="E750" s="80"/>
      <c r="F750" s="80"/>
      <c r="G750" s="80"/>
      <c r="H750" s="80"/>
      <c r="I750" s="80"/>
      <c r="J750" s="80"/>
    </row>
    <row r="751" spans="5:10" ht="12.75" customHeight="1" x14ac:dyDescent="0.25">
      <c r="E751" s="80"/>
      <c r="F751" s="80"/>
      <c r="G751" s="80"/>
      <c r="H751" s="80"/>
      <c r="I751" s="80"/>
      <c r="J751" s="80"/>
    </row>
    <row r="752" spans="5:10" ht="12.75" customHeight="1" x14ac:dyDescent="0.25">
      <c r="E752" s="80"/>
      <c r="F752" s="80"/>
      <c r="G752" s="80"/>
      <c r="H752" s="80"/>
      <c r="I752" s="80"/>
      <c r="J752" s="80"/>
    </row>
    <row r="753" spans="5:10" ht="12.75" customHeight="1" x14ac:dyDescent="0.25">
      <c r="E753" s="80"/>
      <c r="F753" s="80"/>
      <c r="G753" s="80"/>
      <c r="H753" s="80"/>
      <c r="I753" s="80"/>
      <c r="J753" s="80"/>
    </row>
    <row r="754" spans="5:10" ht="12.75" customHeight="1" x14ac:dyDescent="0.25">
      <c r="E754" s="80"/>
      <c r="F754" s="80"/>
      <c r="G754" s="80"/>
      <c r="H754" s="80"/>
      <c r="I754" s="80"/>
      <c r="J754" s="80"/>
    </row>
    <row r="755" spans="5:10" ht="12.75" customHeight="1" x14ac:dyDescent="0.25">
      <c r="E755" s="80"/>
      <c r="F755" s="80"/>
      <c r="G755" s="80"/>
      <c r="H755" s="80"/>
      <c r="I755" s="80"/>
      <c r="J755" s="80"/>
    </row>
    <row r="756" spans="5:10" ht="12.75" customHeight="1" x14ac:dyDescent="0.25">
      <c r="E756" s="80"/>
      <c r="F756" s="80"/>
      <c r="G756" s="80"/>
      <c r="H756" s="80"/>
      <c r="I756" s="80"/>
      <c r="J756" s="80"/>
    </row>
    <row r="757" spans="5:10" ht="12.75" customHeight="1" x14ac:dyDescent="0.25">
      <c r="E757" s="80"/>
      <c r="F757" s="80"/>
      <c r="G757" s="80"/>
      <c r="H757" s="80"/>
      <c r="I757" s="80"/>
      <c r="J757" s="80"/>
    </row>
    <row r="758" spans="5:10" ht="12.75" customHeight="1" x14ac:dyDescent="0.25">
      <c r="E758" s="80"/>
      <c r="F758" s="80"/>
      <c r="G758" s="80"/>
      <c r="H758" s="80"/>
      <c r="I758" s="80"/>
      <c r="J758" s="80"/>
    </row>
    <row r="759" spans="5:10" ht="12.75" customHeight="1" x14ac:dyDescent="0.25">
      <c r="E759" s="80"/>
      <c r="F759" s="80"/>
      <c r="G759" s="80"/>
      <c r="H759" s="80"/>
      <c r="I759" s="80"/>
      <c r="J759" s="80"/>
    </row>
    <row r="760" spans="5:10" ht="12.75" customHeight="1" x14ac:dyDescent="0.25">
      <c r="E760" s="80"/>
      <c r="F760" s="80"/>
      <c r="G760" s="80"/>
      <c r="H760" s="80"/>
      <c r="I760" s="80"/>
      <c r="J760" s="80"/>
    </row>
    <row r="761" spans="5:10" ht="12.75" customHeight="1" x14ac:dyDescent="0.25">
      <c r="E761" s="80"/>
      <c r="F761" s="80"/>
      <c r="G761" s="80"/>
      <c r="H761" s="80"/>
      <c r="I761" s="80"/>
      <c r="J761" s="80"/>
    </row>
    <row r="762" spans="5:10" ht="12.75" customHeight="1" x14ac:dyDescent="0.25">
      <c r="E762" s="80"/>
      <c r="F762" s="80"/>
      <c r="G762" s="80"/>
      <c r="H762" s="80"/>
      <c r="I762" s="80"/>
      <c r="J762" s="80"/>
    </row>
    <row r="763" spans="5:10" ht="12.75" customHeight="1" x14ac:dyDescent="0.25">
      <c r="E763" s="80"/>
      <c r="F763" s="80"/>
      <c r="G763" s="80"/>
      <c r="H763" s="80"/>
      <c r="I763" s="80"/>
      <c r="J763" s="80"/>
    </row>
    <row r="764" spans="5:10" ht="12.75" customHeight="1" x14ac:dyDescent="0.25">
      <c r="E764" s="80"/>
      <c r="F764" s="80"/>
      <c r="G764" s="80"/>
      <c r="H764" s="80"/>
      <c r="I764" s="80"/>
      <c r="J764" s="80"/>
    </row>
    <row r="765" spans="5:10" ht="12.75" customHeight="1" x14ac:dyDescent="0.25">
      <c r="E765" s="80"/>
      <c r="F765" s="80"/>
      <c r="G765" s="80"/>
      <c r="H765" s="80"/>
      <c r="I765" s="80"/>
      <c r="J765" s="80"/>
    </row>
    <row r="766" spans="5:10" ht="12.75" customHeight="1" x14ac:dyDescent="0.25">
      <c r="E766" s="80"/>
      <c r="F766" s="80"/>
      <c r="G766" s="80"/>
      <c r="H766" s="80"/>
      <c r="I766" s="80"/>
      <c r="J766" s="80"/>
    </row>
    <row r="767" spans="5:10" ht="12.75" customHeight="1" x14ac:dyDescent="0.25">
      <c r="E767" s="80"/>
      <c r="F767" s="80"/>
      <c r="G767" s="80"/>
      <c r="H767" s="80"/>
      <c r="I767" s="80"/>
      <c r="J767" s="80"/>
    </row>
    <row r="768" spans="5:10" ht="12.75" customHeight="1" x14ac:dyDescent="0.25">
      <c r="E768" s="80"/>
      <c r="F768" s="80"/>
      <c r="G768" s="80"/>
      <c r="H768" s="80"/>
      <c r="I768" s="80"/>
      <c r="J768" s="80"/>
    </row>
    <row r="769" spans="5:10" ht="12.75" customHeight="1" x14ac:dyDescent="0.25">
      <c r="E769" s="80"/>
      <c r="F769" s="80"/>
      <c r="G769" s="80"/>
      <c r="H769" s="80"/>
      <c r="I769" s="80"/>
      <c r="J769" s="80"/>
    </row>
    <row r="770" spans="5:10" ht="12.75" customHeight="1" x14ac:dyDescent="0.25">
      <c r="E770" s="80"/>
      <c r="F770" s="80"/>
      <c r="G770" s="80"/>
      <c r="H770" s="80"/>
      <c r="I770" s="80"/>
      <c r="J770" s="80"/>
    </row>
    <row r="771" spans="5:10" ht="12.75" customHeight="1" x14ac:dyDescent="0.25">
      <c r="E771" s="80"/>
      <c r="F771" s="80"/>
      <c r="G771" s="80"/>
      <c r="H771" s="80"/>
      <c r="I771" s="80"/>
      <c r="J771" s="80"/>
    </row>
    <row r="772" spans="5:10" ht="12.75" customHeight="1" x14ac:dyDescent="0.25">
      <c r="E772" s="80"/>
      <c r="F772" s="80"/>
      <c r="G772" s="80"/>
      <c r="H772" s="80"/>
      <c r="I772" s="80"/>
      <c r="J772" s="80"/>
    </row>
    <row r="773" spans="5:10" ht="12.75" customHeight="1" x14ac:dyDescent="0.25">
      <c r="E773" s="80"/>
      <c r="F773" s="80"/>
      <c r="G773" s="80"/>
      <c r="H773" s="80"/>
      <c r="I773" s="80"/>
      <c r="J773" s="80"/>
    </row>
    <row r="774" spans="5:10" ht="12.75" customHeight="1" x14ac:dyDescent="0.25">
      <c r="E774" s="80"/>
      <c r="F774" s="80"/>
      <c r="G774" s="80"/>
      <c r="H774" s="80"/>
      <c r="I774" s="80"/>
      <c r="J774" s="80"/>
    </row>
    <row r="775" spans="5:10" ht="12.75" customHeight="1" x14ac:dyDescent="0.25">
      <c r="E775" s="80"/>
      <c r="F775" s="80"/>
      <c r="G775" s="80"/>
      <c r="H775" s="80"/>
      <c r="I775" s="80"/>
      <c r="J775" s="80"/>
    </row>
    <row r="776" spans="5:10" ht="12.75" customHeight="1" x14ac:dyDescent="0.25">
      <c r="E776" s="80"/>
      <c r="F776" s="80"/>
      <c r="G776" s="80"/>
      <c r="H776" s="80"/>
      <c r="I776" s="80"/>
      <c r="J776" s="80"/>
    </row>
    <row r="777" spans="5:10" ht="12.75" customHeight="1" x14ac:dyDescent="0.25">
      <c r="E777" s="80"/>
      <c r="F777" s="80"/>
      <c r="G777" s="80"/>
      <c r="H777" s="80"/>
      <c r="I777" s="80"/>
      <c r="J777" s="80"/>
    </row>
    <row r="778" spans="5:10" ht="12.75" customHeight="1" x14ac:dyDescent="0.25">
      <c r="E778" s="80"/>
      <c r="F778" s="80"/>
      <c r="G778" s="80"/>
      <c r="H778" s="80"/>
      <c r="I778" s="80"/>
      <c r="J778" s="80"/>
    </row>
    <row r="779" spans="5:10" ht="12.75" customHeight="1" x14ac:dyDescent="0.25">
      <c r="E779" s="80"/>
      <c r="F779" s="80"/>
      <c r="G779" s="80"/>
      <c r="H779" s="80"/>
      <c r="I779" s="80"/>
      <c r="J779" s="80"/>
    </row>
    <row r="780" spans="5:10" ht="12.75" customHeight="1" x14ac:dyDescent="0.25">
      <c r="E780" s="80"/>
      <c r="F780" s="80"/>
      <c r="G780" s="80"/>
      <c r="H780" s="80"/>
      <c r="I780" s="80"/>
      <c r="J780" s="80"/>
    </row>
    <row r="781" spans="5:10" ht="12.75" customHeight="1" x14ac:dyDescent="0.25">
      <c r="E781" s="80"/>
      <c r="F781" s="80"/>
      <c r="G781" s="80"/>
      <c r="H781" s="80"/>
      <c r="I781" s="80"/>
      <c r="J781" s="80"/>
    </row>
    <row r="782" spans="5:10" ht="12.75" customHeight="1" x14ac:dyDescent="0.25">
      <c r="E782" s="80"/>
      <c r="F782" s="80"/>
      <c r="G782" s="80"/>
      <c r="H782" s="80"/>
      <c r="I782" s="80"/>
      <c r="J782" s="80"/>
    </row>
    <row r="783" spans="5:10" ht="12.75" customHeight="1" x14ac:dyDescent="0.25">
      <c r="E783" s="80"/>
      <c r="F783" s="80"/>
      <c r="G783" s="80"/>
      <c r="H783" s="80"/>
      <c r="I783" s="80"/>
      <c r="J783" s="80"/>
    </row>
    <row r="784" spans="5:10" ht="12.75" customHeight="1" x14ac:dyDescent="0.25">
      <c r="E784" s="80"/>
      <c r="F784" s="80"/>
      <c r="G784" s="80"/>
      <c r="H784" s="80"/>
      <c r="I784" s="80"/>
      <c r="J784" s="80"/>
    </row>
    <row r="785" spans="5:10" ht="12.75" customHeight="1" x14ac:dyDescent="0.25">
      <c r="E785" s="80"/>
      <c r="F785" s="80"/>
      <c r="G785" s="80"/>
      <c r="H785" s="80"/>
      <c r="I785" s="80"/>
      <c r="J785" s="80"/>
    </row>
    <row r="786" spans="5:10" ht="12.75" customHeight="1" x14ac:dyDescent="0.25">
      <c r="E786" s="80"/>
      <c r="F786" s="80"/>
      <c r="G786" s="80"/>
      <c r="H786" s="80"/>
      <c r="I786" s="80"/>
      <c r="J786" s="80"/>
    </row>
    <row r="787" spans="5:10" ht="12.75" customHeight="1" x14ac:dyDescent="0.25">
      <c r="E787" s="80"/>
      <c r="F787" s="80"/>
      <c r="G787" s="80"/>
      <c r="H787" s="80"/>
      <c r="I787" s="80"/>
      <c r="J787" s="80"/>
    </row>
    <row r="788" spans="5:10" ht="12.75" customHeight="1" x14ac:dyDescent="0.25">
      <c r="E788" s="80"/>
      <c r="F788" s="80"/>
      <c r="G788" s="80"/>
      <c r="H788" s="80"/>
      <c r="I788" s="80"/>
      <c r="J788" s="80"/>
    </row>
    <row r="789" spans="5:10" ht="12.75" customHeight="1" x14ac:dyDescent="0.25">
      <c r="E789" s="80"/>
      <c r="F789" s="80"/>
      <c r="G789" s="80"/>
      <c r="H789" s="80"/>
      <c r="I789" s="80"/>
      <c r="J789" s="80"/>
    </row>
    <row r="790" spans="5:10" ht="12.75" customHeight="1" x14ac:dyDescent="0.25">
      <c r="E790" s="80"/>
      <c r="F790" s="80"/>
      <c r="G790" s="80"/>
      <c r="H790" s="80"/>
      <c r="I790" s="80"/>
      <c r="J790" s="80"/>
    </row>
    <row r="791" spans="5:10" ht="12.75" customHeight="1" x14ac:dyDescent="0.25">
      <c r="E791" s="80"/>
      <c r="F791" s="80"/>
      <c r="G791" s="80"/>
      <c r="H791" s="80"/>
      <c r="I791" s="80"/>
      <c r="J791" s="80"/>
    </row>
    <row r="792" spans="5:10" ht="12.75" customHeight="1" x14ac:dyDescent="0.25">
      <c r="E792" s="80"/>
      <c r="F792" s="80"/>
      <c r="G792" s="80"/>
      <c r="H792" s="80"/>
      <c r="I792" s="80"/>
      <c r="J792" s="80"/>
    </row>
    <row r="793" spans="5:10" ht="12.75" customHeight="1" x14ac:dyDescent="0.25">
      <c r="E793" s="80"/>
      <c r="F793" s="80"/>
      <c r="G793" s="80"/>
      <c r="H793" s="80"/>
      <c r="I793" s="80"/>
      <c r="J793" s="80"/>
    </row>
    <row r="794" spans="5:10" ht="12.75" customHeight="1" x14ac:dyDescent="0.25">
      <c r="E794" s="80"/>
      <c r="F794" s="80"/>
      <c r="G794" s="80"/>
      <c r="H794" s="80"/>
      <c r="I794" s="80"/>
      <c r="J794" s="80"/>
    </row>
    <row r="795" spans="5:10" ht="12.75" customHeight="1" x14ac:dyDescent="0.25">
      <c r="E795" s="80"/>
      <c r="F795" s="80"/>
      <c r="G795" s="80"/>
      <c r="H795" s="80"/>
      <c r="I795" s="80"/>
      <c r="J795" s="80"/>
    </row>
    <row r="796" spans="5:10" ht="12.75" customHeight="1" x14ac:dyDescent="0.25">
      <c r="E796" s="80"/>
      <c r="F796" s="80"/>
      <c r="G796" s="80"/>
      <c r="H796" s="80"/>
      <c r="I796" s="80"/>
      <c r="J796" s="80"/>
    </row>
    <row r="797" spans="5:10" ht="12.75" customHeight="1" x14ac:dyDescent="0.25">
      <c r="E797" s="80"/>
      <c r="F797" s="80"/>
      <c r="G797" s="80"/>
      <c r="H797" s="80"/>
      <c r="I797" s="80"/>
      <c r="J797" s="80"/>
    </row>
    <row r="798" spans="5:10" ht="12.75" customHeight="1" x14ac:dyDescent="0.25">
      <c r="E798" s="80"/>
      <c r="F798" s="80"/>
      <c r="G798" s="80"/>
      <c r="H798" s="80"/>
      <c r="I798" s="80"/>
      <c r="J798" s="80"/>
    </row>
    <row r="799" spans="5:10" ht="12.75" customHeight="1" x14ac:dyDescent="0.25">
      <c r="E799" s="80"/>
      <c r="F799" s="80"/>
      <c r="G799" s="80"/>
      <c r="H799" s="80"/>
      <c r="I799" s="80"/>
      <c r="J799" s="80"/>
    </row>
    <row r="800" spans="5:10" ht="12.75" customHeight="1" x14ac:dyDescent="0.25">
      <c r="E800" s="80"/>
      <c r="F800" s="80"/>
      <c r="G800" s="80"/>
      <c r="H800" s="80"/>
      <c r="I800" s="80"/>
      <c r="J800" s="80"/>
    </row>
    <row r="801" spans="5:10" ht="12.75" customHeight="1" x14ac:dyDescent="0.25">
      <c r="E801" s="80"/>
      <c r="F801" s="80"/>
      <c r="G801" s="80"/>
      <c r="H801" s="80"/>
      <c r="I801" s="80"/>
      <c r="J801" s="80"/>
    </row>
    <row r="802" spans="5:10" ht="12.75" customHeight="1" x14ac:dyDescent="0.25">
      <c r="E802" s="80"/>
      <c r="F802" s="80"/>
      <c r="G802" s="80"/>
      <c r="H802" s="80"/>
      <c r="I802" s="80"/>
      <c r="J802" s="80"/>
    </row>
    <row r="803" spans="5:10" ht="12.75" customHeight="1" x14ac:dyDescent="0.25">
      <c r="E803" s="80"/>
      <c r="F803" s="80"/>
      <c r="G803" s="80"/>
      <c r="H803" s="80"/>
      <c r="I803" s="80"/>
      <c r="J803" s="80"/>
    </row>
    <row r="804" spans="5:10" ht="12.75" customHeight="1" x14ac:dyDescent="0.25">
      <c r="E804" s="80"/>
      <c r="F804" s="80"/>
      <c r="G804" s="80"/>
      <c r="H804" s="80"/>
      <c r="I804" s="80"/>
      <c r="J804" s="80"/>
    </row>
    <row r="805" spans="5:10" ht="12.75" customHeight="1" x14ac:dyDescent="0.25">
      <c r="E805" s="80"/>
      <c r="F805" s="80"/>
      <c r="G805" s="80"/>
      <c r="H805" s="80"/>
      <c r="I805" s="80"/>
      <c r="J805" s="80"/>
    </row>
    <row r="806" spans="5:10" ht="12.75" customHeight="1" x14ac:dyDescent="0.25">
      <c r="E806" s="80"/>
      <c r="F806" s="80"/>
      <c r="G806" s="80"/>
      <c r="H806" s="80"/>
      <c r="I806" s="80"/>
      <c r="J806" s="80"/>
    </row>
    <row r="807" spans="5:10" ht="12.75" customHeight="1" x14ac:dyDescent="0.25">
      <c r="E807" s="80"/>
      <c r="F807" s="80"/>
      <c r="G807" s="80"/>
      <c r="H807" s="80"/>
      <c r="I807" s="80"/>
      <c r="J807" s="80"/>
    </row>
    <row r="808" spans="5:10" ht="12.75" customHeight="1" x14ac:dyDescent="0.25">
      <c r="E808" s="80"/>
      <c r="F808" s="80"/>
      <c r="G808" s="80"/>
      <c r="H808" s="80"/>
      <c r="I808" s="80"/>
      <c r="J808" s="80"/>
    </row>
    <row r="809" spans="5:10" ht="12.75" customHeight="1" x14ac:dyDescent="0.25">
      <c r="E809" s="80"/>
      <c r="F809" s="80"/>
      <c r="G809" s="80"/>
      <c r="H809" s="80"/>
      <c r="I809" s="80"/>
      <c r="J809" s="80"/>
    </row>
    <row r="810" spans="5:10" ht="12.75" customHeight="1" x14ac:dyDescent="0.25">
      <c r="E810" s="80"/>
      <c r="F810" s="80"/>
      <c r="G810" s="80"/>
      <c r="H810" s="80"/>
      <c r="I810" s="80"/>
      <c r="J810" s="80"/>
    </row>
    <row r="811" spans="5:10" ht="12.75" customHeight="1" x14ac:dyDescent="0.25">
      <c r="E811" s="80"/>
      <c r="F811" s="80"/>
      <c r="G811" s="80"/>
      <c r="H811" s="80"/>
      <c r="I811" s="80"/>
      <c r="J811" s="80"/>
    </row>
    <row r="812" spans="5:10" ht="12.75" customHeight="1" x14ac:dyDescent="0.25">
      <c r="E812" s="80"/>
      <c r="F812" s="80"/>
      <c r="G812" s="80"/>
      <c r="H812" s="80"/>
      <c r="I812" s="80"/>
      <c r="J812" s="80"/>
    </row>
    <row r="813" spans="5:10" ht="12.75" customHeight="1" x14ac:dyDescent="0.25">
      <c r="E813" s="80"/>
      <c r="F813" s="80"/>
      <c r="G813" s="80"/>
      <c r="H813" s="80"/>
      <c r="I813" s="80"/>
      <c r="J813" s="80"/>
    </row>
    <row r="814" spans="5:10" ht="12.75" customHeight="1" x14ac:dyDescent="0.25">
      <c r="E814" s="80"/>
      <c r="F814" s="80"/>
      <c r="G814" s="80"/>
      <c r="H814" s="80"/>
      <c r="I814" s="80"/>
      <c r="J814" s="80"/>
    </row>
    <row r="815" spans="5:10" ht="12.75" customHeight="1" x14ac:dyDescent="0.25">
      <c r="E815" s="80"/>
      <c r="F815" s="80"/>
      <c r="G815" s="80"/>
      <c r="H815" s="80"/>
      <c r="I815" s="80"/>
      <c r="J815" s="80"/>
    </row>
    <row r="816" spans="5:10" ht="12.75" customHeight="1" x14ac:dyDescent="0.25">
      <c r="E816" s="80"/>
      <c r="F816" s="80"/>
      <c r="G816" s="80"/>
      <c r="H816" s="80"/>
      <c r="I816" s="80"/>
      <c r="J816" s="80"/>
    </row>
    <row r="817" spans="5:10" ht="12.75" customHeight="1" x14ac:dyDescent="0.25">
      <c r="E817" s="80"/>
      <c r="F817" s="80"/>
      <c r="G817" s="80"/>
      <c r="H817" s="80"/>
      <c r="I817" s="80"/>
      <c r="J817" s="80"/>
    </row>
    <row r="818" spans="5:10" ht="12.75" customHeight="1" x14ac:dyDescent="0.25">
      <c r="E818" s="80"/>
      <c r="F818" s="80"/>
      <c r="G818" s="80"/>
      <c r="H818" s="80"/>
      <c r="I818" s="80"/>
      <c r="J818" s="80"/>
    </row>
    <row r="819" spans="5:10" ht="12.75" customHeight="1" x14ac:dyDescent="0.25">
      <c r="E819" s="80"/>
      <c r="F819" s="80"/>
      <c r="G819" s="80"/>
      <c r="H819" s="80"/>
      <c r="I819" s="80"/>
      <c r="J819" s="80"/>
    </row>
    <row r="820" spans="5:10" ht="12.75" customHeight="1" x14ac:dyDescent="0.25">
      <c r="E820" s="80"/>
      <c r="F820" s="80"/>
      <c r="G820" s="80"/>
      <c r="H820" s="80"/>
      <c r="I820" s="80"/>
      <c r="J820" s="80"/>
    </row>
    <row r="821" spans="5:10" ht="12.75" customHeight="1" x14ac:dyDescent="0.25">
      <c r="E821" s="80"/>
      <c r="F821" s="80"/>
      <c r="G821" s="80"/>
      <c r="H821" s="80"/>
      <c r="I821" s="80"/>
      <c r="J821" s="80"/>
    </row>
    <row r="822" spans="5:10" ht="12.75" customHeight="1" x14ac:dyDescent="0.25">
      <c r="E822" s="80"/>
      <c r="F822" s="80"/>
      <c r="G822" s="80"/>
      <c r="H822" s="80"/>
      <c r="I822" s="80"/>
      <c r="J822" s="80"/>
    </row>
    <row r="823" spans="5:10" ht="12.75" customHeight="1" x14ac:dyDescent="0.25">
      <c r="E823" s="80"/>
      <c r="F823" s="80"/>
      <c r="G823" s="80"/>
      <c r="H823" s="80"/>
      <c r="I823" s="80"/>
      <c r="J823" s="80"/>
    </row>
    <row r="824" spans="5:10" ht="12.75" customHeight="1" x14ac:dyDescent="0.25">
      <c r="E824" s="80"/>
      <c r="F824" s="80"/>
      <c r="G824" s="80"/>
      <c r="H824" s="80"/>
      <c r="I824" s="80"/>
      <c r="J824" s="80"/>
    </row>
    <row r="825" spans="5:10" ht="12.75" customHeight="1" x14ac:dyDescent="0.25">
      <c r="E825" s="80"/>
      <c r="F825" s="80"/>
      <c r="G825" s="80"/>
      <c r="H825" s="80"/>
      <c r="I825" s="80"/>
      <c r="J825" s="80"/>
    </row>
    <row r="826" spans="5:10" ht="12.75" customHeight="1" x14ac:dyDescent="0.25">
      <c r="E826" s="80"/>
      <c r="F826" s="80"/>
      <c r="G826" s="80"/>
      <c r="H826" s="80"/>
      <c r="I826" s="80"/>
      <c r="J826" s="80"/>
    </row>
    <row r="827" spans="5:10" ht="12.75" customHeight="1" x14ac:dyDescent="0.25">
      <c r="E827" s="80"/>
      <c r="F827" s="80"/>
      <c r="G827" s="80"/>
      <c r="H827" s="80"/>
      <c r="I827" s="80"/>
      <c r="J827" s="80"/>
    </row>
    <row r="828" spans="5:10" ht="12.75" customHeight="1" x14ac:dyDescent="0.25">
      <c r="E828" s="80"/>
      <c r="F828" s="80"/>
      <c r="G828" s="80"/>
      <c r="H828" s="80"/>
      <c r="I828" s="80"/>
      <c r="J828" s="80"/>
    </row>
    <row r="829" spans="5:10" ht="12.75" customHeight="1" x14ac:dyDescent="0.25">
      <c r="E829" s="80"/>
      <c r="F829" s="80"/>
      <c r="G829" s="80"/>
      <c r="H829" s="80"/>
      <c r="I829" s="80"/>
      <c r="J829" s="80"/>
    </row>
    <row r="830" spans="5:10" ht="12.75" customHeight="1" x14ac:dyDescent="0.25">
      <c r="E830" s="80"/>
      <c r="F830" s="80"/>
      <c r="G830" s="80"/>
      <c r="H830" s="80"/>
      <c r="I830" s="80"/>
      <c r="J830" s="80"/>
    </row>
    <row r="831" spans="5:10" ht="12.75" customHeight="1" x14ac:dyDescent="0.25">
      <c r="E831" s="80"/>
      <c r="F831" s="80"/>
      <c r="G831" s="80"/>
      <c r="H831" s="80"/>
      <c r="I831" s="80"/>
      <c r="J831" s="80"/>
    </row>
    <row r="832" spans="5:10" ht="12.75" customHeight="1" x14ac:dyDescent="0.25">
      <c r="E832" s="80"/>
      <c r="F832" s="80"/>
      <c r="G832" s="80"/>
      <c r="H832" s="80"/>
      <c r="I832" s="80"/>
      <c r="J832" s="80"/>
    </row>
    <row r="833" spans="5:10" ht="12.75" customHeight="1" x14ac:dyDescent="0.25">
      <c r="E833" s="80"/>
      <c r="F833" s="80"/>
      <c r="G833" s="80"/>
      <c r="H833" s="80"/>
      <c r="I833" s="80"/>
      <c r="J833" s="80"/>
    </row>
    <row r="834" spans="5:10" ht="12.75" customHeight="1" x14ac:dyDescent="0.25">
      <c r="E834" s="80"/>
      <c r="F834" s="80"/>
      <c r="G834" s="80"/>
      <c r="H834" s="80"/>
      <c r="I834" s="80"/>
      <c r="J834" s="80"/>
    </row>
    <row r="835" spans="5:10" ht="12.75" customHeight="1" x14ac:dyDescent="0.25">
      <c r="E835" s="80"/>
      <c r="F835" s="80"/>
      <c r="G835" s="80"/>
      <c r="H835" s="80"/>
      <c r="I835" s="80"/>
      <c r="J835" s="80"/>
    </row>
    <row r="836" spans="5:10" ht="12.75" customHeight="1" x14ac:dyDescent="0.25">
      <c r="E836" s="80"/>
      <c r="F836" s="80"/>
      <c r="G836" s="80"/>
      <c r="H836" s="80"/>
      <c r="I836" s="80"/>
      <c r="J836" s="80"/>
    </row>
    <row r="837" spans="5:10" ht="12.75" customHeight="1" x14ac:dyDescent="0.25">
      <c r="E837" s="80"/>
      <c r="F837" s="80"/>
      <c r="G837" s="80"/>
      <c r="H837" s="80"/>
      <c r="I837" s="80"/>
      <c r="J837" s="80"/>
    </row>
    <row r="838" spans="5:10" ht="12.75" customHeight="1" x14ac:dyDescent="0.25">
      <c r="E838" s="80"/>
      <c r="F838" s="80"/>
      <c r="G838" s="80"/>
      <c r="H838" s="80"/>
      <c r="I838" s="80"/>
      <c r="J838" s="80"/>
    </row>
    <row r="839" spans="5:10" ht="12.75" customHeight="1" x14ac:dyDescent="0.25">
      <c r="E839" s="80"/>
      <c r="F839" s="80"/>
      <c r="G839" s="80"/>
      <c r="H839" s="80"/>
      <c r="I839" s="80"/>
      <c r="J839" s="80"/>
    </row>
    <row r="840" spans="5:10" ht="12.75" customHeight="1" x14ac:dyDescent="0.25">
      <c r="E840" s="80"/>
      <c r="F840" s="80"/>
      <c r="G840" s="80"/>
      <c r="H840" s="80"/>
      <c r="I840" s="80"/>
      <c r="J840" s="80"/>
    </row>
    <row r="841" spans="5:10" ht="12.75" customHeight="1" x14ac:dyDescent="0.25">
      <c r="E841" s="80"/>
      <c r="F841" s="80"/>
      <c r="G841" s="80"/>
      <c r="H841" s="80"/>
      <c r="I841" s="80"/>
      <c r="J841" s="80"/>
    </row>
    <row r="842" spans="5:10" ht="12.75" customHeight="1" x14ac:dyDescent="0.25">
      <c r="E842" s="80"/>
      <c r="F842" s="80"/>
      <c r="G842" s="80"/>
      <c r="H842" s="80"/>
      <c r="I842" s="80"/>
      <c r="J842" s="80"/>
    </row>
    <row r="843" spans="5:10" ht="12.75" customHeight="1" x14ac:dyDescent="0.25">
      <c r="E843" s="80"/>
      <c r="F843" s="80"/>
      <c r="G843" s="80"/>
      <c r="H843" s="80"/>
      <c r="I843" s="80"/>
      <c r="J843" s="80"/>
    </row>
    <row r="844" spans="5:10" ht="12.75" customHeight="1" x14ac:dyDescent="0.25">
      <c r="E844" s="80"/>
      <c r="F844" s="80"/>
      <c r="G844" s="80"/>
      <c r="H844" s="80"/>
      <c r="I844" s="80"/>
      <c r="J844" s="80"/>
    </row>
    <row r="845" spans="5:10" ht="12.75" customHeight="1" x14ac:dyDescent="0.25">
      <c r="E845" s="80"/>
      <c r="F845" s="80"/>
      <c r="G845" s="80"/>
      <c r="H845" s="80"/>
      <c r="I845" s="80"/>
      <c r="J845" s="80"/>
    </row>
    <row r="846" spans="5:10" ht="12.75" customHeight="1" x14ac:dyDescent="0.25">
      <c r="E846" s="80"/>
      <c r="F846" s="80"/>
      <c r="G846" s="80"/>
      <c r="H846" s="80"/>
      <c r="I846" s="80"/>
      <c r="J846" s="80"/>
    </row>
    <row r="847" spans="5:10" ht="12.75" customHeight="1" x14ac:dyDescent="0.25">
      <c r="E847" s="80"/>
      <c r="F847" s="80"/>
      <c r="G847" s="80"/>
      <c r="H847" s="80"/>
      <c r="I847" s="80"/>
      <c r="J847" s="80"/>
    </row>
    <row r="848" spans="5:10" ht="12.75" customHeight="1" x14ac:dyDescent="0.25">
      <c r="E848" s="80"/>
      <c r="F848" s="80"/>
      <c r="G848" s="80"/>
      <c r="H848" s="80"/>
      <c r="I848" s="80"/>
      <c r="J848" s="80"/>
    </row>
    <row r="849" spans="5:10" ht="12.75" customHeight="1" x14ac:dyDescent="0.25">
      <c r="E849" s="80"/>
      <c r="F849" s="80"/>
      <c r="G849" s="80"/>
      <c r="H849" s="80"/>
      <c r="I849" s="80"/>
      <c r="J849" s="80"/>
    </row>
    <row r="850" spans="5:10" ht="12.75" customHeight="1" x14ac:dyDescent="0.25">
      <c r="E850" s="80"/>
      <c r="F850" s="80"/>
      <c r="G850" s="80"/>
      <c r="H850" s="80"/>
      <c r="I850" s="80"/>
      <c r="J850" s="80"/>
    </row>
    <row r="851" spans="5:10" ht="12.75" customHeight="1" x14ac:dyDescent="0.25">
      <c r="E851" s="80"/>
      <c r="F851" s="80"/>
      <c r="G851" s="80"/>
      <c r="H851" s="80"/>
      <c r="I851" s="80"/>
      <c r="J851" s="80"/>
    </row>
    <row r="852" spans="5:10" ht="12.75" customHeight="1" x14ac:dyDescent="0.25">
      <c r="E852" s="80"/>
      <c r="F852" s="80"/>
      <c r="G852" s="80"/>
      <c r="H852" s="80"/>
      <c r="I852" s="80"/>
      <c r="J852" s="80"/>
    </row>
    <row r="853" spans="5:10" ht="12.75" customHeight="1" x14ac:dyDescent="0.25">
      <c r="E853" s="80"/>
      <c r="F853" s="80"/>
      <c r="G853" s="80"/>
      <c r="H853" s="80"/>
      <c r="I853" s="80"/>
      <c r="J853" s="80"/>
    </row>
    <row r="854" spans="5:10" ht="12.75" customHeight="1" x14ac:dyDescent="0.25">
      <c r="E854" s="80"/>
      <c r="F854" s="80"/>
      <c r="G854" s="80"/>
      <c r="H854" s="80"/>
      <c r="I854" s="80"/>
      <c r="J854" s="80"/>
    </row>
    <row r="855" spans="5:10" ht="12.75" customHeight="1" x14ac:dyDescent="0.25">
      <c r="E855" s="80"/>
      <c r="F855" s="80"/>
      <c r="G855" s="80"/>
      <c r="H855" s="80"/>
      <c r="I855" s="80"/>
      <c r="J855" s="80"/>
    </row>
    <row r="856" spans="5:10" ht="12.75" customHeight="1" x14ac:dyDescent="0.25">
      <c r="E856" s="80"/>
      <c r="F856" s="80"/>
      <c r="G856" s="80"/>
      <c r="H856" s="80"/>
      <c r="I856" s="80"/>
      <c r="J856" s="80"/>
    </row>
    <row r="857" spans="5:10" ht="12.75" customHeight="1" x14ac:dyDescent="0.25">
      <c r="E857" s="80"/>
      <c r="F857" s="80"/>
      <c r="G857" s="80"/>
      <c r="H857" s="80"/>
      <c r="I857" s="80"/>
      <c r="J857" s="80"/>
    </row>
    <row r="858" spans="5:10" ht="12.75" customHeight="1" x14ac:dyDescent="0.25">
      <c r="E858" s="80"/>
      <c r="F858" s="80"/>
      <c r="G858" s="80"/>
      <c r="H858" s="80"/>
      <c r="I858" s="80"/>
      <c r="J858" s="80"/>
    </row>
    <row r="859" spans="5:10" ht="12.75" customHeight="1" x14ac:dyDescent="0.25">
      <c r="E859" s="80"/>
      <c r="F859" s="80"/>
      <c r="G859" s="80"/>
      <c r="H859" s="80"/>
      <c r="I859" s="80"/>
      <c r="J859" s="80"/>
    </row>
    <row r="860" spans="5:10" ht="12.75" customHeight="1" x14ac:dyDescent="0.25">
      <c r="E860" s="80"/>
      <c r="F860" s="80"/>
      <c r="G860" s="80"/>
      <c r="H860" s="80"/>
      <c r="I860" s="80"/>
      <c r="J860" s="80"/>
    </row>
    <row r="861" spans="5:10" ht="12.75" customHeight="1" x14ac:dyDescent="0.25">
      <c r="E861" s="80"/>
      <c r="F861" s="80"/>
      <c r="G861" s="80"/>
      <c r="H861" s="80"/>
      <c r="I861" s="80"/>
      <c r="J861" s="80"/>
    </row>
    <row r="862" spans="5:10" ht="12.75" customHeight="1" x14ac:dyDescent="0.25">
      <c r="E862" s="80"/>
      <c r="F862" s="80"/>
      <c r="G862" s="80"/>
      <c r="H862" s="80"/>
      <c r="I862" s="80"/>
      <c r="J862" s="80"/>
    </row>
    <row r="863" spans="5:10" ht="12.75" customHeight="1" x14ac:dyDescent="0.25">
      <c r="E863" s="80"/>
      <c r="F863" s="80"/>
      <c r="G863" s="80"/>
      <c r="H863" s="80"/>
      <c r="I863" s="80"/>
      <c r="J863" s="80"/>
    </row>
    <row r="864" spans="5:10" ht="12.75" customHeight="1" x14ac:dyDescent="0.25">
      <c r="E864" s="80"/>
      <c r="F864" s="80"/>
      <c r="G864" s="80"/>
      <c r="H864" s="80"/>
      <c r="I864" s="80"/>
      <c r="J864" s="80"/>
    </row>
    <row r="865" spans="5:10" ht="12.75" customHeight="1" x14ac:dyDescent="0.25">
      <c r="E865" s="80"/>
      <c r="F865" s="80"/>
      <c r="G865" s="80"/>
      <c r="H865" s="80"/>
      <c r="I865" s="80"/>
      <c r="J865" s="80"/>
    </row>
    <row r="866" spans="5:10" ht="12.75" customHeight="1" x14ac:dyDescent="0.25">
      <c r="E866" s="80"/>
      <c r="F866" s="80"/>
      <c r="G866" s="80"/>
      <c r="H866" s="80"/>
      <c r="I866" s="80"/>
      <c r="J866" s="80"/>
    </row>
    <row r="867" spans="5:10" ht="12.75" customHeight="1" x14ac:dyDescent="0.25">
      <c r="E867" s="80"/>
      <c r="F867" s="80"/>
      <c r="G867" s="80"/>
      <c r="H867" s="80"/>
      <c r="I867" s="80"/>
      <c r="J867" s="80"/>
    </row>
    <row r="868" spans="5:10" ht="12.75" customHeight="1" x14ac:dyDescent="0.25">
      <c r="E868" s="80"/>
      <c r="F868" s="80"/>
      <c r="G868" s="80"/>
      <c r="H868" s="80"/>
      <c r="I868" s="80"/>
      <c r="J868" s="80"/>
    </row>
    <row r="869" spans="5:10" ht="12.75" customHeight="1" x14ac:dyDescent="0.25">
      <c r="E869" s="80"/>
      <c r="F869" s="80"/>
      <c r="G869" s="80"/>
      <c r="H869" s="80"/>
      <c r="I869" s="80"/>
      <c r="J869" s="80"/>
    </row>
    <row r="870" spans="5:10" ht="12.75" customHeight="1" x14ac:dyDescent="0.25">
      <c r="E870" s="80"/>
      <c r="F870" s="80"/>
      <c r="G870" s="80"/>
      <c r="H870" s="80"/>
      <c r="I870" s="80"/>
      <c r="J870" s="80"/>
    </row>
    <row r="871" spans="5:10" ht="12.75" customHeight="1" x14ac:dyDescent="0.25">
      <c r="E871" s="80"/>
      <c r="F871" s="80"/>
      <c r="G871" s="80"/>
      <c r="H871" s="80"/>
      <c r="I871" s="80"/>
      <c r="J871" s="80"/>
    </row>
    <row r="872" spans="5:10" ht="12.75" customHeight="1" x14ac:dyDescent="0.25">
      <c r="E872" s="80"/>
      <c r="F872" s="80"/>
      <c r="G872" s="80"/>
      <c r="H872" s="80"/>
      <c r="I872" s="80"/>
      <c r="J872" s="80"/>
    </row>
    <row r="873" spans="5:10" ht="12.75" customHeight="1" x14ac:dyDescent="0.25">
      <c r="E873" s="80"/>
      <c r="F873" s="80"/>
      <c r="G873" s="80"/>
      <c r="H873" s="80"/>
      <c r="I873" s="80"/>
      <c r="J873" s="80"/>
    </row>
    <row r="874" spans="5:10" ht="12.75" customHeight="1" x14ac:dyDescent="0.25">
      <c r="E874" s="80"/>
      <c r="F874" s="80"/>
      <c r="G874" s="80"/>
      <c r="H874" s="80"/>
      <c r="I874" s="80"/>
      <c r="J874" s="80"/>
    </row>
    <row r="875" spans="5:10" ht="12.75" customHeight="1" x14ac:dyDescent="0.25">
      <c r="E875" s="80"/>
      <c r="F875" s="80"/>
      <c r="G875" s="80"/>
      <c r="H875" s="80"/>
      <c r="I875" s="80"/>
      <c r="J875" s="80"/>
    </row>
    <row r="876" spans="5:10" ht="12.75" customHeight="1" x14ac:dyDescent="0.25">
      <c r="E876" s="80"/>
      <c r="F876" s="80"/>
      <c r="G876" s="80"/>
      <c r="H876" s="80"/>
      <c r="I876" s="80"/>
      <c r="J876" s="80"/>
    </row>
    <row r="877" spans="5:10" ht="12.75" customHeight="1" x14ac:dyDescent="0.25">
      <c r="E877" s="80"/>
      <c r="F877" s="80"/>
      <c r="G877" s="80"/>
      <c r="H877" s="80"/>
      <c r="I877" s="80"/>
      <c r="J877" s="80"/>
    </row>
    <row r="878" spans="5:10" ht="12.75" customHeight="1" x14ac:dyDescent="0.25">
      <c r="E878" s="80"/>
      <c r="F878" s="80"/>
      <c r="G878" s="80"/>
      <c r="H878" s="80"/>
      <c r="I878" s="80"/>
      <c r="J878" s="80"/>
    </row>
    <row r="879" spans="5:10" ht="12.75" customHeight="1" x14ac:dyDescent="0.25">
      <c r="E879" s="80"/>
      <c r="F879" s="80"/>
      <c r="G879" s="80"/>
      <c r="H879" s="80"/>
      <c r="I879" s="80"/>
      <c r="J879" s="80"/>
    </row>
    <row r="880" spans="5:10" ht="12.75" customHeight="1" x14ac:dyDescent="0.25">
      <c r="E880" s="80"/>
      <c r="F880" s="80"/>
      <c r="G880" s="80"/>
      <c r="H880" s="80"/>
      <c r="I880" s="80"/>
      <c r="J880" s="80"/>
    </row>
    <row r="881" spans="5:10" ht="12.75" customHeight="1" x14ac:dyDescent="0.25">
      <c r="E881" s="80"/>
      <c r="F881" s="80"/>
      <c r="G881" s="80"/>
      <c r="H881" s="80"/>
      <c r="I881" s="80"/>
      <c r="J881" s="80"/>
    </row>
    <row r="882" spans="5:10" ht="12.75" customHeight="1" x14ac:dyDescent="0.25">
      <c r="E882" s="80"/>
      <c r="F882" s="80"/>
      <c r="G882" s="80"/>
      <c r="H882" s="80"/>
      <c r="I882" s="80"/>
      <c r="J882" s="80"/>
    </row>
    <row r="883" spans="5:10" ht="12.75" customHeight="1" x14ac:dyDescent="0.25">
      <c r="E883" s="80"/>
      <c r="F883" s="80"/>
      <c r="G883" s="80"/>
      <c r="H883" s="80"/>
      <c r="I883" s="80"/>
      <c r="J883" s="80"/>
    </row>
    <row r="884" spans="5:10" ht="12.75" customHeight="1" x14ac:dyDescent="0.25">
      <c r="E884" s="80"/>
      <c r="F884" s="80"/>
      <c r="G884" s="80"/>
      <c r="H884" s="80"/>
      <c r="I884" s="80"/>
      <c r="J884" s="80"/>
    </row>
    <row r="885" spans="5:10" ht="12.75" customHeight="1" x14ac:dyDescent="0.25">
      <c r="E885" s="80"/>
      <c r="F885" s="80"/>
      <c r="G885" s="80"/>
      <c r="H885" s="80"/>
      <c r="I885" s="80"/>
      <c r="J885" s="80"/>
    </row>
    <row r="886" spans="5:10" ht="12.75" customHeight="1" x14ac:dyDescent="0.25">
      <c r="E886" s="80"/>
      <c r="F886" s="80"/>
      <c r="G886" s="80"/>
      <c r="H886" s="80"/>
      <c r="I886" s="80"/>
      <c r="J886" s="80"/>
    </row>
    <row r="887" spans="5:10" ht="12.75" customHeight="1" x14ac:dyDescent="0.25">
      <c r="E887" s="80"/>
      <c r="F887" s="80"/>
      <c r="G887" s="80"/>
      <c r="H887" s="80"/>
      <c r="I887" s="80"/>
      <c r="J887" s="80"/>
    </row>
    <row r="888" spans="5:10" ht="12.75" customHeight="1" x14ac:dyDescent="0.25">
      <c r="E888" s="80"/>
      <c r="F888" s="80"/>
      <c r="G888" s="80"/>
      <c r="H888" s="80"/>
      <c r="I888" s="80"/>
      <c r="J888" s="80"/>
    </row>
    <row r="889" spans="5:10" ht="12.75" customHeight="1" x14ac:dyDescent="0.25">
      <c r="E889" s="80"/>
      <c r="F889" s="80"/>
      <c r="G889" s="80"/>
      <c r="H889" s="80"/>
      <c r="I889" s="80"/>
      <c r="J889" s="80"/>
    </row>
    <row r="890" spans="5:10" ht="12.75" customHeight="1" x14ac:dyDescent="0.25">
      <c r="E890" s="80"/>
      <c r="F890" s="80"/>
      <c r="G890" s="80"/>
      <c r="H890" s="80"/>
      <c r="I890" s="80"/>
      <c r="J890" s="80"/>
    </row>
    <row r="891" spans="5:10" ht="12.75" customHeight="1" x14ac:dyDescent="0.25">
      <c r="E891" s="80"/>
      <c r="F891" s="80"/>
      <c r="G891" s="80"/>
      <c r="H891" s="80"/>
      <c r="I891" s="80"/>
      <c r="J891" s="80"/>
    </row>
    <row r="892" spans="5:10" ht="12.75" customHeight="1" x14ac:dyDescent="0.25">
      <c r="E892" s="80"/>
      <c r="F892" s="80"/>
      <c r="G892" s="80"/>
      <c r="H892" s="80"/>
      <c r="I892" s="80"/>
      <c r="J892" s="80"/>
    </row>
    <row r="893" spans="5:10" ht="12.75" customHeight="1" x14ac:dyDescent="0.25">
      <c r="E893" s="80"/>
      <c r="F893" s="80"/>
      <c r="G893" s="80"/>
      <c r="H893" s="80"/>
      <c r="I893" s="80"/>
      <c r="J893" s="80"/>
    </row>
    <row r="894" spans="5:10" ht="12.75" customHeight="1" x14ac:dyDescent="0.25">
      <c r="E894" s="80"/>
      <c r="F894" s="80"/>
      <c r="G894" s="80"/>
      <c r="H894" s="80"/>
      <c r="I894" s="80"/>
      <c r="J894" s="80"/>
    </row>
    <row r="895" spans="5:10" ht="12.75" customHeight="1" x14ac:dyDescent="0.25">
      <c r="E895" s="80"/>
      <c r="F895" s="80"/>
      <c r="G895" s="80"/>
      <c r="H895" s="80"/>
      <c r="I895" s="80"/>
      <c r="J895" s="80"/>
    </row>
    <row r="896" spans="5:10" ht="12.75" customHeight="1" x14ac:dyDescent="0.25">
      <c r="E896" s="80"/>
      <c r="F896" s="80"/>
      <c r="G896" s="80"/>
      <c r="H896" s="80"/>
      <c r="I896" s="80"/>
      <c r="J896" s="80"/>
    </row>
    <row r="897" spans="5:10" ht="12.75" customHeight="1" x14ac:dyDescent="0.25">
      <c r="E897" s="80"/>
      <c r="F897" s="80"/>
      <c r="G897" s="80"/>
      <c r="H897" s="80"/>
      <c r="I897" s="80"/>
      <c r="J897" s="80"/>
    </row>
    <row r="898" spans="5:10" ht="12.75" customHeight="1" x14ac:dyDescent="0.25">
      <c r="E898" s="80"/>
      <c r="F898" s="80"/>
      <c r="G898" s="80"/>
      <c r="H898" s="80"/>
      <c r="I898" s="80"/>
      <c r="J898" s="80"/>
    </row>
    <row r="899" spans="5:10" ht="12.75" customHeight="1" x14ac:dyDescent="0.25">
      <c r="E899" s="80"/>
      <c r="F899" s="80"/>
      <c r="G899" s="80"/>
      <c r="H899" s="80"/>
      <c r="I899" s="80"/>
      <c r="J899" s="80"/>
    </row>
    <row r="900" spans="5:10" ht="12.75" customHeight="1" x14ac:dyDescent="0.25">
      <c r="E900" s="80"/>
      <c r="F900" s="80"/>
      <c r="G900" s="80"/>
      <c r="H900" s="80"/>
      <c r="I900" s="80"/>
      <c r="J900" s="80"/>
    </row>
    <row r="901" spans="5:10" ht="12.75" customHeight="1" x14ac:dyDescent="0.25">
      <c r="E901" s="80"/>
      <c r="F901" s="80"/>
      <c r="G901" s="80"/>
      <c r="H901" s="80"/>
      <c r="I901" s="80"/>
      <c r="J901" s="80"/>
    </row>
    <row r="902" spans="5:10" ht="12.75" customHeight="1" x14ac:dyDescent="0.25">
      <c r="E902" s="80"/>
      <c r="F902" s="80"/>
      <c r="G902" s="80"/>
      <c r="H902" s="80"/>
      <c r="I902" s="80"/>
      <c r="J902" s="80"/>
    </row>
    <row r="903" spans="5:10" ht="12.75" customHeight="1" x14ac:dyDescent="0.25">
      <c r="E903" s="80"/>
      <c r="F903" s="80"/>
      <c r="G903" s="80"/>
      <c r="H903" s="80"/>
      <c r="I903" s="80"/>
      <c r="J903" s="80"/>
    </row>
    <row r="904" spans="5:10" ht="12.75" customHeight="1" x14ac:dyDescent="0.25">
      <c r="E904" s="80"/>
      <c r="F904" s="80"/>
      <c r="G904" s="80"/>
      <c r="H904" s="80"/>
      <c r="I904" s="80"/>
      <c r="J904" s="80"/>
    </row>
    <row r="905" spans="5:10" ht="12.75" customHeight="1" x14ac:dyDescent="0.25">
      <c r="E905" s="80"/>
      <c r="F905" s="80"/>
      <c r="G905" s="80"/>
      <c r="H905" s="80"/>
      <c r="I905" s="80"/>
      <c r="J905" s="80"/>
    </row>
    <row r="906" spans="5:10" ht="12.75" customHeight="1" x14ac:dyDescent="0.25">
      <c r="E906" s="80"/>
      <c r="F906" s="80"/>
      <c r="G906" s="80"/>
      <c r="H906" s="80"/>
      <c r="I906" s="80"/>
      <c r="J906" s="80"/>
    </row>
    <row r="907" spans="5:10" ht="12.75" customHeight="1" x14ac:dyDescent="0.25">
      <c r="E907" s="80"/>
      <c r="F907" s="80"/>
      <c r="G907" s="80"/>
      <c r="H907" s="80"/>
      <c r="I907" s="80"/>
      <c r="J907" s="80"/>
    </row>
    <row r="908" spans="5:10" ht="12.75" customHeight="1" x14ac:dyDescent="0.25">
      <c r="E908" s="80"/>
      <c r="F908" s="80"/>
      <c r="G908" s="80"/>
      <c r="H908" s="80"/>
      <c r="I908" s="80"/>
      <c r="J908" s="80"/>
    </row>
    <row r="909" spans="5:10" ht="12.75" customHeight="1" x14ac:dyDescent="0.25">
      <c r="E909" s="80"/>
      <c r="F909" s="80"/>
      <c r="G909" s="80"/>
      <c r="H909" s="80"/>
      <c r="I909" s="80"/>
      <c r="J909" s="80"/>
    </row>
    <row r="910" spans="5:10" ht="12.75" customHeight="1" x14ac:dyDescent="0.25">
      <c r="E910" s="80"/>
      <c r="F910" s="80"/>
      <c r="G910" s="80"/>
      <c r="H910" s="80"/>
      <c r="I910" s="80"/>
      <c r="J910" s="80"/>
    </row>
    <row r="911" spans="5:10" ht="12.75" customHeight="1" x14ac:dyDescent="0.25">
      <c r="E911" s="80"/>
      <c r="F911" s="80"/>
      <c r="G911" s="80"/>
      <c r="H911" s="80"/>
      <c r="I911" s="80"/>
      <c r="J911" s="80"/>
    </row>
    <row r="912" spans="5:10" ht="12.75" customHeight="1" x14ac:dyDescent="0.25">
      <c r="E912" s="80"/>
      <c r="F912" s="80"/>
      <c r="G912" s="80"/>
      <c r="H912" s="80"/>
      <c r="I912" s="80"/>
      <c r="J912" s="80"/>
    </row>
    <row r="913" spans="5:10" ht="12.75" customHeight="1" x14ac:dyDescent="0.25">
      <c r="E913" s="80"/>
      <c r="F913" s="80"/>
      <c r="G913" s="80"/>
      <c r="H913" s="80"/>
      <c r="I913" s="80"/>
      <c r="J913" s="80"/>
    </row>
    <row r="914" spans="5:10" ht="12.75" customHeight="1" x14ac:dyDescent="0.25">
      <c r="E914" s="80"/>
      <c r="F914" s="80"/>
      <c r="G914" s="80"/>
      <c r="H914" s="80"/>
      <c r="I914" s="80"/>
      <c r="J914" s="80"/>
    </row>
    <row r="915" spans="5:10" ht="12.75" customHeight="1" x14ac:dyDescent="0.25">
      <c r="E915" s="80"/>
      <c r="F915" s="80"/>
      <c r="G915" s="80"/>
      <c r="H915" s="80"/>
      <c r="I915" s="80"/>
      <c r="J915" s="80"/>
    </row>
    <row r="916" spans="5:10" ht="12.75" customHeight="1" x14ac:dyDescent="0.25">
      <c r="E916" s="80"/>
      <c r="F916" s="80"/>
      <c r="G916" s="80"/>
      <c r="H916" s="80"/>
      <c r="I916" s="80"/>
      <c r="J916" s="80"/>
    </row>
    <row r="917" spans="5:10" ht="12.75" customHeight="1" x14ac:dyDescent="0.25">
      <c r="E917" s="80"/>
      <c r="F917" s="80"/>
      <c r="G917" s="80"/>
      <c r="H917" s="80"/>
      <c r="I917" s="80"/>
      <c r="J917" s="80"/>
    </row>
    <row r="918" spans="5:10" ht="12.75" customHeight="1" x14ac:dyDescent="0.25">
      <c r="E918" s="80"/>
      <c r="F918" s="80"/>
      <c r="G918" s="80"/>
      <c r="H918" s="80"/>
      <c r="I918" s="80"/>
      <c r="J918" s="80"/>
    </row>
    <row r="919" spans="5:10" ht="12.75" customHeight="1" x14ac:dyDescent="0.25">
      <c r="E919" s="80"/>
      <c r="F919" s="80"/>
      <c r="G919" s="80"/>
      <c r="H919" s="80"/>
      <c r="I919" s="80"/>
      <c r="J919" s="80"/>
    </row>
    <row r="920" spans="5:10" ht="12.75" customHeight="1" x14ac:dyDescent="0.25">
      <c r="E920" s="80"/>
      <c r="F920" s="80"/>
      <c r="G920" s="80"/>
      <c r="H920" s="80"/>
      <c r="I920" s="80"/>
      <c r="J920" s="80"/>
    </row>
    <row r="921" spans="5:10" ht="12.75" customHeight="1" x14ac:dyDescent="0.25">
      <c r="E921" s="80"/>
      <c r="F921" s="80"/>
      <c r="G921" s="80"/>
      <c r="H921" s="80"/>
      <c r="I921" s="80"/>
      <c r="J921" s="80"/>
    </row>
    <row r="922" spans="5:10" ht="12.75" customHeight="1" x14ac:dyDescent="0.25">
      <c r="E922" s="80"/>
      <c r="F922" s="80"/>
      <c r="G922" s="80"/>
      <c r="H922" s="80"/>
      <c r="I922" s="80"/>
      <c r="J922" s="80"/>
    </row>
    <row r="923" spans="5:10" ht="12.75" customHeight="1" x14ac:dyDescent="0.25">
      <c r="E923" s="80"/>
      <c r="F923" s="80"/>
      <c r="G923" s="80"/>
      <c r="H923" s="80"/>
      <c r="I923" s="80"/>
      <c r="J923" s="80"/>
    </row>
    <row r="924" spans="5:10" ht="12.75" customHeight="1" x14ac:dyDescent="0.25">
      <c r="E924" s="80"/>
      <c r="F924" s="80"/>
      <c r="G924" s="80"/>
      <c r="H924" s="80"/>
      <c r="I924" s="80"/>
      <c r="J924" s="80"/>
    </row>
    <row r="925" spans="5:10" ht="12.75" customHeight="1" x14ac:dyDescent="0.25">
      <c r="E925" s="80"/>
      <c r="F925" s="80"/>
      <c r="G925" s="80"/>
      <c r="H925" s="80"/>
      <c r="I925" s="80"/>
      <c r="J925" s="80"/>
    </row>
    <row r="926" spans="5:10" ht="12.75" customHeight="1" x14ac:dyDescent="0.25">
      <c r="E926" s="80"/>
      <c r="F926" s="80"/>
      <c r="G926" s="80"/>
      <c r="H926" s="80"/>
      <c r="I926" s="80"/>
      <c r="J926" s="80"/>
    </row>
    <row r="927" spans="5:10" ht="12.75" customHeight="1" x14ac:dyDescent="0.25">
      <c r="E927" s="80"/>
      <c r="F927" s="80"/>
      <c r="G927" s="80"/>
      <c r="H927" s="80"/>
      <c r="I927" s="80"/>
      <c r="J927" s="80"/>
    </row>
    <row r="928" spans="5:10" ht="12.75" customHeight="1" x14ac:dyDescent="0.25">
      <c r="E928" s="80"/>
      <c r="F928" s="80"/>
      <c r="G928" s="80"/>
      <c r="H928" s="80"/>
      <c r="I928" s="80"/>
      <c r="J928" s="80"/>
    </row>
    <row r="929" spans="5:10" ht="12.75" customHeight="1" x14ac:dyDescent="0.25">
      <c r="E929" s="80"/>
      <c r="F929" s="80"/>
      <c r="G929" s="80"/>
      <c r="H929" s="80"/>
      <c r="I929" s="80"/>
      <c r="J929" s="80"/>
    </row>
    <row r="930" spans="5:10" ht="12.75" customHeight="1" x14ac:dyDescent="0.25">
      <c r="E930" s="80"/>
      <c r="F930" s="80"/>
      <c r="G930" s="80"/>
      <c r="H930" s="80"/>
      <c r="I930" s="80"/>
      <c r="J930" s="80"/>
    </row>
    <row r="931" spans="5:10" ht="12.75" customHeight="1" x14ac:dyDescent="0.25">
      <c r="E931" s="80"/>
      <c r="F931" s="80"/>
      <c r="G931" s="80"/>
      <c r="H931" s="80"/>
      <c r="I931" s="80"/>
      <c r="J931" s="80"/>
    </row>
    <row r="932" spans="5:10" ht="12.75" customHeight="1" x14ac:dyDescent="0.25">
      <c r="E932" s="80"/>
      <c r="F932" s="80"/>
      <c r="G932" s="80"/>
      <c r="H932" s="80"/>
      <c r="I932" s="80"/>
      <c r="J932" s="80"/>
    </row>
    <row r="933" spans="5:10" ht="12.75" customHeight="1" x14ac:dyDescent="0.25">
      <c r="E933" s="80"/>
      <c r="F933" s="80"/>
      <c r="G933" s="80"/>
      <c r="H933" s="80"/>
      <c r="I933" s="80"/>
      <c r="J933" s="80"/>
    </row>
    <row r="934" spans="5:10" ht="12.75" customHeight="1" x14ac:dyDescent="0.25">
      <c r="E934" s="80"/>
      <c r="F934" s="80"/>
      <c r="G934" s="80"/>
      <c r="H934" s="80"/>
      <c r="I934" s="80"/>
      <c r="J934" s="80"/>
    </row>
    <row r="935" spans="5:10" ht="12.75" customHeight="1" x14ac:dyDescent="0.25">
      <c r="E935" s="80"/>
      <c r="F935" s="80"/>
      <c r="G935" s="80"/>
      <c r="H935" s="80"/>
      <c r="I935" s="80"/>
      <c r="J935" s="80"/>
    </row>
    <row r="936" spans="5:10" ht="12.75" customHeight="1" x14ac:dyDescent="0.25">
      <c r="E936" s="80"/>
      <c r="F936" s="80"/>
      <c r="G936" s="80"/>
      <c r="H936" s="80"/>
      <c r="I936" s="80"/>
      <c r="J936" s="80"/>
    </row>
    <row r="937" spans="5:10" ht="12.75" customHeight="1" x14ac:dyDescent="0.25">
      <c r="E937" s="80"/>
      <c r="F937" s="80"/>
      <c r="G937" s="80"/>
      <c r="H937" s="80"/>
      <c r="I937" s="80"/>
      <c r="J937" s="80"/>
    </row>
    <row r="938" spans="5:10" ht="12.75" customHeight="1" x14ac:dyDescent="0.25">
      <c r="E938" s="80"/>
      <c r="F938" s="80"/>
      <c r="G938" s="80"/>
      <c r="H938" s="80"/>
      <c r="I938" s="80"/>
      <c r="J938" s="80"/>
    </row>
    <row r="939" spans="5:10" ht="12.75" customHeight="1" x14ac:dyDescent="0.25">
      <c r="E939" s="80"/>
      <c r="F939" s="80"/>
      <c r="G939" s="80"/>
      <c r="H939" s="80"/>
      <c r="I939" s="80"/>
      <c r="J939" s="80"/>
    </row>
    <row r="940" spans="5:10" ht="12.75" customHeight="1" x14ac:dyDescent="0.25">
      <c r="E940" s="80"/>
      <c r="F940" s="80"/>
      <c r="G940" s="80"/>
      <c r="H940" s="80"/>
      <c r="I940" s="80"/>
      <c r="J940" s="80"/>
    </row>
    <row r="941" spans="5:10" ht="12.75" customHeight="1" x14ac:dyDescent="0.25">
      <c r="E941" s="80"/>
      <c r="F941" s="80"/>
      <c r="G941" s="80"/>
      <c r="H941" s="80"/>
      <c r="I941" s="80"/>
      <c r="J941" s="80"/>
    </row>
    <row r="942" spans="5:10" ht="12.75" customHeight="1" x14ac:dyDescent="0.25">
      <c r="E942" s="80"/>
      <c r="F942" s="80"/>
      <c r="G942" s="80"/>
      <c r="H942" s="80"/>
      <c r="I942" s="80"/>
      <c r="J942" s="80"/>
    </row>
    <row r="943" spans="5:10" ht="12.75" customHeight="1" x14ac:dyDescent="0.25">
      <c r="E943" s="80"/>
      <c r="F943" s="80"/>
      <c r="G943" s="80"/>
      <c r="H943" s="80"/>
      <c r="I943" s="80"/>
      <c r="J943" s="80"/>
    </row>
    <row r="944" spans="5:10" ht="12.75" customHeight="1" x14ac:dyDescent="0.25">
      <c r="E944" s="80"/>
      <c r="F944" s="80"/>
      <c r="G944" s="80"/>
      <c r="H944" s="80"/>
      <c r="I944" s="80"/>
      <c r="J944" s="80"/>
    </row>
    <row r="945" spans="5:10" ht="12.75" customHeight="1" x14ac:dyDescent="0.25">
      <c r="E945" s="80"/>
      <c r="F945" s="80"/>
      <c r="G945" s="80"/>
      <c r="H945" s="80"/>
      <c r="I945" s="80"/>
      <c r="J945" s="80"/>
    </row>
    <row r="946" spans="5:10" ht="12.75" customHeight="1" x14ac:dyDescent="0.25">
      <c r="E946" s="80"/>
      <c r="F946" s="80"/>
      <c r="G946" s="80"/>
      <c r="H946" s="80"/>
      <c r="I946" s="80"/>
      <c r="J946" s="80"/>
    </row>
    <row r="947" spans="5:10" ht="12.75" customHeight="1" x14ac:dyDescent="0.25">
      <c r="E947" s="80"/>
      <c r="F947" s="80"/>
      <c r="G947" s="80"/>
      <c r="H947" s="80"/>
      <c r="I947" s="80"/>
      <c r="J947" s="80"/>
    </row>
    <row r="948" spans="5:10" ht="12.75" customHeight="1" x14ac:dyDescent="0.25">
      <c r="E948" s="80"/>
      <c r="F948" s="80"/>
      <c r="G948" s="80"/>
      <c r="H948" s="80"/>
      <c r="I948" s="80"/>
      <c r="J948" s="80"/>
    </row>
    <row r="949" spans="5:10" ht="12.75" customHeight="1" x14ac:dyDescent="0.25">
      <c r="E949" s="80"/>
      <c r="F949" s="80"/>
      <c r="G949" s="80"/>
      <c r="H949" s="80"/>
      <c r="I949" s="80"/>
      <c r="J949" s="80"/>
    </row>
    <row r="950" spans="5:10" ht="12.75" customHeight="1" x14ac:dyDescent="0.25">
      <c r="E950" s="80"/>
      <c r="F950" s="80"/>
      <c r="G950" s="80"/>
      <c r="H950" s="80"/>
      <c r="I950" s="80"/>
      <c r="J950" s="80"/>
    </row>
    <row r="951" spans="5:10" ht="12.75" customHeight="1" x14ac:dyDescent="0.25">
      <c r="E951" s="80"/>
      <c r="F951" s="80"/>
      <c r="G951" s="80"/>
      <c r="H951" s="80"/>
      <c r="I951" s="80"/>
      <c r="J951" s="80"/>
    </row>
    <row r="952" spans="5:10" ht="12.75" customHeight="1" x14ac:dyDescent="0.25">
      <c r="E952" s="80"/>
      <c r="F952" s="80"/>
      <c r="G952" s="80"/>
      <c r="H952" s="80"/>
      <c r="I952" s="80"/>
      <c r="J952" s="80"/>
    </row>
    <row r="953" spans="5:10" ht="12.75" customHeight="1" x14ac:dyDescent="0.25">
      <c r="E953" s="80"/>
      <c r="F953" s="80"/>
      <c r="G953" s="80"/>
      <c r="H953" s="80"/>
      <c r="I953" s="80"/>
      <c r="J953" s="80"/>
    </row>
    <row r="954" spans="5:10" ht="12.75" customHeight="1" x14ac:dyDescent="0.25">
      <c r="E954" s="80"/>
      <c r="F954" s="80"/>
      <c r="G954" s="80"/>
      <c r="H954" s="80"/>
      <c r="I954" s="80"/>
      <c r="J954" s="80"/>
    </row>
    <row r="955" spans="5:10" ht="12.75" customHeight="1" x14ac:dyDescent="0.25">
      <c r="E955" s="80"/>
      <c r="F955" s="80"/>
      <c r="G955" s="80"/>
      <c r="H955" s="80"/>
      <c r="I955" s="80"/>
      <c r="J955" s="80"/>
    </row>
    <row r="956" spans="5:10" ht="12.75" customHeight="1" x14ac:dyDescent="0.25">
      <c r="E956" s="80"/>
      <c r="F956" s="80"/>
      <c r="G956" s="80"/>
      <c r="H956" s="80"/>
      <c r="I956" s="80"/>
      <c r="J956" s="80"/>
    </row>
    <row r="957" spans="5:10" ht="12.75" customHeight="1" x14ac:dyDescent="0.25">
      <c r="E957" s="80"/>
      <c r="F957" s="80"/>
      <c r="G957" s="80"/>
      <c r="H957" s="80"/>
      <c r="I957" s="80"/>
      <c r="J957" s="80"/>
    </row>
    <row r="958" spans="5:10" ht="12.75" customHeight="1" x14ac:dyDescent="0.25">
      <c r="E958" s="80"/>
      <c r="F958" s="80"/>
      <c r="G958" s="80"/>
      <c r="H958" s="80"/>
      <c r="I958" s="80"/>
      <c r="J958" s="80"/>
    </row>
    <row r="959" spans="5:10" ht="12.75" customHeight="1" x14ac:dyDescent="0.25">
      <c r="E959" s="80"/>
      <c r="F959" s="80"/>
      <c r="G959" s="80"/>
      <c r="H959" s="80"/>
      <c r="I959" s="80"/>
      <c r="J959" s="80"/>
    </row>
    <row r="960" spans="5:10" ht="12.75" customHeight="1" x14ac:dyDescent="0.25">
      <c r="E960" s="80"/>
      <c r="F960" s="80"/>
      <c r="G960" s="80"/>
      <c r="H960" s="80"/>
      <c r="I960" s="80"/>
      <c r="J960" s="80"/>
    </row>
    <row r="961" spans="5:10" ht="12.75" customHeight="1" x14ac:dyDescent="0.25">
      <c r="E961" s="80"/>
      <c r="F961" s="80"/>
      <c r="G961" s="80"/>
      <c r="H961" s="80"/>
      <c r="I961" s="80"/>
      <c r="J961" s="80"/>
    </row>
    <row r="962" spans="5:10" ht="12.75" customHeight="1" x14ac:dyDescent="0.25">
      <c r="E962" s="80"/>
      <c r="F962" s="80"/>
      <c r="G962" s="80"/>
      <c r="H962" s="80"/>
      <c r="I962" s="80"/>
      <c r="J962" s="80"/>
    </row>
    <row r="963" spans="5:10" ht="12.75" customHeight="1" x14ac:dyDescent="0.25">
      <c r="E963" s="80"/>
      <c r="F963" s="80"/>
      <c r="G963" s="80"/>
      <c r="H963" s="80"/>
      <c r="I963" s="80"/>
      <c r="J963" s="80"/>
    </row>
    <row r="964" spans="5:10" ht="12.75" customHeight="1" x14ac:dyDescent="0.25">
      <c r="E964" s="80"/>
      <c r="F964" s="80"/>
      <c r="G964" s="80"/>
      <c r="H964" s="80"/>
      <c r="I964" s="80"/>
      <c r="J964" s="80"/>
    </row>
    <row r="965" spans="5:10" ht="12.75" customHeight="1" x14ac:dyDescent="0.25">
      <c r="E965" s="80"/>
      <c r="F965" s="80"/>
      <c r="G965" s="80"/>
      <c r="H965" s="80"/>
      <c r="I965" s="80"/>
      <c r="J965" s="80"/>
    </row>
    <row r="966" spans="5:10" ht="12.75" customHeight="1" x14ac:dyDescent="0.25">
      <c r="E966" s="80"/>
      <c r="F966" s="80"/>
      <c r="G966" s="80"/>
      <c r="H966" s="80"/>
      <c r="I966" s="80"/>
      <c r="J966" s="80"/>
    </row>
    <row r="967" spans="5:10" ht="12.75" customHeight="1" x14ac:dyDescent="0.25">
      <c r="E967" s="80"/>
      <c r="F967" s="80"/>
      <c r="G967" s="80"/>
      <c r="H967" s="80"/>
      <c r="I967" s="80"/>
      <c r="J967" s="80"/>
    </row>
    <row r="968" spans="5:10" ht="12.75" customHeight="1" x14ac:dyDescent="0.25">
      <c r="E968" s="80"/>
      <c r="F968" s="80"/>
      <c r="G968" s="80"/>
      <c r="H968" s="80"/>
      <c r="I968" s="80"/>
      <c r="J968" s="80"/>
    </row>
    <row r="969" spans="5:10" ht="12.75" customHeight="1" x14ac:dyDescent="0.25">
      <c r="E969" s="80"/>
      <c r="F969" s="80"/>
      <c r="G969" s="80"/>
      <c r="H969" s="80"/>
      <c r="I969" s="80"/>
      <c r="J969" s="80"/>
    </row>
    <row r="970" spans="5:10" ht="12.75" customHeight="1" x14ac:dyDescent="0.25">
      <c r="E970" s="80"/>
      <c r="F970" s="80"/>
      <c r="G970" s="80"/>
      <c r="H970" s="80"/>
      <c r="I970" s="80"/>
      <c r="J970" s="80"/>
    </row>
    <row r="971" spans="5:10" ht="12.75" customHeight="1" x14ac:dyDescent="0.25">
      <c r="E971" s="80"/>
      <c r="F971" s="80"/>
      <c r="G971" s="80"/>
      <c r="H971" s="80"/>
      <c r="I971" s="80"/>
      <c r="J971" s="80"/>
    </row>
    <row r="972" spans="5:10" ht="12.75" customHeight="1" x14ac:dyDescent="0.25">
      <c r="E972" s="80"/>
      <c r="F972" s="80"/>
      <c r="G972" s="80"/>
      <c r="H972" s="80"/>
      <c r="I972" s="80"/>
      <c r="J972" s="80"/>
    </row>
    <row r="973" spans="5:10" ht="12.75" customHeight="1" x14ac:dyDescent="0.25">
      <c r="E973" s="80"/>
      <c r="F973" s="80"/>
      <c r="G973" s="80"/>
      <c r="H973" s="80"/>
      <c r="I973" s="80"/>
      <c r="J973" s="80"/>
    </row>
    <row r="974" spans="5:10" ht="12.75" customHeight="1" x14ac:dyDescent="0.25">
      <c r="E974" s="80"/>
      <c r="F974" s="80"/>
      <c r="G974" s="80"/>
      <c r="H974" s="80"/>
      <c r="I974" s="80"/>
      <c r="J974" s="80"/>
    </row>
    <row r="975" spans="5:10" ht="12.75" customHeight="1" x14ac:dyDescent="0.25">
      <c r="E975" s="80"/>
      <c r="F975" s="80"/>
      <c r="G975" s="80"/>
      <c r="H975" s="80"/>
      <c r="I975" s="80"/>
      <c r="J975" s="80"/>
    </row>
    <row r="976" spans="5:10" ht="12.75" customHeight="1" x14ac:dyDescent="0.25">
      <c r="E976" s="80"/>
      <c r="F976" s="80"/>
      <c r="G976" s="80"/>
      <c r="H976" s="80"/>
      <c r="I976" s="80"/>
      <c r="J976" s="80"/>
    </row>
    <row r="977" spans="5:10" ht="12.75" customHeight="1" x14ac:dyDescent="0.25">
      <c r="E977" s="80"/>
      <c r="F977" s="80"/>
      <c r="G977" s="80"/>
      <c r="H977" s="80"/>
      <c r="I977" s="80"/>
      <c r="J977" s="80"/>
    </row>
    <row r="978" spans="5:10" ht="12.75" customHeight="1" x14ac:dyDescent="0.25">
      <c r="E978" s="80"/>
      <c r="F978" s="80"/>
      <c r="G978" s="80"/>
      <c r="H978" s="80"/>
      <c r="I978" s="80"/>
      <c r="J978" s="80"/>
    </row>
    <row r="979" spans="5:10" ht="12.75" customHeight="1" x14ac:dyDescent="0.25">
      <c r="E979" s="80"/>
      <c r="F979" s="80"/>
      <c r="G979" s="80"/>
      <c r="H979" s="80"/>
      <c r="I979" s="80"/>
      <c r="J979" s="80"/>
    </row>
    <row r="980" spans="5:10" ht="12.75" customHeight="1" x14ac:dyDescent="0.25">
      <c r="E980" s="80"/>
      <c r="F980" s="80"/>
      <c r="G980" s="80"/>
      <c r="H980" s="80"/>
      <c r="I980" s="80"/>
      <c r="J980" s="80"/>
    </row>
    <row r="981" spans="5:10" ht="12.75" customHeight="1" x14ac:dyDescent="0.25">
      <c r="E981" s="80"/>
      <c r="F981" s="80"/>
      <c r="G981" s="80"/>
      <c r="H981" s="80"/>
      <c r="I981" s="80"/>
      <c r="J981" s="80"/>
    </row>
    <row r="982" spans="5:10" ht="12.75" customHeight="1" x14ac:dyDescent="0.25">
      <c r="E982" s="80"/>
      <c r="F982" s="80"/>
      <c r="G982" s="80"/>
      <c r="H982" s="80"/>
      <c r="I982" s="80"/>
      <c r="J982" s="80"/>
    </row>
    <row r="983" spans="5:10" ht="12.75" customHeight="1" x14ac:dyDescent="0.25">
      <c r="E983" s="80"/>
      <c r="F983" s="80"/>
      <c r="G983" s="80"/>
      <c r="H983" s="80"/>
      <c r="I983" s="80"/>
      <c r="J983" s="80"/>
    </row>
    <row r="984" spans="5:10" ht="12.75" customHeight="1" x14ac:dyDescent="0.25">
      <c r="E984" s="80"/>
      <c r="F984" s="80"/>
      <c r="G984" s="80"/>
      <c r="H984" s="80"/>
      <c r="I984" s="80"/>
      <c r="J984" s="80"/>
    </row>
    <row r="985" spans="5:10" ht="12.75" customHeight="1" x14ac:dyDescent="0.25">
      <c r="E985" s="80"/>
      <c r="F985" s="80"/>
      <c r="G985" s="80"/>
      <c r="H985" s="80"/>
      <c r="I985" s="80"/>
      <c r="J985" s="80"/>
    </row>
    <row r="986" spans="5:10" ht="12.75" customHeight="1" x14ac:dyDescent="0.25">
      <c r="E986" s="80"/>
      <c r="F986" s="80"/>
      <c r="G986" s="80"/>
      <c r="H986" s="80"/>
      <c r="I986" s="80"/>
      <c r="J986" s="80"/>
    </row>
    <row r="987" spans="5:10" ht="12.75" customHeight="1" x14ac:dyDescent="0.25">
      <c r="E987" s="80"/>
      <c r="F987" s="80"/>
      <c r="G987" s="80"/>
      <c r="H987" s="80"/>
      <c r="I987" s="80"/>
      <c r="J987" s="80"/>
    </row>
    <row r="988" spans="5:10" ht="12.75" customHeight="1" x14ac:dyDescent="0.25">
      <c r="E988" s="80"/>
      <c r="F988" s="80"/>
      <c r="G988" s="80"/>
      <c r="H988" s="80"/>
      <c r="I988" s="80"/>
      <c r="J988" s="80"/>
    </row>
    <row r="989" spans="5:10" ht="12.75" customHeight="1" x14ac:dyDescent="0.25">
      <c r="E989" s="80"/>
      <c r="F989" s="80"/>
      <c r="G989" s="80"/>
      <c r="H989" s="80"/>
      <c r="I989" s="80"/>
      <c r="J989" s="80"/>
    </row>
    <row r="990" spans="5:10" ht="12.75" customHeight="1" x14ac:dyDescent="0.25">
      <c r="E990" s="80"/>
      <c r="F990" s="80"/>
      <c r="G990" s="80"/>
      <c r="H990" s="80"/>
      <c r="I990" s="80"/>
      <c r="J990" s="80"/>
    </row>
    <row r="991" spans="5:10" ht="12.75" customHeight="1" x14ac:dyDescent="0.25">
      <c r="E991" s="80"/>
      <c r="F991" s="80"/>
      <c r="G991" s="80"/>
      <c r="H991" s="80"/>
      <c r="I991" s="80"/>
      <c r="J991" s="80"/>
    </row>
    <row r="992" spans="5:10" ht="12.75" customHeight="1" x14ac:dyDescent="0.25">
      <c r="E992" s="80"/>
      <c r="F992" s="80"/>
      <c r="G992" s="80"/>
      <c r="H992" s="80"/>
      <c r="I992" s="80"/>
      <c r="J992" s="80"/>
    </row>
    <row r="993" spans="5:10" ht="12.75" customHeight="1" x14ac:dyDescent="0.25">
      <c r="E993" s="80"/>
      <c r="F993" s="80"/>
      <c r="G993" s="80"/>
      <c r="H993" s="80"/>
      <c r="I993" s="80"/>
      <c r="J993" s="80"/>
    </row>
    <row r="994" spans="5:10" ht="12.75" customHeight="1" x14ac:dyDescent="0.25">
      <c r="E994" s="80"/>
      <c r="F994" s="80"/>
      <c r="G994" s="80"/>
      <c r="H994" s="80"/>
      <c r="I994" s="80"/>
      <c r="J994" s="80"/>
    </row>
    <row r="995" spans="5:10" ht="12.75" customHeight="1" x14ac:dyDescent="0.25">
      <c r="E995" s="80"/>
      <c r="F995" s="80"/>
      <c r="G995" s="80"/>
      <c r="H995" s="80"/>
      <c r="I995" s="80"/>
      <c r="J995" s="80"/>
    </row>
    <row r="996" spans="5:10" ht="12.75" customHeight="1" x14ac:dyDescent="0.25">
      <c r="E996" s="80"/>
      <c r="F996" s="80"/>
      <c r="G996" s="80"/>
      <c r="H996" s="80"/>
      <c r="I996" s="80"/>
      <c r="J996" s="80"/>
    </row>
    <row r="997" spans="5:10" ht="12.75" customHeight="1" x14ac:dyDescent="0.25">
      <c r="E997" s="80"/>
      <c r="F997" s="80"/>
      <c r="G997" s="80"/>
      <c r="H997" s="80"/>
      <c r="I997" s="80"/>
      <c r="J997" s="80"/>
    </row>
    <row r="998" spans="5:10" ht="12.75" customHeight="1" x14ac:dyDescent="0.25">
      <c r="E998" s="80"/>
      <c r="F998" s="80"/>
      <c r="G998" s="80"/>
      <c r="H998" s="80"/>
      <c r="I998" s="80"/>
      <c r="J998" s="80"/>
    </row>
    <row r="999" spans="5:10" ht="12.75" customHeight="1" x14ac:dyDescent="0.25">
      <c r="E999" s="80"/>
      <c r="F999" s="80"/>
      <c r="G999" s="80"/>
      <c r="H999" s="80"/>
      <c r="I999" s="80"/>
      <c r="J999" s="80"/>
    </row>
    <row r="1000" spans="5:10" ht="12.75" customHeight="1" x14ac:dyDescent="0.25">
      <c r="E1000" s="80"/>
      <c r="F1000" s="80"/>
      <c r="G1000" s="80"/>
      <c r="H1000" s="80"/>
      <c r="I1000" s="80"/>
      <c r="J1000" s="80"/>
    </row>
  </sheetData>
  <mergeCells count="1">
    <mergeCell ref="D44:K44"/>
  </mergeCells>
  <pageMargins left="0.7" right="0.7" top="0.75" bottom="0.75" header="0" footer="0"/>
  <pageSetup orientation="landscape"/>
  <headerFooter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0">
    <tabColor rgb="FFFCF305"/>
  </sheetPr>
  <dimension ref="A1:T1000"/>
  <sheetViews>
    <sheetView topLeftCell="A2" workbookViewId="0">
      <selection activeCell="U12" sqref="U12"/>
    </sheetView>
  </sheetViews>
  <sheetFormatPr baseColWidth="10" defaultColWidth="12.5546875" defaultRowHeight="15" customHeight="1" x14ac:dyDescent="0.25"/>
  <cols>
    <col min="1" max="1" width="2.77734375" customWidth="1"/>
    <col min="2" max="2" width="2.44140625" customWidth="1"/>
    <col min="3" max="3" width="52.77734375" customWidth="1"/>
    <col min="4" max="4" width="4" customWidth="1"/>
    <col min="5" max="5" width="3.21875" customWidth="1"/>
    <col min="6" max="6" width="11.77734375" customWidth="1"/>
    <col min="7" max="7" width="10.44140625" customWidth="1"/>
    <col min="8" max="8" width="11.21875" customWidth="1"/>
    <col min="9" max="10" width="11.44140625" customWidth="1"/>
    <col min="11" max="11" width="1" customWidth="1"/>
    <col min="12" max="15" width="11.44140625" hidden="1" customWidth="1"/>
    <col min="16" max="16" width="3.77734375" hidden="1" customWidth="1"/>
    <col min="17" max="17" width="6" hidden="1" customWidth="1"/>
    <col min="18" max="26" width="10" customWidth="1"/>
  </cols>
  <sheetData>
    <row r="1" spans="1:20" ht="18" hidden="1" customHeight="1" x14ac:dyDescent="0.25">
      <c r="A1" s="115"/>
      <c r="B1" s="115"/>
      <c r="C1" s="6"/>
      <c r="D1" s="116"/>
      <c r="E1" s="117"/>
      <c r="F1" s="117"/>
      <c r="G1" s="117"/>
      <c r="H1" s="8" t="s">
        <v>29</v>
      </c>
      <c r="I1" s="117"/>
      <c r="J1" s="118">
        <v>0</v>
      </c>
      <c r="K1" s="118">
        <v>1</v>
      </c>
      <c r="L1" s="118">
        <v>2</v>
      </c>
      <c r="M1" s="118">
        <v>3</v>
      </c>
      <c r="N1" s="118">
        <v>4</v>
      </c>
      <c r="O1" s="119">
        <v>5</v>
      </c>
      <c r="P1" s="115"/>
      <c r="Q1" s="115"/>
    </row>
    <row r="2" spans="1:20" ht="18.75" customHeight="1" x14ac:dyDescent="0.25">
      <c r="A2" s="7"/>
      <c r="B2" s="9"/>
      <c r="C2" s="7" t="s">
        <v>117</v>
      </c>
      <c r="D2" s="27"/>
      <c r="E2" s="120"/>
      <c r="F2" s="120"/>
      <c r="G2" s="120"/>
      <c r="H2" s="120"/>
      <c r="I2" s="120"/>
      <c r="J2" s="28"/>
      <c r="K2" s="8" t="s">
        <v>29</v>
      </c>
      <c r="L2" s="28"/>
      <c r="M2" s="28"/>
      <c r="N2" s="28"/>
      <c r="O2" s="121"/>
      <c r="P2" s="115"/>
      <c r="Q2" s="115"/>
    </row>
    <row r="3" spans="1:20" ht="13.5" customHeight="1" x14ac:dyDescent="0.25">
      <c r="A3" s="25"/>
      <c r="B3" s="122"/>
      <c r="C3" s="123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5"/>
      <c r="Q3" s="25"/>
    </row>
    <row r="4" spans="1:20" ht="12.75" customHeight="1" x14ac:dyDescent="0.25">
      <c r="A4" s="25"/>
      <c r="B4" s="126"/>
      <c r="C4" s="127" t="s">
        <v>192</v>
      </c>
      <c r="D4" s="124"/>
      <c r="E4" s="124"/>
      <c r="F4" s="44">
        <f>+Bases!D5+1</f>
        <v>1</v>
      </c>
      <c r="G4" s="44">
        <f>F4+1</f>
        <v>2</v>
      </c>
      <c r="H4" s="44">
        <f>G4+1</f>
        <v>3</v>
      </c>
      <c r="I4" s="44">
        <f>H4+1</f>
        <v>4</v>
      </c>
      <c r="J4" s="128">
        <f>I4+1</f>
        <v>5</v>
      </c>
      <c r="K4" s="129"/>
      <c r="L4" s="129"/>
      <c r="M4" s="129"/>
      <c r="N4" s="129"/>
      <c r="O4" s="129"/>
      <c r="P4" s="130"/>
      <c r="Q4" s="25"/>
    </row>
    <row r="5" spans="1:20" ht="12.75" customHeight="1" x14ac:dyDescent="0.25">
      <c r="A5" s="25"/>
      <c r="B5" s="126"/>
      <c r="C5" s="12" t="s">
        <v>193</v>
      </c>
      <c r="D5" s="131"/>
      <c r="E5" s="132"/>
      <c r="F5" s="132" t="s">
        <v>194</v>
      </c>
      <c r="G5" s="132" t="s">
        <v>194</v>
      </c>
      <c r="H5" s="132" t="s">
        <v>194</v>
      </c>
      <c r="I5" s="132" t="s">
        <v>194</v>
      </c>
      <c r="J5" s="132" t="s">
        <v>194</v>
      </c>
      <c r="K5" s="129"/>
      <c r="L5" s="129"/>
      <c r="M5" s="129"/>
      <c r="N5" s="129"/>
      <c r="O5" s="129"/>
      <c r="P5" s="130"/>
      <c r="Q5" s="25"/>
    </row>
    <row r="6" spans="1:20" ht="12.75" customHeight="1" x14ac:dyDescent="0.25">
      <c r="A6" s="25"/>
      <c r="B6" s="126"/>
      <c r="C6" s="13" t="str">
        <f>CONCATENATE("Costo Mercancía ",Bases!C14)</f>
        <v>Costo Mercancía Licencia Anual B2B</v>
      </c>
      <c r="D6" s="58"/>
      <c r="E6" s="55"/>
      <c r="F6" s="99">
        <v>312000</v>
      </c>
      <c r="G6" s="99">
        <f>(F6*Inflacion2)+F6</f>
        <v>346569.6</v>
      </c>
      <c r="H6" s="99">
        <f t="shared" ref="H6:H15" si="0">(G6*Inflacion3)+G6</f>
        <v>381330.53087999998</v>
      </c>
      <c r="I6" s="99">
        <f t="shared" ref="I6:J15" si="1">(H6*Inflacion4)+H6</f>
        <v>411989.50556275196</v>
      </c>
      <c r="J6" s="99">
        <f t="shared" si="1"/>
        <v>445113.46180999721</v>
      </c>
      <c r="K6" s="129"/>
      <c r="L6" s="129"/>
      <c r="M6" s="129"/>
      <c r="N6" s="129"/>
      <c r="O6" s="129"/>
      <c r="P6" s="130"/>
      <c r="Q6" s="25"/>
      <c r="T6" s="428"/>
    </row>
    <row r="7" spans="1:20" ht="12.75" customHeight="1" x14ac:dyDescent="0.25">
      <c r="A7" s="25"/>
      <c r="B7" s="126"/>
      <c r="C7" s="13" t="str">
        <f>CONCATENATE("Costo Mercancía ",Bases!C15)</f>
        <v xml:space="preserve">Costo Mercancía </v>
      </c>
      <c r="D7" s="58"/>
      <c r="E7" s="55"/>
      <c r="F7" s="99">
        <v>0</v>
      </c>
      <c r="G7" s="99">
        <f t="shared" ref="G7:G15" si="2">(F7*Inflacion2)+F7</f>
        <v>0</v>
      </c>
      <c r="H7" s="99">
        <f t="shared" si="0"/>
        <v>0</v>
      </c>
      <c r="I7" s="99">
        <f t="shared" si="1"/>
        <v>0</v>
      </c>
      <c r="J7" s="99">
        <f t="shared" si="1"/>
        <v>0</v>
      </c>
      <c r="K7" s="129"/>
      <c r="L7" s="129"/>
      <c r="M7" s="129"/>
      <c r="N7" s="129"/>
      <c r="O7" s="129"/>
      <c r="P7" s="130"/>
      <c r="Q7" s="25"/>
    </row>
    <row r="8" spans="1:20" ht="12.75" customHeight="1" x14ac:dyDescent="0.25">
      <c r="A8" s="25"/>
      <c r="B8" s="126"/>
      <c r="C8" s="13" t="str">
        <f>CONCATENATE("Costo Mercancía ",Bases!C16)</f>
        <v xml:space="preserve">Costo Mercancía </v>
      </c>
      <c r="D8" s="58"/>
      <c r="E8" s="55"/>
      <c r="F8" s="99">
        <v>0</v>
      </c>
      <c r="G8" s="99">
        <f t="shared" si="2"/>
        <v>0</v>
      </c>
      <c r="H8" s="99">
        <f t="shared" si="0"/>
        <v>0</v>
      </c>
      <c r="I8" s="99">
        <f t="shared" si="1"/>
        <v>0</v>
      </c>
      <c r="J8" s="99">
        <f t="shared" si="1"/>
        <v>0</v>
      </c>
      <c r="K8" s="129"/>
      <c r="L8" s="129"/>
      <c r="M8" s="129"/>
      <c r="N8" s="129"/>
      <c r="O8" s="129"/>
      <c r="P8" s="130"/>
      <c r="Q8" s="25"/>
    </row>
    <row r="9" spans="1:20" ht="12.75" customHeight="1" x14ac:dyDescent="0.25">
      <c r="A9" s="25"/>
      <c r="B9" s="126"/>
      <c r="C9" s="13" t="str">
        <f>CONCATENATE("Costo Mercancía ",Bases!C17)</f>
        <v xml:space="preserve">Costo Mercancía </v>
      </c>
      <c r="D9" s="58"/>
      <c r="E9" s="55"/>
      <c r="F9" s="99">
        <v>0</v>
      </c>
      <c r="G9" s="99">
        <f t="shared" si="2"/>
        <v>0</v>
      </c>
      <c r="H9" s="99">
        <f t="shared" si="0"/>
        <v>0</v>
      </c>
      <c r="I9" s="99">
        <f t="shared" si="1"/>
        <v>0</v>
      </c>
      <c r="J9" s="99">
        <f t="shared" si="1"/>
        <v>0</v>
      </c>
      <c r="K9" s="129"/>
      <c r="L9" s="129"/>
      <c r="M9" s="129"/>
      <c r="N9" s="129"/>
      <c r="O9" s="129"/>
      <c r="P9" s="130"/>
      <c r="Q9" s="25"/>
    </row>
    <row r="10" spans="1:20" ht="12.75" customHeight="1" x14ac:dyDescent="0.25">
      <c r="A10" s="25"/>
      <c r="B10" s="126"/>
      <c r="C10" s="13" t="str">
        <f>CONCATENATE("Costo Mercancía ",Bases!C18)</f>
        <v xml:space="preserve">Costo Mercancía </v>
      </c>
      <c r="D10" s="58"/>
      <c r="E10" s="55"/>
      <c r="F10" s="99">
        <v>0</v>
      </c>
      <c r="G10" s="99">
        <f t="shared" si="2"/>
        <v>0</v>
      </c>
      <c r="H10" s="99">
        <f t="shared" si="0"/>
        <v>0</v>
      </c>
      <c r="I10" s="99">
        <f t="shared" si="1"/>
        <v>0</v>
      </c>
      <c r="J10" s="99">
        <f t="shared" si="1"/>
        <v>0</v>
      </c>
      <c r="K10" s="129"/>
      <c r="L10" s="129"/>
      <c r="M10" s="129"/>
      <c r="N10" s="129"/>
      <c r="O10" s="129"/>
      <c r="P10" s="130"/>
      <c r="Q10" s="25"/>
    </row>
    <row r="11" spans="1:20" ht="12.75" customHeight="1" x14ac:dyDescent="0.25">
      <c r="A11" s="25"/>
      <c r="B11" s="126"/>
      <c r="C11" s="13" t="str">
        <f>CONCATENATE("Costo Mercancía ",Bases!C19)</f>
        <v xml:space="preserve">Costo Mercancía </v>
      </c>
      <c r="D11" s="58"/>
      <c r="E11" s="55"/>
      <c r="F11" s="99">
        <v>0</v>
      </c>
      <c r="G11" s="99">
        <f t="shared" si="2"/>
        <v>0</v>
      </c>
      <c r="H11" s="99">
        <f t="shared" si="0"/>
        <v>0</v>
      </c>
      <c r="I11" s="99">
        <f t="shared" si="1"/>
        <v>0</v>
      </c>
      <c r="J11" s="99">
        <f t="shared" si="1"/>
        <v>0</v>
      </c>
      <c r="K11" s="129"/>
      <c r="L11" s="129"/>
      <c r="M11" s="129"/>
      <c r="N11" s="129"/>
      <c r="O11" s="129"/>
      <c r="P11" s="130"/>
      <c r="Q11" s="25"/>
    </row>
    <row r="12" spans="1:20" ht="12.75" customHeight="1" x14ac:dyDescent="0.25">
      <c r="A12" s="25"/>
      <c r="B12" s="126"/>
      <c r="C12" s="13" t="str">
        <f>CONCATENATE("Costo Mercancía ",Bases!C20)</f>
        <v xml:space="preserve">Costo Mercancía </v>
      </c>
      <c r="D12" s="58"/>
      <c r="E12" s="55"/>
      <c r="F12" s="99">
        <v>0</v>
      </c>
      <c r="G12" s="99">
        <f t="shared" si="2"/>
        <v>0</v>
      </c>
      <c r="H12" s="99">
        <f t="shared" si="0"/>
        <v>0</v>
      </c>
      <c r="I12" s="99">
        <f t="shared" si="1"/>
        <v>0</v>
      </c>
      <c r="J12" s="99">
        <f t="shared" si="1"/>
        <v>0</v>
      </c>
      <c r="K12" s="129"/>
      <c r="L12" s="129"/>
      <c r="M12" s="129"/>
      <c r="N12" s="129"/>
      <c r="O12" s="129"/>
      <c r="P12" s="130"/>
      <c r="Q12" s="25"/>
    </row>
    <row r="13" spans="1:20" ht="12.75" customHeight="1" x14ac:dyDescent="0.25">
      <c r="A13" s="25"/>
      <c r="B13" s="126"/>
      <c r="C13" s="13" t="str">
        <f>CONCATENATE("Costo Mercancía ",Bases!C21)</f>
        <v xml:space="preserve">Costo Mercancía </v>
      </c>
      <c r="D13" s="58"/>
      <c r="E13" s="55"/>
      <c r="F13" s="99">
        <v>0</v>
      </c>
      <c r="G13" s="99">
        <f t="shared" si="2"/>
        <v>0</v>
      </c>
      <c r="H13" s="99">
        <f t="shared" si="0"/>
        <v>0</v>
      </c>
      <c r="I13" s="99">
        <f t="shared" si="1"/>
        <v>0</v>
      </c>
      <c r="J13" s="99">
        <f t="shared" si="1"/>
        <v>0</v>
      </c>
      <c r="K13" s="129"/>
      <c r="L13" s="129"/>
      <c r="M13" s="129"/>
      <c r="N13" s="129"/>
      <c r="O13" s="129"/>
      <c r="P13" s="130"/>
      <c r="Q13" s="25"/>
    </row>
    <row r="14" spans="1:20" ht="12.75" customHeight="1" x14ac:dyDescent="0.25">
      <c r="A14" s="25"/>
      <c r="B14" s="126"/>
      <c r="C14" s="13" t="str">
        <f>CONCATENATE("Costo Mercancía ",Bases!C22)</f>
        <v xml:space="preserve">Costo Mercancía </v>
      </c>
      <c r="D14" s="58"/>
      <c r="E14" s="55"/>
      <c r="F14" s="99">
        <v>0</v>
      </c>
      <c r="G14" s="99">
        <f t="shared" si="2"/>
        <v>0</v>
      </c>
      <c r="H14" s="99">
        <f t="shared" si="0"/>
        <v>0</v>
      </c>
      <c r="I14" s="99">
        <f t="shared" si="1"/>
        <v>0</v>
      </c>
      <c r="J14" s="99">
        <f t="shared" si="1"/>
        <v>0</v>
      </c>
      <c r="K14" s="129"/>
      <c r="L14" s="129"/>
      <c r="M14" s="129"/>
      <c r="N14" s="129"/>
      <c r="O14" s="129"/>
      <c r="P14" s="130"/>
      <c r="Q14" s="25"/>
    </row>
    <row r="15" spans="1:20" ht="13.5" customHeight="1" x14ac:dyDescent="0.25">
      <c r="A15" s="25"/>
      <c r="B15" s="126"/>
      <c r="C15" s="13" t="str">
        <f>CONCATENATE("Costo Mercancía ",Bases!C23)</f>
        <v xml:space="preserve">Costo Mercancía </v>
      </c>
      <c r="D15" s="58"/>
      <c r="E15" s="55"/>
      <c r="F15" s="99">
        <v>0</v>
      </c>
      <c r="G15" s="99">
        <f t="shared" si="2"/>
        <v>0</v>
      </c>
      <c r="H15" s="99">
        <f t="shared" si="0"/>
        <v>0</v>
      </c>
      <c r="I15" s="99">
        <f t="shared" si="1"/>
        <v>0</v>
      </c>
      <c r="J15" s="99">
        <f t="shared" si="1"/>
        <v>0</v>
      </c>
      <c r="K15" s="129"/>
      <c r="L15" s="129"/>
      <c r="M15" s="129"/>
      <c r="N15" s="129"/>
      <c r="O15" s="129"/>
      <c r="P15" s="130"/>
      <c r="Q15" s="25"/>
    </row>
    <row r="16" spans="1:20" ht="13.5" customHeight="1" x14ac:dyDescent="0.25">
      <c r="A16" s="25"/>
      <c r="B16" s="126"/>
      <c r="C16" s="14" t="s">
        <v>195</v>
      </c>
      <c r="D16" s="133"/>
      <c r="E16" s="55"/>
      <c r="F16" s="134">
        <f>IF('Precios Ventas'!F36=0,0,SUMPRODUCT('Precios Ventas'!F19:F28,F6:F15)/'Precios Ventas'!F36)</f>
        <v>312000</v>
      </c>
      <c r="G16" s="134">
        <f>IF('Precios Ventas'!G36=0,0,SUMPRODUCT('Precios Ventas'!G19:G28,G6:G15)/'Precios Ventas'!G36)</f>
        <v>346569.6</v>
      </c>
      <c r="H16" s="134">
        <f>IF('Precios Ventas'!H36=0,0,SUMPRODUCT('Precios Ventas'!H19:H28,H6:H15)/'Precios Ventas'!H36)</f>
        <v>381330.53087999998</v>
      </c>
      <c r="I16" s="134">
        <f>IF('Precios Ventas'!I36=0,0,SUMPRODUCT('Precios Ventas'!I19:I28,I6:I15)/'Precios Ventas'!I36)</f>
        <v>411989.50556275196</v>
      </c>
      <c r="J16" s="135">
        <f>IF('Precios Ventas'!J36=0,0,SUMPRODUCT('Precios Ventas'!J19:J28,J6:J15)/'Precios Ventas'!J36)</f>
        <v>445113.46180999721</v>
      </c>
      <c r="K16" s="129"/>
      <c r="L16" s="129"/>
      <c r="M16" s="129"/>
      <c r="N16" s="129"/>
      <c r="O16" s="129"/>
      <c r="P16" s="130"/>
      <c r="Q16" s="25"/>
    </row>
    <row r="17" spans="1:17" ht="12.75" customHeight="1" x14ac:dyDescent="0.25">
      <c r="A17" s="25"/>
      <c r="B17" s="126"/>
      <c r="C17" s="15" t="s">
        <v>196</v>
      </c>
      <c r="D17" s="54"/>
      <c r="E17" s="55"/>
      <c r="F17" s="55"/>
      <c r="G17" s="55"/>
      <c r="H17" s="55"/>
      <c r="I17" s="55"/>
      <c r="J17" s="55"/>
      <c r="K17" s="129"/>
      <c r="L17" s="129"/>
      <c r="M17" s="129"/>
      <c r="N17" s="129"/>
      <c r="O17" s="129"/>
      <c r="P17" s="130"/>
      <c r="Q17" s="25"/>
    </row>
    <row r="18" spans="1:17" ht="12.75" customHeight="1" x14ac:dyDescent="0.25">
      <c r="A18" s="25"/>
      <c r="B18" s="65"/>
      <c r="C18" s="136" t="s">
        <v>197</v>
      </c>
      <c r="D18" s="58" t="s">
        <v>182</v>
      </c>
      <c r="E18" s="137"/>
      <c r="F18" s="99">
        <v>0</v>
      </c>
      <c r="G18" s="99">
        <f>(F18*Inflacion2)+F18</f>
        <v>0</v>
      </c>
      <c r="H18" s="99">
        <f>(G18*Inflacion3)+G18</f>
        <v>0</v>
      </c>
      <c r="I18" s="99">
        <f t="shared" ref="I18:J22" si="3">(H18*Inflacion4)+H18</f>
        <v>0</v>
      </c>
      <c r="J18" s="99">
        <f t="shared" si="3"/>
        <v>0</v>
      </c>
      <c r="K18" s="129"/>
      <c r="L18" s="129"/>
      <c r="M18" s="129"/>
      <c r="N18" s="129"/>
      <c r="O18" s="129"/>
      <c r="P18" s="130"/>
      <c r="Q18" s="25"/>
    </row>
    <row r="19" spans="1:17" ht="12.75" customHeight="1" x14ac:dyDescent="0.25">
      <c r="A19" s="87"/>
      <c r="B19" s="88"/>
      <c r="C19" s="136" t="s">
        <v>198</v>
      </c>
      <c r="D19" s="58" t="s">
        <v>182</v>
      </c>
      <c r="E19" s="55"/>
      <c r="F19" s="99">
        <v>0</v>
      </c>
      <c r="G19" s="99">
        <f>(F19*Inflacion2)+F19</f>
        <v>0</v>
      </c>
      <c r="H19" s="99">
        <f>(G19*Inflacion3)+G19</f>
        <v>0</v>
      </c>
      <c r="I19" s="99">
        <f t="shared" si="3"/>
        <v>0</v>
      </c>
      <c r="J19" s="99">
        <f t="shared" si="3"/>
        <v>0</v>
      </c>
      <c r="K19" s="129"/>
      <c r="L19" s="129"/>
      <c r="M19" s="129"/>
      <c r="N19" s="129"/>
      <c r="O19" s="129"/>
      <c r="P19" s="130"/>
      <c r="Q19" s="87"/>
    </row>
    <row r="20" spans="1:17" ht="16.5" customHeight="1" x14ac:dyDescent="0.25">
      <c r="A20" s="25"/>
      <c r="B20" s="65"/>
      <c r="C20" s="136" t="s">
        <v>22</v>
      </c>
      <c r="D20" s="58" t="s">
        <v>182</v>
      </c>
      <c r="E20" s="55"/>
      <c r="F20" s="99">
        <v>0</v>
      </c>
      <c r="G20" s="99">
        <f>(F20*Inflacion2)+F20</f>
        <v>0</v>
      </c>
      <c r="H20" s="99">
        <f>(G20*Inflacion3)+G20</f>
        <v>0</v>
      </c>
      <c r="I20" s="99">
        <f t="shared" si="3"/>
        <v>0</v>
      </c>
      <c r="J20" s="99">
        <f t="shared" si="3"/>
        <v>0</v>
      </c>
      <c r="K20" s="129"/>
      <c r="L20" s="129"/>
      <c r="M20" s="129"/>
      <c r="N20" s="129"/>
      <c r="O20" s="129"/>
      <c r="P20" s="130"/>
      <c r="Q20" s="25"/>
    </row>
    <row r="21" spans="1:17" ht="12.75" customHeight="1" x14ac:dyDescent="0.25">
      <c r="A21" s="25"/>
      <c r="B21" s="98"/>
      <c r="C21" s="136" t="s">
        <v>199</v>
      </c>
      <c r="D21" s="58" t="s">
        <v>182</v>
      </c>
      <c r="E21" s="55"/>
      <c r="F21" s="99">
        <v>0</v>
      </c>
      <c r="G21" s="99">
        <f>(F21*Inflacion2)+F21</f>
        <v>0</v>
      </c>
      <c r="H21" s="99">
        <f>(G21*Inflacion3)+G21</f>
        <v>0</v>
      </c>
      <c r="I21" s="99">
        <f t="shared" si="3"/>
        <v>0</v>
      </c>
      <c r="J21" s="99">
        <f t="shared" si="3"/>
        <v>0</v>
      </c>
      <c r="K21" s="129"/>
      <c r="L21" s="129"/>
      <c r="M21" s="129"/>
      <c r="N21" s="129"/>
      <c r="O21" s="129"/>
      <c r="P21" s="130"/>
      <c r="Q21" s="100"/>
    </row>
    <row r="22" spans="1:17" ht="12.75" customHeight="1" x14ac:dyDescent="0.25">
      <c r="A22" s="25"/>
      <c r="B22" s="98"/>
      <c r="C22" s="136" t="s">
        <v>200</v>
      </c>
      <c r="D22" s="58" t="s">
        <v>182</v>
      </c>
      <c r="E22" s="55"/>
      <c r="F22" s="99">
        <v>0</v>
      </c>
      <c r="G22" s="99">
        <f>(F22*Inflacion2)+F22</f>
        <v>0</v>
      </c>
      <c r="H22" s="99">
        <f>(G22*Inflacion3)+G22</f>
        <v>0</v>
      </c>
      <c r="I22" s="99">
        <f t="shared" si="3"/>
        <v>0</v>
      </c>
      <c r="J22" s="99">
        <f t="shared" si="3"/>
        <v>0</v>
      </c>
      <c r="K22" s="129"/>
      <c r="L22" s="129"/>
      <c r="M22" s="129"/>
      <c r="N22" s="129"/>
      <c r="O22" s="129"/>
      <c r="P22" s="130"/>
      <c r="Q22" s="100"/>
    </row>
    <row r="23" spans="1:17" ht="12.75" hidden="1" customHeight="1" x14ac:dyDescent="0.25">
      <c r="A23" s="25"/>
      <c r="B23" s="98"/>
      <c r="C23" s="136"/>
      <c r="D23" s="58" t="s">
        <v>182</v>
      </c>
      <c r="E23" s="55"/>
      <c r="F23" s="99">
        <v>0</v>
      </c>
      <c r="G23" s="99"/>
      <c r="H23" s="99"/>
      <c r="I23" s="99"/>
      <c r="J23" s="99"/>
      <c r="K23" s="129"/>
      <c r="L23" s="129"/>
      <c r="M23" s="129"/>
      <c r="N23" s="129"/>
      <c r="O23" s="129"/>
      <c r="P23" s="130"/>
      <c r="Q23" s="100"/>
    </row>
    <row r="24" spans="1:17" ht="12.75" hidden="1" customHeight="1" x14ac:dyDescent="0.25">
      <c r="A24" s="25"/>
      <c r="B24" s="98"/>
      <c r="C24" s="136"/>
      <c r="D24" s="58" t="s">
        <v>182</v>
      </c>
      <c r="E24" s="55"/>
      <c r="F24" s="99">
        <v>0</v>
      </c>
      <c r="G24" s="99"/>
      <c r="H24" s="99"/>
      <c r="I24" s="99"/>
      <c r="J24" s="99"/>
      <c r="K24" s="129"/>
      <c r="L24" s="129"/>
      <c r="M24" s="129"/>
      <c r="N24" s="129"/>
      <c r="O24" s="129"/>
      <c r="P24" s="130"/>
      <c r="Q24" s="100"/>
    </row>
    <row r="25" spans="1:17" ht="12.75" hidden="1" customHeight="1" x14ac:dyDescent="0.25">
      <c r="A25" s="25"/>
      <c r="B25" s="98"/>
      <c r="C25" s="136"/>
      <c r="D25" s="58" t="s">
        <v>182</v>
      </c>
      <c r="E25" s="55"/>
      <c r="F25" s="99">
        <v>0</v>
      </c>
      <c r="G25" s="99"/>
      <c r="H25" s="99"/>
      <c r="I25" s="99"/>
      <c r="J25" s="99"/>
      <c r="K25" s="129"/>
      <c r="L25" s="129"/>
      <c r="M25" s="129"/>
      <c r="N25" s="129"/>
      <c r="O25" s="129"/>
      <c r="P25" s="130"/>
      <c r="Q25" s="100"/>
    </row>
    <row r="26" spans="1:17" ht="12.75" hidden="1" customHeight="1" x14ac:dyDescent="0.25">
      <c r="A26" s="25"/>
      <c r="B26" s="98"/>
      <c r="C26" s="136"/>
      <c r="D26" s="58" t="s">
        <v>182</v>
      </c>
      <c r="E26" s="55"/>
      <c r="F26" s="99">
        <v>0</v>
      </c>
      <c r="G26" s="99"/>
      <c r="H26" s="99"/>
      <c r="I26" s="99"/>
      <c r="J26" s="99"/>
      <c r="K26" s="129"/>
      <c r="L26" s="129"/>
      <c r="M26" s="129"/>
      <c r="N26" s="129"/>
      <c r="O26" s="129"/>
      <c r="P26" s="130"/>
      <c r="Q26" s="100"/>
    </row>
    <row r="27" spans="1:17" ht="12.75" customHeight="1" x14ac:dyDescent="0.25">
      <c r="A27" s="25"/>
      <c r="B27" s="98"/>
      <c r="C27" s="18" t="s">
        <v>201</v>
      </c>
      <c r="D27" s="58" t="s">
        <v>182</v>
      </c>
      <c r="E27" s="55"/>
      <c r="F27" s="138">
        <f>SUM(F18:F26)</f>
        <v>0</v>
      </c>
      <c r="G27" s="138">
        <f>SUM(G18:G26)</f>
        <v>0</v>
      </c>
      <c r="H27" s="138">
        <f>SUM(H18:H26)</f>
        <v>0</v>
      </c>
      <c r="I27" s="138">
        <f>SUM(I18:I26)</f>
        <v>0</v>
      </c>
      <c r="J27" s="138">
        <f>SUM(J18:J26)</f>
        <v>0</v>
      </c>
      <c r="K27" s="129"/>
      <c r="L27" s="129"/>
      <c r="M27" s="129"/>
      <c r="N27" s="129"/>
      <c r="O27" s="129"/>
      <c r="P27" s="130"/>
      <c r="Q27" s="100"/>
    </row>
    <row r="28" spans="1:17" ht="12.75" customHeight="1" x14ac:dyDescent="0.25">
      <c r="A28" s="25"/>
      <c r="B28" s="98"/>
      <c r="C28" s="139"/>
      <c r="D28" s="139"/>
      <c r="E28" s="139"/>
      <c r="F28" s="139"/>
      <c r="G28" s="139"/>
      <c r="H28" s="139"/>
      <c r="I28" s="139"/>
      <c r="J28" s="139"/>
      <c r="K28" s="129"/>
      <c r="L28" s="129"/>
      <c r="M28" s="129"/>
      <c r="N28" s="129"/>
      <c r="O28" s="129"/>
      <c r="P28" s="130"/>
      <c r="Q28" s="100"/>
    </row>
    <row r="29" spans="1:17" ht="6" customHeight="1" x14ac:dyDescent="0.25">
      <c r="A29" s="25"/>
      <c r="B29" s="98"/>
      <c r="C29" s="140"/>
      <c r="D29" s="141"/>
      <c r="E29" s="141"/>
      <c r="F29" s="140"/>
      <c r="G29" s="141"/>
      <c r="H29" s="141"/>
      <c r="I29" s="141"/>
      <c r="J29" s="141"/>
      <c r="K29" s="129"/>
      <c r="L29" s="129"/>
      <c r="M29" s="129"/>
      <c r="N29" s="129"/>
      <c r="O29" s="129"/>
      <c r="P29" s="130"/>
      <c r="Q29" s="100"/>
    </row>
    <row r="30" spans="1:17" ht="57" customHeight="1" x14ac:dyDescent="0.25">
      <c r="A30" s="25"/>
      <c r="B30" s="98"/>
      <c r="C30" s="107" t="s">
        <v>190</v>
      </c>
      <c r="D30" s="430" t="s">
        <v>202</v>
      </c>
      <c r="E30" s="431"/>
      <c r="F30" s="431"/>
      <c r="G30" s="431"/>
      <c r="H30" s="431"/>
      <c r="I30" s="431"/>
      <c r="J30" s="431"/>
      <c r="K30" s="432"/>
      <c r="L30" s="129"/>
      <c r="M30" s="129"/>
      <c r="N30" s="129"/>
      <c r="O30" s="129"/>
      <c r="P30" s="130"/>
      <c r="Q30" s="100"/>
    </row>
    <row r="31" spans="1:17" ht="12.75" customHeight="1" x14ac:dyDescent="0.25">
      <c r="A31" s="25"/>
      <c r="B31" s="98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  <c r="Q31" s="100"/>
    </row>
    <row r="32" spans="1:17" ht="12.75" customHeight="1" x14ac:dyDescent="0.25">
      <c r="A32" s="25"/>
      <c r="B32" s="25"/>
      <c r="C32" s="108"/>
      <c r="D32" s="109"/>
      <c r="E32" s="109"/>
      <c r="F32" s="109"/>
      <c r="G32" s="109"/>
      <c r="H32" s="109"/>
      <c r="I32" s="109"/>
      <c r="J32" s="113"/>
      <c r="K32" s="113"/>
      <c r="L32" s="113"/>
      <c r="M32" s="113"/>
      <c r="N32" s="113"/>
      <c r="O32" s="113"/>
      <c r="P32" s="25"/>
      <c r="Q32" s="25"/>
    </row>
    <row r="33" spans="1:17" ht="12.75" hidden="1" customHeight="1" x14ac:dyDescent="0.25">
      <c r="A33" s="68"/>
      <c r="B33" s="68"/>
      <c r="C33" s="111"/>
      <c r="D33" s="61"/>
      <c r="E33" s="61"/>
      <c r="F33" s="61"/>
      <c r="G33" s="61"/>
      <c r="H33" s="61"/>
      <c r="I33" s="61"/>
      <c r="J33" s="55"/>
      <c r="K33" s="55"/>
      <c r="L33" s="55"/>
      <c r="M33" s="55"/>
      <c r="N33" s="55"/>
      <c r="O33" s="55"/>
      <c r="P33" s="68"/>
      <c r="Q33" s="68"/>
    </row>
    <row r="34" spans="1:17" ht="12.75" hidden="1" customHeight="1" x14ac:dyDescent="0.25">
      <c r="A34" s="68"/>
      <c r="B34" s="68"/>
      <c r="C34" s="111"/>
      <c r="D34" s="61"/>
      <c r="E34" s="61"/>
      <c r="F34" s="61"/>
      <c r="G34" s="61"/>
      <c r="H34" s="61"/>
      <c r="I34" s="61"/>
      <c r="J34" s="55"/>
      <c r="K34" s="55"/>
      <c r="L34" s="55"/>
      <c r="M34" s="55"/>
      <c r="N34" s="55"/>
      <c r="O34" s="55"/>
      <c r="P34" s="68"/>
      <c r="Q34" s="68"/>
    </row>
    <row r="35" spans="1:17" ht="12.75" hidden="1" customHeight="1" x14ac:dyDescent="0.25">
      <c r="A35" s="68"/>
      <c r="B35" s="68"/>
      <c r="C35" s="111"/>
      <c r="D35" s="61"/>
      <c r="E35" s="61"/>
      <c r="F35" s="61"/>
      <c r="G35" s="61"/>
      <c r="H35" s="61"/>
      <c r="I35" s="61"/>
      <c r="J35" s="55"/>
      <c r="K35" s="55"/>
      <c r="L35" s="55"/>
      <c r="M35" s="55"/>
      <c r="N35" s="55"/>
      <c r="O35" s="55"/>
      <c r="P35" s="68"/>
      <c r="Q35" s="68"/>
    </row>
    <row r="36" spans="1:17" ht="12.75" hidden="1" customHeight="1" x14ac:dyDescent="0.25">
      <c r="A36" s="68"/>
      <c r="B36" s="68"/>
      <c r="C36" s="111"/>
      <c r="D36" s="61"/>
      <c r="E36" s="61"/>
      <c r="F36" s="61"/>
      <c r="G36" s="61"/>
      <c r="H36" s="61"/>
      <c r="I36" s="61"/>
      <c r="J36" s="55"/>
      <c r="K36" s="55"/>
      <c r="L36" s="55"/>
      <c r="M36" s="55"/>
      <c r="N36" s="55"/>
      <c r="O36" s="55"/>
      <c r="P36" s="68"/>
      <c r="Q36" s="68"/>
    </row>
    <row r="37" spans="1:17" ht="12.75" hidden="1" customHeight="1" x14ac:dyDescent="0.25">
      <c r="A37" s="68"/>
      <c r="B37" s="68"/>
      <c r="C37" s="111"/>
      <c r="D37" s="61"/>
      <c r="E37" s="61"/>
      <c r="F37" s="61"/>
      <c r="G37" s="61"/>
      <c r="H37" s="61"/>
      <c r="I37" s="61"/>
      <c r="J37" s="55"/>
      <c r="K37" s="55"/>
      <c r="L37" s="55"/>
      <c r="M37" s="55"/>
      <c r="N37" s="55"/>
      <c r="O37" s="55"/>
      <c r="P37" s="68"/>
      <c r="Q37" s="68"/>
    </row>
    <row r="38" spans="1:17" ht="12.75" hidden="1" customHeight="1" x14ac:dyDescent="0.25">
      <c r="A38" s="68"/>
      <c r="B38" s="68"/>
      <c r="C38" s="111"/>
      <c r="D38" s="61"/>
      <c r="E38" s="61"/>
      <c r="F38" s="61"/>
      <c r="G38" s="61"/>
      <c r="H38" s="61"/>
      <c r="I38" s="61"/>
      <c r="J38" s="55"/>
      <c r="K38" s="55"/>
      <c r="L38" s="55"/>
      <c r="M38" s="55"/>
      <c r="N38" s="55"/>
      <c r="O38" s="55"/>
      <c r="P38" s="68"/>
      <c r="Q38" s="68"/>
    </row>
    <row r="39" spans="1:17" ht="12.75" hidden="1" customHeight="1" x14ac:dyDescent="0.25">
      <c r="A39" s="68"/>
      <c r="B39" s="68"/>
      <c r="C39" s="111"/>
      <c r="D39" s="61"/>
      <c r="E39" s="61"/>
      <c r="F39" s="61"/>
      <c r="G39" s="61"/>
      <c r="H39" s="61"/>
      <c r="I39" s="61"/>
      <c r="J39" s="55"/>
      <c r="K39" s="55"/>
      <c r="L39" s="55"/>
      <c r="M39" s="55"/>
      <c r="N39" s="55"/>
      <c r="O39" s="55"/>
      <c r="P39" s="68"/>
      <c r="Q39" s="68"/>
    </row>
    <row r="40" spans="1:17" ht="12.75" hidden="1" customHeight="1" x14ac:dyDescent="0.25">
      <c r="A40" s="68"/>
      <c r="B40" s="68"/>
      <c r="C40" s="111"/>
      <c r="D40" s="61"/>
      <c r="E40" s="61"/>
      <c r="F40" s="61"/>
      <c r="G40" s="61"/>
      <c r="H40" s="61"/>
      <c r="I40" s="61"/>
      <c r="J40" s="55"/>
      <c r="K40" s="55"/>
      <c r="L40" s="55"/>
      <c r="M40" s="55"/>
      <c r="N40" s="55"/>
      <c r="O40" s="55"/>
      <c r="P40" s="68"/>
      <c r="Q40" s="68"/>
    </row>
    <row r="41" spans="1:17" ht="12.75" hidden="1" customHeight="1" x14ac:dyDescent="0.25">
      <c r="A41" s="68"/>
      <c r="B41" s="68"/>
      <c r="C41" s="111"/>
      <c r="D41" s="61"/>
      <c r="E41" s="61"/>
      <c r="F41" s="61"/>
      <c r="G41" s="61"/>
      <c r="H41" s="61"/>
      <c r="I41" s="61"/>
      <c r="J41" s="55"/>
      <c r="K41" s="55"/>
      <c r="L41" s="55"/>
      <c r="M41" s="55"/>
      <c r="N41" s="55"/>
      <c r="O41" s="55"/>
      <c r="P41" s="68"/>
      <c r="Q41" s="68"/>
    </row>
    <row r="42" spans="1:17" ht="12.75" hidden="1" customHeight="1" x14ac:dyDescent="0.25">
      <c r="A42" s="68"/>
      <c r="B42" s="68"/>
      <c r="C42" s="111"/>
      <c r="D42" s="61"/>
      <c r="E42" s="61"/>
      <c r="F42" s="61"/>
      <c r="G42" s="61"/>
      <c r="H42" s="61"/>
      <c r="I42" s="61"/>
      <c r="J42" s="55"/>
      <c r="K42" s="55"/>
      <c r="L42" s="55"/>
      <c r="M42" s="55"/>
      <c r="N42" s="55"/>
      <c r="O42" s="55"/>
      <c r="P42" s="68"/>
      <c r="Q42" s="68"/>
    </row>
    <row r="43" spans="1:17" ht="12.75" hidden="1" customHeight="1" x14ac:dyDescent="0.25">
      <c r="A43" s="68"/>
      <c r="B43" s="68"/>
      <c r="C43" s="111"/>
      <c r="D43" s="61"/>
      <c r="E43" s="61"/>
      <c r="F43" s="61"/>
      <c r="G43" s="61"/>
      <c r="H43" s="61"/>
      <c r="I43" s="61"/>
      <c r="J43" s="55"/>
      <c r="K43" s="55"/>
      <c r="L43" s="55"/>
      <c r="M43" s="55"/>
      <c r="N43" s="55"/>
      <c r="O43" s="55"/>
      <c r="P43" s="68"/>
      <c r="Q43" s="68"/>
    </row>
    <row r="44" spans="1:17" ht="12.75" hidden="1" customHeight="1" x14ac:dyDescent="0.25">
      <c r="A44" s="68"/>
      <c r="B44" s="68"/>
      <c r="C44" s="111"/>
      <c r="D44" s="61"/>
      <c r="E44" s="61"/>
      <c r="F44" s="61"/>
      <c r="G44" s="61"/>
      <c r="H44" s="61"/>
      <c r="I44" s="61"/>
      <c r="J44" s="55"/>
      <c r="K44" s="55"/>
      <c r="L44" s="55"/>
      <c r="M44" s="55"/>
      <c r="N44" s="55"/>
      <c r="O44" s="55"/>
      <c r="P44" s="68"/>
      <c r="Q44" s="68"/>
    </row>
    <row r="45" spans="1:17" ht="12.75" hidden="1" customHeight="1" x14ac:dyDescent="0.25">
      <c r="A45" s="68"/>
      <c r="B45" s="68"/>
      <c r="C45" s="111"/>
      <c r="D45" s="61"/>
      <c r="E45" s="61"/>
      <c r="F45" s="61"/>
      <c r="G45" s="61"/>
      <c r="H45" s="61"/>
      <c r="I45" s="61"/>
      <c r="J45" s="55"/>
      <c r="K45" s="55"/>
      <c r="L45" s="55"/>
      <c r="M45" s="55"/>
      <c r="N45" s="55"/>
      <c r="O45" s="55"/>
      <c r="P45" s="68"/>
      <c r="Q45" s="68"/>
    </row>
    <row r="46" spans="1:17" ht="12.75" hidden="1" customHeight="1" x14ac:dyDescent="0.25">
      <c r="A46" s="68"/>
      <c r="B46" s="68"/>
      <c r="C46" s="111"/>
      <c r="D46" s="61"/>
      <c r="E46" s="61"/>
      <c r="F46" s="61"/>
      <c r="G46" s="61"/>
      <c r="H46" s="61"/>
      <c r="I46" s="61"/>
      <c r="J46" s="55"/>
      <c r="K46" s="55"/>
      <c r="L46" s="55"/>
      <c r="M46" s="55"/>
      <c r="N46" s="55"/>
      <c r="O46" s="55"/>
      <c r="P46" s="68"/>
      <c r="Q46" s="68"/>
    </row>
    <row r="47" spans="1:17" ht="12.75" hidden="1" customHeight="1" x14ac:dyDescent="0.25">
      <c r="A47" s="68"/>
      <c r="B47" s="68"/>
      <c r="C47" s="111"/>
      <c r="D47" s="61"/>
      <c r="E47" s="61"/>
      <c r="F47" s="61"/>
      <c r="G47" s="61"/>
      <c r="H47" s="61"/>
      <c r="I47" s="61"/>
      <c r="J47" s="55"/>
      <c r="K47" s="55"/>
      <c r="L47" s="55"/>
      <c r="M47" s="55"/>
      <c r="N47" s="55"/>
      <c r="O47" s="55"/>
      <c r="P47" s="68"/>
      <c r="Q47" s="68"/>
    </row>
    <row r="48" spans="1:17" ht="12.75" hidden="1" customHeight="1" x14ac:dyDescent="0.25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</row>
    <row r="49" spans="1:17" ht="12.75" hidden="1" customHeight="1" x14ac:dyDescent="0.25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</row>
    <row r="50" spans="1:17" ht="12.75" hidden="1" customHeight="1" x14ac:dyDescent="0.25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</row>
    <row r="51" spans="1:17" ht="12.75" hidden="1" customHeight="1" x14ac:dyDescent="0.25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</row>
    <row r="52" spans="1:17" ht="12.75" hidden="1" customHeight="1" x14ac:dyDescent="0.25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</row>
    <row r="53" spans="1:17" ht="12.75" hidden="1" customHeight="1" x14ac:dyDescent="0.25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</row>
    <row r="54" spans="1:17" ht="12.75" hidden="1" customHeight="1" x14ac:dyDescent="0.25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</row>
    <row r="55" spans="1:17" ht="12.75" hidden="1" customHeight="1" x14ac:dyDescent="0.25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</row>
    <row r="56" spans="1:17" ht="12.75" hidden="1" customHeight="1" x14ac:dyDescent="0.25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</row>
    <row r="57" spans="1:17" ht="12.75" hidden="1" customHeight="1" x14ac:dyDescent="0.25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</row>
    <row r="58" spans="1:17" ht="12.75" hidden="1" customHeight="1" x14ac:dyDescent="0.25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</row>
    <row r="59" spans="1:17" ht="12.75" hidden="1" customHeight="1" x14ac:dyDescent="0.25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</row>
    <row r="60" spans="1:17" ht="12.75" hidden="1" customHeight="1" x14ac:dyDescent="0.25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</row>
    <row r="61" spans="1:17" ht="12.75" hidden="1" customHeight="1" x14ac:dyDescent="0.25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</row>
    <row r="62" spans="1:17" ht="12.75" hidden="1" customHeight="1" x14ac:dyDescent="0.25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</row>
    <row r="63" spans="1:17" ht="12.75" hidden="1" customHeight="1" x14ac:dyDescent="0.25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</row>
    <row r="64" spans="1:17" ht="12.75" hidden="1" customHeight="1" x14ac:dyDescent="0.25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7" ht="12.75" hidden="1" customHeight="1" x14ac:dyDescent="0.25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7" ht="12.75" hidden="1" customHeight="1" x14ac:dyDescent="0.25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</row>
    <row r="67" spans="1:17" ht="12.75" hidden="1" customHeight="1" x14ac:dyDescent="0.25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</row>
    <row r="68" spans="1:17" ht="12.75" hidden="1" customHeight="1" x14ac:dyDescent="0.25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</row>
    <row r="69" spans="1:17" ht="12.75" hidden="1" customHeight="1" x14ac:dyDescent="0.25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</row>
    <row r="70" spans="1:17" ht="12.75" hidden="1" customHeight="1" x14ac:dyDescent="0.25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</row>
    <row r="71" spans="1:17" ht="12.75" hidden="1" customHeight="1" x14ac:dyDescent="0.25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</row>
    <row r="72" spans="1:17" ht="12.75" hidden="1" customHeight="1" x14ac:dyDescent="0.25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</row>
    <row r="73" spans="1:17" ht="12.75" hidden="1" customHeight="1" x14ac:dyDescent="0.25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</row>
    <row r="74" spans="1:17" ht="12.75" hidden="1" customHeight="1" x14ac:dyDescent="0.25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7" ht="12.75" hidden="1" customHeight="1" x14ac:dyDescent="0.25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</row>
    <row r="76" spans="1:17" ht="12.75" hidden="1" customHeight="1" x14ac:dyDescent="0.25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</row>
    <row r="77" spans="1:17" ht="12.75" hidden="1" customHeight="1" x14ac:dyDescent="0.25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</row>
    <row r="78" spans="1:17" ht="12.75" hidden="1" customHeight="1" x14ac:dyDescent="0.25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</row>
    <row r="79" spans="1:17" ht="12.75" hidden="1" customHeight="1" x14ac:dyDescent="0.25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</row>
    <row r="80" spans="1:17" ht="12.75" hidden="1" customHeight="1" x14ac:dyDescent="0.25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</row>
    <row r="81" spans="1:17" ht="12.75" hidden="1" customHeight="1" x14ac:dyDescent="0.25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</row>
    <row r="82" spans="1:17" ht="12.75" hidden="1" customHeight="1" x14ac:dyDescent="0.25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</row>
    <row r="83" spans="1:17" ht="12.75" hidden="1" customHeight="1" x14ac:dyDescent="0.25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</row>
    <row r="84" spans="1:17" ht="12.75" hidden="1" customHeight="1" x14ac:dyDescent="0.25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</row>
    <row r="85" spans="1:17" ht="12.75" hidden="1" customHeight="1" x14ac:dyDescent="0.25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</row>
    <row r="86" spans="1:17" ht="12.75" hidden="1" customHeight="1" x14ac:dyDescent="0.25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</row>
    <row r="87" spans="1:17" ht="12.75" hidden="1" customHeight="1" x14ac:dyDescent="0.25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7" ht="12.75" hidden="1" customHeight="1" x14ac:dyDescent="0.25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</row>
    <row r="89" spans="1:17" ht="12.75" hidden="1" customHeight="1" x14ac:dyDescent="0.25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</row>
    <row r="90" spans="1:17" ht="12.75" hidden="1" customHeight="1" x14ac:dyDescent="0.25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</row>
    <row r="91" spans="1:17" ht="12.75" hidden="1" customHeight="1" x14ac:dyDescent="0.25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</row>
    <row r="92" spans="1:17" ht="12.75" hidden="1" customHeight="1" x14ac:dyDescent="0.25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</row>
    <row r="93" spans="1:17" ht="12.75" hidden="1" customHeight="1" x14ac:dyDescent="0.25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</row>
    <row r="94" spans="1:17" ht="12.75" hidden="1" customHeight="1" x14ac:dyDescent="0.25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</row>
    <row r="95" spans="1:17" ht="12.75" hidden="1" customHeight="1" x14ac:dyDescent="0.25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</row>
    <row r="96" spans="1:17" ht="12.75" hidden="1" customHeight="1" x14ac:dyDescent="0.25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</row>
    <row r="97" spans="1:17" ht="12.75" hidden="1" customHeight="1" x14ac:dyDescent="0.25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</row>
    <row r="98" spans="1:17" ht="12.75" hidden="1" customHeight="1" x14ac:dyDescent="0.25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</row>
    <row r="99" spans="1:17" ht="12.75" hidden="1" customHeight="1" x14ac:dyDescent="0.25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</row>
    <row r="100" spans="1:17" ht="12.75" hidden="1" customHeight="1" x14ac:dyDescent="0.25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</row>
    <row r="101" spans="1:17" ht="12.75" hidden="1" customHeight="1" x14ac:dyDescent="0.25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</row>
    <row r="102" spans="1:17" ht="12.75" hidden="1" customHeight="1" x14ac:dyDescent="0.25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</row>
    <row r="103" spans="1:17" ht="12.75" hidden="1" customHeight="1" x14ac:dyDescent="0.25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</row>
    <row r="104" spans="1:17" ht="12.75" hidden="1" customHeight="1" x14ac:dyDescent="0.25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</row>
    <row r="105" spans="1:17" ht="12.75" hidden="1" customHeight="1" x14ac:dyDescent="0.25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</row>
    <row r="106" spans="1:17" ht="12.75" hidden="1" customHeight="1" x14ac:dyDescent="0.25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</row>
    <row r="107" spans="1:17" ht="12.75" hidden="1" customHeight="1" x14ac:dyDescent="0.25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</row>
    <row r="108" spans="1:17" ht="12.75" hidden="1" customHeight="1" x14ac:dyDescent="0.25">
      <c r="A108" s="68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</row>
    <row r="109" spans="1:17" ht="12.75" hidden="1" customHeight="1" x14ac:dyDescent="0.25">
      <c r="A109" s="68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2.75" hidden="1" customHeight="1" x14ac:dyDescent="0.25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</row>
    <row r="111" spans="1:17" ht="12.75" hidden="1" customHeight="1" x14ac:dyDescent="0.25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</row>
    <row r="112" spans="1:17" ht="12.75" hidden="1" customHeight="1" x14ac:dyDescent="0.25">
      <c r="A112" s="68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</row>
    <row r="113" spans="1:17" ht="12.75" hidden="1" customHeight="1" x14ac:dyDescent="0.25">
      <c r="A113" s="68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</row>
    <row r="114" spans="1:17" ht="12.75" hidden="1" customHeight="1" x14ac:dyDescent="0.25">
      <c r="A114" s="68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</row>
    <row r="115" spans="1:17" ht="12.75" hidden="1" customHeight="1" x14ac:dyDescent="0.25">
      <c r="A115" s="68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</row>
    <row r="116" spans="1:17" ht="12.75" hidden="1" customHeight="1" x14ac:dyDescent="0.25">
      <c r="A116" s="68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</row>
    <row r="117" spans="1:17" ht="12.75" hidden="1" customHeight="1" x14ac:dyDescent="0.25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</row>
    <row r="118" spans="1:17" ht="12.75" hidden="1" customHeight="1" x14ac:dyDescent="0.25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</row>
    <row r="119" spans="1:17" ht="12.75" hidden="1" customHeight="1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</row>
    <row r="120" spans="1:17" ht="12.75" hidden="1" customHeight="1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</row>
    <row r="121" spans="1:17" ht="12.75" hidden="1" customHeight="1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</row>
    <row r="122" spans="1:17" ht="12.75" hidden="1" customHeight="1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</row>
    <row r="123" spans="1:17" ht="12.75" hidden="1" customHeight="1" x14ac:dyDescent="0.25">
      <c r="A123" s="68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</row>
    <row r="124" spans="1:17" ht="12.75" hidden="1" customHeight="1" x14ac:dyDescent="0.25">
      <c r="A124" s="68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</row>
    <row r="125" spans="1:17" ht="12.75" hidden="1" customHeight="1" x14ac:dyDescent="0.25">
      <c r="A125" s="68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</row>
    <row r="126" spans="1:17" ht="12.75" hidden="1" customHeight="1" x14ac:dyDescent="0.25">
      <c r="A126" s="68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</row>
    <row r="127" spans="1:17" ht="12.75" hidden="1" customHeight="1" x14ac:dyDescent="0.25">
      <c r="A127" s="68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</row>
    <row r="128" spans="1:17" ht="12.75" hidden="1" customHeight="1" x14ac:dyDescent="0.25">
      <c r="A128" s="68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</row>
    <row r="129" spans="1:17" ht="12.75" hidden="1" customHeight="1" x14ac:dyDescent="0.25">
      <c r="A129" s="68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</row>
    <row r="130" spans="1:17" ht="12.75" hidden="1" customHeight="1" x14ac:dyDescent="0.25">
      <c r="A130" s="68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</row>
    <row r="131" spans="1:17" ht="12.75" hidden="1" customHeight="1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</row>
    <row r="132" spans="1:17" ht="12.75" hidden="1" customHeight="1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</row>
    <row r="133" spans="1:17" ht="12.75" hidden="1" customHeight="1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</row>
    <row r="134" spans="1:17" ht="12.75" hidden="1" customHeight="1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</row>
    <row r="135" spans="1:17" ht="12.75" hidden="1" customHeight="1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</row>
    <row r="136" spans="1:17" ht="12.75" hidden="1" customHeight="1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</row>
    <row r="137" spans="1:17" ht="12.75" hidden="1" customHeight="1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</row>
    <row r="138" spans="1:17" ht="12.75" hidden="1" customHeight="1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</row>
    <row r="139" spans="1:17" ht="12.75" hidden="1" customHeight="1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</row>
    <row r="140" spans="1:17" ht="12.75" hidden="1" customHeight="1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</row>
    <row r="141" spans="1:17" ht="12.75" hidden="1" customHeight="1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</row>
    <row r="142" spans="1:17" ht="12.75" hidden="1" customHeight="1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</row>
    <row r="143" spans="1:17" ht="12.75" hidden="1" customHeight="1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</row>
    <row r="144" spans="1:17" ht="12.75" hidden="1" customHeight="1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</row>
    <row r="145" spans="1:17" ht="12.75" hidden="1" customHeight="1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</row>
    <row r="146" spans="1:17" ht="12.75" hidden="1" customHeight="1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</row>
    <row r="147" spans="1:17" ht="12.75" hidden="1" customHeight="1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</row>
    <row r="148" spans="1:17" ht="12.75" hidden="1" customHeight="1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</row>
    <row r="149" spans="1:17" ht="12.75" hidden="1" customHeight="1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</row>
    <row r="150" spans="1:17" ht="12.75" hidden="1" customHeight="1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</row>
    <row r="151" spans="1:17" ht="12.75" hidden="1" customHeight="1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</row>
    <row r="152" spans="1:17" ht="12.75" hidden="1" customHeight="1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</row>
    <row r="153" spans="1:17" ht="12.75" hidden="1" customHeight="1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</row>
    <row r="154" spans="1:17" ht="12.75" hidden="1" customHeight="1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</row>
    <row r="155" spans="1:17" ht="12.75" hidden="1" customHeight="1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</row>
    <row r="156" spans="1:17" ht="12.75" hidden="1" customHeight="1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</row>
    <row r="157" spans="1:17" ht="12.75" hidden="1" customHeight="1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</row>
    <row r="158" spans="1:17" ht="12.75" hidden="1" customHeight="1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</row>
    <row r="159" spans="1:17" ht="12.75" hidden="1" customHeight="1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</row>
    <row r="160" spans="1:17" ht="12.75" hidden="1" customHeight="1" x14ac:dyDescent="0.25">
      <c r="A160" s="68"/>
      <c r="B160" s="68"/>
      <c r="C160" s="68"/>
      <c r="D160" s="61"/>
      <c r="E160" s="61"/>
      <c r="F160" s="61"/>
      <c r="G160" s="61"/>
      <c r="H160" s="61"/>
      <c r="I160" s="61"/>
      <c r="J160" s="68"/>
      <c r="K160" s="68"/>
      <c r="L160" s="68"/>
      <c r="M160" s="68"/>
      <c r="N160" s="68"/>
      <c r="O160" s="68"/>
      <c r="P160" s="68"/>
      <c r="Q160" s="68"/>
    </row>
    <row r="161" spans="1:17" ht="12.75" hidden="1" customHeight="1" x14ac:dyDescent="0.25">
      <c r="A161" s="68"/>
      <c r="B161" s="68"/>
      <c r="C161" s="68"/>
      <c r="D161" s="61"/>
      <c r="E161" s="61"/>
      <c r="F161" s="61"/>
      <c r="G161" s="61"/>
      <c r="H161" s="61"/>
      <c r="I161" s="61"/>
      <c r="J161" s="68"/>
      <c r="K161" s="68"/>
      <c r="L161" s="68"/>
      <c r="M161" s="68"/>
      <c r="N161" s="68"/>
      <c r="O161" s="68"/>
      <c r="P161" s="68"/>
      <c r="Q161" s="68"/>
    </row>
    <row r="162" spans="1:17" ht="12.75" hidden="1" customHeight="1" x14ac:dyDescent="0.25">
      <c r="A162" s="68"/>
      <c r="B162" s="68"/>
      <c r="C162" s="68"/>
      <c r="D162" s="61"/>
      <c r="E162" s="61"/>
      <c r="F162" s="61"/>
      <c r="G162" s="61"/>
      <c r="H162" s="61"/>
      <c r="I162" s="61"/>
      <c r="J162" s="68"/>
      <c r="K162" s="68"/>
      <c r="L162" s="68"/>
      <c r="M162" s="68"/>
      <c r="N162" s="68"/>
      <c r="O162" s="68"/>
      <c r="P162" s="68"/>
      <c r="Q162" s="68"/>
    </row>
    <row r="163" spans="1:17" ht="12.75" hidden="1" customHeight="1" x14ac:dyDescent="0.25">
      <c r="A163" s="68"/>
      <c r="B163" s="68"/>
      <c r="C163" s="68"/>
      <c r="D163" s="61"/>
      <c r="E163" s="61"/>
      <c r="F163" s="61"/>
      <c r="G163" s="61"/>
      <c r="H163" s="61"/>
      <c r="I163" s="61"/>
      <c r="J163" s="68"/>
      <c r="K163" s="68"/>
      <c r="L163" s="68"/>
      <c r="M163" s="68"/>
      <c r="N163" s="68"/>
      <c r="O163" s="68"/>
      <c r="P163" s="68"/>
      <c r="Q163" s="68"/>
    </row>
    <row r="164" spans="1:17" ht="12.75" hidden="1" customHeight="1" x14ac:dyDescent="0.25">
      <c r="A164" s="68"/>
      <c r="B164" s="68"/>
      <c r="C164" s="68"/>
      <c r="D164" s="114" t="s">
        <v>191</v>
      </c>
      <c r="E164" s="114"/>
      <c r="F164" s="114"/>
      <c r="G164" s="114"/>
      <c r="H164" s="114"/>
      <c r="I164" s="114"/>
      <c r="J164" s="68"/>
      <c r="K164" s="68"/>
      <c r="L164" s="68"/>
      <c r="M164" s="68"/>
      <c r="N164" s="68"/>
      <c r="O164" s="68"/>
      <c r="P164" s="68"/>
      <c r="Q164" s="68"/>
    </row>
    <row r="165" spans="1:17" ht="12.75" hidden="1" customHeight="1" x14ac:dyDescent="0.25">
      <c r="A165" s="68"/>
      <c r="B165" s="68"/>
      <c r="C165" s="111"/>
      <c r="D165" s="61"/>
      <c r="E165" s="61"/>
      <c r="F165" s="61"/>
      <c r="G165" s="61"/>
      <c r="H165" s="61"/>
      <c r="I165" s="61"/>
      <c r="J165" s="55"/>
      <c r="K165" s="55"/>
      <c r="L165" s="55"/>
      <c r="M165" s="55"/>
      <c r="N165" s="55"/>
      <c r="O165" s="55"/>
      <c r="P165" s="68"/>
      <c r="Q165" s="68"/>
    </row>
    <row r="166" spans="1:17" ht="12.75" hidden="1" customHeight="1" x14ac:dyDescent="0.25">
      <c r="A166" s="68"/>
      <c r="B166" s="68"/>
      <c r="C166" s="111"/>
      <c r="D166" s="61"/>
      <c r="E166" s="61"/>
      <c r="F166" s="61"/>
      <c r="G166" s="61"/>
      <c r="H166" s="61"/>
      <c r="I166" s="61"/>
      <c r="J166" s="55"/>
      <c r="K166" s="55"/>
      <c r="L166" s="55"/>
      <c r="M166" s="55"/>
      <c r="N166" s="55"/>
      <c r="O166" s="55"/>
      <c r="P166" s="68"/>
      <c r="Q166" s="68"/>
    </row>
    <row r="167" spans="1:17" ht="12.75" hidden="1" customHeight="1" x14ac:dyDescent="0.25">
      <c r="A167" s="68"/>
      <c r="B167" s="68"/>
      <c r="C167" s="111"/>
      <c r="D167" s="61"/>
      <c r="E167" s="61"/>
      <c r="F167" s="61"/>
      <c r="G167" s="61"/>
      <c r="H167" s="61"/>
      <c r="I167" s="61"/>
      <c r="J167" s="55"/>
      <c r="K167" s="55"/>
      <c r="L167" s="55"/>
      <c r="M167" s="55"/>
      <c r="N167" s="55"/>
      <c r="O167" s="55"/>
      <c r="P167" s="68"/>
      <c r="Q167" s="68"/>
    </row>
    <row r="168" spans="1:17" ht="12.75" hidden="1" customHeight="1" x14ac:dyDescent="0.25">
      <c r="A168" s="68"/>
      <c r="B168" s="68"/>
      <c r="C168" s="111"/>
      <c r="D168" s="61"/>
      <c r="E168" s="61"/>
      <c r="F168" s="61"/>
      <c r="G168" s="61"/>
      <c r="H168" s="61"/>
      <c r="I168" s="61"/>
      <c r="J168" s="55"/>
      <c r="K168" s="55"/>
      <c r="L168" s="55"/>
      <c r="M168" s="55"/>
      <c r="N168" s="55"/>
      <c r="O168" s="55"/>
      <c r="P168" s="68"/>
      <c r="Q168" s="68"/>
    </row>
    <row r="169" spans="1:17" ht="12.75" hidden="1" customHeight="1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</row>
    <row r="170" spans="1:17" ht="12.75" hidden="1" customHeight="1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</row>
    <row r="171" spans="1:17" ht="12.75" hidden="1" customHeight="1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</row>
    <row r="172" spans="1:17" ht="12.75" hidden="1" customHeight="1" x14ac:dyDescent="0.25">
      <c r="A172" s="68"/>
      <c r="B172" s="68"/>
      <c r="C172" s="111"/>
      <c r="D172" s="61"/>
      <c r="E172" s="61"/>
      <c r="F172" s="61"/>
      <c r="G172" s="61"/>
      <c r="H172" s="61"/>
      <c r="I172" s="61"/>
      <c r="J172" s="55"/>
      <c r="K172" s="55"/>
      <c r="L172" s="55"/>
      <c r="M172" s="55"/>
      <c r="N172" s="55"/>
      <c r="O172" s="55"/>
      <c r="P172" s="68"/>
      <c r="Q172" s="68"/>
    </row>
    <row r="173" spans="1:17" ht="12.75" customHeight="1" x14ac:dyDescent="0.25"/>
    <row r="174" spans="1:17" ht="12.75" customHeight="1" x14ac:dyDescent="0.25"/>
    <row r="175" spans="1:17" ht="12.75" customHeight="1" x14ac:dyDescent="0.25"/>
    <row r="176" spans="1:17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1">
    <mergeCell ref="D30:K30"/>
  </mergeCells>
  <pageMargins left="0.7" right="0.7" top="0.75" bottom="0.75" header="0" footer="0"/>
  <pageSetup orientation="landscape"/>
  <headerFooter>
    <oddHeader>&amp;C&amp;A</oddHeader>
    <oddFooter>&amp;R&amp;P de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CF305"/>
  </sheetPr>
  <dimension ref="A1:I1000"/>
  <sheetViews>
    <sheetView workbookViewId="0">
      <selection activeCell="E13" sqref="E13"/>
    </sheetView>
  </sheetViews>
  <sheetFormatPr baseColWidth="10" defaultColWidth="12.5546875" defaultRowHeight="15" customHeight="1" x14ac:dyDescent="0.25"/>
  <cols>
    <col min="1" max="2" width="1.77734375" customWidth="1"/>
    <col min="3" max="3" width="42.77734375" customWidth="1"/>
    <col min="4" max="4" width="19.44140625" customWidth="1"/>
    <col min="5" max="5" width="21.77734375" customWidth="1"/>
    <col min="6" max="6" width="15.44140625" customWidth="1"/>
    <col min="7" max="7" width="31.21875" customWidth="1"/>
    <col min="8" max="8" width="7.77734375" customWidth="1"/>
    <col min="9" max="9" width="2.77734375" customWidth="1"/>
    <col min="10" max="26" width="10" customWidth="1"/>
  </cols>
  <sheetData>
    <row r="1" spans="1:9" ht="18.75" customHeight="1" x14ac:dyDescent="0.25">
      <c r="A1" s="7"/>
      <c r="B1" s="9"/>
      <c r="C1" s="7" t="s">
        <v>117</v>
      </c>
      <c r="D1" s="27"/>
      <c r="E1" s="120"/>
      <c r="F1" s="120"/>
      <c r="G1" s="120"/>
      <c r="H1" s="8" t="s">
        <v>29</v>
      </c>
      <c r="I1" s="87"/>
    </row>
    <row r="2" spans="1:9" ht="6.75" customHeight="1" x14ac:dyDescent="0.25">
      <c r="A2" s="25"/>
      <c r="B2" s="122"/>
      <c r="C2" s="123"/>
      <c r="D2" s="124"/>
      <c r="E2" s="124"/>
      <c r="F2" s="124"/>
      <c r="G2" s="124"/>
      <c r="H2" s="124"/>
      <c r="I2" s="25"/>
    </row>
    <row r="3" spans="1:9" ht="18" customHeight="1" x14ac:dyDescent="0.25">
      <c r="A3" s="87"/>
      <c r="B3" s="142"/>
      <c r="C3" s="143" t="s">
        <v>203</v>
      </c>
      <c r="D3" s="144"/>
      <c r="E3" s="144"/>
      <c r="F3" s="139"/>
      <c r="G3" s="139"/>
      <c r="H3" s="145"/>
      <c r="I3" s="87"/>
    </row>
    <row r="4" spans="1:9" ht="16.5" customHeight="1" x14ac:dyDescent="0.25">
      <c r="A4" s="25"/>
      <c r="B4" s="126"/>
      <c r="C4" s="146" t="s">
        <v>204</v>
      </c>
      <c r="D4" s="433"/>
      <c r="E4" s="434"/>
      <c r="F4" s="434"/>
      <c r="G4" s="435"/>
      <c r="H4" s="132"/>
      <c r="I4" s="25"/>
    </row>
    <row r="5" spans="1:9" ht="16.5" customHeight="1" x14ac:dyDescent="0.25">
      <c r="A5" s="25"/>
      <c r="B5" s="126"/>
      <c r="C5" s="147" t="s">
        <v>205</v>
      </c>
      <c r="D5" s="436"/>
      <c r="E5" s="437"/>
      <c r="F5" s="437"/>
      <c r="G5" s="438"/>
      <c r="H5" s="132"/>
      <c r="I5" s="25"/>
    </row>
    <row r="6" spans="1:9" ht="55.5" customHeight="1" x14ac:dyDescent="0.3">
      <c r="A6" s="25"/>
      <c r="B6" s="148"/>
      <c r="C6" s="149" t="s">
        <v>206</v>
      </c>
      <c r="D6" s="150" t="s">
        <v>207</v>
      </c>
      <c r="E6" s="150" t="s">
        <v>208</v>
      </c>
      <c r="F6" s="150" t="s">
        <v>209</v>
      </c>
      <c r="G6" s="150" t="s">
        <v>210</v>
      </c>
      <c r="H6" s="132"/>
      <c r="I6" s="100"/>
    </row>
    <row r="7" spans="1:9" ht="27" customHeight="1" x14ac:dyDescent="0.25">
      <c r="A7" s="25"/>
      <c r="B7" s="148"/>
      <c r="C7" s="151" t="s">
        <v>211</v>
      </c>
      <c r="D7" s="151"/>
      <c r="E7" s="151"/>
      <c r="F7" s="151"/>
      <c r="G7" s="151"/>
      <c r="H7" s="152"/>
      <c r="I7" s="100"/>
    </row>
    <row r="8" spans="1:9" ht="27" customHeight="1" x14ac:dyDescent="0.25">
      <c r="A8" s="25"/>
      <c r="B8" s="148"/>
      <c r="C8" s="151" t="s">
        <v>212</v>
      </c>
      <c r="D8" s="151"/>
      <c r="E8" s="151"/>
      <c r="F8" s="151"/>
      <c r="G8" s="151"/>
      <c r="H8" s="152"/>
      <c r="I8" s="100"/>
    </row>
    <row r="9" spans="1:9" ht="27" customHeight="1" x14ac:dyDescent="0.25">
      <c r="A9" s="25"/>
      <c r="B9" s="148"/>
      <c r="C9" s="151" t="s">
        <v>213</v>
      </c>
      <c r="D9" s="151"/>
      <c r="E9" s="151"/>
      <c r="F9" s="151"/>
      <c r="G9" s="151"/>
      <c r="H9" s="152"/>
      <c r="I9" s="100"/>
    </row>
    <row r="10" spans="1:9" ht="27" customHeight="1" x14ac:dyDescent="0.25">
      <c r="A10" s="25"/>
      <c r="B10" s="148"/>
      <c r="C10" s="151" t="s">
        <v>214</v>
      </c>
      <c r="D10" s="151"/>
      <c r="E10" s="151"/>
      <c r="F10" s="151"/>
      <c r="G10" s="151"/>
      <c r="H10" s="152"/>
      <c r="I10" s="100"/>
    </row>
    <row r="11" spans="1:9" ht="27" customHeight="1" x14ac:dyDescent="0.25">
      <c r="A11" s="25"/>
      <c r="B11" s="148"/>
      <c r="C11" s="151" t="s">
        <v>215</v>
      </c>
      <c r="D11" s="151"/>
      <c r="E11" s="151"/>
      <c r="F11" s="151"/>
      <c r="G11" s="151"/>
      <c r="H11" s="152"/>
      <c r="I11" s="100"/>
    </row>
    <row r="12" spans="1:9" ht="27" customHeight="1" x14ac:dyDescent="0.25">
      <c r="A12" s="25"/>
      <c r="B12" s="148"/>
      <c r="C12" s="151" t="s">
        <v>216</v>
      </c>
      <c r="D12" s="151"/>
      <c r="E12" s="151"/>
      <c r="F12" s="151"/>
      <c r="G12" s="151"/>
      <c r="H12" s="152"/>
      <c r="I12" s="100"/>
    </row>
    <row r="13" spans="1:9" ht="27" customHeight="1" x14ac:dyDescent="0.25">
      <c r="A13" s="25"/>
      <c r="B13" s="148"/>
      <c r="C13" s="151" t="s">
        <v>217</v>
      </c>
      <c r="D13" s="151"/>
      <c r="E13" s="151"/>
      <c r="F13" s="151"/>
      <c r="G13" s="151"/>
      <c r="H13" s="152"/>
      <c r="I13" s="100"/>
    </row>
    <row r="14" spans="1:9" ht="27" customHeight="1" x14ac:dyDescent="0.25">
      <c r="A14" s="25"/>
      <c r="B14" s="148"/>
      <c r="C14" s="151" t="s">
        <v>218</v>
      </c>
      <c r="D14" s="151"/>
      <c r="E14" s="151"/>
      <c r="F14" s="151"/>
      <c r="G14" s="151"/>
      <c r="H14" s="152"/>
      <c r="I14" s="100"/>
    </row>
    <row r="15" spans="1:9" ht="27" customHeight="1" x14ac:dyDescent="0.25">
      <c r="A15" s="25"/>
      <c r="B15" s="148"/>
      <c r="C15" s="151" t="s">
        <v>219</v>
      </c>
      <c r="D15" s="151"/>
      <c r="E15" s="151"/>
      <c r="F15" s="151"/>
      <c r="G15" s="151"/>
      <c r="H15" s="152"/>
      <c r="I15" s="100"/>
    </row>
    <row r="16" spans="1:9" ht="27" customHeight="1" x14ac:dyDescent="0.25">
      <c r="A16" s="25"/>
      <c r="B16" s="148"/>
      <c r="C16" s="151" t="s">
        <v>220</v>
      </c>
      <c r="D16" s="151"/>
      <c r="E16" s="151"/>
      <c r="F16" s="151"/>
      <c r="G16" s="151"/>
      <c r="H16" s="152"/>
      <c r="I16" s="100"/>
    </row>
    <row r="17" spans="1:9" ht="27" customHeight="1" x14ac:dyDescent="0.25">
      <c r="A17" s="25"/>
      <c r="B17" s="148"/>
      <c r="C17" s="151" t="s">
        <v>221</v>
      </c>
      <c r="D17" s="151"/>
      <c r="E17" s="151"/>
      <c r="F17" s="151"/>
      <c r="G17" s="151"/>
      <c r="H17" s="152"/>
      <c r="I17" s="100"/>
    </row>
    <row r="18" spans="1:9" ht="27" customHeight="1" x14ac:dyDescent="0.25">
      <c r="A18" s="25"/>
      <c r="B18" s="148"/>
      <c r="C18" s="151" t="s">
        <v>222</v>
      </c>
      <c r="D18" s="151"/>
      <c r="E18" s="151"/>
      <c r="F18" s="151"/>
      <c r="G18" s="151"/>
      <c r="H18" s="152"/>
      <c r="I18" s="100"/>
    </row>
    <row r="19" spans="1:9" ht="27" customHeight="1" x14ac:dyDescent="0.25">
      <c r="A19" s="25"/>
      <c r="B19" s="148"/>
      <c r="C19" s="153" t="s">
        <v>223</v>
      </c>
      <c r="D19" s="154"/>
      <c r="E19" s="154"/>
      <c r="F19" s="154"/>
      <c r="G19" s="154"/>
      <c r="H19" s="152"/>
      <c r="I19" s="100"/>
    </row>
    <row r="20" spans="1:9" ht="18" customHeight="1" x14ac:dyDescent="0.25">
      <c r="A20" s="25"/>
      <c r="B20" s="148"/>
      <c r="C20" s="155" t="s">
        <v>224</v>
      </c>
      <c r="D20" s="156"/>
      <c r="E20" s="157"/>
      <c r="F20" s="158"/>
      <c r="G20" s="159"/>
      <c r="H20" s="152"/>
      <c r="I20" s="100"/>
    </row>
    <row r="21" spans="1:9" ht="12.75" customHeight="1" x14ac:dyDescent="0.25">
      <c r="A21" s="25"/>
      <c r="B21" s="148"/>
      <c r="C21" s="155" t="s">
        <v>225</v>
      </c>
      <c r="D21" s="160"/>
      <c r="E21" s="72"/>
      <c r="F21" s="152"/>
      <c r="G21" s="152"/>
      <c r="H21" s="152"/>
      <c r="I21" s="100"/>
    </row>
    <row r="22" spans="1:9" ht="12.75" customHeight="1" x14ac:dyDescent="0.25">
      <c r="A22" s="25"/>
      <c r="B22" s="148"/>
      <c r="C22" s="155" t="s">
        <v>226</v>
      </c>
      <c r="D22" s="160"/>
      <c r="E22" s="72"/>
      <c r="F22" s="152"/>
      <c r="G22" s="152"/>
      <c r="H22" s="152"/>
      <c r="I22" s="100"/>
    </row>
    <row r="23" spans="1:9" ht="12.75" customHeight="1" x14ac:dyDescent="0.25">
      <c r="A23" s="25"/>
      <c r="B23" s="148"/>
      <c r="C23" s="155" t="s">
        <v>227</v>
      </c>
      <c r="D23" s="72"/>
      <c r="E23" s="152"/>
      <c r="F23" s="152"/>
      <c r="G23" s="152"/>
      <c r="H23" s="152"/>
      <c r="I23" s="100"/>
    </row>
    <row r="24" spans="1:9" ht="12.75" customHeight="1" x14ac:dyDescent="0.25">
      <c r="A24" s="25"/>
      <c r="B24" s="100"/>
      <c r="C24" s="100"/>
      <c r="D24" s="100"/>
      <c r="E24" s="100"/>
      <c r="F24" s="100"/>
      <c r="G24" s="100"/>
      <c r="H24" s="100"/>
      <c r="I24" s="100"/>
    </row>
    <row r="25" spans="1:9" ht="12.75" customHeight="1" x14ac:dyDescent="0.25"/>
    <row r="26" spans="1:9" ht="12.75" customHeight="1" x14ac:dyDescent="0.25"/>
    <row r="27" spans="1:9" ht="12.75" customHeight="1" x14ac:dyDescent="0.25"/>
    <row r="28" spans="1:9" ht="12.75" customHeight="1" x14ac:dyDescent="0.25"/>
    <row r="29" spans="1:9" ht="12.75" customHeight="1" x14ac:dyDescent="0.25"/>
    <row r="30" spans="1:9" ht="12.75" customHeight="1" x14ac:dyDescent="0.25"/>
    <row r="31" spans="1:9" ht="12.75" customHeight="1" x14ac:dyDescent="0.25"/>
    <row r="32" spans="1:9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2">
    <mergeCell ref="D4:G4"/>
    <mergeCell ref="D5:G5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3">
    <tabColor rgb="FFFCF305"/>
  </sheetPr>
  <dimension ref="A1:K1000"/>
  <sheetViews>
    <sheetView topLeftCell="A18" workbookViewId="0">
      <selection activeCell="G21" sqref="G21"/>
    </sheetView>
  </sheetViews>
  <sheetFormatPr baseColWidth="10" defaultColWidth="12.5546875" defaultRowHeight="15" customHeight="1" x14ac:dyDescent="0.25"/>
  <cols>
    <col min="1" max="2" width="3.21875" customWidth="1"/>
    <col min="3" max="3" width="49" customWidth="1"/>
    <col min="4" max="4" width="11.77734375" customWidth="1"/>
    <col min="5" max="5" width="10.77734375" customWidth="1"/>
    <col min="6" max="6" width="12.77734375" customWidth="1"/>
    <col min="7" max="7" width="11.77734375" customWidth="1"/>
    <col min="8" max="8" width="11.44140625" customWidth="1"/>
    <col min="9" max="9" width="12.33203125" customWidth="1"/>
    <col min="10" max="10" width="14" customWidth="1"/>
    <col min="11" max="11" width="13.33203125" customWidth="1"/>
    <col min="12" max="26" width="10" customWidth="1"/>
  </cols>
  <sheetData>
    <row r="1" spans="1:11" ht="10.5" hidden="1" customHeight="1" x14ac:dyDescent="0.25">
      <c r="A1" s="115"/>
      <c r="B1" s="115"/>
      <c r="C1" s="6"/>
      <c r="D1" s="161"/>
      <c r="E1" s="116"/>
      <c r="F1" s="117"/>
      <c r="G1" s="117"/>
      <c r="H1" s="117"/>
      <c r="I1" s="117"/>
      <c r="J1" s="117"/>
      <c r="K1" s="118">
        <v>0</v>
      </c>
    </row>
    <row r="2" spans="1:11" ht="18.75" customHeight="1" x14ac:dyDescent="0.25">
      <c r="B2" s="162"/>
      <c r="C2" s="7" t="s">
        <v>117</v>
      </c>
      <c r="D2" s="7"/>
      <c r="E2" s="162"/>
      <c r="F2" s="163"/>
      <c r="G2" s="162"/>
      <c r="H2" s="120"/>
      <c r="I2" s="120"/>
      <c r="J2" s="120"/>
      <c r="K2" s="28"/>
    </row>
    <row r="3" spans="1:11" ht="18.75" customHeight="1" x14ac:dyDescent="0.25">
      <c r="A3" s="25"/>
      <c r="B3" s="122"/>
      <c r="C3" s="123"/>
      <c r="D3" s="123"/>
      <c r="E3" s="124"/>
      <c r="F3" s="124"/>
      <c r="G3" s="124"/>
      <c r="H3" s="124"/>
      <c r="I3" s="124"/>
      <c r="J3" s="124"/>
      <c r="K3" s="8" t="s">
        <v>29</v>
      </c>
    </row>
    <row r="4" spans="1:11" ht="13.5" customHeight="1" x14ac:dyDescent="0.25">
      <c r="A4" s="25"/>
      <c r="B4" s="126"/>
      <c r="C4" s="164" t="s">
        <v>228</v>
      </c>
      <c r="D4" s="139"/>
      <c r="E4" s="129"/>
      <c r="F4" s="129"/>
      <c r="G4" s="129"/>
      <c r="H4" s="129"/>
      <c r="I4" s="129"/>
      <c r="J4" s="129"/>
      <c r="K4" s="129"/>
    </row>
    <row r="5" spans="1:11" ht="13.5" customHeight="1" x14ac:dyDescent="0.25">
      <c r="A5" s="25"/>
      <c r="B5" s="126"/>
      <c r="C5" s="80" t="s">
        <v>229</v>
      </c>
      <c r="D5" s="80"/>
      <c r="E5" s="165">
        <v>0.38300000000000001</v>
      </c>
      <c r="F5" s="131"/>
      <c r="G5" s="131"/>
      <c r="H5" s="131"/>
      <c r="I5" s="131"/>
      <c r="J5" s="129"/>
      <c r="K5" s="129"/>
    </row>
    <row r="6" spans="1:11" ht="13.5" customHeight="1" x14ac:dyDescent="0.25">
      <c r="A6" s="25"/>
      <c r="B6" s="126"/>
      <c r="C6" s="166" t="s">
        <v>230</v>
      </c>
      <c r="D6" s="166"/>
      <c r="E6" s="167" t="s">
        <v>231</v>
      </c>
      <c r="F6" s="167" t="s">
        <v>231</v>
      </c>
      <c r="G6" s="167" t="s">
        <v>231</v>
      </c>
      <c r="H6" s="167" t="s">
        <v>231</v>
      </c>
      <c r="I6" s="168" t="s">
        <v>231</v>
      </c>
      <c r="J6" s="145"/>
      <c r="K6" s="145"/>
    </row>
    <row r="7" spans="1:11" ht="12.75" customHeight="1" x14ac:dyDescent="0.25">
      <c r="A7" s="25"/>
      <c r="B7" s="126"/>
      <c r="C7" s="169" t="s">
        <v>232</v>
      </c>
      <c r="D7" s="169"/>
      <c r="E7" s="44">
        <f>+Bases!D5+1</f>
        <v>1</v>
      </c>
      <c r="F7" s="44">
        <f>+E7+1</f>
        <v>2</v>
      </c>
      <c r="G7" s="44">
        <f>+F7+1</f>
        <v>3</v>
      </c>
      <c r="H7" s="44">
        <f>+G7+1</f>
        <v>4</v>
      </c>
      <c r="I7" s="170">
        <f>+H7+1</f>
        <v>5</v>
      </c>
      <c r="J7" s="145"/>
      <c r="K7" s="145"/>
    </row>
    <row r="8" spans="1:11" ht="12.75" customHeight="1" x14ac:dyDescent="0.25">
      <c r="A8" s="25"/>
      <c r="B8" s="126"/>
      <c r="C8" s="136" t="s">
        <v>595</v>
      </c>
      <c r="D8" s="171"/>
      <c r="E8" s="172">
        <v>1</v>
      </c>
      <c r="F8" s="172">
        <v>1</v>
      </c>
      <c r="G8" s="172">
        <v>1</v>
      </c>
      <c r="H8" s="73">
        <v>1</v>
      </c>
      <c r="I8" s="73">
        <v>1</v>
      </c>
      <c r="J8" s="145"/>
      <c r="K8" s="145"/>
    </row>
    <row r="9" spans="1:11" ht="12.75" customHeight="1" x14ac:dyDescent="0.25">
      <c r="A9" s="25"/>
      <c r="B9" s="126"/>
      <c r="C9" s="136" t="s">
        <v>596</v>
      </c>
      <c r="D9" s="173"/>
      <c r="E9" s="172">
        <v>1</v>
      </c>
      <c r="F9" s="172">
        <v>1</v>
      </c>
      <c r="G9" s="172">
        <v>2</v>
      </c>
      <c r="H9" s="73">
        <v>2</v>
      </c>
      <c r="I9" s="73">
        <v>2</v>
      </c>
      <c r="J9" s="145"/>
      <c r="K9" s="145"/>
    </row>
    <row r="10" spans="1:11" ht="12.75" customHeight="1" x14ac:dyDescent="0.25">
      <c r="A10" s="25"/>
      <c r="B10" s="126"/>
      <c r="C10" s="136" t="s">
        <v>597</v>
      </c>
      <c r="D10" s="173"/>
      <c r="E10" s="172">
        <v>1</v>
      </c>
      <c r="F10" s="172">
        <v>1</v>
      </c>
      <c r="G10" s="172">
        <v>1</v>
      </c>
      <c r="H10" s="73">
        <v>1</v>
      </c>
      <c r="I10" s="73">
        <v>1</v>
      </c>
      <c r="J10" s="145"/>
      <c r="K10" s="145"/>
    </row>
    <row r="11" spans="1:11" ht="12.75" customHeight="1" x14ac:dyDescent="0.25">
      <c r="A11" s="25"/>
      <c r="B11" s="126"/>
      <c r="C11" s="136" t="s">
        <v>598</v>
      </c>
      <c r="D11" s="173"/>
      <c r="E11" s="172">
        <v>1</v>
      </c>
      <c r="F11" s="172">
        <v>1</v>
      </c>
      <c r="G11" s="172">
        <v>1</v>
      </c>
      <c r="H11" s="73">
        <v>1</v>
      </c>
      <c r="I11" s="73">
        <v>1</v>
      </c>
      <c r="J11" s="145"/>
      <c r="K11" s="145"/>
    </row>
    <row r="12" spans="1:11" ht="12.75" customHeight="1" x14ac:dyDescent="0.25">
      <c r="A12" s="25"/>
      <c r="B12" s="126"/>
      <c r="C12" s="136"/>
      <c r="D12" s="173"/>
      <c r="E12" s="172">
        <v>0</v>
      </c>
      <c r="F12" s="172">
        <v>0</v>
      </c>
      <c r="G12" s="172">
        <v>0</v>
      </c>
      <c r="H12" s="73">
        <v>0</v>
      </c>
      <c r="I12" s="73">
        <v>0</v>
      </c>
      <c r="J12" s="145"/>
      <c r="K12" s="145"/>
    </row>
    <row r="13" spans="1:11" ht="12.75" customHeight="1" x14ac:dyDescent="0.25">
      <c r="A13" s="25"/>
      <c r="B13" s="126"/>
      <c r="C13" s="136"/>
      <c r="D13" s="173"/>
      <c r="E13" s="172">
        <v>0</v>
      </c>
      <c r="F13" s="172">
        <v>0</v>
      </c>
      <c r="G13" s="172">
        <v>0</v>
      </c>
      <c r="H13" s="73">
        <v>0</v>
      </c>
      <c r="I13" s="73">
        <v>0</v>
      </c>
      <c r="J13" s="145"/>
      <c r="K13" s="145"/>
    </row>
    <row r="14" spans="1:11" ht="12.75" customHeight="1" x14ac:dyDescent="0.25">
      <c r="A14" s="25"/>
      <c r="B14" s="126"/>
      <c r="C14" s="136"/>
      <c r="D14" s="173"/>
      <c r="E14" s="172">
        <v>0</v>
      </c>
      <c r="F14" s="172">
        <v>0</v>
      </c>
      <c r="G14" s="172">
        <v>0</v>
      </c>
      <c r="H14" s="73">
        <v>0</v>
      </c>
      <c r="I14" s="73">
        <v>0</v>
      </c>
      <c r="J14" s="145"/>
      <c r="K14" s="145"/>
    </row>
    <row r="15" spans="1:11" ht="12.75" customHeight="1" x14ac:dyDescent="0.25">
      <c r="A15" s="25"/>
      <c r="B15" s="126"/>
      <c r="C15" s="136"/>
      <c r="D15" s="173"/>
      <c r="E15" s="172">
        <v>0</v>
      </c>
      <c r="F15" s="172">
        <v>0</v>
      </c>
      <c r="G15" s="172">
        <v>0</v>
      </c>
      <c r="H15" s="73">
        <v>0</v>
      </c>
      <c r="I15" s="73">
        <v>0</v>
      </c>
      <c r="J15" s="145"/>
      <c r="K15" s="145"/>
    </row>
    <row r="16" spans="1:11" ht="12.75" customHeight="1" x14ac:dyDescent="0.25">
      <c r="A16" s="25"/>
      <c r="B16" s="126"/>
      <c r="C16" s="136"/>
      <c r="D16" s="173"/>
      <c r="E16" s="172">
        <v>0</v>
      </c>
      <c r="F16" s="172">
        <v>0</v>
      </c>
      <c r="G16" s="172">
        <v>0</v>
      </c>
      <c r="H16" s="73">
        <v>0</v>
      </c>
      <c r="I16" s="73">
        <v>0</v>
      </c>
      <c r="J16" s="145"/>
      <c r="K16" s="145"/>
    </row>
    <row r="17" spans="1:11" ht="12.75" customHeight="1" x14ac:dyDescent="0.25">
      <c r="A17" s="25"/>
      <c r="B17" s="126"/>
      <c r="C17" s="136"/>
      <c r="D17" s="173"/>
      <c r="E17" s="172">
        <v>0</v>
      </c>
      <c r="F17" s="172">
        <v>0</v>
      </c>
      <c r="G17" s="172">
        <v>0</v>
      </c>
      <c r="H17" s="73">
        <v>0</v>
      </c>
      <c r="I17" s="73">
        <v>0</v>
      </c>
      <c r="J17" s="145"/>
      <c r="K17" s="145"/>
    </row>
    <row r="18" spans="1:11" ht="13.5" customHeight="1" x14ac:dyDescent="0.25">
      <c r="A18" s="25"/>
      <c r="B18" s="126"/>
      <c r="C18" s="138" t="s">
        <v>233</v>
      </c>
      <c r="D18" s="138"/>
      <c r="E18" s="74">
        <f>SUM(E8:E17)</f>
        <v>4</v>
      </c>
      <c r="F18" s="74">
        <f>SUM(F8:F17)</f>
        <v>4</v>
      </c>
      <c r="G18" s="74">
        <f>SUM(G8:G17)</f>
        <v>5</v>
      </c>
      <c r="H18" s="74">
        <f>SUM(H8:H17)</f>
        <v>5</v>
      </c>
      <c r="I18" s="174">
        <f>SUM(I8:I17)</f>
        <v>5</v>
      </c>
      <c r="J18" s="145"/>
      <c r="K18" s="145"/>
    </row>
    <row r="19" spans="1:11" ht="43.5" customHeight="1" x14ac:dyDescent="0.25">
      <c r="A19" s="25"/>
      <c r="B19" s="126"/>
      <c r="C19" s="175" t="s">
        <v>234</v>
      </c>
      <c r="D19" s="176"/>
      <c r="E19" s="176" t="s">
        <v>235</v>
      </c>
      <c r="F19" s="176" t="s">
        <v>236</v>
      </c>
      <c r="G19" s="177">
        <f>+Bases!D17+1</f>
        <v>1</v>
      </c>
      <c r="H19" s="177">
        <f>G19+1</f>
        <v>2</v>
      </c>
      <c r="I19" s="177">
        <f>H19+1</f>
        <v>3</v>
      </c>
      <c r="J19" s="177">
        <f>I19+1</f>
        <v>4</v>
      </c>
      <c r="K19" s="177">
        <f>J19+1</f>
        <v>5</v>
      </c>
    </row>
    <row r="20" spans="1:11" ht="12.75" customHeight="1" x14ac:dyDescent="0.25">
      <c r="A20" s="25"/>
      <c r="B20" s="126"/>
      <c r="C20" s="178" t="s">
        <v>237</v>
      </c>
      <c r="D20" s="178"/>
      <c r="E20" s="179"/>
      <c r="F20" s="179"/>
      <c r="G20" s="179"/>
      <c r="H20" s="179"/>
      <c r="I20" s="180"/>
      <c r="J20" s="180"/>
      <c r="K20" s="180"/>
    </row>
    <row r="21" spans="1:11" ht="12.75" customHeight="1" x14ac:dyDescent="0.25">
      <c r="A21" s="25"/>
      <c r="B21" s="126"/>
      <c r="C21" s="173" t="str">
        <f t="shared" ref="C21:C30" si="0">+C8</f>
        <v>Gerente de Tecnologia (CTO)</v>
      </c>
      <c r="D21" s="171"/>
      <c r="E21" s="181">
        <v>12</v>
      </c>
      <c r="F21" s="181">
        <v>5000000</v>
      </c>
      <c r="G21" s="182">
        <f>+((F21*12)+((F21*12)*$E$5))*E8*(E21/12)</f>
        <v>82980000</v>
      </c>
      <c r="H21" s="182">
        <f>+(((F21*12)+((F21*12)*$E$5))*F8)*(1+Inflacion1)</f>
        <v>92472912</v>
      </c>
      <c r="I21" s="182">
        <f t="shared" ref="I21:I30" si="1">+(((F21*12)+((F21*12)*$E$5))*G8)*(1+Inflacion1)*(1+Inflacion2)</f>
        <v>102718910.6496</v>
      </c>
      <c r="J21" s="182">
        <f t="shared" ref="J21:J30" si="2">+(((F21*12)+((F21*12)*$E$5))*H8)*(1+Inflacion1)*(1+Inflacion2)*(1+Inflacion3)</f>
        <v>113021617.38775489</v>
      </c>
      <c r="K21" s="182">
        <f t="shared" ref="K21:K30" si="3">+(((F21*12)+((F21*12)*$E$5))*I8)*(1+Inflacion1)*(1+Inflacion2)*(1+Inflacion3)*(1+Inflacion4)</f>
        <v>122108555.42573038</v>
      </c>
    </row>
    <row r="22" spans="1:11" ht="12.75" customHeight="1" x14ac:dyDescent="0.25">
      <c r="A22" s="25"/>
      <c r="B22" s="126"/>
      <c r="C22" s="173" t="str">
        <f t="shared" si="0"/>
        <v>Desarrollador Full-Stack Junior</v>
      </c>
      <c r="D22" s="173"/>
      <c r="E22" s="181">
        <v>12</v>
      </c>
      <c r="F22" s="181">
        <v>2800000</v>
      </c>
      <c r="G22" s="182">
        <f t="shared" ref="G22:G30" si="4">+((F22*12)+((F22*12)*$E$5))*E9*(E22/12)</f>
        <v>46468800</v>
      </c>
      <c r="H22" s="182">
        <f t="shared" ref="H22:H30" si="5">+(((F22*12)+((F22*12)*$E$5))*F9)*(1+Inflacion1)</f>
        <v>51784830.720000006</v>
      </c>
      <c r="I22" s="182">
        <f t="shared" si="1"/>
        <v>115045179.92755201</v>
      </c>
      <c r="J22" s="182">
        <f t="shared" si="2"/>
        <v>126584211.47428548</v>
      </c>
      <c r="K22" s="182">
        <f t="shared" si="3"/>
        <v>136761582.07681805</v>
      </c>
    </row>
    <row r="23" spans="1:11" ht="12.75" customHeight="1" x14ac:dyDescent="0.25">
      <c r="A23" s="25"/>
      <c r="B23" s="126"/>
      <c r="C23" s="173" t="str">
        <f t="shared" si="0"/>
        <v>Asesor de Onboarding y Soporte</v>
      </c>
      <c r="D23" s="173"/>
      <c r="E23" s="181">
        <v>12</v>
      </c>
      <c r="F23" s="181">
        <v>2200000</v>
      </c>
      <c r="G23" s="182">
        <f t="shared" si="4"/>
        <v>36511200</v>
      </c>
      <c r="H23" s="182">
        <f t="shared" si="5"/>
        <v>40688081.280000001</v>
      </c>
      <c r="I23" s="182">
        <f t="shared" si="1"/>
        <v>45196320.685823999</v>
      </c>
      <c r="J23" s="182">
        <f t="shared" si="2"/>
        <v>49729511.650612146</v>
      </c>
      <c r="K23" s="182">
        <f t="shared" si="3"/>
        <v>53727764.38732136</v>
      </c>
    </row>
    <row r="24" spans="1:11" ht="12.75" customHeight="1" x14ac:dyDescent="0.25">
      <c r="A24" s="25"/>
      <c r="B24" s="126"/>
      <c r="C24" s="173" t="str">
        <f t="shared" si="0"/>
        <v>Auxiliar de Talento Humano</v>
      </c>
      <c r="D24" s="173"/>
      <c r="E24" s="181">
        <v>12</v>
      </c>
      <c r="F24" s="181">
        <v>1750905</v>
      </c>
      <c r="G24" s="182">
        <f t="shared" si="4"/>
        <v>29058019.379999999</v>
      </c>
      <c r="H24" s="182">
        <f t="shared" si="5"/>
        <v>32382256.797072001</v>
      </c>
      <c r="I24" s="182">
        <f t="shared" si="1"/>
        <v>35970210.850187577</v>
      </c>
      <c r="J24" s="182">
        <f t="shared" si="2"/>
        <v>39578022.998461396</v>
      </c>
      <c r="K24" s="182">
        <f t="shared" si="3"/>
        <v>42760096.047537692</v>
      </c>
    </row>
    <row r="25" spans="1:11" ht="12.75" customHeight="1" x14ac:dyDescent="0.25">
      <c r="A25" s="25"/>
      <c r="B25" s="126"/>
      <c r="C25" s="173">
        <f t="shared" si="0"/>
        <v>0</v>
      </c>
      <c r="D25" s="173"/>
      <c r="E25" s="181">
        <v>0</v>
      </c>
      <c r="F25" s="181">
        <v>0</v>
      </c>
      <c r="G25" s="182">
        <f t="shared" si="4"/>
        <v>0</v>
      </c>
      <c r="H25" s="182">
        <f t="shared" si="5"/>
        <v>0</v>
      </c>
      <c r="I25" s="182">
        <f t="shared" si="1"/>
        <v>0</v>
      </c>
      <c r="J25" s="182">
        <f t="shared" si="2"/>
        <v>0</v>
      </c>
      <c r="K25" s="182">
        <f t="shared" si="3"/>
        <v>0</v>
      </c>
    </row>
    <row r="26" spans="1:11" ht="12.75" customHeight="1" x14ac:dyDescent="0.25">
      <c r="A26" s="25"/>
      <c r="B26" s="126"/>
      <c r="C26" s="173">
        <f t="shared" si="0"/>
        <v>0</v>
      </c>
      <c r="D26" s="173"/>
      <c r="E26" s="181">
        <v>0</v>
      </c>
      <c r="F26" s="181">
        <v>0</v>
      </c>
      <c r="G26" s="182">
        <f t="shared" si="4"/>
        <v>0</v>
      </c>
      <c r="H26" s="182">
        <f t="shared" si="5"/>
        <v>0</v>
      </c>
      <c r="I26" s="182">
        <f t="shared" si="1"/>
        <v>0</v>
      </c>
      <c r="J26" s="182">
        <f t="shared" si="2"/>
        <v>0</v>
      </c>
      <c r="K26" s="182">
        <f t="shared" si="3"/>
        <v>0</v>
      </c>
    </row>
    <row r="27" spans="1:11" ht="12.75" customHeight="1" x14ac:dyDescent="0.25">
      <c r="A27" s="25"/>
      <c r="B27" s="126"/>
      <c r="C27" s="173">
        <f t="shared" si="0"/>
        <v>0</v>
      </c>
      <c r="D27" s="173"/>
      <c r="E27" s="181">
        <v>0</v>
      </c>
      <c r="F27" s="181">
        <v>0</v>
      </c>
      <c r="G27" s="182">
        <f t="shared" si="4"/>
        <v>0</v>
      </c>
      <c r="H27" s="182">
        <f t="shared" si="5"/>
        <v>0</v>
      </c>
      <c r="I27" s="182">
        <f t="shared" si="1"/>
        <v>0</v>
      </c>
      <c r="J27" s="182">
        <f t="shared" si="2"/>
        <v>0</v>
      </c>
      <c r="K27" s="182">
        <f t="shared" si="3"/>
        <v>0</v>
      </c>
    </row>
    <row r="28" spans="1:11" ht="12.75" customHeight="1" x14ac:dyDescent="0.25">
      <c r="A28" s="25"/>
      <c r="B28" s="126"/>
      <c r="C28" s="173">
        <f t="shared" si="0"/>
        <v>0</v>
      </c>
      <c r="D28" s="173"/>
      <c r="E28" s="181">
        <v>0</v>
      </c>
      <c r="F28" s="181">
        <v>0</v>
      </c>
      <c r="G28" s="182">
        <f t="shared" si="4"/>
        <v>0</v>
      </c>
      <c r="H28" s="182">
        <f t="shared" si="5"/>
        <v>0</v>
      </c>
      <c r="I28" s="182">
        <f t="shared" si="1"/>
        <v>0</v>
      </c>
      <c r="J28" s="182">
        <f t="shared" si="2"/>
        <v>0</v>
      </c>
      <c r="K28" s="182">
        <f t="shared" si="3"/>
        <v>0</v>
      </c>
    </row>
    <row r="29" spans="1:11" ht="12.75" customHeight="1" x14ac:dyDescent="0.25">
      <c r="A29" s="25"/>
      <c r="B29" s="126"/>
      <c r="C29" s="173">
        <f t="shared" si="0"/>
        <v>0</v>
      </c>
      <c r="D29" s="173"/>
      <c r="E29" s="181">
        <v>0</v>
      </c>
      <c r="F29" s="181">
        <v>0</v>
      </c>
      <c r="G29" s="182">
        <f t="shared" si="4"/>
        <v>0</v>
      </c>
      <c r="H29" s="182">
        <f t="shared" si="5"/>
        <v>0</v>
      </c>
      <c r="I29" s="182">
        <f t="shared" si="1"/>
        <v>0</v>
      </c>
      <c r="J29" s="182">
        <f t="shared" si="2"/>
        <v>0</v>
      </c>
      <c r="K29" s="182">
        <f t="shared" si="3"/>
        <v>0</v>
      </c>
    </row>
    <row r="30" spans="1:11" ht="12.75" customHeight="1" x14ac:dyDescent="0.25">
      <c r="A30" s="25"/>
      <c r="B30" s="126"/>
      <c r="C30" s="173">
        <f t="shared" si="0"/>
        <v>0</v>
      </c>
      <c r="D30" s="173"/>
      <c r="E30" s="181">
        <v>0</v>
      </c>
      <c r="F30" s="181">
        <v>0</v>
      </c>
      <c r="G30" s="182">
        <f t="shared" si="4"/>
        <v>0</v>
      </c>
      <c r="H30" s="182">
        <f t="shared" si="5"/>
        <v>0</v>
      </c>
      <c r="I30" s="182">
        <f t="shared" si="1"/>
        <v>0</v>
      </c>
      <c r="J30" s="182">
        <f t="shared" si="2"/>
        <v>0</v>
      </c>
      <c r="K30" s="182">
        <f t="shared" si="3"/>
        <v>0</v>
      </c>
    </row>
    <row r="31" spans="1:11" ht="12.75" customHeight="1" x14ac:dyDescent="0.25">
      <c r="A31" s="25"/>
      <c r="B31" s="126"/>
      <c r="C31" s="138" t="s">
        <v>238</v>
      </c>
      <c r="D31" s="138"/>
      <c r="E31" s="74"/>
      <c r="F31" s="74">
        <f t="shared" ref="F31:K31" si="6">SUM(F21:F30)</f>
        <v>11750905</v>
      </c>
      <c r="G31" s="74">
        <f t="shared" si="6"/>
        <v>195018019.38</v>
      </c>
      <c r="H31" s="74">
        <f t="shared" si="6"/>
        <v>217328080.79707199</v>
      </c>
      <c r="I31" s="74">
        <f t="shared" si="6"/>
        <v>298930622.11316359</v>
      </c>
      <c r="J31" s="74">
        <f t="shared" si="6"/>
        <v>328913363.51111388</v>
      </c>
      <c r="K31" s="74">
        <f t="shared" si="6"/>
        <v>355357997.93740749</v>
      </c>
    </row>
    <row r="32" spans="1:11" ht="45" customHeight="1" x14ac:dyDescent="0.25">
      <c r="A32" s="25"/>
      <c r="B32" s="126"/>
      <c r="C32" s="183" t="s">
        <v>239</v>
      </c>
      <c r="D32" s="176" t="s">
        <v>240</v>
      </c>
      <c r="E32" s="176" t="s">
        <v>241</v>
      </c>
      <c r="F32" s="176" t="s">
        <v>242</v>
      </c>
      <c r="G32" s="184"/>
      <c r="H32" s="184"/>
      <c r="I32" s="184"/>
      <c r="J32" s="184"/>
      <c r="K32" s="184"/>
    </row>
    <row r="33" spans="1:11" ht="12.75" customHeight="1" x14ac:dyDescent="0.25">
      <c r="A33" s="25"/>
      <c r="B33" s="126"/>
      <c r="C33" s="178" t="s">
        <v>243</v>
      </c>
      <c r="D33" s="178"/>
      <c r="E33" s="178"/>
      <c r="F33" s="178"/>
      <c r="G33" s="184"/>
      <c r="H33" s="184"/>
      <c r="I33" s="184"/>
      <c r="J33" s="184"/>
      <c r="K33" s="184"/>
    </row>
    <row r="34" spans="1:11" ht="12.75" customHeight="1" x14ac:dyDescent="0.25">
      <c r="A34" s="25"/>
      <c r="B34" s="126"/>
      <c r="C34" s="136" t="s">
        <v>599</v>
      </c>
      <c r="D34" s="185">
        <v>12</v>
      </c>
      <c r="E34" s="185">
        <v>1000000</v>
      </c>
      <c r="F34" s="185">
        <v>12000000</v>
      </c>
      <c r="G34" s="186">
        <f>+F34*(+D34/12)</f>
        <v>12000000</v>
      </c>
      <c r="H34" s="186">
        <f>+F34*(1+Inflacion1)</f>
        <v>13372800</v>
      </c>
      <c r="I34" s="186">
        <f>+H34*(1+Inflacion2)</f>
        <v>14854506.24</v>
      </c>
      <c r="J34" s="186">
        <f>+I34*(1+Inflacion3)</f>
        <v>16344413.215872001</v>
      </c>
      <c r="K34" s="186">
        <f>+J34*(1+Inflacion4)</f>
        <v>17658504.038428109</v>
      </c>
    </row>
    <row r="35" spans="1:11" ht="12.75" customHeight="1" x14ac:dyDescent="0.25">
      <c r="A35" s="25"/>
      <c r="B35" s="126"/>
      <c r="C35" s="187"/>
      <c r="D35" s="185">
        <v>0</v>
      </c>
      <c r="E35" s="185">
        <v>0</v>
      </c>
      <c r="F35" s="185"/>
      <c r="G35" s="186">
        <f>+F35*(+D35/12)</f>
        <v>0</v>
      </c>
      <c r="H35" s="186">
        <f>+F35*(1+Inflacion1)</f>
        <v>0</v>
      </c>
      <c r="I35" s="186">
        <f>+H35*(1+Inflacion2)</f>
        <v>0</v>
      </c>
      <c r="J35" s="186">
        <f>+I35*(1+Inflacion3)</f>
        <v>0</v>
      </c>
      <c r="K35" s="186">
        <f>+J35*(1+Inflacion4)</f>
        <v>0</v>
      </c>
    </row>
    <row r="36" spans="1:11" ht="12.75" customHeight="1" x14ac:dyDescent="0.25">
      <c r="A36" s="25"/>
      <c r="B36" s="126"/>
      <c r="C36" s="187"/>
      <c r="D36" s="185">
        <v>0</v>
      </c>
      <c r="E36" s="185">
        <v>0</v>
      </c>
      <c r="F36" s="185"/>
      <c r="G36" s="186">
        <f>+F36*(+D36/12)</f>
        <v>0</v>
      </c>
      <c r="H36" s="186">
        <f>+F36*(1+Inflacion1)</f>
        <v>0</v>
      </c>
      <c r="I36" s="186">
        <f>+H36*(1+Inflacion2)</f>
        <v>0</v>
      </c>
      <c r="J36" s="186">
        <f>+I36*(1+Inflacion3)</f>
        <v>0</v>
      </c>
      <c r="K36" s="186">
        <f>+J36*(1+Inflacion4)</f>
        <v>0</v>
      </c>
    </row>
    <row r="37" spans="1:11" ht="12.75" customHeight="1" x14ac:dyDescent="0.25">
      <c r="A37" s="25"/>
      <c r="B37" s="126"/>
      <c r="C37" s="138" t="s">
        <v>244</v>
      </c>
      <c r="D37" s="188"/>
      <c r="E37" s="186"/>
      <c r="F37" s="186"/>
      <c r="G37" s="186">
        <f>SUM(G34:G36)</f>
        <v>12000000</v>
      </c>
      <c r="H37" s="186">
        <f>SUM(H34:H36)</f>
        <v>13372800</v>
      </c>
      <c r="I37" s="186">
        <f>SUM(I34:I36)</f>
        <v>14854506.24</v>
      </c>
      <c r="J37" s="186">
        <f>SUM(J34:J36)</f>
        <v>16344413.215872001</v>
      </c>
      <c r="K37" s="186">
        <f>SUM(K34:K36)</f>
        <v>17658504.038428109</v>
      </c>
    </row>
    <row r="38" spans="1:11" ht="16.5" customHeight="1" x14ac:dyDescent="0.3">
      <c r="A38" s="25"/>
      <c r="B38" s="126"/>
      <c r="C38" s="189" t="s">
        <v>245</v>
      </c>
      <c r="D38" s="188"/>
      <c r="E38" s="188"/>
      <c r="F38" s="188"/>
      <c r="G38" s="190">
        <f>+G31+G37</f>
        <v>207018019.38</v>
      </c>
      <c r="H38" s="190">
        <f>+H31+H37</f>
        <v>230700880.79707199</v>
      </c>
      <c r="I38" s="190">
        <f>+I31+I37</f>
        <v>313785128.3531636</v>
      </c>
      <c r="J38" s="190">
        <f>+J31+J37</f>
        <v>345257776.72698587</v>
      </c>
      <c r="K38" s="190">
        <f>+K31+K37</f>
        <v>373016501.97583562</v>
      </c>
    </row>
    <row r="39" spans="1:11" ht="45" customHeight="1" x14ac:dyDescent="0.25">
      <c r="A39" s="25"/>
      <c r="B39" s="126"/>
      <c r="C39" s="183" t="s">
        <v>246</v>
      </c>
      <c r="D39" s="176" t="s">
        <v>235</v>
      </c>
      <c r="E39" s="176" t="s">
        <v>247</v>
      </c>
      <c r="F39" s="176" t="s">
        <v>236</v>
      </c>
      <c r="G39" s="177">
        <f>+Bases!D30+1</f>
        <v>1</v>
      </c>
      <c r="H39" s="177">
        <f>G39+1</f>
        <v>2</v>
      </c>
      <c r="I39" s="177">
        <f>H39+1</f>
        <v>3</v>
      </c>
      <c r="J39" s="177">
        <f>I39+1</f>
        <v>4</v>
      </c>
      <c r="K39" s="177">
        <f>J39+1</f>
        <v>5</v>
      </c>
    </row>
    <row r="40" spans="1:11" ht="12.75" customHeight="1" x14ac:dyDescent="0.25">
      <c r="A40" s="25"/>
      <c r="B40" s="126"/>
      <c r="C40" s="178" t="s">
        <v>248</v>
      </c>
      <c r="D40" s="178"/>
      <c r="E40" s="179"/>
      <c r="F40" s="179"/>
      <c r="G40" s="179"/>
      <c r="H40" s="179"/>
      <c r="I40" s="180"/>
      <c r="J40" s="180"/>
      <c r="K40" s="180"/>
    </row>
    <row r="41" spans="1:11" ht="12.75" customHeight="1" x14ac:dyDescent="0.25">
      <c r="A41" s="25"/>
      <c r="B41" s="37"/>
      <c r="C41" s="191" t="s">
        <v>600</v>
      </c>
      <c r="D41" s="181">
        <v>12</v>
      </c>
      <c r="E41" s="172">
        <v>1</v>
      </c>
      <c r="F41" s="181">
        <v>6000000</v>
      </c>
      <c r="G41" s="182">
        <f>+((F41*12)+((F41*12)*$E$5))*E41*(D41/12)</f>
        <v>99576000</v>
      </c>
      <c r="H41" s="182">
        <f>+((F41*12)+((F41*12)*$E$5))*E41*(1+Inflacion1)</f>
        <v>110967494.40000001</v>
      </c>
      <c r="I41" s="182">
        <f>+H41*(1+Inflacion2)</f>
        <v>123262692.77952</v>
      </c>
      <c r="J41" s="182">
        <f>+I41*(1+Inflacion3)</f>
        <v>135625940.86530587</v>
      </c>
      <c r="K41" s="182">
        <f>+J41*(1+Inflacion4)</f>
        <v>146530266.51087648</v>
      </c>
    </row>
    <row r="42" spans="1:11" ht="12.75" customHeight="1" x14ac:dyDescent="0.25">
      <c r="A42" s="25"/>
      <c r="B42" s="192"/>
      <c r="C42" s="136"/>
      <c r="D42" s="181">
        <v>0</v>
      </c>
      <c r="E42" s="73">
        <v>0</v>
      </c>
      <c r="F42" s="99">
        <v>0</v>
      </c>
      <c r="G42" s="182">
        <f>+((F42*12)+((F42*12)*$E$5))*E42*(D42/12)</f>
        <v>0</v>
      </c>
      <c r="H42" s="182">
        <f>+((F42*12)+((F42*12)*$E$5))*E42*(1+Inflacion1)</f>
        <v>0</v>
      </c>
      <c r="I42" s="182">
        <f>+H42*(1+Inflacion2)</f>
        <v>0</v>
      </c>
      <c r="J42" s="182">
        <f>+I42*(1+Inflacion3)</f>
        <v>0</v>
      </c>
      <c r="K42" s="182">
        <f>+J42*(1+Inflacion4)</f>
        <v>0</v>
      </c>
    </row>
    <row r="43" spans="1:11" ht="12.75" customHeight="1" x14ac:dyDescent="0.25">
      <c r="A43" s="25"/>
      <c r="B43" s="192"/>
      <c r="C43" s="136"/>
      <c r="D43" s="181">
        <v>0</v>
      </c>
      <c r="E43" s="73">
        <v>0</v>
      </c>
      <c r="F43" s="99">
        <v>0</v>
      </c>
      <c r="G43" s="182">
        <f>+((F43*12)+((F43*12)*$E$5))*E43*(D43/12)</f>
        <v>0</v>
      </c>
      <c r="H43" s="182">
        <f>+((F43*12)+((F43*12)*$E$5))*E43*(1+Inflacion1)</f>
        <v>0</v>
      </c>
      <c r="I43" s="182">
        <f>+H43*(1+Inflacion2)</f>
        <v>0</v>
      </c>
      <c r="J43" s="182">
        <f>+I43*(1+Inflacion3)</f>
        <v>0</v>
      </c>
      <c r="K43" s="182">
        <f>+J43*(1+Inflacion4)</f>
        <v>0</v>
      </c>
    </row>
    <row r="44" spans="1:11" ht="12.75" customHeight="1" x14ac:dyDescent="0.25">
      <c r="A44" s="25"/>
      <c r="B44" s="192"/>
      <c r="C44" s="136"/>
      <c r="D44" s="181">
        <v>0</v>
      </c>
      <c r="E44" s="73">
        <v>0</v>
      </c>
      <c r="F44" s="99">
        <v>0</v>
      </c>
      <c r="G44" s="182">
        <f>+((F44*12)+((F44*12)*$E$5))*E44*(D44/12)</f>
        <v>0</v>
      </c>
      <c r="H44" s="182">
        <f>+((F44*12)+((F44*12)*$E$5))*E44*(1+Inflacion1)</f>
        <v>0</v>
      </c>
      <c r="I44" s="182">
        <f>+H44*(1+Inflacion2)</f>
        <v>0</v>
      </c>
      <c r="J44" s="182">
        <f>+I44*(1+Inflacion3)</f>
        <v>0</v>
      </c>
      <c r="K44" s="182">
        <f>+J44*(1+Inflacion4)</f>
        <v>0</v>
      </c>
    </row>
    <row r="45" spans="1:11" ht="12.75" customHeight="1" x14ac:dyDescent="0.25">
      <c r="A45" s="25"/>
      <c r="B45" s="192"/>
      <c r="C45" s="136"/>
      <c r="D45" s="181">
        <v>0</v>
      </c>
      <c r="E45" s="73">
        <v>0</v>
      </c>
      <c r="F45" s="99">
        <v>0</v>
      </c>
      <c r="G45" s="182">
        <f>+((F45*12)+((F45*12)*$E$5))*E45*(D45/12)</f>
        <v>0</v>
      </c>
      <c r="H45" s="182">
        <f>+((F45*12)+((F45*12)*$E$5))*E45*(1+Inflacion1)</f>
        <v>0</v>
      </c>
      <c r="I45" s="182">
        <f>+H45*(1+Inflacion2)</f>
        <v>0</v>
      </c>
      <c r="J45" s="182">
        <f>+I45*(1+Inflacion3)</f>
        <v>0</v>
      </c>
      <c r="K45" s="182">
        <f>+J45*(1+Inflacion4)</f>
        <v>0</v>
      </c>
    </row>
    <row r="46" spans="1:11" ht="12.75" customHeight="1" x14ac:dyDescent="0.25">
      <c r="A46" s="25"/>
      <c r="B46" s="192"/>
      <c r="C46" s="138" t="s">
        <v>233</v>
      </c>
      <c r="D46" s="138"/>
      <c r="E46" s="74">
        <f t="shared" ref="E46:K46" si="7">SUM(E41:E45)</f>
        <v>1</v>
      </c>
      <c r="F46" s="193">
        <f t="shared" si="7"/>
        <v>6000000</v>
      </c>
      <c r="G46" s="193">
        <f t="shared" si="7"/>
        <v>99576000</v>
      </c>
      <c r="H46" s="193">
        <f t="shared" si="7"/>
        <v>110967494.40000001</v>
      </c>
      <c r="I46" s="193">
        <f t="shared" si="7"/>
        <v>123262692.77952</v>
      </c>
      <c r="J46" s="193">
        <f t="shared" si="7"/>
        <v>135625940.86530587</v>
      </c>
      <c r="K46" s="193">
        <f t="shared" si="7"/>
        <v>146530266.51087648</v>
      </c>
    </row>
    <row r="47" spans="1:11" ht="12.75" customHeight="1" x14ac:dyDescent="0.25">
      <c r="A47" s="25"/>
      <c r="B47" s="192"/>
      <c r="C47" s="178" t="s">
        <v>183</v>
      </c>
      <c r="D47" s="178"/>
      <c r="E47" s="179"/>
      <c r="F47" s="179"/>
      <c r="G47" s="179"/>
      <c r="H47" s="179"/>
      <c r="I47" s="194"/>
      <c r="J47" s="194"/>
      <c r="K47" s="194"/>
    </row>
    <row r="48" spans="1:11" ht="12.75" customHeight="1" x14ac:dyDescent="0.25">
      <c r="A48" s="25"/>
      <c r="B48" s="192"/>
      <c r="C48" s="136" t="s">
        <v>601</v>
      </c>
      <c r="D48" s="181">
        <v>12</v>
      </c>
      <c r="E48" s="73">
        <v>1</v>
      </c>
      <c r="F48" s="99">
        <v>4000000</v>
      </c>
      <c r="G48" s="182">
        <f>+((F48*12)+((F48*12)*$E$5))*E48*(D48/12)</f>
        <v>66384000</v>
      </c>
      <c r="H48" s="182">
        <f>+((F48*12)+((F48*12)*$E$5))*E48*(1+Inflacion1)</f>
        <v>73978329.600000009</v>
      </c>
      <c r="I48" s="182">
        <f>+H48*(1+Inflacion2)</f>
        <v>82175128.519680008</v>
      </c>
      <c r="J48" s="182">
        <f>+I48*(1+Inflacion3)</f>
        <v>90417293.910203919</v>
      </c>
      <c r="K48" s="182">
        <f>+J48*(1+Inflacion4)</f>
        <v>97686844.340584323</v>
      </c>
    </row>
    <row r="49" spans="1:11" ht="12.75" customHeight="1" x14ac:dyDescent="0.25">
      <c r="A49" s="25"/>
      <c r="B49" s="192"/>
      <c r="C49" s="136" t="s">
        <v>602</v>
      </c>
      <c r="D49" s="181">
        <v>12</v>
      </c>
      <c r="E49" s="73">
        <v>1</v>
      </c>
      <c r="F49" s="99">
        <v>3500000</v>
      </c>
      <c r="G49" s="182">
        <f>+((F49*12)+((F49*12)*$E$5))*E49*(D49/12)</f>
        <v>58086000</v>
      </c>
      <c r="H49" s="182">
        <f>+((F49*12)+((F49*12)*$E$5))*E49*(1+Inflacion1)</f>
        <v>64731038.400000006</v>
      </c>
      <c r="I49" s="182">
        <f>+H49*(1+Inflacion2)</f>
        <v>71903237.454720005</v>
      </c>
      <c r="J49" s="182">
        <f>+I49*(1+Inflacion3)</f>
        <v>79115132.171428427</v>
      </c>
      <c r="K49" s="182">
        <f>+J49*(1+Inflacion4)</f>
        <v>85475988.798011273</v>
      </c>
    </row>
    <row r="50" spans="1:11" ht="12.75" customHeight="1" x14ac:dyDescent="0.25">
      <c r="A50" s="25"/>
      <c r="B50" s="192"/>
      <c r="C50" s="136" t="s">
        <v>603</v>
      </c>
      <c r="D50" s="181">
        <v>12</v>
      </c>
      <c r="E50" s="73">
        <v>1</v>
      </c>
      <c r="F50" s="99">
        <v>1750905</v>
      </c>
      <c r="G50" s="182">
        <f>+((F50*12)+((F50*12)*$E$5))*E50*(D50/12)</f>
        <v>29058019.379999999</v>
      </c>
      <c r="H50" s="182">
        <f>+((F50*12)+((F50*12)*$E$5))*E50*(1+Inflacion1)</f>
        <v>32382256.797072001</v>
      </c>
      <c r="I50" s="182">
        <f>+H50*(1+Inflacion2)</f>
        <v>35970210.850187577</v>
      </c>
      <c r="J50" s="182">
        <f>+I50*(1+Inflacion3)</f>
        <v>39578022.998461396</v>
      </c>
      <c r="K50" s="182">
        <f>+J50*(1+Inflacion4)</f>
        <v>42760096.047537692</v>
      </c>
    </row>
    <row r="51" spans="1:11" ht="12.75" customHeight="1" x14ac:dyDescent="0.25">
      <c r="A51" s="25"/>
      <c r="B51" s="192"/>
      <c r="C51" s="136"/>
      <c r="D51" s="181">
        <v>0</v>
      </c>
      <c r="E51" s="73">
        <v>0</v>
      </c>
      <c r="F51" s="99">
        <v>0</v>
      </c>
      <c r="G51" s="182">
        <f>+((F51*12)+((F51*12)*$E$5))*E51*(D51/12)</f>
        <v>0</v>
      </c>
      <c r="H51" s="182">
        <f>+((F51*12)+((F51*12)*$E$5))*E51*(1+Inflacion1)</f>
        <v>0</v>
      </c>
      <c r="I51" s="182">
        <f>+H51*(1+Inflacion2)</f>
        <v>0</v>
      </c>
      <c r="J51" s="182">
        <f>+I51*(1+Inflacion3)</f>
        <v>0</v>
      </c>
      <c r="K51" s="182">
        <f>+J51*(1+Inflacion4)</f>
        <v>0</v>
      </c>
    </row>
    <row r="52" spans="1:11" ht="12.75" customHeight="1" x14ac:dyDescent="0.25">
      <c r="A52" s="25"/>
      <c r="B52" s="192"/>
      <c r="C52" s="178" t="s">
        <v>249</v>
      </c>
      <c r="D52" s="178"/>
      <c r="E52" s="179"/>
      <c r="F52" s="179"/>
      <c r="G52" s="179"/>
      <c r="H52" s="179"/>
      <c r="I52" s="194"/>
      <c r="J52" s="194"/>
      <c r="K52" s="194"/>
    </row>
    <row r="53" spans="1:11" ht="12.75" customHeight="1" x14ac:dyDescent="0.25">
      <c r="A53" s="25"/>
      <c r="B53" s="192"/>
      <c r="C53" s="136" t="s">
        <v>250</v>
      </c>
      <c r="D53" s="195"/>
      <c r="E53" s="185">
        <v>0</v>
      </c>
      <c r="F53" s="185">
        <v>1800000</v>
      </c>
      <c r="G53" s="195"/>
      <c r="H53" s="182">
        <f>+(((F53*12)+((F53*12)*$E$5))*$E$53)*(1+Inflacion1)</f>
        <v>0</v>
      </c>
      <c r="I53" s="182">
        <f>+H53*(1+Inflacion2)</f>
        <v>0</v>
      </c>
      <c r="J53" s="182">
        <f>+I53*(1+Inflacion3)</f>
        <v>0</v>
      </c>
      <c r="K53" s="182">
        <f>+J53*(1+Inflacion4)</f>
        <v>0</v>
      </c>
    </row>
    <row r="54" spans="1:11" ht="12.75" customHeight="1" x14ac:dyDescent="0.25">
      <c r="A54" s="25"/>
      <c r="B54" s="192"/>
      <c r="C54" s="136" t="s">
        <v>251</v>
      </c>
      <c r="D54" s="195"/>
      <c r="E54" s="185">
        <v>0</v>
      </c>
      <c r="F54" s="185">
        <v>1800000</v>
      </c>
      <c r="G54" s="195"/>
      <c r="H54" s="182">
        <f>+(((F54*12)+((F54*12)*$E$5))*$E$54)*(1+Inflacion1)</f>
        <v>0</v>
      </c>
      <c r="I54" s="182">
        <f>+H54*(1+Inflacion2)</f>
        <v>0</v>
      </c>
      <c r="J54" s="182">
        <f>+I54*(1+Inflacion3)</f>
        <v>0</v>
      </c>
      <c r="K54" s="182">
        <f>+J54*(1+Inflacion4)</f>
        <v>0</v>
      </c>
    </row>
    <row r="55" spans="1:11" ht="13.5" customHeight="1" x14ac:dyDescent="0.25">
      <c r="A55" s="25"/>
      <c r="B55" s="192"/>
      <c r="C55" s="196" t="s">
        <v>233</v>
      </c>
      <c r="D55" s="196"/>
      <c r="E55" s="74">
        <f>+E48+E49+E50+E51+E53+E54</f>
        <v>3</v>
      </c>
      <c r="F55" s="193"/>
      <c r="G55" s="193">
        <f>+G48+G49+G50+G51+G53+G54</f>
        <v>153528019.38</v>
      </c>
      <c r="H55" s="193">
        <f>+H48+H49+H50+H51+H53+H54</f>
        <v>171091624.79707199</v>
      </c>
      <c r="I55" s="193">
        <f>+I48+I49+I50+I51+I53+I54</f>
        <v>190048576.82458758</v>
      </c>
      <c r="J55" s="193">
        <f>+J48+J49+J50+J51+J53+J54</f>
        <v>209110449.08009374</v>
      </c>
      <c r="K55" s="193">
        <f>+K48+K49+K50+K51+K53+K54</f>
        <v>225922929.18613327</v>
      </c>
    </row>
    <row r="56" spans="1:11" ht="13.5" customHeight="1" x14ac:dyDescent="0.25">
      <c r="A56" s="25"/>
      <c r="B56" s="192"/>
      <c r="C56" s="127" t="s">
        <v>223</v>
      </c>
      <c r="D56" s="197"/>
      <c r="E56" s="198">
        <f>+E18+E46+E55</f>
        <v>8</v>
      </c>
      <c r="F56" s="199"/>
      <c r="G56" s="200">
        <f>+G31+G46+G55</f>
        <v>448122038.75999999</v>
      </c>
      <c r="H56" s="200">
        <f>+H31+H46+H55</f>
        <v>499387199.99414402</v>
      </c>
      <c r="I56" s="200">
        <f>+I31+I46+I55</f>
        <v>612241891.71727121</v>
      </c>
      <c r="J56" s="200">
        <f>+J31+J46+J55</f>
        <v>673649753.45651352</v>
      </c>
      <c r="K56" s="200">
        <f>+K31+K46+K55</f>
        <v>727811193.6344173</v>
      </c>
    </row>
    <row r="57" spans="1:11" ht="13.5" customHeight="1" x14ac:dyDescent="0.25">
      <c r="A57" s="25"/>
      <c r="B57" s="192"/>
      <c r="C57" s="129"/>
      <c r="D57" s="129"/>
      <c r="E57" s="129"/>
      <c r="F57" s="129"/>
      <c r="G57" s="129"/>
      <c r="H57" s="129"/>
      <c r="I57" s="129"/>
      <c r="J57" s="129"/>
      <c r="K57" s="129"/>
    </row>
    <row r="58" spans="1:11" ht="13.5" customHeight="1" x14ac:dyDescent="0.25">
      <c r="A58" s="25"/>
      <c r="B58" s="192"/>
      <c r="C58" s="127" t="s">
        <v>252</v>
      </c>
      <c r="D58" s="139"/>
      <c r="E58" s="129"/>
      <c r="F58" s="129"/>
      <c r="G58" s="129"/>
      <c r="H58" s="129"/>
      <c r="I58" s="129"/>
      <c r="J58" s="129"/>
      <c r="K58" s="129"/>
    </row>
    <row r="59" spans="1:11" ht="12.75" customHeight="1" x14ac:dyDescent="0.25">
      <c r="A59" s="25"/>
      <c r="B59" s="192"/>
      <c r="C59" s="166" t="s">
        <v>253</v>
      </c>
      <c r="D59" s="166"/>
      <c r="E59" s="166"/>
      <c r="F59" s="167" t="s">
        <v>254</v>
      </c>
      <c r="G59" s="44">
        <f>+Bases!D5+1</f>
        <v>1</v>
      </c>
      <c r="H59" s="44">
        <f>G59+1</f>
        <v>2</v>
      </c>
      <c r="I59" s="44">
        <f>H59+1</f>
        <v>3</v>
      </c>
      <c r="J59" s="44">
        <f>I59+1</f>
        <v>4</v>
      </c>
      <c r="K59" s="128">
        <f>J59+1</f>
        <v>5</v>
      </c>
    </row>
    <row r="60" spans="1:11" ht="12.75" customHeight="1" x14ac:dyDescent="0.25">
      <c r="A60" s="25"/>
      <c r="B60" s="192"/>
      <c r="C60" s="26" t="s">
        <v>255</v>
      </c>
      <c r="D60" s="26"/>
      <c r="E60" s="26"/>
      <c r="F60" s="201"/>
      <c r="G60" s="201">
        <f>+G46</f>
        <v>99576000</v>
      </c>
      <c r="H60" s="201">
        <f>+H46</f>
        <v>110967494.40000001</v>
      </c>
      <c r="I60" s="201">
        <f>+I46</f>
        <v>123262692.77952</v>
      </c>
      <c r="J60" s="201">
        <f>+J46</f>
        <v>135625940.86530587</v>
      </c>
      <c r="K60" s="201">
        <f>+K46</f>
        <v>146530266.51087648</v>
      </c>
    </row>
    <row r="61" spans="1:11" ht="12.75" customHeight="1" x14ac:dyDescent="0.25">
      <c r="A61" s="25"/>
      <c r="B61" s="192"/>
      <c r="C61" s="136" t="s">
        <v>256</v>
      </c>
      <c r="D61" s="26"/>
      <c r="E61" s="26"/>
      <c r="F61" s="99">
        <v>500000</v>
      </c>
      <c r="G61" s="99">
        <f>(F61*Inflacion2)+F61</f>
        <v>555400</v>
      </c>
      <c r="H61" s="99">
        <f>(G61*Inflacion3)+G61</f>
        <v>611106.62</v>
      </c>
      <c r="I61" s="99">
        <f>(H61*Inflacion4)+H61</f>
        <v>660239.59224799997</v>
      </c>
      <c r="J61" s="99">
        <f>(I61*Inflacion4)+I61</f>
        <v>713322.85546473914</v>
      </c>
      <c r="K61" s="99">
        <f>(J61*Inflacion4)+J61</f>
        <v>770674.01304410421</v>
      </c>
    </row>
    <row r="62" spans="1:11" ht="12.75" customHeight="1" x14ac:dyDescent="0.25">
      <c r="A62" s="25"/>
      <c r="B62" s="192"/>
      <c r="C62" s="136" t="s">
        <v>604</v>
      </c>
      <c r="D62" s="26"/>
      <c r="E62" s="26"/>
      <c r="F62" s="99">
        <v>1800000</v>
      </c>
      <c r="G62" s="99"/>
      <c r="H62" s="99"/>
      <c r="I62" s="99"/>
      <c r="J62" s="99"/>
      <c r="K62" s="99"/>
    </row>
    <row r="63" spans="1:11" ht="12.75" customHeight="1" x14ac:dyDescent="0.25">
      <c r="A63" s="25"/>
      <c r="B63" s="192"/>
      <c r="C63" s="136" t="s">
        <v>605</v>
      </c>
      <c r="D63" s="26"/>
      <c r="E63" s="26"/>
      <c r="F63" s="99">
        <v>280000</v>
      </c>
      <c r="G63" s="99"/>
      <c r="H63" s="99"/>
      <c r="I63" s="99"/>
      <c r="J63" s="99"/>
      <c r="K63" s="99"/>
    </row>
    <row r="64" spans="1:11" ht="12.75" customHeight="1" x14ac:dyDescent="0.25">
      <c r="A64" s="25"/>
      <c r="B64" s="192"/>
      <c r="C64" s="136" t="s">
        <v>606</v>
      </c>
      <c r="D64" s="26"/>
      <c r="E64" s="26"/>
      <c r="F64" s="99">
        <v>800000</v>
      </c>
      <c r="G64" s="99"/>
      <c r="H64" s="99"/>
      <c r="I64" s="99"/>
      <c r="J64" s="99"/>
      <c r="K64" s="99"/>
    </row>
    <row r="65" spans="1:11" ht="12.75" customHeight="1" x14ac:dyDescent="0.25">
      <c r="A65" s="25"/>
      <c r="B65" s="192"/>
      <c r="C65" s="136"/>
      <c r="D65" s="26"/>
      <c r="E65" s="26"/>
      <c r="F65" s="99">
        <v>0</v>
      </c>
      <c r="G65" s="99"/>
      <c r="H65" s="99"/>
      <c r="I65" s="99"/>
      <c r="J65" s="99"/>
      <c r="K65" s="99"/>
    </row>
    <row r="66" spans="1:11" ht="12.75" customHeight="1" x14ac:dyDescent="0.25">
      <c r="A66" s="25"/>
      <c r="B66" s="192"/>
      <c r="C66" s="136"/>
      <c r="D66" s="26"/>
      <c r="E66" s="26"/>
      <c r="F66" s="99">
        <v>0</v>
      </c>
      <c r="G66" s="99"/>
      <c r="H66" s="99"/>
      <c r="I66" s="99"/>
      <c r="J66" s="99"/>
      <c r="K66" s="99"/>
    </row>
    <row r="67" spans="1:11" ht="12.75" customHeight="1" x14ac:dyDescent="0.25">
      <c r="A67" s="25"/>
      <c r="B67" s="192"/>
      <c r="C67" s="136"/>
      <c r="D67" s="26"/>
      <c r="E67" s="26"/>
      <c r="F67" s="99">
        <v>0</v>
      </c>
      <c r="G67" s="99"/>
      <c r="H67" s="99"/>
      <c r="I67" s="99"/>
      <c r="J67" s="99"/>
      <c r="K67" s="99"/>
    </row>
    <row r="68" spans="1:11" ht="12.75" customHeight="1" x14ac:dyDescent="0.25">
      <c r="A68" s="25"/>
      <c r="B68" s="192"/>
      <c r="C68" s="136"/>
      <c r="D68" s="26"/>
      <c r="E68" s="26"/>
      <c r="F68" s="99">
        <v>0</v>
      </c>
      <c r="G68" s="99"/>
      <c r="H68" s="99"/>
      <c r="I68" s="99"/>
      <c r="J68" s="99"/>
      <c r="K68" s="99"/>
    </row>
    <row r="69" spans="1:11" ht="12.75" customHeight="1" x14ac:dyDescent="0.25">
      <c r="A69" s="25"/>
      <c r="B69" s="192"/>
      <c r="C69" s="136"/>
      <c r="D69" s="26"/>
      <c r="E69" s="26"/>
      <c r="F69" s="99">
        <v>0</v>
      </c>
      <c r="G69" s="99"/>
      <c r="H69" s="99"/>
      <c r="I69" s="99"/>
      <c r="J69" s="99"/>
      <c r="K69" s="99"/>
    </row>
    <row r="70" spans="1:11" ht="12.75" customHeight="1" x14ac:dyDescent="0.25">
      <c r="A70" s="25"/>
      <c r="B70" s="192"/>
      <c r="C70" s="136"/>
      <c r="D70" s="26"/>
      <c r="E70" s="26"/>
      <c r="F70" s="99">
        <v>0</v>
      </c>
      <c r="G70" s="99"/>
      <c r="H70" s="99"/>
      <c r="I70" s="99"/>
      <c r="J70" s="99"/>
      <c r="K70" s="99"/>
    </row>
    <row r="71" spans="1:11" ht="12.75" customHeight="1" x14ac:dyDescent="0.25">
      <c r="A71" s="25"/>
      <c r="B71" s="192"/>
      <c r="C71" s="136"/>
      <c r="D71" s="26"/>
      <c r="E71" s="26"/>
      <c r="F71" s="99">
        <v>0</v>
      </c>
      <c r="G71" s="99"/>
      <c r="H71" s="99"/>
      <c r="I71" s="99"/>
      <c r="J71" s="99"/>
      <c r="K71" s="99"/>
    </row>
    <row r="72" spans="1:11" ht="13.5" customHeight="1" x14ac:dyDescent="0.25">
      <c r="A72" s="25"/>
      <c r="B72" s="192"/>
      <c r="C72" s="202"/>
      <c r="D72" s="26"/>
      <c r="E72" s="26"/>
      <c r="F72" s="203">
        <v>0</v>
      </c>
      <c r="G72" s="203"/>
      <c r="H72" s="203"/>
      <c r="I72" s="203"/>
      <c r="J72" s="203"/>
      <c r="K72" s="203"/>
    </row>
    <row r="73" spans="1:11" ht="13.5" customHeight="1" x14ac:dyDescent="0.25">
      <c r="A73" s="25"/>
      <c r="B73" s="192"/>
      <c r="C73" s="204" t="s">
        <v>223</v>
      </c>
      <c r="D73" s="205"/>
      <c r="E73" s="206"/>
      <c r="F73" s="207"/>
      <c r="G73" s="208">
        <f>SUM(G60:G72)</f>
        <v>100131400</v>
      </c>
      <c r="H73" s="208">
        <f>SUM(H60:H72)</f>
        <v>111578601.02000001</v>
      </c>
      <c r="I73" s="208">
        <f>SUM(I60:I72)</f>
        <v>123922932.371768</v>
      </c>
      <c r="J73" s="208">
        <f>SUM(J60:J72)</f>
        <v>136339263.7207706</v>
      </c>
      <c r="K73" s="208">
        <f>SUM(K60:K72)</f>
        <v>147300940.5239206</v>
      </c>
    </row>
    <row r="74" spans="1:11" ht="13.5" customHeight="1" x14ac:dyDescent="0.25">
      <c r="A74" s="25"/>
      <c r="B74" s="192"/>
      <c r="C74" s="209"/>
      <c r="D74" s="210"/>
      <c r="E74" s="72"/>
      <c r="F74" s="72"/>
      <c r="G74" s="129"/>
      <c r="H74" s="129"/>
      <c r="I74" s="129"/>
      <c r="J74" s="129"/>
      <c r="K74" s="129"/>
    </row>
    <row r="75" spans="1:11" ht="13.5" customHeight="1" x14ac:dyDescent="0.25">
      <c r="A75" s="25"/>
      <c r="B75" s="192"/>
      <c r="C75" s="127" t="s">
        <v>257</v>
      </c>
      <c r="D75" s="139"/>
      <c r="E75" s="129"/>
      <c r="F75" s="129"/>
      <c r="G75" s="129"/>
      <c r="H75" s="129"/>
      <c r="I75" s="129"/>
      <c r="J75" s="129"/>
      <c r="K75" s="129"/>
    </row>
    <row r="76" spans="1:11" ht="12.75" customHeight="1" x14ac:dyDescent="0.25">
      <c r="A76" s="25"/>
      <c r="B76" s="192"/>
      <c r="C76" s="166" t="s">
        <v>253</v>
      </c>
      <c r="D76" s="166"/>
      <c r="E76" s="166" t="s">
        <v>258</v>
      </c>
      <c r="F76" s="127" t="s">
        <v>254</v>
      </c>
      <c r="G76" s="44">
        <f>+Bases!D5+1</f>
        <v>1</v>
      </c>
      <c r="H76" s="44">
        <f>G76+1</f>
        <v>2</v>
      </c>
      <c r="I76" s="44">
        <f>H76+1</f>
        <v>3</v>
      </c>
      <c r="J76" s="44">
        <f>I76+1</f>
        <v>4</v>
      </c>
      <c r="K76" s="128">
        <f>J76+1</f>
        <v>5</v>
      </c>
    </row>
    <row r="77" spans="1:11" ht="12.75" customHeight="1" x14ac:dyDescent="0.25">
      <c r="A77" s="25"/>
      <c r="B77" s="192"/>
      <c r="C77" s="211" t="s">
        <v>259</v>
      </c>
      <c r="D77" s="211"/>
      <c r="E77" s="26"/>
      <c r="F77" s="26"/>
      <c r="G77" s="212">
        <f>+G55</f>
        <v>153528019.38</v>
      </c>
      <c r="H77" s="212">
        <f>+H55</f>
        <v>171091624.79707199</v>
      </c>
      <c r="I77" s="212">
        <f>+I55</f>
        <v>190048576.82458758</v>
      </c>
      <c r="J77" s="212">
        <f>+J55</f>
        <v>209110449.08009374</v>
      </c>
      <c r="K77" s="212">
        <f>+K55</f>
        <v>225922929.18613327</v>
      </c>
    </row>
    <row r="78" spans="1:11" ht="12.75" customHeight="1" x14ac:dyDescent="0.25">
      <c r="A78" s="25"/>
      <c r="B78" s="192"/>
      <c r="C78" s="15" t="s">
        <v>260</v>
      </c>
      <c r="D78" s="213"/>
      <c r="E78" s="26"/>
      <c r="F78" s="26"/>
      <c r="G78" s="182"/>
      <c r="H78" s="214"/>
      <c r="I78" s="214"/>
      <c r="J78" s="214"/>
      <c r="K78" s="214"/>
    </row>
    <row r="79" spans="1:11" ht="12.75" customHeight="1" x14ac:dyDescent="0.25">
      <c r="A79" s="25"/>
      <c r="B79" s="192"/>
      <c r="C79" s="191"/>
      <c r="D79" s="191"/>
      <c r="E79" s="26"/>
      <c r="F79" s="191">
        <v>0</v>
      </c>
      <c r="G79" s="181">
        <f>(F79*Inflacion2)+F79</f>
        <v>0</v>
      </c>
      <c r="H79" s="181">
        <f>(G79*Inflacion3)+G79</f>
        <v>0</v>
      </c>
      <c r="I79" s="181">
        <f t="shared" ref="I79:K80" si="8">(H79*Inflacion4)+H79</f>
        <v>0</v>
      </c>
      <c r="J79" s="181">
        <f t="shared" si="8"/>
        <v>0</v>
      </c>
      <c r="K79" s="181">
        <f t="shared" si="8"/>
        <v>0</v>
      </c>
    </row>
    <row r="80" spans="1:11" ht="12.75" customHeight="1" x14ac:dyDescent="0.25">
      <c r="A80" s="25"/>
      <c r="B80" s="192"/>
      <c r="C80" s="191" t="s">
        <v>607</v>
      </c>
      <c r="D80" s="191"/>
      <c r="E80" s="26"/>
      <c r="F80" s="191">
        <v>1000000</v>
      </c>
      <c r="G80" s="181">
        <f>(F80*Inflacion2)+F80</f>
        <v>1110800</v>
      </c>
      <c r="H80" s="181">
        <f>(G80*Inflacion3)+G80</f>
        <v>1222213.24</v>
      </c>
      <c r="I80" s="181">
        <f t="shared" si="8"/>
        <v>1320479.1844959999</v>
      </c>
      <c r="J80" s="181">
        <f t="shared" si="8"/>
        <v>1426645.7109294783</v>
      </c>
      <c r="K80" s="181">
        <f t="shared" si="8"/>
        <v>1541348.0260882084</v>
      </c>
    </row>
    <row r="81" spans="1:11" ht="12.75" customHeight="1" x14ac:dyDescent="0.25">
      <c r="A81" s="25"/>
      <c r="B81" s="192"/>
      <c r="C81" s="191"/>
      <c r="D81" s="191"/>
      <c r="E81" s="26"/>
      <c r="F81" s="181">
        <v>0</v>
      </c>
      <c r="G81" s="181"/>
      <c r="H81" s="181"/>
      <c r="I81" s="181"/>
      <c r="J81" s="181"/>
      <c r="K81" s="181"/>
    </row>
    <row r="82" spans="1:11" ht="12.75" customHeight="1" x14ac:dyDescent="0.25">
      <c r="A82" s="25"/>
      <c r="B82" s="192"/>
      <c r="C82" s="191"/>
      <c r="D82" s="191"/>
      <c r="E82" s="26"/>
      <c r="F82" s="181">
        <v>0</v>
      </c>
      <c r="G82" s="181"/>
      <c r="H82" s="181"/>
      <c r="I82" s="181"/>
      <c r="J82" s="181"/>
      <c r="K82" s="181"/>
    </row>
    <row r="83" spans="1:11" ht="12.75" customHeight="1" x14ac:dyDescent="0.25">
      <c r="A83" s="25"/>
      <c r="B83" s="192"/>
      <c r="C83" s="191"/>
      <c r="D83" s="191"/>
      <c r="E83" s="26"/>
      <c r="F83" s="181">
        <v>0</v>
      </c>
      <c r="G83" s="181"/>
      <c r="H83" s="181"/>
      <c r="I83" s="181"/>
      <c r="J83" s="181"/>
      <c r="K83" s="181"/>
    </row>
    <row r="84" spans="1:11" ht="12.75" customHeight="1" x14ac:dyDescent="0.25">
      <c r="A84" s="25"/>
      <c r="B84" s="192"/>
      <c r="C84" s="15" t="s">
        <v>261</v>
      </c>
      <c r="D84" s="213"/>
      <c r="E84" s="26"/>
      <c r="F84" s="26"/>
      <c r="G84" s="182"/>
      <c r="H84" s="182"/>
      <c r="I84" s="214"/>
      <c r="J84" s="214"/>
      <c r="K84" s="214"/>
    </row>
    <row r="85" spans="1:11" ht="12.75" customHeight="1" x14ac:dyDescent="0.25">
      <c r="A85" s="25"/>
      <c r="B85" s="192"/>
      <c r="C85" s="136"/>
      <c r="D85" s="136"/>
      <c r="E85" s="215"/>
      <c r="F85" s="26"/>
      <c r="G85" s="193">
        <f>+'Precios Ventas'!F37*$E$85</f>
        <v>0</v>
      </c>
      <c r="H85" s="193">
        <f>+'Precios Ventas'!G37*$E$85</f>
        <v>0</v>
      </c>
      <c r="I85" s="193">
        <f>+'Precios Ventas'!H37*$E$85</f>
        <v>0</v>
      </c>
      <c r="J85" s="193">
        <f>+'Precios Ventas'!I37*$E$85</f>
        <v>0</v>
      </c>
      <c r="K85" s="193">
        <f>+'Precios Ventas'!J37*$E$85</f>
        <v>0</v>
      </c>
    </row>
    <row r="86" spans="1:11" ht="12.75" customHeight="1" x14ac:dyDescent="0.25">
      <c r="A86" s="25"/>
      <c r="B86" s="192"/>
      <c r="C86" s="136"/>
      <c r="D86" s="136"/>
      <c r="E86" s="215"/>
      <c r="F86" s="26"/>
      <c r="G86" s="193">
        <f>+'Precios Ventas'!F37*'Gastos Generales Admon y Ventas'!$E$86</f>
        <v>0</v>
      </c>
      <c r="H86" s="193">
        <f>+'Precios Ventas'!G37*'Gastos Generales Admon y Ventas'!$E$86</f>
        <v>0</v>
      </c>
      <c r="I86" s="193">
        <f>+'Precios Ventas'!H37*'Gastos Generales Admon y Ventas'!$E$86</f>
        <v>0</v>
      </c>
      <c r="J86" s="193">
        <f>+'Precios Ventas'!I37*'Gastos Generales Admon y Ventas'!$E$86</f>
        <v>0</v>
      </c>
      <c r="K86" s="193">
        <f>+'Precios Ventas'!J37*'Gastos Generales Admon y Ventas'!$E$86</f>
        <v>0</v>
      </c>
    </row>
    <row r="87" spans="1:11" ht="12.75" customHeight="1" x14ac:dyDescent="0.25">
      <c r="A87" s="25"/>
      <c r="B87" s="192"/>
      <c r="C87" s="136"/>
      <c r="D87" s="136"/>
      <c r="E87" s="215"/>
      <c r="F87" s="26"/>
      <c r="G87" s="193">
        <f>+'Precios Ventas'!F37*'Gastos Generales Admon y Ventas'!$E$87</f>
        <v>0</v>
      </c>
      <c r="H87" s="193">
        <f>+'Precios Ventas'!G37*'Gastos Generales Admon y Ventas'!$E$87</f>
        <v>0</v>
      </c>
      <c r="I87" s="193">
        <f>+'Precios Ventas'!H37*'Gastos Generales Admon y Ventas'!$E$87</f>
        <v>0</v>
      </c>
      <c r="J87" s="193">
        <f>+'Precios Ventas'!I37*'Gastos Generales Admon y Ventas'!$E$87</f>
        <v>0</v>
      </c>
      <c r="K87" s="193">
        <f>+'Precios Ventas'!J37*'Gastos Generales Admon y Ventas'!$E$87</f>
        <v>0</v>
      </c>
    </row>
    <row r="88" spans="1:11" ht="12.75" customHeight="1" x14ac:dyDescent="0.25">
      <c r="A88" s="25"/>
      <c r="B88" s="192"/>
      <c r="C88" s="136"/>
      <c r="D88" s="136"/>
      <c r="E88" s="215"/>
      <c r="F88" s="26"/>
      <c r="G88" s="193">
        <f>+'Precios Ventas'!F37*'Gastos Generales Admon y Ventas'!$E$88</f>
        <v>0</v>
      </c>
      <c r="H88" s="193">
        <f>+'Precios Ventas'!G37*'Gastos Generales Admon y Ventas'!$E$88</f>
        <v>0</v>
      </c>
      <c r="I88" s="193">
        <f>+'Precios Ventas'!H37*'Gastos Generales Admon y Ventas'!$E$88</f>
        <v>0</v>
      </c>
      <c r="J88" s="193">
        <f>+'Precios Ventas'!I37*'Gastos Generales Admon y Ventas'!$E$88</f>
        <v>0</v>
      </c>
      <c r="K88" s="193">
        <f>+'Precios Ventas'!J37*'Gastos Generales Admon y Ventas'!$E$88</f>
        <v>0</v>
      </c>
    </row>
    <row r="89" spans="1:11" ht="13.5" customHeight="1" x14ac:dyDescent="0.25">
      <c r="A89" s="25"/>
      <c r="B89" s="192"/>
      <c r="C89" s="202"/>
      <c r="D89" s="202"/>
      <c r="E89" s="215"/>
      <c r="F89" s="26"/>
      <c r="G89" s="193">
        <f>+'Precios Ventas'!F37*'Gastos Generales Admon y Ventas'!$E$89</f>
        <v>0</v>
      </c>
      <c r="H89" s="193">
        <f>+'Precios Ventas'!G37*'Gastos Generales Admon y Ventas'!$E$89</f>
        <v>0</v>
      </c>
      <c r="I89" s="193">
        <f>+'Precios Ventas'!H37*'Gastos Generales Admon y Ventas'!$E$89</f>
        <v>0</v>
      </c>
      <c r="J89" s="193">
        <f>+'Precios Ventas'!I37*'Gastos Generales Admon y Ventas'!$E$89</f>
        <v>0</v>
      </c>
      <c r="K89" s="193">
        <f>+'Precios Ventas'!J37*'Gastos Generales Admon y Ventas'!$E$89</f>
        <v>0</v>
      </c>
    </row>
    <row r="90" spans="1:11" ht="13.5" customHeight="1" x14ac:dyDescent="0.25">
      <c r="A90" s="25"/>
      <c r="B90" s="192"/>
      <c r="C90" s="204" t="s">
        <v>223</v>
      </c>
      <c r="D90" s="205"/>
      <c r="E90" s="206"/>
      <c r="F90" s="207"/>
      <c r="G90" s="208">
        <f>+G77+G79+G80+G81+G82+G83+G85+G86+G87+G88+G89</f>
        <v>154638819.38</v>
      </c>
      <c r="H90" s="208">
        <f>+H77+H79+H80+H81+H82+H83+H85+H86+H87+H88+H89</f>
        <v>172313838.037072</v>
      </c>
      <c r="I90" s="208">
        <f>+I77+I79+I80+I81+I82+I83+I85+I86+I87+I88+I89</f>
        <v>191369056.00908357</v>
      </c>
      <c r="J90" s="208">
        <f>+J77+J79+J80+J81+J82+J83+J85+J86+J87+J88+J89</f>
        <v>210537094.79102322</v>
      </c>
      <c r="K90" s="208">
        <f>+K77+K79+K80+K81+K82+K83+K85+K86+K87+K88+K89</f>
        <v>227464277.21222147</v>
      </c>
    </row>
    <row r="91" spans="1:11" ht="13.5" customHeight="1" x14ac:dyDescent="0.25">
      <c r="A91" s="25"/>
      <c r="B91" s="216"/>
      <c r="C91" s="77"/>
      <c r="D91" s="77"/>
      <c r="E91" s="217"/>
      <c r="F91" s="217"/>
      <c r="G91" s="217"/>
      <c r="H91" s="217"/>
      <c r="I91" s="217"/>
      <c r="J91" s="217"/>
      <c r="K91" s="217"/>
    </row>
    <row r="92" spans="1:11" ht="12.75" customHeigh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</row>
    <row r="93" spans="1:11" ht="12.75" customHeight="1" x14ac:dyDescent="0.25"/>
    <row r="94" spans="1:11" ht="12.75" customHeight="1" x14ac:dyDescent="0.25"/>
    <row r="95" spans="1:11" ht="12.75" customHeight="1" x14ac:dyDescent="0.25"/>
    <row r="96" spans="1:11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4">
    <tabColor rgb="FFFCF305"/>
  </sheetPr>
  <dimension ref="A1:O1000"/>
  <sheetViews>
    <sheetView topLeftCell="A136" workbookViewId="0">
      <selection activeCell="C140" sqref="C140"/>
    </sheetView>
  </sheetViews>
  <sheetFormatPr baseColWidth="10" defaultColWidth="12.5546875" defaultRowHeight="15" customHeight="1" x14ac:dyDescent="0.25"/>
  <cols>
    <col min="1" max="1" width="3.21875" customWidth="1"/>
    <col min="2" max="2" width="4" customWidth="1"/>
    <col min="3" max="3" width="56.21875" customWidth="1"/>
    <col min="4" max="4" width="7.44140625" customWidth="1"/>
    <col min="5" max="5" width="8.77734375" customWidth="1"/>
    <col min="6" max="6" width="9.21875" customWidth="1"/>
    <col min="7" max="7" width="11.77734375" customWidth="1"/>
    <col min="8" max="11" width="9.77734375" customWidth="1"/>
    <col min="12" max="12" width="9.44140625" customWidth="1"/>
    <col min="13" max="13" width="19.21875" customWidth="1"/>
    <col min="14" max="14" width="2.21875" customWidth="1"/>
    <col min="15" max="15" width="10.77734375" hidden="1" customWidth="1"/>
    <col min="16" max="26" width="10" customWidth="1"/>
  </cols>
  <sheetData>
    <row r="1" spans="1:14" ht="12.75" hidden="1" customHeight="1" x14ac:dyDescent="0.25">
      <c r="A1" s="115"/>
      <c r="B1" s="115"/>
      <c r="C1" s="6"/>
      <c r="D1" s="116"/>
      <c r="E1" s="117"/>
      <c r="F1" s="117"/>
      <c r="G1" s="118">
        <v>0</v>
      </c>
      <c r="H1" s="118">
        <v>1</v>
      </c>
      <c r="I1" s="118">
        <v>2</v>
      </c>
      <c r="J1" s="118">
        <v>3</v>
      </c>
      <c r="K1" s="118">
        <v>4</v>
      </c>
      <c r="L1" s="119">
        <v>5</v>
      </c>
    </row>
    <row r="2" spans="1:14" ht="18.75" customHeight="1" x14ac:dyDescent="0.25">
      <c r="A2" s="7"/>
      <c r="B2" s="9"/>
      <c r="C2" s="7" t="s">
        <v>117</v>
      </c>
      <c r="D2" s="27"/>
      <c r="E2" s="120"/>
      <c r="F2" s="120"/>
      <c r="G2" s="28"/>
      <c r="H2" s="28"/>
      <c r="I2" s="28"/>
      <c r="J2" s="28"/>
      <c r="K2" s="8" t="s">
        <v>29</v>
      </c>
      <c r="L2" s="121"/>
      <c r="M2" s="121"/>
      <c r="N2" s="7"/>
    </row>
    <row r="3" spans="1:14" ht="12.75" customHeight="1" x14ac:dyDescent="0.25">
      <c r="A3" s="25"/>
      <c r="B3" s="83"/>
      <c r="C3" s="84"/>
      <c r="D3" s="85" t="s">
        <v>262</v>
      </c>
      <c r="E3" s="85" t="s">
        <v>263</v>
      </c>
      <c r="F3" s="85" t="s">
        <v>264</v>
      </c>
      <c r="G3" s="44">
        <f>Bases!D5</f>
        <v>0</v>
      </c>
      <c r="H3" s="44">
        <f>G3+1</f>
        <v>1</v>
      </c>
      <c r="I3" s="44">
        <f>H3+1</f>
        <v>2</v>
      </c>
      <c r="J3" s="44">
        <f>I3+1</f>
        <v>3</v>
      </c>
      <c r="K3" s="44">
        <f>J3+1</f>
        <v>4</v>
      </c>
      <c r="L3" s="44">
        <f>K3+1</f>
        <v>5</v>
      </c>
      <c r="M3" s="44" t="s">
        <v>265</v>
      </c>
      <c r="N3" s="25"/>
    </row>
    <row r="4" spans="1:14" ht="12.75" hidden="1" customHeight="1" x14ac:dyDescent="0.25">
      <c r="A4" s="25"/>
      <c r="B4" s="65"/>
      <c r="C4" s="53" t="s">
        <v>266</v>
      </c>
      <c r="D4" s="54"/>
      <c r="E4" s="54"/>
      <c r="F4" s="54"/>
      <c r="G4" s="54"/>
      <c r="H4" s="54"/>
      <c r="I4" s="54"/>
      <c r="J4" s="54"/>
      <c r="K4" s="54"/>
      <c r="L4" s="54"/>
      <c r="N4" s="25"/>
    </row>
    <row r="5" spans="1:14" ht="12.75" hidden="1" customHeight="1" x14ac:dyDescent="0.25">
      <c r="A5" s="25"/>
      <c r="B5" s="65"/>
      <c r="C5" s="15" t="s">
        <v>8</v>
      </c>
      <c r="D5" s="54"/>
      <c r="E5" s="54"/>
      <c r="F5" s="54"/>
      <c r="G5" s="54"/>
      <c r="H5" s="54"/>
      <c r="I5" s="54"/>
      <c r="J5" s="54"/>
      <c r="K5" s="54"/>
      <c r="L5" s="54"/>
      <c r="N5" s="87"/>
    </row>
    <row r="6" spans="1:14" ht="12.75" hidden="1" customHeight="1" x14ac:dyDescent="0.25">
      <c r="A6" s="112"/>
      <c r="B6" s="218"/>
      <c r="C6" s="18" t="s">
        <v>267</v>
      </c>
      <c r="D6" s="58" t="s">
        <v>182</v>
      </c>
      <c r="E6" s="58"/>
      <c r="F6" s="58"/>
      <c r="G6" s="219">
        <f>G66</f>
        <v>0</v>
      </c>
      <c r="H6" s="219">
        <f>G6+H7</f>
        <v>0</v>
      </c>
      <c r="I6" s="219">
        <f>H6+I7</f>
        <v>0</v>
      </c>
      <c r="J6" s="219">
        <f>I6+J7</f>
        <v>0</v>
      </c>
      <c r="K6" s="219">
        <f>J6+K7</f>
        <v>0</v>
      </c>
      <c r="L6" s="219">
        <f>K6+L7</f>
        <v>0</v>
      </c>
      <c r="M6" s="220"/>
      <c r="N6" s="25"/>
    </row>
    <row r="7" spans="1:14" ht="12.75" hidden="1" customHeight="1" x14ac:dyDescent="0.25">
      <c r="A7" s="112"/>
      <c r="B7" s="218"/>
      <c r="C7" s="18" t="s">
        <v>268</v>
      </c>
      <c r="D7" s="58" t="s">
        <v>182</v>
      </c>
      <c r="E7" s="61"/>
      <c r="F7" s="61"/>
      <c r="G7" s="137"/>
      <c r="H7" s="219">
        <f>G6*Bases!F$9</f>
        <v>0</v>
      </c>
      <c r="I7" s="219">
        <f>H6*Bases!G$9</f>
        <v>0</v>
      </c>
      <c r="J7" s="219">
        <f>I6*Bases!H$9</f>
        <v>0</v>
      </c>
      <c r="K7" s="219">
        <f>J6*Bases!I$9</f>
        <v>0</v>
      </c>
      <c r="L7" s="219">
        <f>K6*Bases!J$9</f>
        <v>0</v>
      </c>
      <c r="M7" s="220"/>
      <c r="N7" s="25"/>
    </row>
    <row r="8" spans="1:14" ht="12.75" hidden="1" customHeight="1" x14ac:dyDescent="0.25">
      <c r="A8" s="113"/>
      <c r="B8" s="65"/>
      <c r="C8" s="15" t="s">
        <v>269</v>
      </c>
      <c r="D8" s="54"/>
      <c r="E8" s="54"/>
      <c r="F8" s="54"/>
      <c r="G8" s="55"/>
      <c r="H8" s="55"/>
      <c r="I8" s="55"/>
      <c r="J8" s="55"/>
      <c r="K8" s="55"/>
      <c r="L8" s="55"/>
      <c r="M8" s="220"/>
      <c r="N8" s="112"/>
    </row>
    <row r="9" spans="1:14" ht="12.75" hidden="1" customHeight="1" x14ac:dyDescent="0.25">
      <c r="A9" s="112"/>
      <c r="B9" s="218"/>
      <c r="C9" s="18" t="s">
        <v>267</v>
      </c>
      <c r="D9" s="58" t="s">
        <v>182</v>
      </c>
      <c r="E9" s="221"/>
      <c r="F9" s="221"/>
      <c r="G9" s="222">
        <f>G67</f>
        <v>0</v>
      </c>
      <c r="H9" s="219">
        <f>G9+H10</f>
        <v>0</v>
      </c>
      <c r="I9" s="219">
        <f>H9+I10</f>
        <v>0</v>
      </c>
      <c r="J9" s="219">
        <f>I9+J10</f>
        <v>0</v>
      </c>
      <c r="K9" s="219">
        <f>J9+K10</f>
        <v>0</v>
      </c>
      <c r="L9" s="219">
        <f>K9+L10</f>
        <v>0</v>
      </c>
      <c r="M9" s="220"/>
      <c r="N9" s="112"/>
    </row>
    <row r="10" spans="1:14" ht="12.75" hidden="1" customHeight="1" x14ac:dyDescent="0.25">
      <c r="A10" s="112"/>
      <c r="B10" s="218"/>
      <c r="C10" s="18" t="s">
        <v>268</v>
      </c>
      <c r="D10" s="58" t="s">
        <v>182</v>
      </c>
      <c r="E10" s="61"/>
      <c r="F10" s="61"/>
      <c r="G10" s="55"/>
      <c r="H10" s="219">
        <f>G9*Bases!F$9</f>
        <v>0</v>
      </c>
      <c r="I10" s="219">
        <f>H9*Bases!G$9</f>
        <v>0</v>
      </c>
      <c r="J10" s="219">
        <f>I9*Bases!H$9</f>
        <v>0</v>
      </c>
      <c r="K10" s="219">
        <f>J9*Bases!I$9</f>
        <v>0</v>
      </c>
      <c r="L10" s="219">
        <f>K9*Bases!J$9</f>
        <v>0</v>
      </c>
      <c r="M10" s="220"/>
      <c r="N10" s="113"/>
    </row>
    <row r="11" spans="1:14" ht="12.75" hidden="1" customHeight="1" x14ac:dyDescent="0.25">
      <c r="A11" s="92"/>
      <c r="B11" s="93"/>
      <c r="C11" s="18" t="s">
        <v>270</v>
      </c>
      <c r="D11" s="58" t="s">
        <v>182</v>
      </c>
      <c r="E11" s="61"/>
      <c r="F11" s="61"/>
      <c r="G11" s="55"/>
      <c r="H11" s="219">
        <f>IF(H$1&gt;Bases!$D$35,0,H9/Bases!$D$35)</f>
        <v>0</v>
      </c>
      <c r="I11" s="219">
        <f>IF(I$1&gt;Bases!$D$35,0,I9/Bases!$D$35)</f>
        <v>0</v>
      </c>
      <c r="J11" s="219">
        <f>IF(J$1&gt;Bases!$D$35,0,J9/Bases!$D$35)</f>
        <v>0</v>
      </c>
      <c r="K11" s="219">
        <f>IF(K$1&gt;Bases!$D$35,0,K9/Bases!$D$35)</f>
        <v>0</v>
      </c>
      <c r="L11" s="219">
        <f>IF(L$1&gt;Bases!$D$35,0,L9/Bases!$D$35)</f>
        <v>0</v>
      </c>
      <c r="M11" s="220"/>
      <c r="N11" s="112"/>
    </row>
    <row r="12" spans="1:14" ht="12.75" hidden="1" customHeight="1" x14ac:dyDescent="0.25">
      <c r="A12" s="112"/>
      <c r="B12" s="218"/>
      <c r="C12" s="18" t="s">
        <v>271</v>
      </c>
      <c r="D12" s="58" t="s">
        <v>182</v>
      </c>
      <c r="E12" s="61"/>
      <c r="F12" s="61"/>
      <c r="G12" s="55"/>
      <c r="H12" s="219">
        <f>G13*Bases!F$9</f>
        <v>0</v>
      </c>
      <c r="I12" s="219">
        <f>H13*Bases!G$9</f>
        <v>0</v>
      </c>
      <c r="J12" s="219">
        <f>I13*Bases!H$9</f>
        <v>0</v>
      </c>
      <c r="K12" s="219">
        <f>J13*Bases!I$9</f>
        <v>0</v>
      </c>
      <c r="L12" s="219">
        <f>K13*Bases!J$9</f>
        <v>0</v>
      </c>
      <c r="M12" s="220"/>
      <c r="N12" s="112"/>
    </row>
    <row r="13" spans="1:14" ht="12.75" hidden="1" customHeight="1" x14ac:dyDescent="0.25">
      <c r="A13" s="112"/>
      <c r="B13" s="218"/>
      <c r="C13" s="18" t="s">
        <v>272</v>
      </c>
      <c r="D13" s="58" t="s">
        <v>182</v>
      </c>
      <c r="E13" s="61"/>
      <c r="F13" s="61"/>
      <c r="G13" s="55"/>
      <c r="H13" s="219">
        <f>G13+H11+H12</f>
        <v>0</v>
      </c>
      <c r="I13" s="219">
        <f>H13+I11+I12</f>
        <v>0</v>
      </c>
      <c r="J13" s="219">
        <f>I13+J11+J12</f>
        <v>0</v>
      </c>
      <c r="K13" s="219">
        <f>J13+K11+K12</f>
        <v>0</v>
      </c>
      <c r="L13" s="219">
        <f>K13+L11+L12</f>
        <v>0</v>
      </c>
      <c r="M13" s="220"/>
      <c r="N13" s="92"/>
    </row>
    <row r="14" spans="1:14" ht="12.75" hidden="1" customHeight="1" x14ac:dyDescent="0.25">
      <c r="A14" s="112"/>
      <c r="B14" s="218"/>
      <c r="C14" s="18" t="s">
        <v>273</v>
      </c>
      <c r="D14" s="58" t="s">
        <v>182</v>
      </c>
      <c r="E14" s="61"/>
      <c r="F14" s="61"/>
      <c r="G14" s="55"/>
      <c r="H14" s="219">
        <f>H9-H13</f>
        <v>0</v>
      </c>
      <c r="I14" s="219">
        <f>I9-I13</f>
        <v>0</v>
      </c>
      <c r="J14" s="219">
        <f>J9-J13</f>
        <v>0</v>
      </c>
      <c r="K14" s="219">
        <f>K9-K13</f>
        <v>0</v>
      </c>
      <c r="L14" s="219">
        <f>L9-L13</f>
        <v>0</v>
      </c>
      <c r="M14" s="220"/>
      <c r="N14" s="112"/>
    </row>
    <row r="15" spans="1:14" ht="12.75" hidden="1" customHeight="1" x14ac:dyDescent="0.25">
      <c r="A15" s="112"/>
      <c r="B15" s="218"/>
      <c r="C15" s="15" t="s">
        <v>14</v>
      </c>
      <c r="D15" s="54"/>
      <c r="E15" s="54"/>
      <c r="F15" s="54"/>
      <c r="G15" s="55"/>
      <c r="H15" s="55"/>
      <c r="I15" s="55"/>
      <c r="J15" s="55"/>
      <c r="K15" s="55"/>
      <c r="L15" s="55"/>
      <c r="M15" s="220"/>
      <c r="N15" s="112"/>
    </row>
    <row r="16" spans="1:14" ht="12.75" hidden="1" customHeight="1" x14ac:dyDescent="0.25">
      <c r="A16" s="112"/>
      <c r="B16" s="218"/>
      <c r="C16" s="18" t="s">
        <v>267</v>
      </c>
      <c r="D16" s="58" t="s">
        <v>182</v>
      </c>
      <c r="E16" s="221"/>
      <c r="F16" s="221"/>
      <c r="G16" s="222">
        <f>G68</f>
        <v>0</v>
      </c>
      <c r="H16" s="219">
        <f>G16+H17</f>
        <v>0</v>
      </c>
      <c r="I16" s="219">
        <f>H16+I17</f>
        <v>0</v>
      </c>
      <c r="J16" s="219">
        <f>I16+J17</f>
        <v>0</v>
      </c>
      <c r="K16" s="219">
        <f>J16+K17</f>
        <v>0</v>
      </c>
      <c r="L16" s="219">
        <f>K16+L17</f>
        <v>0</v>
      </c>
      <c r="M16" s="220"/>
      <c r="N16" s="112"/>
    </row>
    <row r="17" spans="1:14" ht="12.75" hidden="1" customHeight="1" x14ac:dyDescent="0.25">
      <c r="A17" s="112"/>
      <c r="B17" s="218"/>
      <c r="C17" s="18" t="s">
        <v>268</v>
      </c>
      <c r="D17" s="58" t="s">
        <v>182</v>
      </c>
      <c r="E17" s="61"/>
      <c r="F17" s="61"/>
      <c r="G17" s="55"/>
      <c r="H17" s="219">
        <f>G16*Bases!F$9</f>
        <v>0</v>
      </c>
      <c r="I17" s="219">
        <f>H16*Bases!G$9</f>
        <v>0</v>
      </c>
      <c r="J17" s="219">
        <f>I16*Bases!H$9</f>
        <v>0</v>
      </c>
      <c r="K17" s="219">
        <f>J16*Bases!I$9</f>
        <v>0</v>
      </c>
      <c r="L17" s="219">
        <f>K16*Bases!J$9</f>
        <v>0</v>
      </c>
      <c r="M17" s="220"/>
      <c r="N17" s="112"/>
    </row>
    <row r="18" spans="1:14" ht="12.75" hidden="1" customHeight="1" x14ac:dyDescent="0.25">
      <c r="A18" s="112"/>
      <c r="B18" s="218"/>
      <c r="C18" s="18" t="s">
        <v>270</v>
      </c>
      <c r="D18" s="58" t="s">
        <v>182</v>
      </c>
      <c r="E18" s="61"/>
      <c r="F18" s="61"/>
      <c r="G18" s="55"/>
      <c r="H18" s="219">
        <f>IF(H$1&gt;Bases!$D$36,0,H16/Bases!$D$36)</f>
        <v>0</v>
      </c>
      <c r="I18" s="219">
        <f>IF(I$1&gt;Bases!$D$36,0,I16/Bases!$D$36)</f>
        <v>0</v>
      </c>
      <c r="J18" s="219">
        <f>IF(J$1&gt;Bases!$D$36,0,J16/Bases!$D$36)</f>
        <v>0</v>
      </c>
      <c r="K18" s="219">
        <f>IF(K$1&gt;Bases!$D$36,0,K16/Bases!$D$36)</f>
        <v>0</v>
      </c>
      <c r="L18" s="219">
        <f>IF(L$1&gt;Bases!$D$36,0,L16/Bases!$D$36)</f>
        <v>0</v>
      </c>
      <c r="M18" s="220"/>
      <c r="N18" s="112"/>
    </row>
    <row r="19" spans="1:14" ht="12.75" hidden="1" customHeight="1" x14ac:dyDescent="0.25">
      <c r="A19" s="112"/>
      <c r="B19" s="218"/>
      <c r="C19" s="18" t="s">
        <v>271</v>
      </c>
      <c r="D19" s="58" t="s">
        <v>182</v>
      </c>
      <c r="E19" s="61"/>
      <c r="F19" s="61"/>
      <c r="G19" s="55"/>
      <c r="H19" s="219">
        <f>G20*Bases!F$9</f>
        <v>0</v>
      </c>
      <c r="I19" s="219">
        <f>H20*Bases!G$9</f>
        <v>0</v>
      </c>
      <c r="J19" s="219">
        <f>I20*Bases!H$9</f>
        <v>0</v>
      </c>
      <c r="K19" s="219">
        <f>J20*Bases!I$9</f>
        <v>0</v>
      </c>
      <c r="L19" s="219">
        <f>K20*Bases!J$9</f>
        <v>0</v>
      </c>
      <c r="M19" s="220"/>
      <c r="N19" s="112"/>
    </row>
    <row r="20" spans="1:14" ht="12.75" hidden="1" customHeight="1" x14ac:dyDescent="0.25">
      <c r="A20" s="112"/>
      <c r="B20" s="218"/>
      <c r="C20" s="18" t="s">
        <v>272</v>
      </c>
      <c r="D20" s="58" t="s">
        <v>182</v>
      </c>
      <c r="E20" s="61"/>
      <c r="F20" s="61"/>
      <c r="G20" s="55"/>
      <c r="H20" s="219">
        <f>G20+H18+H19</f>
        <v>0</v>
      </c>
      <c r="I20" s="219">
        <f>H20+I18+I19</f>
        <v>0</v>
      </c>
      <c r="J20" s="219">
        <f>I20+J18+J19</f>
        <v>0</v>
      </c>
      <c r="K20" s="219">
        <f>J20+K18+K19</f>
        <v>0</v>
      </c>
      <c r="L20" s="219">
        <f>K20+L18+L19</f>
        <v>0</v>
      </c>
      <c r="M20" s="220"/>
      <c r="N20" s="112"/>
    </row>
    <row r="21" spans="1:14" ht="12.75" hidden="1" customHeight="1" x14ac:dyDescent="0.25">
      <c r="A21" s="112"/>
      <c r="B21" s="218"/>
      <c r="C21" s="18" t="s">
        <v>273</v>
      </c>
      <c r="D21" s="58" t="s">
        <v>182</v>
      </c>
      <c r="E21" s="61"/>
      <c r="F21" s="61"/>
      <c r="G21" s="55"/>
      <c r="H21" s="219">
        <f>H16-H20</f>
        <v>0</v>
      </c>
      <c r="I21" s="219">
        <f>I16-I20</f>
        <v>0</v>
      </c>
      <c r="J21" s="219">
        <f>J16-J20</f>
        <v>0</v>
      </c>
      <c r="K21" s="219">
        <f>K16-K20</f>
        <v>0</v>
      </c>
      <c r="L21" s="219">
        <f>L16-L20</f>
        <v>0</v>
      </c>
      <c r="M21" s="220"/>
      <c r="N21" s="112"/>
    </row>
    <row r="22" spans="1:14" ht="12.75" hidden="1" customHeight="1" x14ac:dyDescent="0.25">
      <c r="A22" s="113"/>
      <c r="B22" s="65"/>
      <c r="C22" s="15" t="s">
        <v>274</v>
      </c>
      <c r="D22" s="54"/>
      <c r="E22" s="54"/>
      <c r="F22" s="54"/>
      <c r="G22" s="55"/>
      <c r="H22" s="55"/>
      <c r="I22" s="55"/>
      <c r="J22" s="55"/>
      <c r="K22" s="55"/>
      <c r="L22" s="55"/>
      <c r="M22" s="220"/>
      <c r="N22" s="112"/>
    </row>
    <row r="23" spans="1:14" ht="12.75" hidden="1" customHeight="1" x14ac:dyDescent="0.25">
      <c r="A23" s="112"/>
      <c r="B23" s="218"/>
      <c r="C23" s="18" t="s">
        <v>267</v>
      </c>
      <c r="D23" s="58" t="s">
        <v>182</v>
      </c>
      <c r="E23" s="223"/>
      <c r="F23" s="223"/>
      <c r="G23" s="224">
        <f>G95</f>
        <v>0</v>
      </c>
      <c r="H23" s="219">
        <f>G23+H24</f>
        <v>0</v>
      </c>
      <c r="I23" s="219">
        <f>H23+I24</f>
        <v>0</v>
      </c>
      <c r="J23" s="219">
        <f>I23+J24</f>
        <v>0</v>
      </c>
      <c r="K23" s="219">
        <f>J23+K24</f>
        <v>0</v>
      </c>
      <c r="L23" s="219">
        <f>K23+L24</f>
        <v>0</v>
      </c>
      <c r="M23" s="220"/>
      <c r="N23" s="112"/>
    </row>
    <row r="24" spans="1:14" ht="12.75" hidden="1" customHeight="1" x14ac:dyDescent="0.25">
      <c r="A24" s="112"/>
      <c r="B24" s="218"/>
      <c r="C24" s="18" t="s">
        <v>268</v>
      </c>
      <c r="D24" s="58" t="s">
        <v>182</v>
      </c>
      <c r="E24" s="61"/>
      <c r="F24" s="61"/>
      <c r="G24" s="55"/>
      <c r="H24" s="219">
        <f>G23*Bases!F$9</f>
        <v>0</v>
      </c>
      <c r="I24" s="219">
        <f>H23*Bases!G$9</f>
        <v>0</v>
      </c>
      <c r="J24" s="219">
        <f>I23*Bases!H$9</f>
        <v>0</v>
      </c>
      <c r="K24" s="219">
        <f>J23*Bases!I$9</f>
        <v>0</v>
      </c>
      <c r="L24" s="219">
        <f>K23*Bases!J$9</f>
        <v>0</v>
      </c>
      <c r="M24" s="220"/>
      <c r="N24" s="113"/>
    </row>
    <row r="25" spans="1:14" ht="12.75" hidden="1" customHeight="1" x14ac:dyDescent="0.25">
      <c r="A25" s="92"/>
      <c r="B25" s="93"/>
      <c r="C25" s="18" t="s">
        <v>270</v>
      </c>
      <c r="D25" s="58" t="s">
        <v>182</v>
      </c>
      <c r="E25" s="61"/>
      <c r="F25" s="61"/>
      <c r="G25" s="55"/>
      <c r="H25" s="219">
        <f>IF(H$1&gt;Bases!$D$37,0,H23/Bases!$D$37)</f>
        <v>0</v>
      </c>
      <c r="I25" s="219">
        <f>IF(I$1&gt;Bases!$D$37,0,I23/Bases!$D$37)</f>
        <v>0</v>
      </c>
      <c r="J25" s="219">
        <f>IF(J$1&gt;Bases!$D$37,0,J23/Bases!$D$37)</f>
        <v>0</v>
      </c>
      <c r="K25" s="219">
        <f>IF(K$1&gt;Bases!$D$37,0,K23/Bases!$D$37)</f>
        <v>0</v>
      </c>
      <c r="L25" s="219">
        <f>IF(L$1&gt;Bases!$D$37,0,L23/Bases!$D$37)</f>
        <v>0</v>
      </c>
      <c r="M25" s="220"/>
      <c r="N25" s="112"/>
    </row>
    <row r="26" spans="1:14" ht="12.75" hidden="1" customHeight="1" x14ac:dyDescent="0.25">
      <c r="A26" s="112"/>
      <c r="B26" s="218"/>
      <c r="C26" s="18" t="s">
        <v>271</v>
      </c>
      <c r="D26" s="58" t="s">
        <v>182</v>
      </c>
      <c r="E26" s="61"/>
      <c r="F26" s="61"/>
      <c r="G26" s="55"/>
      <c r="H26" s="219">
        <f>G27*Bases!F$9</f>
        <v>0</v>
      </c>
      <c r="I26" s="219">
        <f>H27*Bases!G$9</f>
        <v>0</v>
      </c>
      <c r="J26" s="219">
        <f>I27*Bases!H$9</f>
        <v>0</v>
      </c>
      <c r="K26" s="219">
        <f>J27*Bases!I$9</f>
        <v>0</v>
      </c>
      <c r="L26" s="219">
        <f>K27*Bases!J$9</f>
        <v>0</v>
      </c>
      <c r="M26" s="220"/>
      <c r="N26" s="112"/>
    </row>
    <row r="27" spans="1:14" ht="12.75" hidden="1" customHeight="1" x14ac:dyDescent="0.25">
      <c r="A27" s="112"/>
      <c r="B27" s="218"/>
      <c r="C27" s="18" t="s">
        <v>275</v>
      </c>
      <c r="D27" s="58" t="s">
        <v>182</v>
      </c>
      <c r="E27" s="61"/>
      <c r="F27" s="61"/>
      <c r="G27" s="55"/>
      <c r="H27" s="219">
        <f>G27+H25+H26</f>
        <v>0</v>
      </c>
      <c r="I27" s="219">
        <f>H27+I25+I26</f>
        <v>0</v>
      </c>
      <c r="J27" s="219">
        <f>I27+J25+J26</f>
        <v>0</v>
      </c>
      <c r="K27" s="219">
        <f>J27+K25+K26</f>
        <v>0</v>
      </c>
      <c r="L27" s="219">
        <f>K27+L25+L26</f>
        <v>0</v>
      </c>
      <c r="M27" s="220"/>
      <c r="N27" s="92"/>
    </row>
    <row r="28" spans="1:14" ht="12.75" hidden="1" customHeight="1" x14ac:dyDescent="0.25">
      <c r="A28" s="112"/>
      <c r="B28" s="218"/>
      <c r="C28" s="18" t="s">
        <v>273</v>
      </c>
      <c r="D28" s="58" t="s">
        <v>182</v>
      </c>
      <c r="E28" s="61"/>
      <c r="F28" s="61"/>
      <c r="G28" s="55"/>
      <c r="H28" s="219">
        <f>H23-H27</f>
        <v>0</v>
      </c>
      <c r="I28" s="219">
        <f>I23-I27</f>
        <v>0</v>
      </c>
      <c r="J28" s="219">
        <f>J23-J27</f>
        <v>0</v>
      </c>
      <c r="K28" s="219">
        <f>K23-K27</f>
        <v>0</v>
      </c>
      <c r="L28" s="219">
        <f>L23-L27</f>
        <v>0</v>
      </c>
      <c r="M28" s="220"/>
      <c r="N28" s="112"/>
    </row>
    <row r="29" spans="1:14" ht="12.75" hidden="1" customHeight="1" x14ac:dyDescent="0.25">
      <c r="A29" s="113"/>
      <c r="B29" s="65"/>
      <c r="C29" s="15" t="s">
        <v>153</v>
      </c>
      <c r="D29" s="54"/>
      <c r="E29" s="54"/>
      <c r="F29" s="54"/>
      <c r="G29" s="55"/>
      <c r="H29" s="55"/>
      <c r="I29" s="55"/>
      <c r="J29" s="55"/>
      <c r="K29" s="55"/>
      <c r="L29" s="55"/>
      <c r="M29" s="220"/>
      <c r="N29" s="112"/>
    </row>
    <row r="30" spans="1:14" ht="12.75" hidden="1" customHeight="1" x14ac:dyDescent="0.25">
      <c r="A30" s="112"/>
      <c r="B30" s="218"/>
      <c r="C30" s="18" t="s">
        <v>267</v>
      </c>
      <c r="D30" s="58" t="s">
        <v>182</v>
      </c>
      <c r="E30" s="221"/>
      <c r="F30" s="221"/>
      <c r="G30" s="222">
        <f>G107</f>
        <v>4500000</v>
      </c>
      <c r="H30" s="219">
        <f>G30+H31</f>
        <v>4500000</v>
      </c>
      <c r="I30" s="219">
        <f>H30+I31</f>
        <v>4500000</v>
      </c>
      <c r="J30" s="219">
        <f>I30+J31</f>
        <v>4500000</v>
      </c>
      <c r="K30" s="219">
        <f>J30+K31</f>
        <v>4500000</v>
      </c>
      <c r="L30" s="219">
        <f>K30+L31</f>
        <v>4500000</v>
      </c>
      <c r="M30" s="220"/>
      <c r="N30" s="112"/>
    </row>
    <row r="31" spans="1:14" ht="12.75" hidden="1" customHeight="1" x14ac:dyDescent="0.25">
      <c r="A31" s="112"/>
      <c r="B31" s="218"/>
      <c r="C31" s="18" t="s">
        <v>268</v>
      </c>
      <c r="D31" s="58" t="s">
        <v>182</v>
      </c>
      <c r="E31" s="61"/>
      <c r="F31" s="61"/>
      <c r="G31" s="55"/>
      <c r="H31" s="219">
        <f>G30*Bases!F$9</f>
        <v>0</v>
      </c>
      <c r="I31" s="219">
        <f>H30*Bases!G$9</f>
        <v>0</v>
      </c>
      <c r="J31" s="219">
        <f>I30*Bases!H$9</f>
        <v>0</v>
      </c>
      <c r="K31" s="219">
        <f>J30*Bases!I$9</f>
        <v>0</v>
      </c>
      <c r="L31" s="219">
        <f>K30*Bases!J$9</f>
        <v>0</v>
      </c>
      <c r="M31" s="220"/>
      <c r="N31" s="113"/>
    </row>
    <row r="32" spans="1:14" ht="12.75" hidden="1" customHeight="1" x14ac:dyDescent="0.25">
      <c r="A32" s="92"/>
      <c r="B32" s="93"/>
      <c r="C32" s="18" t="s">
        <v>270</v>
      </c>
      <c r="D32" s="58" t="s">
        <v>182</v>
      </c>
      <c r="E32" s="61"/>
      <c r="F32" s="61"/>
      <c r="G32" s="55"/>
      <c r="H32" s="219">
        <f>IF(H$1&gt;Bases!$D$38,0,H30/Bases!$D$38)</f>
        <v>450000</v>
      </c>
      <c r="I32" s="219">
        <f>IF(I$1&gt;Bases!$D$38,0,I30/Bases!$D$38)</f>
        <v>450000</v>
      </c>
      <c r="J32" s="219">
        <f>IF(J$1&gt;Bases!$D$38,0,J30/Bases!$D$38)</f>
        <v>450000</v>
      </c>
      <c r="K32" s="219">
        <f>IF(K$1&gt;Bases!$D$38,0,K30/Bases!$D$38)</f>
        <v>450000</v>
      </c>
      <c r="L32" s="219">
        <f>IF(L$1&gt;Bases!$D$38,0,L30/Bases!$D$38)</f>
        <v>450000</v>
      </c>
      <c r="M32" s="220"/>
      <c r="N32" s="112"/>
    </row>
    <row r="33" spans="1:14" ht="12.75" hidden="1" customHeight="1" x14ac:dyDescent="0.25">
      <c r="A33" s="112"/>
      <c r="B33" s="218"/>
      <c r="C33" s="18" t="s">
        <v>271</v>
      </c>
      <c r="D33" s="58" t="s">
        <v>182</v>
      </c>
      <c r="E33" s="61"/>
      <c r="F33" s="61"/>
      <c r="G33" s="55"/>
      <c r="H33" s="219">
        <f>G34*Bases!F$9</f>
        <v>0</v>
      </c>
      <c r="I33" s="219">
        <f>H34*Bases!G$9</f>
        <v>0</v>
      </c>
      <c r="J33" s="219">
        <f>I34*Bases!H$9</f>
        <v>0</v>
      </c>
      <c r="K33" s="219">
        <f>J34*Bases!I$9</f>
        <v>0</v>
      </c>
      <c r="L33" s="219">
        <f>K34*Bases!J$9</f>
        <v>0</v>
      </c>
      <c r="M33" s="220"/>
      <c r="N33" s="112"/>
    </row>
    <row r="34" spans="1:14" ht="12.75" hidden="1" customHeight="1" x14ac:dyDescent="0.25">
      <c r="A34" s="112"/>
      <c r="B34" s="218"/>
      <c r="C34" s="18" t="s">
        <v>275</v>
      </c>
      <c r="D34" s="58" t="s">
        <v>182</v>
      </c>
      <c r="E34" s="61"/>
      <c r="F34" s="61"/>
      <c r="G34" s="55"/>
      <c r="H34" s="219">
        <f>G34+H32+H33</f>
        <v>450000</v>
      </c>
      <c r="I34" s="219">
        <f>H34+I32+I33</f>
        <v>900000</v>
      </c>
      <c r="J34" s="219">
        <f>I34+J32+J33</f>
        <v>1350000</v>
      </c>
      <c r="K34" s="219">
        <f>J34+K32+K33</f>
        <v>1800000</v>
      </c>
      <c r="L34" s="219">
        <f>K34+L32+L33</f>
        <v>2250000</v>
      </c>
      <c r="M34" s="220"/>
      <c r="N34" s="92"/>
    </row>
    <row r="35" spans="1:14" ht="12.75" hidden="1" customHeight="1" x14ac:dyDescent="0.25">
      <c r="A35" s="112"/>
      <c r="B35" s="218"/>
      <c r="C35" s="18" t="s">
        <v>273</v>
      </c>
      <c r="D35" s="58" t="s">
        <v>182</v>
      </c>
      <c r="E35" s="61"/>
      <c r="F35" s="61"/>
      <c r="G35" s="55"/>
      <c r="H35" s="219">
        <f>H30-H34</f>
        <v>4050000</v>
      </c>
      <c r="I35" s="219">
        <f>I30-I34</f>
        <v>3600000</v>
      </c>
      <c r="J35" s="219">
        <f>J30-J34</f>
        <v>3150000</v>
      </c>
      <c r="K35" s="219">
        <f>K30-K34</f>
        <v>2700000</v>
      </c>
      <c r="L35" s="219">
        <f>L30-L34</f>
        <v>2250000</v>
      </c>
      <c r="M35" s="220"/>
      <c r="N35" s="112"/>
    </row>
    <row r="36" spans="1:14" ht="12.75" hidden="1" customHeight="1" x14ac:dyDescent="0.25">
      <c r="A36" s="113"/>
      <c r="B36" s="65"/>
      <c r="C36" s="15" t="s">
        <v>154</v>
      </c>
      <c r="D36" s="54"/>
      <c r="E36" s="54"/>
      <c r="F36" s="54"/>
      <c r="G36" s="55"/>
      <c r="H36" s="55"/>
      <c r="I36" s="55"/>
      <c r="J36" s="55"/>
      <c r="K36" s="55"/>
      <c r="L36" s="55"/>
      <c r="M36" s="220"/>
      <c r="N36" s="112"/>
    </row>
    <row r="37" spans="1:14" ht="12.75" hidden="1" customHeight="1" x14ac:dyDescent="0.25">
      <c r="A37" s="112"/>
      <c r="B37" s="218"/>
      <c r="C37" s="18" t="s">
        <v>267</v>
      </c>
      <c r="D37" s="58" t="s">
        <v>182</v>
      </c>
      <c r="E37" s="221"/>
      <c r="F37" s="221"/>
      <c r="G37" s="222">
        <f>G115</f>
        <v>0</v>
      </c>
      <c r="H37" s="219">
        <f>G37+H38</f>
        <v>0</v>
      </c>
      <c r="I37" s="219">
        <f>H37+I38</f>
        <v>0</v>
      </c>
      <c r="J37" s="219">
        <f>I37+J38</f>
        <v>0</v>
      </c>
      <c r="K37" s="219">
        <f>J37+K38</f>
        <v>0</v>
      </c>
      <c r="L37" s="219">
        <f>K37+L38</f>
        <v>0</v>
      </c>
      <c r="M37" s="220"/>
      <c r="N37" s="112"/>
    </row>
    <row r="38" spans="1:14" ht="12.75" hidden="1" customHeight="1" x14ac:dyDescent="0.25">
      <c r="A38" s="112"/>
      <c r="B38" s="218"/>
      <c r="C38" s="18" t="s">
        <v>268</v>
      </c>
      <c r="D38" s="58" t="s">
        <v>182</v>
      </c>
      <c r="E38" s="61"/>
      <c r="F38" s="61"/>
      <c r="G38" s="55"/>
      <c r="H38" s="219">
        <f>G37*Bases!F$9</f>
        <v>0</v>
      </c>
      <c r="I38" s="219">
        <f>H37*Bases!G$9</f>
        <v>0</v>
      </c>
      <c r="J38" s="219">
        <f>I37*Bases!H$9</f>
        <v>0</v>
      </c>
      <c r="K38" s="219">
        <f>J37*Bases!I$9</f>
        <v>0</v>
      </c>
      <c r="L38" s="219">
        <f>K37*Bases!J$9</f>
        <v>0</v>
      </c>
      <c r="M38" s="220"/>
      <c r="N38" s="113"/>
    </row>
    <row r="39" spans="1:14" ht="12.75" hidden="1" customHeight="1" x14ac:dyDescent="0.25">
      <c r="A39" s="92"/>
      <c r="B39" s="93"/>
      <c r="C39" s="18" t="s">
        <v>270</v>
      </c>
      <c r="D39" s="58" t="s">
        <v>182</v>
      </c>
      <c r="E39" s="61"/>
      <c r="F39" s="61"/>
      <c r="G39" s="55"/>
      <c r="H39" s="219">
        <f>IF(H$1&gt;Bases!$D$39,0,H37/Bases!$D$39)</f>
        <v>0</v>
      </c>
      <c r="I39" s="219">
        <f>IF(I$1&gt;Bases!$D$39,0,I37/Bases!$D$39)</f>
        <v>0</v>
      </c>
      <c r="J39" s="219">
        <f>IF(J$1&gt;Bases!$D$39,0,J37/Bases!$D$39)</f>
        <v>0</v>
      </c>
      <c r="K39" s="219">
        <f>IF(K$1&gt;Bases!$D$39,0,K37/Bases!$D$39)</f>
        <v>0</v>
      </c>
      <c r="L39" s="219">
        <f>IF(L$1&gt;Bases!$D$39,0,L37/Bases!$D$39)</f>
        <v>0</v>
      </c>
      <c r="M39" s="220"/>
      <c r="N39" s="112"/>
    </row>
    <row r="40" spans="1:14" ht="12.75" hidden="1" customHeight="1" x14ac:dyDescent="0.25">
      <c r="A40" s="112"/>
      <c r="B40" s="218"/>
      <c r="C40" s="18" t="s">
        <v>271</v>
      </c>
      <c r="D40" s="58" t="s">
        <v>182</v>
      </c>
      <c r="E40" s="61"/>
      <c r="F40" s="61"/>
      <c r="G40" s="55"/>
      <c r="H40" s="219">
        <f>G41*Bases!F$9</f>
        <v>0</v>
      </c>
      <c r="I40" s="219">
        <f>H41*Bases!G$9</f>
        <v>0</v>
      </c>
      <c r="J40" s="219">
        <f>I41*Bases!H$9</f>
        <v>0</v>
      </c>
      <c r="K40" s="219">
        <f>J41*Bases!I$9</f>
        <v>0</v>
      </c>
      <c r="L40" s="219">
        <f>K41*Bases!J$9</f>
        <v>0</v>
      </c>
      <c r="M40" s="220"/>
      <c r="N40" s="112"/>
    </row>
    <row r="41" spans="1:14" ht="12.75" hidden="1" customHeight="1" x14ac:dyDescent="0.25">
      <c r="A41" s="112"/>
      <c r="B41" s="218"/>
      <c r="C41" s="18" t="s">
        <v>275</v>
      </c>
      <c r="D41" s="58" t="s">
        <v>182</v>
      </c>
      <c r="E41" s="61"/>
      <c r="F41" s="61"/>
      <c r="G41" s="55"/>
      <c r="H41" s="219">
        <f>G41+H39+H40</f>
        <v>0</v>
      </c>
      <c r="I41" s="219">
        <f>H41+I39+I40</f>
        <v>0</v>
      </c>
      <c r="J41" s="219">
        <f>I41+J39+J40</f>
        <v>0</v>
      </c>
      <c r="K41" s="219">
        <f>J41+K39+K40</f>
        <v>0</v>
      </c>
      <c r="L41" s="219">
        <f>K41+L39+L40</f>
        <v>0</v>
      </c>
      <c r="M41" s="220"/>
      <c r="N41" s="92"/>
    </row>
    <row r="42" spans="1:14" ht="12.75" hidden="1" customHeight="1" x14ac:dyDescent="0.25">
      <c r="A42" s="112"/>
      <c r="B42" s="218"/>
      <c r="C42" s="18" t="s">
        <v>273</v>
      </c>
      <c r="D42" s="58" t="s">
        <v>182</v>
      </c>
      <c r="E42" s="61"/>
      <c r="F42" s="61"/>
      <c r="G42" s="55"/>
      <c r="H42" s="219">
        <f>H37-H41</f>
        <v>0</v>
      </c>
      <c r="I42" s="219">
        <f>I37-I41</f>
        <v>0</v>
      </c>
      <c r="J42" s="219">
        <f>J37-J41</f>
        <v>0</v>
      </c>
      <c r="K42" s="219">
        <f>K37-K41</f>
        <v>0</v>
      </c>
      <c r="L42" s="219">
        <f>L37-L41</f>
        <v>0</v>
      </c>
      <c r="M42" s="220"/>
      <c r="N42" s="112"/>
    </row>
    <row r="43" spans="1:14" ht="12.75" hidden="1" customHeight="1" x14ac:dyDescent="0.25">
      <c r="A43" s="113"/>
      <c r="B43" s="65"/>
      <c r="C43" s="15" t="s">
        <v>155</v>
      </c>
      <c r="D43" s="54"/>
      <c r="E43" s="54"/>
      <c r="F43" s="54"/>
      <c r="G43" s="55"/>
      <c r="H43" s="55"/>
      <c r="I43" s="55"/>
      <c r="J43" s="55"/>
      <c r="K43" s="55"/>
      <c r="L43" s="55"/>
      <c r="M43" s="220"/>
      <c r="N43" s="112"/>
    </row>
    <row r="44" spans="1:14" ht="12.75" hidden="1" customHeight="1" x14ac:dyDescent="0.25">
      <c r="A44" s="112"/>
      <c r="B44" s="218"/>
      <c r="C44" s="18" t="s">
        <v>267</v>
      </c>
      <c r="D44" s="58" t="s">
        <v>182</v>
      </c>
      <c r="E44" s="221"/>
      <c r="F44" s="221"/>
      <c r="G44" s="222">
        <f>G125</f>
        <v>9850000</v>
      </c>
      <c r="H44" s="219">
        <f>G44+H45</f>
        <v>9850000</v>
      </c>
      <c r="I44" s="219">
        <f>H44+I45</f>
        <v>9850000</v>
      </c>
      <c r="J44" s="219">
        <f>I44+J45</f>
        <v>9850000</v>
      </c>
      <c r="K44" s="219">
        <f>J44+K45</f>
        <v>9850000</v>
      </c>
      <c r="L44" s="219">
        <f>K44+L45</f>
        <v>9850000</v>
      </c>
      <c r="M44" s="220"/>
      <c r="N44" s="112"/>
    </row>
    <row r="45" spans="1:14" ht="12.75" hidden="1" customHeight="1" x14ac:dyDescent="0.25">
      <c r="A45" s="112"/>
      <c r="B45" s="218"/>
      <c r="C45" s="18" t="s">
        <v>268</v>
      </c>
      <c r="D45" s="58" t="s">
        <v>182</v>
      </c>
      <c r="E45" s="61"/>
      <c r="F45" s="61"/>
      <c r="G45" s="55"/>
      <c r="H45" s="219">
        <f>G44*Bases!F$9</f>
        <v>0</v>
      </c>
      <c r="I45" s="219">
        <f>H44*Bases!G$9</f>
        <v>0</v>
      </c>
      <c r="J45" s="219">
        <f>I44*Bases!H$9</f>
        <v>0</v>
      </c>
      <c r="K45" s="219">
        <f>J44*Bases!I$9</f>
        <v>0</v>
      </c>
      <c r="L45" s="219">
        <f>K44*Bases!J$9</f>
        <v>0</v>
      </c>
      <c r="M45" s="220"/>
      <c r="N45" s="113"/>
    </row>
    <row r="46" spans="1:14" ht="12.75" hidden="1" customHeight="1" x14ac:dyDescent="0.25">
      <c r="A46" s="92"/>
      <c r="B46" s="93"/>
      <c r="C46" s="18" t="s">
        <v>270</v>
      </c>
      <c r="D46" s="58" t="s">
        <v>182</v>
      </c>
      <c r="E46" s="61"/>
      <c r="F46" s="61"/>
      <c r="G46" s="55"/>
      <c r="H46" s="219">
        <f>IF(H$1&gt;Bases!$D$40,0,H44/Bases!$D$40)</f>
        <v>656666.66666666663</v>
      </c>
      <c r="I46" s="219">
        <f>IF(I$1&gt;Bases!$D$40,0,I44/Bases!$D$40)</f>
        <v>656666.66666666663</v>
      </c>
      <c r="J46" s="219">
        <f>IF(J$1&gt;Bases!$D$40,0,J44/Bases!$D$40)</f>
        <v>656666.66666666663</v>
      </c>
      <c r="K46" s="219">
        <f>IF(K$1&gt;Bases!$D$40,0,K44/Bases!$D$40)</f>
        <v>656666.66666666663</v>
      </c>
      <c r="L46" s="219">
        <f>IF(L$1&gt;Bases!$D$40,0,L44/Bases!$D$40)</f>
        <v>656666.66666666663</v>
      </c>
      <c r="M46" s="220"/>
      <c r="N46" s="112"/>
    </row>
    <row r="47" spans="1:14" ht="12.75" hidden="1" customHeight="1" x14ac:dyDescent="0.25">
      <c r="A47" s="112"/>
      <c r="B47" s="218"/>
      <c r="C47" s="18" t="s">
        <v>271</v>
      </c>
      <c r="D47" s="58" t="s">
        <v>182</v>
      </c>
      <c r="E47" s="61"/>
      <c r="F47" s="61"/>
      <c r="G47" s="55"/>
      <c r="H47" s="219">
        <f>G48*Bases!F$9</f>
        <v>0</v>
      </c>
      <c r="I47" s="219">
        <f>H48*Bases!G$9</f>
        <v>0</v>
      </c>
      <c r="J47" s="219">
        <f>I48*Bases!H$9</f>
        <v>0</v>
      </c>
      <c r="K47" s="219">
        <f>J48*Bases!I$9</f>
        <v>0</v>
      </c>
      <c r="L47" s="219">
        <f>K48*Bases!J$9</f>
        <v>0</v>
      </c>
      <c r="M47" s="220"/>
      <c r="N47" s="112"/>
    </row>
    <row r="48" spans="1:14" ht="12.75" hidden="1" customHeight="1" x14ac:dyDescent="0.25">
      <c r="A48" s="112"/>
      <c r="B48" s="218"/>
      <c r="C48" s="18" t="s">
        <v>275</v>
      </c>
      <c r="D48" s="58" t="s">
        <v>182</v>
      </c>
      <c r="E48" s="61"/>
      <c r="F48" s="61"/>
      <c r="G48" s="55"/>
      <c r="H48" s="219">
        <f>G48+H46+H47</f>
        <v>656666.66666666663</v>
      </c>
      <c r="I48" s="219">
        <f>H48+I46+I47</f>
        <v>1313333.3333333333</v>
      </c>
      <c r="J48" s="219">
        <f>I48+J46+J47</f>
        <v>1970000</v>
      </c>
      <c r="K48" s="219">
        <f>J48+K46+K47</f>
        <v>2626666.6666666665</v>
      </c>
      <c r="L48" s="219">
        <f>K48+L46+L47</f>
        <v>3283333.333333333</v>
      </c>
      <c r="M48" s="220"/>
      <c r="N48" s="92"/>
    </row>
    <row r="49" spans="1:14" ht="12.75" hidden="1" customHeight="1" x14ac:dyDescent="0.25">
      <c r="A49" s="112"/>
      <c r="B49" s="218"/>
      <c r="C49" s="18" t="s">
        <v>273</v>
      </c>
      <c r="D49" s="58" t="s">
        <v>182</v>
      </c>
      <c r="E49" s="61"/>
      <c r="F49" s="61"/>
      <c r="G49" s="55"/>
      <c r="H49" s="219">
        <f>H44-H48</f>
        <v>9193333.333333334</v>
      </c>
      <c r="I49" s="219">
        <f>I44-I48</f>
        <v>8536666.666666666</v>
      </c>
      <c r="J49" s="219">
        <f>J44-J48</f>
        <v>7880000</v>
      </c>
      <c r="K49" s="219">
        <f>K44-K48</f>
        <v>7223333.333333334</v>
      </c>
      <c r="L49" s="219">
        <f>L44-L48</f>
        <v>6566666.666666667</v>
      </c>
      <c r="M49" s="220"/>
      <c r="N49" s="112"/>
    </row>
    <row r="50" spans="1:14" ht="12.75" hidden="1" customHeight="1" x14ac:dyDescent="0.25">
      <c r="A50" s="113"/>
      <c r="B50" s="65"/>
      <c r="C50" s="15" t="s">
        <v>276</v>
      </c>
      <c r="D50" s="54"/>
      <c r="E50" s="54"/>
      <c r="F50" s="54"/>
      <c r="G50" s="55"/>
      <c r="H50" s="55"/>
      <c r="I50" s="55"/>
      <c r="J50" s="55"/>
      <c r="K50" s="55"/>
      <c r="L50" s="55"/>
      <c r="M50" s="220"/>
      <c r="N50" s="112"/>
    </row>
    <row r="51" spans="1:14" ht="12.75" hidden="1" customHeight="1" x14ac:dyDescent="0.25">
      <c r="A51" s="112"/>
      <c r="B51" s="218"/>
      <c r="C51" s="18" t="s">
        <v>267</v>
      </c>
      <c r="D51" s="58" t="s">
        <v>182</v>
      </c>
      <c r="E51" s="221"/>
      <c r="F51" s="221"/>
      <c r="G51" s="222">
        <f>G127</f>
        <v>0</v>
      </c>
      <c r="H51" s="219">
        <f>G51+H52</f>
        <v>0</v>
      </c>
      <c r="I51" s="219">
        <f>H51+I52</f>
        <v>0</v>
      </c>
      <c r="J51" s="219">
        <f>I51+J52</f>
        <v>0</v>
      </c>
      <c r="K51" s="219">
        <f>J51+K52</f>
        <v>0</v>
      </c>
      <c r="L51" s="219">
        <f>K51+L52</f>
        <v>0</v>
      </c>
      <c r="M51" s="220"/>
      <c r="N51" s="112"/>
    </row>
    <row r="52" spans="1:14" ht="12.75" hidden="1" customHeight="1" x14ac:dyDescent="0.25">
      <c r="A52" s="112"/>
      <c r="B52" s="218"/>
      <c r="C52" s="18" t="s">
        <v>268</v>
      </c>
      <c r="D52" s="58" t="s">
        <v>182</v>
      </c>
      <c r="E52" s="61"/>
      <c r="F52" s="61"/>
      <c r="G52" s="55"/>
      <c r="H52" s="219">
        <f>G51*Bases!F$9</f>
        <v>0</v>
      </c>
      <c r="I52" s="219">
        <f>H51*Bases!G$9</f>
        <v>0</v>
      </c>
      <c r="J52" s="219">
        <f>I51*Bases!H$9</f>
        <v>0</v>
      </c>
      <c r="K52" s="219">
        <f>J51*Bases!I$9</f>
        <v>0</v>
      </c>
      <c r="L52" s="219">
        <f>K51*Bases!J$9</f>
        <v>0</v>
      </c>
      <c r="M52" s="220"/>
      <c r="N52" s="113"/>
    </row>
    <row r="53" spans="1:14" ht="12.75" hidden="1" customHeight="1" x14ac:dyDescent="0.25">
      <c r="A53" s="92"/>
      <c r="B53" s="93"/>
      <c r="C53" s="18" t="s">
        <v>277</v>
      </c>
      <c r="D53" s="58" t="s">
        <v>182</v>
      </c>
      <c r="E53" s="61"/>
      <c r="F53" s="61"/>
      <c r="G53" s="55"/>
      <c r="H53" s="219">
        <f>IF(H$1&gt;Bases!$D$41,0,H51/Bases!$D$41)</f>
        <v>0</v>
      </c>
      <c r="I53" s="219">
        <f>IF(I$1&gt;Bases!$D$41,0,I51/Bases!$D$41)</f>
        <v>0</v>
      </c>
      <c r="J53" s="219">
        <f>IF(J$1&gt;Bases!$D$41,0,J51/Bases!$D$41)</f>
        <v>0</v>
      </c>
      <c r="K53" s="219">
        <f>IF(K$1&gt;Bases!$D$41,0,K51/Bases!$D$41)</f>
        <v>0</v>
      </c>
      <c r="L53" s="219">
        <f>IF(L$1&gt;Bases!$D$41,0,L51/Bases!$D$41)</f>
        <v>0</v>
      </c>
      <c r="M53" s="220"/>
      <c r="N53" s="112"/>
    </row>
    <row r="54" spans="1:14" ht="12.75" hidden="1" customHeight="1" x14ac:dyDescent="0.25">
      <c r="A54" s="112"/>
      <c r="B54" s="218"/>
      <c r="C54" s="18" t="s">
        <v>278</v>
      </c>
      <c r="D54" s="58" t="s">
        <v>182</v>
      </c>
      <c r="E54" s="61"/>
      <c r="F54" s="61"/>
      <c r="G54" s="55"/>
      <c r="H54" s="219">
        <f>G55*Bases!F$9</f>
        <v>0</v>
      </c>
      <c r="I54" s="219">
        <f>H55*Bases!G$9</f>
        <v>0</v>
      </c>
      <c r="J54" s="219">
        <f>I55*Bases!H$9</f>
        <v>0</v>
      </c>
      <c r="K54" s="219">
        <f>J55*Bases!I$9</f>
        <v>0</v>
      </c>
      <c r="L54" s="219">
        <f>K55*Bases!J$9</f>
        <v>0</v>
      </c>
      <c r="M54" s="220"/>
      <c r="N54" s="112"/>
    </row>
    <row r="55" spans="1:14" ht="12.75" hidden="1" customHeight="1" x14ac:dyDescent="0.25">
      <c r="A55" s="112"/>
      <c r="B55" s="218"/>
      <c r="C55" s="18" t="s">
        <v>279</v>
      </c>
      <c r="D55" s="58" t="s">
        <v>182</v>
      </c>
      <c r="E55" s="61"/>
      <c r="F55" s="61"/>
      <c r="G55" s="55"/>
      <c r="H55" s="219">
        <f>G55+H53+H54</f>
        <v>0</v>
      </c>
      <c r="I55" s="219">
        <f>H55+I53+I54</f>
        <v>0</v>
      </c>
      <c r="J55" s="219">
        <f>I55+J53+J54</f>
        <v>0</v>
      </c>
      <c r="K55" s="219">
        <f>J55+K53+K54</f>
        <v>0</v>
      </c>
      <c r="L55" s="219">
        <f>K55+L53+L54</f>
        <v>0</v>
      </c>
      <c r="M55" s="220"/>
      <c r="N55" s="92"/>
    </row>
    <row r="56" spans="1:14" ht="12.75" hidden="1" customHeight="1" x14ac:dyDescent="0.25">
      <c r="A56" s="112"/>
      <c r="B56" s="218"/>
      <c r="C56" s="18" t="s">
        <v>273</v>
      </c>
      <c r="D56" s="58" t="s">
        <v>182</v>
      </c>
      <c r="E56" s="61"/>
      <c r="F56" s="61"/>
      <c r="G56" s="55"/>
      <c r="H56" s="219">
        <f>H51-H55</f>
        <v>0</v>
      </c>
      <c r="I56" s="219">
        <f>I51-I55</f>
        <v>0</v>
      </c>
      <c r="J56" s="219">
        <f>J51-J55</f>
        <v>0</v>
      </c>
      <c r="K56" s="219">
        <f>K51-K55</f>
        <v>0</v>
      </c>
      <c r="L56" s="219">
        <f>L51-L55</f>
        <v>0</v>
      </c>
      <c r="M56" s="220"/>
      <c r="N56" s="112"/>
    </row>
    <row r="57" spans="1:14" ht="12.75" hidden="1" customHeight="1" x14ac:dyDescent="0.25">
      <c r="A57" s="113"/>
      <c r="B57" s="65"/>
      <c r="C57" s="15" t="s">
        <v>158</v>
      </c>
      <c r="D57" s="54"/>
      <c r="E57" s="54"/>
      <c r="F57" s="54"/>
      <c r="G57" s="55"/>
      <c r="H57" s="55"/>
      <c r="I57" s="55"/>
      <c r="J57" s="55"/>
      <c r="K57" s="55"/>
      <c r="L57" s="55"/>
      <c r="M57" s="220"/>
      <c r="N57" s="112"/>
    </row>
    <row r="58" spans="1:14" ht="12.75" hidden="1" customHeight="1" x14ac:dyDescent="0.25">
      <c r="A58" s="112"/>
      <c r="B58" s="218"/>
      <c r="C58" s="18" t="s">
        <v>267</v>
      </c>
      <c r="D58" s="58" t="s">
        <v>182</v>
      </c>
      <c r="E58" s="223"/>
      <c r="F58" s="223"/>
      <c r="G58" s="224">
        <f>G131</f>
        <v>0</v>
      </c>
      <c r="H58" s="219">
        <f>G58+H59</f>
        <v>0</v>
      </c>
      <c r="I58" s="219">
        <f>H58+I59</f>
        <v>0</v>
      </c>
      <c r="J58" s="219">
        <f>I58+J59</f>
        <v>0</v>
      </c>
      <c r="K58" s="219">
        <f>J58+K59</f>
        <v>0</v>
      </c>
      <c r="L58" s="219">
        <f>K58+L59</f>
        <v>0</v>
      </c>
      <c r="M58" s="220"/>
      <c r="N58" s="112"/>
    </row>
    <row r="59" spans="1:14" ht="12.75" hidden="1" customHeight="1" x14ac:dyDescent="0.25">
      <c r="A59" s="112"/>
      <c r="B59" s="218"/>
      <c r="C59" s="18" t="s">
        <v>268</v>
      </c>
      <c r="D59" s="58" t="s">
        <v>182</v>
      </c>
      <c r="E59" s="61"/>
      <c r="F59" s="61"/>
      <c r="G59" s="55"/>
      <c r="H59" s="219">
        <f>G58*Bases!F$9</f>
        <v>0</v>
      </c>
      <c r="I59" s="219">
        <f>H58*Bases!G$9</f>
        <v>0</v>
      </c>
      <c r="J59" s="219">
        <f>I58*Bases!H$9</f>
        <v>0</v>
      </c>
      <c r="K59" s="219">
        <f>J58*Bases!I$9</f>
        <v>0</v>
      </c>
      <c r="L59" s="219">
        <f>K58*Bases!J$9</f>
        <v>0</v>
      </c>
      <c r="M59" s="220"/>
      <c r="N59" s="113"/>
    </row>
    <row r="60" spans="1:14" ht="12.75" hidden="1" customHeight="1" x14ac:dyDescent="0.25">
      <c r="A60" s="92"/>
      <c r="B60" s="93"/>
      <c r="C60" s="18" t="s">
        <v>277</v>
      </c>
      <c r="D60" s="58" t="s">
        <v>182</v>
      </c>
      <c r="E60" s="61"/>
      <c r="F60" s="61"/>
      <c r="G60" s="55"/>
      <c r="H60" s="219">
        <f>IF(H$1&gt;Bases!$D$42,0,H58/Bases!$D$42)</f>
        <v>0</v>
      </c>
      <c r="I60" s="219">
        <f>IF(I$1&gt;Bases!$D$42,0,I58/Bases!$D$42)</f>
        <v>0</v>
      </c>
      <c r="J60" s="219">
        <f>IF(J$1&gt;Bases!$D$42,0,J58/Bases!$D$42)</f>
        <v>0</v>
      </c>
      <c r="K60" s="219">
        <f>IF(K$1&gt;Bases!$D$42,0,K58/Bases!$D$42)</f>
        <v>0</v>
      </c>
      <c r="L60" s="219">
        <f>IF(L$1&gt;Bases!$D$42,0,L58/Bases!$D$42)</f>
        <v>0</v>
      </c>
      <c r="M60" s="220"/>
      <c r="N60" s="112"/>
    </row>
    <row r="61" spans="1:14" ht="12.75" hidden="1" customHeight="1" x14ac:dyDescent="0.25">
      <c r="A61" s="112"/>
      <c r="B61" s="218"/>
      <c r="C61" s="18" t="s">
        <v>278</v>
      </c>
      <c r="D61" s="58" t="s">
        <v>182</v>
      </c>
      <c r="E61" s="61"/>
      <c r="F61" s="61"/>
      <c r="G61" s="55"/>
      <c r="H61" s="219">
        <f>G62*Bases!F$9</f>
        <v>0</v>
      </c>
      <c r="I61" s="219">
        <f>H62*Bases!G$9</f>
        <v>0</v>
      </c>
      <c r="J61" s="219">
        <f>I62*Bases!H$9</f>
        <v>0</v>
      </c>
      <c r="K61" s="219">
        <f>J62*Bases!I$9</f>
        <v>0</v>
      </c>
      <c r="L61" s="219">
        <f>K62*Bases!J$9</f>
        <v>0</v>
      </c>
      <c r="M61" s="220"/>
      <c r="N61" s="112"/>
    </row>
    <row r="62" spans="1:14" ht="12.75" hidden="1" customHeight="1" x14ac:dyDescent="0.25">
      <c r="A62" s="112"/>
      <c r="B62" s="218"/>
      <c r="C62" s="18" t="s">
        <v>279</v>
      </c>
      <c r="D62" s="58" t="s">
        <v>182</v>
      </c>
      <c r="E62" s="61"/>
      <c r="F62" s="61"/>
      <c r="G62" s="55"/>
      <c r="H62" s="219">
        <f>G62+H60+H61</f>
        <v>0</v>
      </c>
      <c r="I62" s="219">
        <f>H62+I60+I61</f>
        <v>0</v>
      </c>
      <c r="J62" s="219">
        <f>I62+J60+J61</f>
        <v>0</v>
      </c>
      <c r="K62" s="219">
        <f>J62+K60+K61</f>
        <v>0</v>
      </c>
      <c r="L62" s="219">
        <f>K62+L60+L61</f>
        <v>0</v>
      </c>
      <c r="M62" s="220"/>
      <c r="N62" s="92"/>
    </row>
    <row r="63" spans="1:14" ht="51" hidden="1" customHeight="1" x14ac:dyDescent="0.25">
      <c r="A63" s="112"/>
      <c r="B63" s="218"/>
      <c r="C63" s="18" t="s">
        <v>273</v>
      </c>
      <c r="D63" s="58" t="s">
        <v>182</v>
      </c>
      <c r="E63" s="61"/>
      <c r="F63" s="61"/>
      <c r="G63" s="55"/>
      <c r="H63" s="219">
        <f>H58-H62</f>
        <v>0</v>
      </c>
      <c r="I63" s="219">
        <f>I58-I62</f>
        <v>0</v>
      </c>
      <c r="J63" s="219">
        <f>J58-J62</f>
        <v>0</v>
      </c>
      <c r="K63" s="219">
        <f>K58-K62</f>
        <v>0</v>
      </c>
      <c r="L63" s="219">
        <f>L58-L62</f>
        <v>0</v>
      </c>
      <c r="M63" s="220"/>
      <c r="N63" s="112"/>
    </row>
    <row r="64" spans="1:14" ht="12.75" customHeight="1" x14ac:dyDescent="0.25">
      <c r="A64" s="25"/>
      <c r="B64" s="65"/>
      <c r="C64" s="53" t="s">
        <v>280</v>
      </c>
      <c r="D64" s="54"/>
      <c r="E64" s="54"/>
      <c r="F64" s="54"/>
      <c r="G64" s="54"/>
      <c r="H64" s="54"/>
      <c r="I64" s="54"/>
      <c r="J64" s="54"/>
      <c r="K64" s="54"/>
      <c r="L64" s="54"/>
      <c r="N64" s="112"/>
    </row>
    <row r="65" spans="1:15" ht="12.75" customHeight="1" x14ac:dyDescent="0.25">
      <c r="A65" s="25"/>
      <c r="B65" s="65"/>
      <c r="C65" s="53" t="s">
        <v>281</v>
      </c>
      <c r="D65" s="54"/>
      <c r="E65" s="54"/>
      <c r="F65" s="54"/>
      <c r="G65" s="54"/>
      <c r="H65" s="54"/>
      <c r="I65" s="54"/>
      <c r="J65" s="54"/>
      <c r="K65" s="54"/>
      <c r="L65" s="54"/>
      <c r="N65" s="112"/>
    </row>
    <row r="66" spans="1:15" ht="12.75" customHeight="1" x14ac:dyDescent="0.25">
      <c r="A66" s="92"/>
      <c r="B66" s="93"/>
      <c r="C66" s="173" t="s">
        <v>8</v>
      </c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25"/>
    </row>
    <row r="67" spans="1:15" ht="12.75" customHeight="1" x14ac:dyDescent="0.25">
      <c r="A67" s="92"/>
      <c r="B67" s="93"/>
      <c r="C67" s="173" t="s">
        <v>269</v>
      </c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25"/>
      <c r="O67" s="220" t="s">
        <v>282</v>
      </c>
    </row>
    <row r="68" spans="1:15" ht="12.75" customHeight="1" x14ac:dyDescent="0.25">
      <c r="A68" s="92"/>
      <c r="B68" s="93"/>
      <c r="C68" s="173" t="s">
        <v>14</v>
      </c>
      <c r="D68" s="99">
        <v>1</v>
      </c>
      <c r="E68" s="99">
        <v>1</v>
      </c>
      <c r="F68" s="99">
        <v>0</v>
      </c>
      <c r="G68" s="99"/>
      <c r="H68" s="99">
        <v>2000000</v>
      </c>
      <c r="I68" s="99"/>
      <c r="J68" s="99"/>
      <c r="K68" s="99"/>
      <c r="L68" s="99"/>
      <c r="M68" s="99" t="s">
        <v>282</v>
      </c>
      <c r="N68" s="92"/>
      <c r="O68" s="220" t="s">
        <v>283</v>
      </c>
    </row>
    <row r="69" spans="1:15" ht="12.75" customHeight="1" x14ac:dyDescent="0.25">
      <c r="A69" s="92"/>
      <c r="B69" s="93"/>
      <c r="C69" s="15" t="s">
        <v>284</v>
      </c>
      <c r="D69" s="225"/>
      <c r="E69" s="225"/>
      <c r="F69" s="225"/>
      <c r="G69" s="193">
        <f t="shared" ref="G69:L69" si="0">SUM(G66:G68)</f>
        <v>0</v>
      </c>
      <c r="H69" s="193">
        <f t="shared" si="0"/>
        <v>2000000</v>
      </c>
      <c r="I69" s="193">
        <f t="shared" si="0"/>
        <v>0</v>
      </c>
      <c r="J69" s="193">
        <f t="shared" si="0"/>
        <v>0</v>
      </c>
      <c r="K69" s="193">
        <f t="shared" si="0"/>
        <v>0</v>
      </c>
      <c r="L69" s="193">
        <f t="shared" si="0"/>
        <v>0</v>
      </c>
      <c r="M69" s="193"/>
      <c r="N69" s="92"/>
      <c r="O69" s="220" t="s">
        <v>285</v>
      </c>
    </row>
    <row r="70" spans="1:15" ht="12.75" customHeight="1" x14ac:dyDescent="0.25">
      <c r="A70" s="92"/>
      <c r="B70" s="93"/>
      <c r="C70" s="53" t="s">
        <v>286</v>
      </c>
      <c r="D70" s="58"/>
      <c r="E70" s="58"/>
      <c r="F70" s="58"/>
      <c r="G70" s="138"/>
      <c r="H70" s="138"/>
      <c r="I70" s="138"/>
      <c r="J70" s="138"/>
      <c r="K70" s="138"/>
      <c r="L70" s="138"/>
      <c r="M70" s="138"/>
      <c r="N70" s="92"/>
      <c r="O70" s="220" t="s">
        <v>287</v>
      </c>
    </row>
    <row r="71" spans="1:15" ht="12.75" customHeight="1" x14ac:dyDescent="0.25">
      <c r="A71" s="92"/>
      <c r="B71" s="93"/>
      <c r="C71" s="136" t="s">
        <v>288</v>
      </c>
      <c r="D71" s="99">
        <v>1</v>
      </c>
      <c r="E71" s="99">
        <v>0</v>
      </c>
      <c r="F71" s="99">
        <v>0</v>
      </c>
      <c r="G71" s="99"/>
      <c r="H71" s="99">
        <v>1200000</v>
      </c>
      <c r="I71" s="99"/>
      <c r="J71" s="99"/>
      <c r="K71" s="99"/>
      <c r="L71" s="99"/>
      <c r="M71" s="99" t="s">
        <v>282</v>
      </c>
      <c r="N71" s="92"/>
    </row>
    <row r="72" spans="1:15" ht="12.75" customHeight="1" x14ac:dyDescent="0.25">
      <c r="A72" s="92"/>
      <c r="B72" s="93"/>
      <c r="C72" s="136" t="s">
        <v>289</v>
      </c>
      <c r="D72" s="99">
        <v>1</v>
      </c>
      <c r="E72" s="99">
        <v>0</v>
      </c>
      <c r="F72" s="99">
        <v>0</v>
      </c>
      <c r="G72" s="99"/>
      <c r="H72" s="99">
        <v>950000</v>
      </c>
      <c r="I72" s="99"/>
      <c r="J72" s="99"/>
      <c r="K72" s="99"/>
      <c r="L72" s="99"/>
      <c r="M72" s="99" t="s">
        <v>282</v>
      </c>
      <c r="N72" s="92"/>
    </row>
    <row r="73" spans="1:15" ht="12.75" customHeight="1" x14ac:dyDescent="0.25">
      <c r="A73" s="92"/>
      <c r="B73" s="93"/>
      <c r="C73" s="136" t="s">
        <v>290</v>
      </c>
      <c r="D73" s="99">
        <v>1</v>
      </c>
      <c r="E73" s="99">
        <v>0</v>
      </c>
      <c r="F73" s="99">
        <v>0</v>
      </c>
      <c r="G73" s="99"/>
      <c r="H73" s="99">
        <v>2000000</v>
      </c>
      <c r="I73" s="99"/>
      <c r="J73" s="99"/>
      <c r="K73" s="99"/>
      <c r="L73" s="99"/>
      <c r="M73" s="99" t="s">
        <v>282</v>
      </c>
      <c r="N73" s="92"/>
    </row>
    <row r="74" spans="1:15" ht="12.75" hidden="1" customHeight="1" x14ac:dyDescent="0.25">
      <c r="A74" s="92"/>
      <c r="B74" s="93"/>
      <c r="C74" s="136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2"/>
    </row>
    <row r="75" spans="1:15" ht="12.75" hidden="1" customHeight="1" x14ac:dyDescent="0.25">
      <c r="A75" s="92"/>
      <c r="B75" s="93"/>
      <c r="C75" s="136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2"/>
    </row>
    <row r="76" spans="1:15" ht="12.75" hidden="1" customHeight="1" x14ac:dyDescent="0.25">
      <c r="A76" s="92"/>
      <c r="B76" s="93"/>
      <c r="C76" s="136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2"/>
    </row>
    <row r="77" spans="1:15" ht="12.75" hidden="1" customHeight="1" x14ac:dyDescent="0.25">
      <c r="A77" s="92"/>
      <c r="B77" s="93"/>
      <c r="C77" s="136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2"/>
    </row>
    <row r="78" spans="1:15" ht="12.75" hidden="1" customHeight="1" x14ac:dyDescent="0.25">
      <c r="A78" s="92"/>
      <c r="B78" s="93"/>
      <c r="C78" s="136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2"/>
    </row>
    <row r="79" spans="1:15" ht="12.75" hidden="1" customHeight="1" x14ac:dyDescent="0.25">
      <c r="A79" s="92"/>
      <c r="B79" s="93"/>
      <c r="C79" s="136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2"/>
    </row>
    <row r="80" spans="1:15" ht="12.75" hidden="1" customHeight="1" x14ac:dyDescent="0.25">
      <c r="A80" s="92"/>
      <c r="B80" s="93"/>
      <c r="C80" s="136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2"/>
    </row>
    <row r="81" spans="1:14" ht="12.75" hidden="1" customHeight="1" x14ac:dyDescent="0.25">
      <c r="A81" s="92"/>
      <c r="B81" s="93"/>
      <c r="C81" s="136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2"/>
    </row>
    <row r="82" spans="1:14" ht="12.75" hidden="1" customHeight="1" x14ac:dyDescent="0.25">
      <c r="A82" s="92"/>
      <c r="B82" s="93"/>
      <c r="C82" s="136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2"/>
    </row>
    <row r="83" spans="1:14" ht="12.75" hidden="1" customHeight="1" x14ac:dyDescent="0.25">
      <c r="A83" s="92"/>
      <c r="B83" s="93"/>
      <c r="C83" s="136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2"/>
    </row>
    <row r="84" spans="1:14" ht="12.75" hidden="1" customHeight="1" x14ac:dyDescent="0.25">
      <c r="A84" s="92"/>
      <c r="B84" s="93"/>
      <c r="C84" s="136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2"/>
    </row>
    <row r="85" spans="1:14" ht="12.75" hidden="1" customHeight="1" x14ac:dyDescent="0.25">
      <c r="A85" s="92"/>
      <c r="B85" s="93"/>
      <c r="C85" s="136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2"/>
    </row>
    <row r="86" spans="1:14" ht="12.75" hidden="1" customHeight="1" x14ac:dyDescent="0.25">
      <c r="A86" s="92"/>
      <c r="B86" s="93"/>
      <c r="C86" s="136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2"/>
    </row>
    <row r="87" spans="1:14" ht="12.75" hidden="1" customHeight="1" x14ac:dyDescent="0.25">
      <c r="A87" s="92"/>
      <c r="B87" s="93"/>
      <c r="C87" s="136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25"/>
    </row>
    <row r="88" spans="1:14" ht="12.75" hidden="1" customHeight="1" x14ac:dyDescent="0.25">
      <c r="A88" s="92"/>
      <c r="B88" s="93"/>
      <c r="C88" s="136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25"/>
    </row>
    <row r="89" spans="1:14" ht="12.75" hidden="1" customHeight="1" x14ac:dyDescent="0.25">
      <c r="A89" s="92"/>
      <c r="B89" s="93"/>
      <c r="C89" s="136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87"/>
    </row>
    <row r="90" spans="1:14" ht="12.75" hidden="1" customHeight="1" x14ac:dyDescent="0.25">
      <c r="A90" s="92"/>
      <c r="B90" s="93"/>
      <c r="C90" s="136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25"/>
    </row>
    <row r="91" spans="1:14" ht="12.75" hidden="1" customHeight="1" x14ac:dyDescent="0.25">
      <c r="A91" s="92"/>
      <c r="B91" s="93"/>
      <c r="C91" s="136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25"/>
    </row>
    <row r="92" spans="1:14" ht="12.75" hidden="1" customHeight="1" x14ac:dyDescent="0.25">
      <c r="A92" s="92"/>
      <c r="B92" s="93"/>
      <c r="C92" s="136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112"/>
    </row>
    <row r="93" spans="1:14" ht="12.75" hidden="1" customHeight="1" x14ac:dyDescent="0.25">
      <c r="A93" s="92"/>
      <c r="B93" s="93"/>
      <c r="C93" s="136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112"/>
    </row>
    <row r="94" spans="1:14" ht="12.75" hidden="1" customHeight="1" x14ac:dyDescent="0.25">
      <c r="A94" s="92"/>
      <c r="B94" s="93"/>
      <c r="C94" s="136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113"/>
    </row>
    <row r="95" spans="1:14" ht="12.75" customHeight="1" x14ac:dyDescent="0.25">
      <c r="A95" s="92"/>
      <c r="B95" s="93"/>
      <c r="C95" s="15" t="s">
        <v>291</v>
      </c>
      <c r="D95" s="225"/>
      <c r="E95" s="225"/>
      <c r="F95" s="225"/>
      <c r="G95" s="193">
        <f t="shared" ref="G95:L95" si="1">SUM(G71:G94)</f>
        <v>0</v>
      </c>
      <c r="H95" s="193">
        <f t="shared" si="1"/>
        <v>4150000</v>
      </c>
      <c r="I95" s="193">
        <f t="shared" si="1"/>
        <v>0</v>
      </c>
      <c r="J95" s="193">
        <f t="shared" si="1"/>
        <v>0</v>
      </c>
      <c r="K95" s="193">
        <f t="shared" si="1"/>
        <v>0</v>
      </c>
      <c r="L95" s="193">
        <f t="shared" si="1"/>
        <v>0</v>
      </c>
      <c r="M95" s="193"/>
      <c r="N95" s="112"/>
    </row>
    <row r="96" spans="1:14" ht="12.75" customHeight="1" x14ac:dyDescent="0.25">
      <c r="A96" s="92"/>
      <c r="B96" s="93"/>
      <c r="C96" s="53" t="s">
        <v>153</v>
      </c>
      <c r="D96" s="58"/>
      <c r="E96" s="58"/>
      <c r="F96" s="58"/>
      <c r="G96" s="138"/>
      <c r="H96" s="138"/>
      <c r="I96" s="138"/>
      <c r="J96" s="138"/>
      <c r="K96" s="138"/>
      <c r="L96" s="138"/>
      <c r="M96" s="138"/>
      <c r="N96" s="112"/>
    </row>
    <row r="97" spans="1:14" ht="12.75" customHeight="1" x14ac:dyDescent="0.25">
      <c r="A97" s="92"/>
      <c r="B97" s="93"/>
      <c r="C97" s="136" t="s">
        <v>608</v>
      </c>
      <c r="D97" s="99"/>
      <c r="E97" s="99">
        <v>4</v>
      </c>
      <c r="F97" s="99">
        <v>450000</v>
      </c>
      <c r="G97" s="99">
        <f t="shared" ref="G97:G102" si="2">E97*F97</f>
        <v>1800000</v>
      </c>
      <c r="H97" s="99"/>
      <c r="I97" s="99"/>
      <c r="J97" s="99"/>
      <c r="K97" s="99"/>
      <c r="L97" s="99"/>
      <c r="M97" s="99" t="s">
        <v>282</v>
      </c>
      <c r="N97" s="92"/>
    </row>
    <row r="98" spans="1:14" ht="12.75" customHeight="1" x14ac:dyDescent="0.25">
      <c r="A98" s="92"/>
      <c r="B98" s="93"/>
      <c r="C98" s="136" t="s">
        <v>609</v>
      </c>
      <c r="D98" s="99"/>
      <c r="E98" s="99">
        <v>4</v>
      </c>
      <c r="F98" s="99">
        <v>300000</v>
      </c>
      <c r="G98" s="99">
        <f t="shared" si="2"/>
        <v>1200000</v>
      </c>
      <c r="H98" s="99"/>
      <c r="I98" s="99"/>
      <c r="J98" s="99"/>
      <c r="K98" s="99"/>
      <c r="L98" s="99"/>
      <c r="M98" s="99" t="s">
        <v>282</v>
      </c>
      <c r="N98" s="112"/>
    </row>
    <row r="99" spans="1:14" ht="12.75" customHeight="1" x14ac:dyDescent="0.25">
      <c r="A99" s="92"/>
      <c r="B99" s="93"/>
      <c r="C99" s="136" t="s">
        <v>610</v>
      </c>
      <c r="D99" s="99"/>
      <c r="E99" s="99">
        <v>1</v>
      </c>
      <c r="F99" s="99">
        <v>500000</v>
      </c>
      <c r="G99" s="99">
        <f t="shared" si="2"/>
        <v>500000</v>
      </c>
      <c r="H99" s="99"/>
      <c r="I99" s="99"/>
      <c r="J99" s="99"/>
      <c r="K99" s="99"/>
      <c r="L99" s="99"/>
      <c r="M99" s="99" t="s">
        <v>282</v>
      </c>
      <c r="N99" s="112"/>
    </row>
    <row r="100" spans="1:14" ht="12.75" customHeight="1" x14ac:dyDescent="0.25">
      <c r="A100" s="92"/>
      <c r="B100" s="93"/>
      <c r="C100" s="136" t="s">
        <v>611</v>
      </c>
      <c r="D100" s="99"/>
      <c r="E100" s="99">
        <v>4</v>
      </c>
      <c r="F100" s="99">
        <v>150000</v>
      </c>
      <c r="G100" s="99">
        <f t="shared" si="2"/>
        <v>600000</v>
      </c>
      <c r="H100" s="99"/>
      <c r="I100" s="99"/>
      <c r="J100" s="99"/>
      <c r="K100" s="99"/>
      <c r="L100" s="99"/>
      <c r="M100" s="99" t="s">
        <v>282</v>
      </c>
      <c r="N100" s="112"/>
    </row>
    <row r="101" spans="1:14" ht="12.75" customHeight="1" x14ac:dyDescent="0.25">
      <c r="A101" s="92"/>
      <c r="B101" s="93"/>
      <c r="C101" s="136" t="s">
        <v>612</v>
      </c>
      <c r="D101" s="99"/>
      <c r="E101" s="99">
        <v>1</v>
      </c>
      <c r="F101" s="99">
        <v>150000</v>
      </c>
      <c r="G101" s="99">
        <f t="shared" si="2"/>
        <v>150000</v>
      </c>
      <c r="H101" s="99"/>
      <c r="I101" s="99"/>
      <c r="J101" s="99"/>
      <c r="K101" s="99"/>
      <c r="L101" s="99"/>
      <c r="M101" s="99" t="s">
        <v>282</v>
      </c>
      <c r="N101" s="112"/>
    </row>
    <row r="102" spans="1:14" ht="12.75" customHeight="1" x14ac:dyDescent="0.25">
      <c r="A102" s="92"/>
      <c r="B102" s="93"/>
      <c r="C102" s="136" t="s">
        <v>613</v>
      </c>
      <c r="D102" s="99"/>
      <c r="E102" s="99">
        <v>1</v>
      </c>
      <c r="F102" s="99">
        <v>250000</v>
      </c>
      <c r="G102" s="99">
        <f t="shared" si="2"/>
        <v>250000</v>
      </c>
      <c r="H102" s="99"/>
      <c r="I102" s="99"/>
      <c r="J102" s="99"/>
      <c r="K102" s="99"/>
      <c r="L102" s="99"/>
      <c r="M102" s="99" t="s">
        <v>282</v>
      </c>
      <c r="N102" s="112"/>
    </row>
    <row r="103" spans="1:14" ht="12.75" customHeight="1" x14ac:dyDescent="0.25">
      <c r="A103" s="92"/>
      <c r="B103" s="93"/>
      <c r="C103" s="136" t="s">
        <v>292</v>
      </c>
      <c r="D103" s="99"/>
      <c r="E103" s="99">
        <v>0</v>
      </c>
      <c r="F103" s="99">
        <v>0</v>
      </c>
      <c r="G103" s="99">
        <f t="shared" ref="G103:G106" si="3">E103*F103</f>
        <v>0</v>
      </c>
      <c r="H103" s="99"/>
      <c r="I103" s="99"/>
      <c r="J103" s="99"/>
      <c r="K103" s="99"/>
      <c r="L103" s="99"/>
      <c r="M103" s="99" t="s">
        <v>282</v>
      </c>
      <c r="N103" s="112"/>
    </row>
    <row r="104" spans="1:14" ht="12.75" customHeight="1" x14ac:dyDescent="0.25">
      <c r="A104" s="92"/>
      <c r="B104" s="93"/>
      <c r="C104" s="136" t="s">
        <v>293</v>
      </c>
      <c r="D104" s="99"/>
      <c r="E104" s="99">
        <v>0</v>
      </c>
      <c r="F104" s="99">
        <v>0</v>
      </c>
      <c r="G104" s="99">
        <f t="shared" si="3"/>
        <v>0</v>
      </c>
      <c r="H104" s="99"/>
      <c r="I104" s="99"/>
      <c r="J104" s="99"/>
      <c r="K104" s="99"/>
      <c r="L104" s="99"/>
      <c r="M104" s="99" t="s">
        <v>282</v>
      </c>
      <c r="N104" s="112"/>
    </row>
    <row r="105" spans="1:14" ht="12.75" customHeight="1" x14ac:dyDescent="0.25">
      <c r="A105" s="92"/>
      <c r="B105" s="93"/>
      <c r="C105" s="136" t="s">
        <v>294</v>
      </c>
      <c r="D105" s="99"/>
      <c r="E105" s="99">
        <v>0</v>
      </c>
      <c r="F105" s="99">
        <v>0</v>
      </c>
      <c r="G105" s="99">
        <f t="shared" si="3"/>
        <v>0</v>
      </c>
      <c r="H105" s="99"/>
      <c r="I105" s="99"/>
      <c r="J105" s="99"/>
      <c r="K105" s="99"/>
      <c r="L105" s="99"/>
      <c r="M105" s="99" t="s">
        <v>282</v>
      </c>
      <c r="N105" s="112"/>
    </row>
    <row r="106" spans="1:14" ht="12.75" customHeight="1" x14ac:dyDescent="0.25">
      <c r="A106" s="92"/>
      <c r="B106" s="93"/>
      <c r="C106" s="136" t="s">
        <v>295</v>
      </c>
      <c r="D106" s="99"/>
      <c r="E106" s="99">
        <v>0</v>
      </c>
      <c r="F106" s="99">
        <v>0</v>
      </c>
      <c r="G106" s="99">
        <f t="shared" si="3"/>
        <v>0</v>
      </c>
      <c r="H106" s="99"/>
      <c r="I106" s="99"/>
      <c r="J106" s="99"/>
      <c r="K106" s="99"/>
      <c r="L106" s="99"/>
      <c r="M106" s="99" t="s">
        <v>282</v>
      </c>
      <c r="N106" s="112"/>
    </row>
    <row r="107" spans="1:14" ht="12.75" customHeight="1" x14ac:dyDescent="0.25">
      <c r="A107" s="92"/>
      <c r="B107" s="93"/>
      <c r="C107" s="15" t="s">
        <v>296</v>
      </c>
      <c r="D107" s="225"/>
      <c r="E107" s="225"/>
      <c r="F107" s="225"/>
      <c r="G107" s="193">
        <f t="shared" ref="G107:L107" si="4">SUM(G97:G106)</f>
        <v>4500000</v>
      </c>
      <c r="H107" s="193">
        <f t="shared" si="4"/>
        <v>0</v>
      </c>
      <c r="I107" s="193">
        <f t="shared" si="4"/>
        <v>0</v>
      </c>
      <c r="J107" s="193">
        <f t="shared" si="4"/>
        <v>0</v>
      </c>
      <c r="K107" s="193">
        <f t="shared" si="4"/>
        <v>0</v>
      </c>
      <c r="L107" s="193">
        <f t="shared" si="4"/>
        <v>0</v>
      </c>
      <c r="M107" s="193"/>
      <c r="N107" s="112"/>
    </row>
    <row r="108" spans="1:14" ht="12.75" customHeight="1" x14ac:dyDescent="0.25">
      <c r="A108" s="92"/>
      <c r="B108" s="93"/>
      <c r="C108" s="53" t="s">
        <v>297</v>
      </c>
      <c r="D108" s="58"/>
      <c r="E108" s="58"/>
      <c r="F108" s="58"/>
      <c r="G108" s="138"/>
      <c r="H108" s="138"/>
      <c r="I108" s="138"/>
      <c r="J108" s="138"/>
      <c r="K108" s="138"/>
      <c r="L108" s="138"/>
      <c r="M108" s="138"/>
      <c r="N108" s="113"/>
    </row>
    <row r="109" spans="1:14" ht="12.75" customHeight="1" x14ac:dyDescent="0.25">
      <c r="A109" s="92"/>
      <c r="B109" s="93"/>
      <c r="C109" s="136" t="s">
        <v>298</v>
      </c>
      <c r="D109" s="99"/>
      <c r="E109" s="99">
        <v>0</v>
      </c>
      <c r="F109" s="99">
        <v>0</v>
      </c>
      <c r="G109" s="99"/>
      <c r="H109" s="99">
        <v>700000</v>
      </c>
      <c r="I109" s="99"/>
      <c r="J109" s="99"/>
      <c r="K109" s="99"/>
      <c r="L109" s="99"/>
      <c r="M109" s="99" t="s">
        <v>283</v>
      </c>
      <c r="N109" s="112"/>
    </row>
    <row r="110" spans="1:14" ht="12.75" customHeight="1" x14ac:dyDescent="0.25">
      <c r="A110" s="92"/>
      <c r="B110" s="93"/>
      <c r="C110" s="136" t="s">
        <v>299</v>
      </c>
      <c r="D110" s="99"/>
      <c r="E110" s="99">
        <v>0</v>
      </c>
      <c r="F110" s="99">
        <v>0</v>
      </c>
      <c r="G110" s="99"/>
      <c r="H110" s="99">
        <v>6000000</v>
      </c>
      <c r="I110" s="99"/>
      <c r="J110" s="99"/>
      <c r="K110" s="99"/>
      <c r="L110" s="99"/>
      <c r="M110" s="99" t="s">
        <v>283</v>
      </c>
      <c r="N110" s="112"/>
    </row>
    <row r="111" spans="1:14" ht="12.75" customHeight="1" x14ac:dyDescent="0.25">
      <c r="A111" s="92"/>
      <c r="B111" s="93"/>
      <c r="C111" s="136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2"/>
    </row>
    <row r="112" spans="1:14" ht="12.75" customHeight="1" x14ac:dyDescent="0.25">
      <c r="A112" s="92"/>
      <c r="B112" s="93"/>
      <c r="C112" s="136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112"/>
    </row>
    <row r="113" spans="1:14" ht="12.75" customHeight="1" x14ac:dyDescent="0.25">
      <c r="A113" s="92"/>
      <c r="B113" s="93"/>
      <c r="C113" s="136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112"/>
    </row>
    <row r="114" spans="1:14" ht="12.75" customHeight="1" x14ac:dyDescent="0.25">
      <c r="A114" s="92"/>
      <c r="B114" s="93"/>
      <c r="C114" s="136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112"/>
    </row>
    <row r="115" spans="1:14" ht="12.75" customHeight="1" x14ac:dyDescent="0.25">
      <c r="A115" s="92"/>
      <c r="B115" s="93"/>
      <c r="C115" s="15"/>
      <c r="D115" s="225"/>
      <c r="E115" s="225"/>
      <c r="F115" s="225"/>
      <c r="G115" s="193">
        <f t="shared" ref="G115:L115" si="5">SUM(G109:G114)</f>
        <v>0</v>
      </c>
      <c r="H115" s="193">
        <f>SUM(H109:H114)</f>
        <v>6700000</v>
      </c>
      <c r="I115" s="193">
        <f t="shared" si="5"/>
        <v>0</v>
      </c>
      <c r="J115" s="193">
        <f t="shared" si="5"/>
        <v>0</v>
      </c>
      <c r="K115" s="193">
        <f t="shared" si="5"/>
        <v>0</v>
      </c>
      <c r="L115" s="193">
        <f t="shared" si="5"/>
        <v>0</v>
      </c>
      <c r="M115" s="193"/>
      <c r="N115" s="113"/>
    </row>
    <row r="116" spans="1:14" ht="12.75" customHeight="1" x14ac:dyDescent="0.25">
      <c r="A116" s="92"/>
      <c r="B116" s="93"/>
      <c r="C116" s="53" t="s">
        <v>300</v>
      </c>
      <c r="D116" s="58"/>
      <c r="E116" s="58"/>
      <c r="F116" s="58"/>
      <c r="G116" s="138"/>
      <c r="H116" s="138"/>
      <c r="I116" s="138"/>
      <c r="J116" s="138"/>
      <c r="K116" s="138"/>
      <c r="L116" s="138"/>
      <c r="M116" s="138"/>
      <c r="N116" s="112"/>
    </row>
    <row r="117" spans="1:14" ht="12.75" customHeight="1" x14ac:dyDescent="0.25">
      <c r="A117" s="92"/>
      <c r="B117" s="93"/>
      <c r="C117" s="136" t="s">
        <v>614</v>
      </c>
      <c r="D117" s="99"/>
      <c r="E117" s="99">
        <v>2</v>
      </c>
      <c r="F117" s="99">
        <v>3800000</v>
      </c>
      <c r="G117" s="99">
        <f>E117*F117</f>
        <v>7600000</v>
      </c>
      <c r="H117" s="99"/>
      <c r="I117" s="99"/>
      <c r="J117" s="99"/>
      <c r="K117" s="99"/>
      <c r="L117" s="99"/>
      <c r="M117" s="99" t="s">
        <v>283</v>
      </c>
      <c r="N117" s="112"/>
    </row>
    <row r="118" spans="1:14" ht="12.75" customHeight="1" x14ac:dyDescent="0.25">
      <c r="A118" s="92"/>
      <c r="B118" s="93"/>
      <c r="C118" s="136" t="s">
        <v>615</v>
      </c>
      <c r="D118" s="99"/>
      <c r="E118" s="99">
        <v>2</v>
      </c>
      <c r="F118" s="99">
        <v>550000</v>
      </c>
      <c r="G118" s="99">
        <f>E118*F118</f>
        <v>1100000</v>
      </c>
      <c r="H118" s="99"/>
      <c r="I118" s="99"/>
      <c r="J118" s="99"/>
      <c r="K118" s="99"/>
      <c r="L118" s="99"/>
      <c r="M118" s="99" t="s">
        <v>283</v>
      </c>
      <c r="N118" s="92"/>
    </row>
    <row r="119" spans="1:14" ht="12.75" customHeight="1" x14ac:dyDescent="0.25">
      <c r="A119" s="92"/>
      <c r="B119" s="93"/>
      <c r="C119" s="136" t="s">
        <v>616</v>
      </c>
      <c r="D119" s="99"/>
      <c r="E119" s="99">
        <v>1</v>
      </c>
      <c r="F119" s="99">
        <v>250000</v>
      </c>
      <c r="G119" s="99">
        <f>E119*F119</f>
        <v>250000</v>
      </c>
      <c r="H119" s="99"/>
      <c r="I119" s="99"/>
      <c r="J119" s="99"/>
      <c r="K119" s="99"/>
      <c r="L119" s="99"/>
      <c r="M119" s="99"/>
      <c r="N119" s="112"/>
    </row>
    <row r="120" spans="1:14" ht="12.75" customHeight="1" x14ac:dyDescent="0.25">
      <c r="A120" s="92"/>
      <c r="B120" s="93"/>
      <c r="C120" s="136" t="s">
        <v>617</v>
      </c>
      <c r="D120" s="99"/>
      <c r="E120" s="99">
        <v>1</v>
      </c>
      <c r="F120" s="99">
        <v>900000</v>
      </c>
      <c r="G120" s="99">
        <f>E120*F120</f>
        <v>900000</v>
      </c>
      <c r="H120" s="99"/>
      <c r="I120" s="99"/>
      <c r="J120" s="99"/>
      <c r="K120" s="99"/>
      <c r="L120" s="99"/>
      <c r="M120" s="99"/>
      <c r="N120" s="112"/>
    </row>
    <row r="121" spans="1:14" ht="12.75" customHeight="1" x14ac:dyDescent="0.25">
      <c r="A121" s="92"/>
      <c r="B121" s="93"/>
      <c r="C121" s="136"/>
      <c r="D121" s="99"/>
      <c r="E121" s="99">
        <v>0</v>
      </c>
      <c r="F121" s="99">
        <v>0</v>
      </c>
      <c r="G121" s="99"/>
      <c r="H121" s="99"/>
      <c r="I121" s="99"/>
      <c r="J121" s="99"/>
      <c r="K121" s="99"/>
      <c r="L121" s="99"/>
      <c r="M121" s="99"/>
      <c r="N121" s="112"/>
    </row>
    <row r="122" spans="1:14" ht="12.75" customHeight="1" x14ac:dyDescent="0.25">
      <c r="A122" s="92"/>
      <c r="B122" s="93"/>
      <c r="C122" s="136"/>
      <c r="D122" s="99"/>
      <c r="E122" s="99">
        <v>0</v>
      </c>
      <c r="F122" s="99">
        <v>0</v>
      </c>
      <c r="G122" s="99"/>
      <c r="H122" s="99"/>
      <c r="I122" s="99"/>
      <c r="J122" s="99"/>
      <c r="K122" s="99"/>
      <c r="L122" s="99"/>
      <c r="M122" s="99"/>
      <c r="N122" s="113"/>
    </row>
    <row r="123" spans="1:14" ht="12.75" customHeight="1" x14ac:dyDescent="0.25">
      <c r="A123" s="92"/>
      <c r="B123" s="93"/>
      <c r="C123" s="136"/>
      <c r="D123" s="99"/>
      <c r="E123" s="99">
        <v>0</v>
      </c>
      <c r="F123" s="99">
        <v>0</v>
      </c>
      <c r="G123" s="99"/>
      <c r="H123" s="99"/>
      <c r="I123" s="99"/>
      <c r="J123" s="99"/>
      <c r="K123" s="99"/>
      <c r="L123" s="99"/>
      <c r="M123" s="99"/>
      <c r="N123" s="112"/>
    </row>
    <row r="124" spans="1:14" ht="12.75" customHeight="1" x14ac:dyDescent="0.25">
      <c r="A124" s="92"/>
      <c r="B124" s="93"/>
      <c r="C124" s="136"/>
      <c r="D124" s="99"/>
      <c r="E124" s="99">
        <v>0</v>
      </c>
      <c r="F124" s="99">
        <v>0</v>
      </c>
      <c r="G124" s="99"/>
      <c r="H124" s="99"/>
      <c r="I124" s="99"/>
      <c r="J124" s="99"/>
      <c r="K124" s="99"/>
      <c r="L124" s="99"/>
      <c r="M124" s="99"/>
      <c r="N124" s="112"/>
    </row>
    <row r="125" spans="1:14" ht="13.5" customHeight="1" x14ac:dyDescent="0.25">
      <c r="A125" s="92"/>
      <c r="B125" s="93"/>
      <c r="C125" s="15" t="s">
        <v>301</v>
      </c>
      <c r="D125" s="225"/>
      <c r="E125" s="225"/>
      <c r="F125" s="225"/>
      <c r="G125" s="193">
        <f t="shared" ref="G125:L125" si="6">SUM(G117:G124)</f>
        <v>9850000</v>
      </c>
      <c r="H125" s="193">
        <f t="shared" si="6"/>
        <v>0</v>
      </c>
      <c r="I125" s="193">
        <f t="shared" si="6"/>
        <v>0</v>
      </c>
      <c r="J125" s="193">
        <f t="shared" si="6"/>
        <v>0</v>
      </c>
      <c r="K125" s="193">
        <f t="shared" si="6"/>
        <v>0</v>
      </c>
      <c r="L125" s="193">
        <f t="shared" si="6"/>
        <v>0</v>
      </c>
      <c r="N125" s="92"/>
    </row>
    <row r="126" spans="1:14" ht="13.5" hidden="1" customHeight="1" x14ac:dyDescent="0.25">
      <c r="A126" s="92"/>
      <c r="B126" s="93"/>
      <c r="C126" s="53" t="s">
        <v>156</v>
      </c>
      <c r="D126" s="58"/>
      <c r="E126" s="58"/>
      <c r="F126" s="58"/>
      <c r="G126" s="138"/>
      <c r="H126" s="138"/>
      <c r="I126" s="138"/>
      <c r="J126" s="138"/>
      <c r="K126" s="138"/>
      <c r="L126" s="138"/>
    </row>
    <row r="127" spans="1:14" ht="13.5" hidden="1" customHeight="1" x14ac:dyDescent="0.25">
      <c r="A127" s="92"/>
      <c r="B127" s="93"/>
      <c r="C127" s="226"/>
      <c r="D127" s="227"/>
      <c r="E127" s="227"/>
      <c r="F127" s="227"/>
      <c r="G127" s="227">
        <v>0</v>
      </c>
      <c r="H127" s="227">
        <v>0</v>
      </c>
      <c r="I127" s="227">
        <v>0</v>
      </c>
      <c r="J127" s="227">
        <v>0</v>
      </c>
      <c r="K127" s="227">
        <v>0</v>
      </c>
      <c r="L127" s="227">
        <v>0</v>
      </c>
    </row>
    <row r="128" spans="1:14" ht="13.5" hidden="1" customHeight="1" x14ac:dyDescent="0.25">
      <c r="A128" s="92"/>
      <c r="B128" s="93"/>
      <c r="C128" s="15" t="s">
        <v>302</v>
      </c>
      <c r="D128" s="58"/>
      <c r="E128" s="58"/>
      <c r="F128" s="58"/>
      <c r="G128" s="138">
        <f t="shared" ref="G128:L128" si="7">SUM(G127)</f>
        <v>0</v>
      </c>
      <c r="H128" s="138">
        <f t="shared" si="7"/>
        <v>0</v>
      </c>
      <c r="I128" s="138">
        <f t="shared" si="7"/>
        <v>0</v>
      </c>
      <c r="J128" s="138">
        <f t="shared" si="7"/>
        <v>0</v>
      </c>
      <c r="K128" s="138">
        <f t="shared" si="7"/>
        <v>0</v>
      </c>
      <c r="L128" s="138">
        <f t="shared" si="7"/>
        <v>0</v>
      </c>
    </row>
    <row r="129" spans="1:14" ht="13.5" hidden="1" customHeight="1" x14ac:dyDescent="0.25">
      <c r="A129" s="92"/>
      <c r="B129" s="93"/>
      <c r="C129" s="53" t="s">
        <v>158</v>
      </c>
      <c r="D129" s="58"/>
      <c r="E129" s="58"/>
      <c r="F129" s="58"/>
      <c r="G129" s="138"/>
      <c r="H129" s="138"/>
      <c r="I129" s="138"/>
      <c r="J129" s="138"/>
      <c r="K129" s="138"/>
      <c r="L129" s="138"/>
    </row>
    <row r="130" spans="1:14" ht="13.5" hidden="1" customHeight="1" x14ac:dyDescent="0.25">
      <c r="A130" s="92"/>
      <c r="B130" s="93"/>
      <c r="C130" s="226"/>
      <c r="D130" s="227"/>
      <c r="E130" s="227"/>
      <c r="F130" s="227"/>
      <c r="G130" s="227">
        <v>0</v>
      </c>
      <c r="H130" s="227">
        <v>0</v>
      </c>
      <c r="I130" s="227">
        <v>0</v>
      </c>
      <c r="J130" s="227">
        <v>0</v>
      </c>
      <c r="K130" s="227">
        <v>0</v>
      </c>
      <c r="L130" s="227">
        <v>0</v>
      </c>
    </row>
    <row r="131" spans="1:14" ht="13.5" hidden="1" customHeight="1" x14ac:dyDescent="0.25">
      <c r="A131" s="92"/>
      <c r="B131" s="93"/>
      <c r="C131" s="15" t="s">
        <v>303</v>
      </c>
      <c r="D131" s="58"/>
      <c r="E131" s="58"/>
      <c r="F131" s="58"/>
      <c r="G131" s="138">
        <f t="shared" ref="G131:L131" si="8">SUM(G130)</f>
        <v>0</v>
      </c>
      <c r="H131" s="138">
        <f t="shared" si="8"/>
        <v>0</v>
      </c>
      <c r="I131" s="138">
        <f t="shared" si="8"/>
        <v>0</v>
      </c>
      <c r="J131" s="138">
        <f t="shared" si="8"/>
        <v>0</v>
      </c>
      <c r="K131" s="138">
        <f t="shared" si="8"/>
        <v>0</v>
      </c>
      <c r="L131" s="138">
        <f t="shared" si="8"/>
        <v>0</v>
      </c>
    </row>
    <row r="132" spans="1:14" ht="18.75" customHeight="1" x14ac:dyDescent="0.25">
      <c r="A132" s="92"/>
      <c r="B132" s="93"/>
      <c r="C132" s="228" t="s">
        <v>304</v>
      </c>
      <c r="D132" s="58"/>
      <c r="E132" s="58"/>
      <c r="F132" s="221"/>
      <c r="G132" s="229">
        <f t="shared" ref="G132:L132" si="9">+G66+G67+G68+G95+G107+G115+G125+G128+G131</f>
        <v>14350000</v>
      </c>
      <c r="H132" s="229">
        <f t="shared" si="9"/>
        <v>12850000</v>
      </c>
      <c r="I132" s="229">
        <f t="shared" si="9"/>
        <v>0</v>
      </c>
      <c r="J132" s="229">
        <f t="shared" si="9"/>
        <v>0</v>
      </c>
      <c r="K132" s="229">
        <f t="shared" si="9"/>
        <v>0</v>
      </c>
      <c r="L132" s="230">
        <f t="shared" si="9"/>
        <v>0</v>
      </c>
      <c r="N132" s="112"/>
    </row>
    <row r="133" spans="1:14" ht="12.75" customHeight="1" x14ac:dyDescent="0.25">
      <c r="A133" s="112"/>
      <c r="B133" s="218"/>
      <c r="C133" s="111"/>
      <c r="D133" s="58"/>
      <c r="E133" s="58"/>
      <c r="F133" s="58"/>
      <c r="G133" s="58"/>
      <c r="H133" s="58"/>
      <c r="I133" s="58"/>
      <c r="J133" s="58"/>
      <c r="K133" s="58"/>
      <c r="L133" s="58"/>
      <c r="N133" s="113"/>
    </row>
    <row r="134" spans="1:14" ht="18" customHeight="1" x14ac:dyDescent="0.25">
      <c r="A134" s="112"/>
      <c r="B134" s="65"/>
      <c r="C134" s="228" t="s">
        <v>305</v>
      </c>
      <c r="D134" s="58"/>
      <c r="E134" s="58"/>
      <c r="F134" s="58"/>
      <c r="G134" s="58"/>
      <c r="H134" s="58"/>
      <c r="I134" s="58"/>
      <c r="J134" s="55"/>
      <c r="K134" s="58"/>
      <c r="L134" s="58"/>
      <c r="N134" s="112"/>
    </row>
    <row r="135" spans="1:14" ht="12.75" customHeight="1" x14ac:dyDescent="0.25">
      <c r="A135" s="112"/>
      <c r="B135" s="65"/>
      <c r="C135" s="226" t="s">
        <v>618</v>
      </c>
      <c r="D135" s="227">
        <v>1</v>
      </c>
      <c r="E135" s="227">
        <v>1</v>
      </c>
      <c r="F135" s="99">
        <v>50000</v>
      </c>
      <c r="G135" s="99">
        <f t="shared" ref="G135:G148" si="10">D135*E135*F135</f>
        <v>50000</v>
      </c>
      <c r="H135" s="138"/>
      <c r="I135" s="138"/>
      <c r="J135" s="138"/>
      <c r="K135" s="138"/>
      <c r="L135" s="138"/>
      <c r="N135" s="112"/>
    </row>
    <row r="136" spans="1:14" ht="12.75" customHeight="1" x14ac:dyDescent="0.25">
      <c r="A136" s="112"/>
      <c r="B136" s="65"/>
      <c r="C136" s="226" t="s">
        <v>619</v>
      </c>
      <c r="D136" s="227">
        <v>1</v>
      </c>
      <c r="E136" s="227">
        <v>1</v>
      </c>
      <c r="F136" s="99">
        <v>279000</v>
      </c>
      <c r="G136" s="99">
        <f t="shared" si="10"/>
        <v>279000</v>
      </c>
      <c r="H136" s="138"/>
      <c r="I136" s="138"/>
      <c r="J136" s="138"/>
      <c r="K136" s="138"/>
      <c r="L136" s="138"/>
      <c r="N136" s="92"/>
    </row>
    <row r="137" spans="1:14" ht="12.75" customHeight="1" x14ac:dyDescent="0.25">
      <c r="A137" s="112"/>
      <c r="B137" s="65"/>
      <c r="C137" s="226" t="s">
        <v>620</v>
      </c>
      <c r="D137" s="227">
        <v>1</v>
      </c>
      <c r="E137" s="227">
        <v>1</v>
      </c>
      <c r="F137" s="99">
        <v>75000</v>
      </c>
      <c r="G137" s="99">
        <f t="shared" si="10"/>
        <v>75000</v>
      </c>
      <c r="H137" s="138"/>
      <c r="I137" s="138"/>
      <c r="J137" s="138"/>
      <c r="K137" s="138"/>
      <c r="L137" s="138"/>
      <c r="N137" s="112"/>
    </row>
    <row r="138" spans="1:14" ht="12.75" customHeight="1" x14ac:dyDescent="0.25">
      <c r="A138" s="112"/>
      <c r="B138" s="65"/>
      <c r="C138" s="226" t="s">
        <v>309</v>
      </c>
      <c r="D138" s="227">
        <v>0</v>
      </c>
      <c r="E138" s="227">
        <v>0</v>
      </c>
      <c r="F138" s="99">
        <v>0</v>
      </c>
      <c r="G138" s="99">
        <f t="shared" si="10"/>
        <v>0</v>
      </c>
      <c r="H138" s="138"/>
      <c r="I138" s="138"/>
      <c r="J138" s="138"/>
      <c r="K138" s="138"/>
      <c r="L138" s="138"/>
      <c r="N138" s="112"/>
    </row>
    <row r="139" spans="1:14" ht="12.75" customHeight="1" x14ac:dyDescent="0.25">
      <c r="A139" s="112"/>
      <c r="B139" s="65"/>
      <c r="C139" s="226" t="s">
        <v>310</v>
      </c>
      <c r="D139" s="227">
        <v>0</v>
      </c>
      <c r="E139" s="227">
        <v>0</v>
      </c>
      <c r="F139" s="99">
        <v>0</v>
      </c>
      <c r="G139" s="99">
        <f t="shared" si="10"/>
        <v>0</v>
      </c>
      <c r="H139" s="138"/>
      <c r="I139" s="138"/>
      <c r="J139" s="138"/>
      <c r="K139" s="138"/>
      <c r="L139" s="138"/>
      <c r="N139" s="112"/>
    </row>
    <row r="140" spans="1:14" ht="12.75" customHeight="1" x14ac:dyDescent="0.25">
      <c r="A140" s="112"/>
      <c r="B140" s="65"/>
      <c r="C140" s="226" t="s">
        <v>311</v>
      </c>
      <c r="D140" s="227">
        <v>0</v>
      </c>
      <c r="E140" s="227">
        <v>0</v>
      </c>
      <c r="F140" s="99">
        <v>0</v>
      </c>
      <c r="G140" s="99">
        <f t="shared" si="10"/>
        <v>0</v>
      </c>
      <c r="H140" s="138"/>
      <c r="I140" s="138"/>
      <c r="J140" s="138"/>
      <c r="K140" s="138"/>
      <c r="L140" s="138"/>
      <c r="N140" s="113"/>
    </row>
    <row r="141" spans="1:14" ht="12.75" customHeight="1" x14ac:dyDescent="0.25">
      <c r="A141" s="112"/>
      <c r="B141" s="65"/>
      <c r="C141" s="226" t="s">
        <v>312</v>
      </c>
      <c r="D141" s="227">
        <v>0</v>
      </c>
      <c r="E141" s="227">
        <v>0</v>
      </c>
      <c r="F141" s="99">
        <v>0</v>
      </c>
      <c r="G141" s="99">
        <f t="shared" si="10"/>
        <v>0</v>
      </c>
      <c r="H141" s="138"/>
      <c r="I141" s="138"/>
      <c r="J141" s="138"/>
      <c r="K141" s="138"/>
      <c r="L141" s="138"/>
      <c r="N141" s="112"/>
    </row>
    <row r="142" spans="1:14" ht="12.75" customHeight="1" x14ac:dyDescent="0.25">
      <c r="A142" s="112"/>
      <c r="B142" s="65"/>
      <c r="C142" s="226" t="s">
        <v>313</v>
      </c>
      <c r="D142" s="227">
        <v>0</v>
      </c>
      <c r="E142" s="227">
        <v>0</v>
      </c>
      <c r="F142" s="99">
        <v>0</v>
      </c>
      <c r="G142" s="99">
        <f t="shared" si="10"/>
        <v>0</v>
      </c>
      <c r="H142" s="138"/>
      <c r="I142" s="138"/>
      <c r="J142" s="138"/>
      <c r="K142" s="138"/>
      <c r="L142" s="138"/>
      <c r="N142" s="112"/>
    </row>
    <row r="143" spans="1:14" ht="12.75" customHeight="1" x14ac:dyDescent="0.25">
      <c r="A143" s="112"/>
      <c r="B143" s="65"/>
      <c r="C143" s="226" t="s">
        <v>314</v>
      </c>
      <c r="D143" s="227">
        <v>0</v>
      </c>
      <c r="E143" s="227">
        <v>0</v>
      </c>
      <c r="F143" s="99">
        <v>0</v>
      </c>
      <c r="G143" s="99">
        <f t="shared" si="10"/>
        <v>0</v>
      </c>
      <c r="H143" s="138"/>
      <c r="I143" s="138"/>
      <c r="J143" s="138"/>
      <c r="K143" s="138"/>
      <c r="L143" s="138"/>
      <c r="N143" s="92"/>
    </row>
    <row r="144" spans="1:14" ht="12.75" customHeight="1" x14ac:dyDescent="0.25">
      <c r="A144" s="112"/>
      <c r="B144" s="65"/>
      <c r="C144" s="226" t="s">
        <v>315</v>
      </c>
      <c r="D144" s="227">
        <v>0</v>
      </c>
      <c r="E144" s="227">
        <v>0</v>
      </c>
      <c r="F144" s="99">
        <v>0</v>
      </c>
      <c r="G144" s="99">
        <f t="shared" si="10"/>
        <v>0</v>
      </c>
      <c r="H144" s="138"/>
      <c r="I144" s="138"/>
      <c r="J144" s="138"/>
      <c r="K144" s="138"/>
      <c r="L144" s="138"/>
      <c r="N144" s="112"/>
    </row>
    <row r="145" spans="1:14" ht="12.75" customHeight="1" x14ac:dyDescent="0.25">
      <c r="A145" s="112"/>
      <c r="B145" s="65"/>
      <c r="C145" s="226" t="s">
        <v>621</v>
      </c>
      <c r="D145" s="227">
        <v>1</v>
      </c>
      <c r="E145" s="227">
        <v>1</v>
      </c>
      <c r="F145" s="99">
        <v>800000</v>
      </c>
      <c r="G145" s="99">
        <f t="shared" si="10"/>
        <v>800000</v>
      </c>
      <c r="H145" s="138"/>
      <c r="I145" s="138"/>
      <c r="J145" s="138"/>
      <c r="K145" s="138"/>
      <c r="L145" s="138"/>
      <c r="N145" s="112"/>
    </row>
    <row r="146" spans="1:14" ht="12.75" customHeight="1" x14ac:dyDescent="0.25">
      <c r="A146" s="112"/>
      <c r="B146" s="65"/>
      <c r="C146" s="226" t="s">
        <v>622</v>
      </c>
      <c r="D146" s="227">
        <v>8</v>
      </c>
      <c r="E146" s="227">
        <v>1</v>
      </c>
      <c r="F146" s="99">
        <v>60000</v>
      </c>
      <c r="G146" s="99">
        <f t="shared" si="10"/>
        <v>480000</v>
      </c>
      <c r="H146" s="138"/>
      <c r="I146" s="138"/>
      <c r="J146" s="138"/>
      <c r="K146" s="138"/>
      <c r="L146" s="138"/>
      <c r="N146" s="112"/>
    </row>
    <row r="147" spans="1:14" ht="12.75" customHeight="1" x14ac:dyDescent="0.25">
      <c r="A147" s="112"/>
      <c r="B147" s="65"/>
      <c r="C147" s="226" t="s">
        <v>623</v>
      </c>
      <c r="D147" s="227">
        <v>1</v>
      </c>
      <c r="E147" s="227">
        <v>1</v>
      </c>
      <c r="F147" s="99">
        <v>1120000</v>
      </c>
      <c r="G147" s="99">
        <f t="shared" si="10"/>
        <v>1120000</v>
      </c>
      <c r="H147" s="138"/>
      <c r="I147" s="138"/>
      <c r="J147" s="138"/>
      <c r="K147" s="138"/>
      <c r="L147" s="138"/>
      <c r="N147" s="113"/>
    </row>
    <row r="148" spans="1:14" ht="12.75" customHeight="1" x14ac:dyDescent="0.25">
      <c r="A148" s="112"/>
      <c r="B148" s="65"/>
      <c r="C148" s="226" t="s">
        <v>624</v>
      </c>
      <c r="D148" s="227">
        <v>0</v>
      </c>
      <c r="E148" s="227">
        <v>0</v>
      </c>
      <c r="F148" s="99">
        <v>0</v>
      </c>
      <c r="G148" s="99">
        <f t="shared" si="10"/>
        <v>0</v>
      </c>
      <c r="H148" s="138"/>
      <c r="I148" s="138"/>
      <c r="J148" s="138"/>
      <c r="K148" s="138"/>
      <c r="L148" s="138"/>
      <c r="N148" s="112"/>
    </row>
    <row r="149" spans="1:14" ht="12.75" customHeight="1" x14ac:dyDescent="0.25">
      <c r="A149" s="112"/>
      <c r="B149" s="65"/>
      <c r="C149" s="15" t="s">
        <v>320</v>
      </c>
      <c r="D149" s="138"/>
      <c r="E149" s="138"/>
      <c r="F149" s="138"/>
      <c r="G149" s="138"/>
      <c r="H149" s="138"/>
      <c r="I149" s="138"/>
      <c r="J149" s="138"/>
      <c r="K149" s="138"/>
      <c r="L149" s="138"/>
      <c r="N149" s="112"/>
    </row>
    <row r="150" spans="1:14" ht="12.75" customHeight="1" x14ac:dyDescent="0.25">
      <c r="A150" s="112"/>
      <c r="B150" s="65"/>
      <c r="C150" s="136"/>
      <c r="D150" s="99"/>
      <c r="E150" s="99"/>
      <c r="F150" s="99"/>
      <c r="G150" s="99"/>
      <c r="H150" s="138"/>
      <c r="I150" s="138"/>
      <c r="J150" s="138"/>
      <c r="K150" s="138"/>
      <c r="L150" s="138"/>
      <c r="N150" s="92"/>
    </row>
    <row r="151" spans="1:14" ht="12.75" customHeight="1" x14ac:dyDescent="0.25">
      <c r="A151" s="112"/>
      <c r="B151" s="65"/>
      <c r="C151" s="136"/>
      <c r="D151" s="99"/>
      <c r="E151" s="99"/>
      <c r="F151" s="99"/>
      <c r="G151" s="99"/>
      <c r="H151" s="138"/>
      <c r="I151" s="138"/>
      <c r="J151" s="138"/>
      <c r="K151" s="138"/>
      <c r="L151" s="138"/>
      <c r="N151" s="92"/>
    </row>
    <row r="152" spans="1:14" ht="12.75" customHeight="1" x14ac:dyDescent="0.25">
      <c r="A152" s="112"/>
      <c r="B152" s="65"/>
      <c r="C152" s="136"/>
      <c r="D152" s="99"/>
      <c r="E152" s="99"/>
      <c r="F152" s="99"/>
      <c r="G152" s="99"/>
      <c r="H152" s="138"/>
      <c r="I152" s="138"/>
      <c r="J152" s="138"/>
      <c r="K152" s="138"/>
      <c r="L152" s="138"/>
      <c r="N152" s="112"/>
    </row>
    <row r="153" spans="1:14" ht="12.75" customHeight="1" x14ac:dyDescent="0.25">
      <c r="A153" s="112"/>
      <c r="B153" s="65"/>
      <c r="C153" s="136"/>
      <c r="D153" s="99"/>
      <c r="E153" s="99"/>
      <c r="F153" s="99"/>
      <c r="G153" s="99"/>
      <c r="H153" s="138"/>
      <c r="I153" s="138"/>
      <c r="J153" s="138"/>
      <c r="K153" s="138"/>
      <c r="L153" s="138"/>
      <c r="N153" s="92"/>
    </row>
    <row r="154" spans="1:14" ht="12.75" customHeight="1" x14ac:dyDescent="0.25">
      <c r="A154" s="112"/>
      <c r="B154" s="65"/>
      <c r="C154" s="136"/>
      <c r="D154" s="99"/>
      <c r="E154" s="99"/>
      <c r="F154" s="99"/>
      <c r="G154" s="99"/>
      <c r="H154" s="138"/>
      <c r="I154" s="138"/>
      <c r="J154" s="138"/>
      <c r="K154" s="138"/>
      <c r="L154" s="138"/>
      <c r="N154" s="112"/>
    </row>
    <row r="155" spans="1:14" ht="12.75" customHeight="1" x14ac:dyDescent="0.25">
      <c r="A155" s="112"/>
      <c r="B155" s="65"/>
      <c r="C155" s="136"/>
      <c r="D155" s="99"/>
      <c r="E155" s="99"/>
      <c r="F155" s="99"/>
      <c r="G155" s="99"/>
      <c r="H155" s="138"/>
      <c r="I155" s="138"/>
      <c r="J155" s="138"/>
      <c r="K155" s="138"/>
      <c r="L155" s="138"/>
      <c r="N155" s="112"/>
    </row>
    <row r="156" spans="1:14" ht="12.75" customHeight="1" x14ac:dyDescent="0.25">
      <c r="A156" s="112"/>
      <c r="B156" s="65"/>
      <c r="C156" s="136"/>
      <c r="D156" s="99"/>
      <c r="E156" s="99"/>
      <c r="F156" s="99"/>
      <c r="G156" s="99"/>
      <c r="H156" s="138"/>
      <c r="I156" s="138"/>
      <c r="J156" s="138"/>
      <c r="K156" s="138"/>
      <c r="L156" s="138"/>
      <c r="N156" s="112"/>
    </row>
    <row r="157" spans="1:14" ht="12.75" customHeight="1" x14ac:dyDescent="0.25">
      <c r="A157" s="112"/>
      <c r="B157" s="65"/>
      <c r="C157" s="136"/>
      <c r="D157" s="99"/>
      <c r="E157" s="99"/>
      <c r="F157" s="99"/>
      <c r="G157" s="99"/>
      <c r="H157" s="138"/>
      <c r="I157" s="138"/>
      <c r="J157" s="138"/>
      <c r="K157" s="138"/>
      <c r="L157" s="138"/>
      <c r="N157" s="113"/>
    </row>
    <row r="158" spans="1:14" ht="12.75" customHeight="1" x14ac:dyDescent="0.25">
      <c r="A158" s="112"/>
      <c r="B158" s="65"/>
      <c r="C158" s="136"/>
      <c r="D158" s="99"/>
      <c r="E158" s="99"/>
      <c r="F158" s="99"/>
      <c r="G158" s="99"/>
      <c r="H158" s="138"/>
      <c r="I158" s="138"/>
      <c r="J158" s="138"/>
      <c r="K158" s="138"/>
      <c r="L158" s="138"/>
      <c r="N158" s="112"/>
    </row>
    <row r="159" spans="1:14" ht="12.75" customHeight="1" x14ac:dyDescent="0.25">
      <c r="A159" s="112"/>
      <c r="B159" s="65"/>
      <c r="C159" s="226" t="s">
        <v>321</v>
      </c>
      <c r="D159" s="138"/>
      <c r="E159" s="138"/>
      <c r="F159" s="138"/>
      <c r="G159" s="193">
        <f>SUM(G150:G158)</f>
        <v>0</v>
      </c>
      <c r="H159" s="138"/>
      <c r="I159" s="138"/>
      <c r="J159" s="138"/>
      <c r="K159" s="138"/>
      <c r="L159" s="138"/>
      <c r="N159" s="112"/>
    </row>
    <row r="160" spans="1:14" ht="12.75" customHeight="1" x14ac:dyDescent="0.25">
      <c r="A160" s="112"/>
      <c r="B160" s="65"/>
      <c r="C160" s="15" t="s">
        <v>322</v>
      </c>
      <c r="D160" s="138"/>
      <c r="E160" s="138"/>
      <c r="F160" s="138"/>
      <c r="G160" s="138"/>
      <c r="H160" s="138"/>
      <c r="I160" s="138"/>
      <c r="J160" s="138"/>
      <c r="K160" s="138"/>
      <c r="L160" s="138"/>
      <c r="N160" s="92"/>
    </row>
    <row r="161" spans="1:14" ht="12.75" customHeight="1" x14ac:dyDescent="0.25">
      <c r="A161" s="112"/>
      <c r="B161" s="65"/>
      <c r="C161" s="136"/>
      <c r="D161" s="99"/>
      <c r="E161" s="99"/>
      <c r="F161" s="231"/>
      <c r="G161" s="99"/>
      <c r="H161" s="138"/>
      <c r="I161" s="138"/>
      <c r="J161" s="138"/>
      <c r="K161" s="138"/>
      <c r="L161" s="138"/>
      <c r="N161" s="112"/>
    </row>
    <row r="162" spans="1:14" ht="12.75" customHeight="1" x14ac:dyDescent="0.25">
      <c r="A162" s="112"/>
      <c r="B162" s="65"/>
      <c r="C162" s="136"/>
      <c r="D162" s="99"/>
      <c r="E162" s="99"/>
      <c r="F162" s="231"/>
      <c r="G162" s="99"/>
      <c r="H162" s="138"/>
      <c r="I162" s="138"/>
      <c r="J162" s="138"/>
      <c r="K162" s="138"/>
      <c r="L162" s="138"/>
      <c r="N162" s="112"/>
    </row>
    <row r="163" spans="1:14" ht="12.75" customHeight="1" x14ac:dyDescent="0.25">
      <c r="A163" s="112"/>
      <c r="B163" s="65"/>
      <c r="C163" s="136"/>
      <c r="D163" s="99"/>
      <c r="E163" s="99"/>
      <c r="F163" s="231"/>
      <c r="G163" s="99"/>
      <c r="H163" s="138"/>
      <c r="I163" s="138"/>
      <c r="J163" s="138"/>
      <c r="K163" s="138"/>
      <c r="L163" s="138"/>
      <c r="N163" s="112"/>
    </row>
    <row r="164" spans="1:14" ht="12.75" customHeight="1" x14ac:dyDescent="0.25">
      <c r="A164" s="112"/>
      <c r="B164" s="65"/>
      <c r="C164" s="136"/>
      <c r="D164" s="99"/>
      <c r="E164" s="99"/>
      <c r="F164" s="231"/>
      <c r="G164" s="99"/>
      <c r="H164" s="138"/>
      <c r="I164" s="138"/>
      <c r="J164" s="138"/>
      <c r="K164" s="138"/>
      <c r="L164" s="138"/>
      <c r="N164" s="113"/>
    </row>
    <row r="165" spans="1:14" ht="12.75" customHeight="1" x14ac:dyDescent="0.25">
      <c r="A165" s="112"/>
      <c r="B165" s="65"/>
      <c r="C165" s="136"/>
      <c r="D165" s="99"/>
      <c r="E165" s="99"/>
      <c r="F165" s="231"/>
      <c r="G165" s="99"/>
      <c r="H165" s="138"/>
      <c r="I165" s="138"/>
      <c r="J165" s="138"/>
      <c r="K165" s="138"/>
      <c r="L165" s="138"/>
      <c r="N165" s="112"/>
    </row>
    <row r="166" spans="1:14" ht="13.5" customHeight="1" x14ac:dyDescent="0.25">
      <c r="A166" s="112"/>
      <c r="B166" s="65"/>
      <c r="C166" s="226" t="s">
        <v>323</v>
      </c>
      <c r="D166" s="138"/>
      <c r="E166" s="138"/>
      <c r="F166" s="232"/>
      <c r="G166" s="193">
        <f>SUM(G161:G165)</f>
        <v>0</v>
      </c>
      <c r="H166" s="138"/>
      <c r="I166" s="138"/>
      <c r="J166" s="138"/>
      <c r="K166" s="138"/>
      <c r="L166" s="138"/>
      <c r="N166" s="112"/>
    </row>
    <row r="167" spans="1:14" ht="18.75" customHeight="1" x14ac:dyDescent="0.25">
      <c r="A167" s="112"/>
      <c r="B167" s="65"/>
      <c r="C167" s="228" t="s">
        <v>324</v>
      </c>
      <c r="D167" s="225"/>
      <c r="E167" s="225"/>
      <c r="F167" s="233"/>
      <c r="G167" s="234">
        <f t="shared" ref="G167:L167" si="11">+G135+G136+G137+G138+G139+G140+G141+G142+G143+G144+G145+G146+G147+G148+G159+G166</f>
        <v>2804000</v>
      </c>
      <c r="H167" s="104">
        <f t="shared" si="11"/>
        <v>0</v>
      </c>
      <c r="I167" s="104">
        <f t="shared" si="11"/>
        <v>0</v>
      </c>
      <c r="J167" s="104">
        <f t="shared" si="11"/>
        <v>0</v>
      </c>
      <c r="K167" s="104">
        <f t="shared" si="11"/>
        <v>0</v>
      </c>
      <c r="L167" s="104">
        <f t="shared" si="11"/>
        <v>0</v>
      </c>
      <c r="N167" s="92"/>
    </row>
    <row r="168" spans="1:14" ht="0.75" customHeight="1" x14ac:dyDescent="0.25">
      <c r="A168" s="112"/>
      <c r="B168" s="65"/>
      <c r="C168" s="18" t="s">
        <v>325</v>
      </c>
      <c r="D168" s="58"/>
      <c r="E168" s="61"/>
      <c r="F168" s="61"/>
      <c r="G168" s="55"/>
      <c r="H168" s="235">
        <f>G167-H167</f>
        <v>2804000</v>
      </c>
      <c r="I168" s="235">
        <f>H167-I167</f>
        <v>0</v>
      </c>
      <c r="J168" s="235">
        <f>I167-J167</f>
        <v>0</v>
      </c>
      <c r="K168" s="235">
        <f>J167-K167</f>
        <v>0</v>
      </c>
      <c r="L168" s="235">
        <f>K167-L167</f>
        <v>0</v>
      </c>
      <c r="N168" s="92"/>
    </row>
    <row r="169" spans="1:14" ht="12.75" customHeight="1" x14ac:dyDescent="0.25">
      <c r="A169" s="112"/>
      <c r="B169" s="218"/>
      <c r="C169" s="111"/>
      <c r="D169" s="61"/>
      <c r="E169" s="61"/>
      <c r="F169" s="61"/>
      <c r="G169" s="55"/>
      <c r="H169" s="137"/>
      <c r="I169" s="137"/>
      <c r="J169" s="137"/>
      <c r="K169" s="137"/>
      <c r="L169" s="137"/>
      <c r="N169" s="92"/>
    </row>
    <row r="170" spans="1:14" ht="12.75" customHeight="1" x14ac:dyDescent="0.25">
      <c r="A170" s="112"/>
      <c r="B170" s="65"/>
      <c r="C170" s="15" t="s">
        <v>326</v>
      </c>
      <c r="D170" s="58"/>
      <c r="E170" s="58"/>
      <c r="F170" s="58"/>
      <c r="G170" s="55"/>
      <c r="H170" s="55"/>
      <c r="I170" s="55"/>
      <c r="J170" s="55"/>
      <c r="K170" s="55"/>
      <c r="L170" s="55"/>
      <c r="N170" s="112"/>
    </row>
    <row r="171" spans="1:14" ht="12.75" customHeight="1" x14ac:dyDescent="0.25">
      <c r="A171" s="112"/>
      <c r="B171" s="218"/>
      <c r="C171" s="226" t="s">
        <v>326</v>
      </c>
      <c r="D171" s="225"/>
      <c r="E171" s="225"/>
      <c r="F171" s="225"/>
      <c r="G171" s="193"/>
      <c r="H171" s="99"/>
      <c r="I171" s="99"/>
      <c r="J171" s="99"/>
      <c r="K171" s="99"/>
      <c r="L171" s="99"/>
      <c r="N171" s="112"/>
    </row>
    <row r="172" spans="1:14" ht="12.75" hidden="1" customHeight="1" x14ac:dyDescent="0.25">
      <c r="A172" s="112"/>
      <c r="B172" s="218"/>
      <c r="C172" s="236" t="s">
        <v>327</v>
      </c>
      <c r="D172" s="58"/>
      <c r="E172" s="58"/>
      <c r="F172" s="58"/>
      <c r="G172" s="58"/>
      <c r="H172" s="219">
        <f>H171-G171</f>
        <v>0</v>
      </c>
      <c r="I172" s="219">
        <f>I171-H171</f>
        <v>0</v>
      </c>
      <c r="J172" s="219">
        <f>J171-I171</f>
        <v>0</v>
      </c>
      <c r="K172" s="219">
        <f>K171-J171</f>
        <v>0</v>
      </c>
      <c r="L172" s="219">
        <f>L171-K171</f>
        <v>0</v>
      </c>
      <c r="N172" s="112"/>
    </row>
    <row r="173" spans="1:14" ht="13.5" customHeight="1" x14ac:dyDescent="0.25">
      <c r="A173" s="112"/>
      <c r="B173" s="237"/>
      <c r="C173" s="238"/>
      <c r="D173" s="239"/>
      <c r="E173" s="239"/>
      <c r="F173" s="239"/>
      <c r="G173" s="240"/>
      <c r="H173" s="240"/>
      <c r="I173" s="240"/>
      <c r="J173" s="240"/>
      <c r="K173" s="240"/>
      <c r="L173" s="240"/>
      <c r="M173" s="77"/>
      <c r="N173" s="113"/>
    </row>
    <row r="174" spans="1:14" ht="12.75" customHeight="1" x14ac:dyDescent="0.25">
      <c r="A174" s="25"/>
      <c r="B174" s="25"/>
      <c r="C174" s="108"/>
      <c r="D174" s="109"/>
      <c r="E174" s="109"/>
      <c r="F174" s="109"/>
      <c r="G174" s="113"/>
      <c r="H174" s="113"/>
      <c r="I174" s="113"/>
      <c r="J174" s="113"/>
      <c r="K174" s="113"/>
      <c r="L174" s="113"/>
      <c r="M174" s="113"/>
      <c r="N174" s="112"/>
    </row>
    <row r="175" spans="1:14" ht="12.75" hidden="1" customHeight="1" x14ac:dyDescent="0.25">
      <c r="A175" s="25"/>
      <c r="B175" s="68"/>
      <c r="C175" s="111"/>
      <c r="D175" s="61"/>
      <c r="E175" s="61"/>
      <c r="F175" s="61"/>
      <c r="G175" s="55"/>
      <c r="H175" s="55"/>
      <c r="I175" s="55"/>
      <c r="J175" s="55"/>
      <c r="K175" s="55"/>
      <c r="L175" s="55"/>
      <c r="N175" s="112"/>
    </row>
    <row r="176" spans="1:14" ht="12.75" hidden="1" customHeight="1" x14ac:dyDescent="0.25">
      <c r="A176" s="68"/>
      <c r="B176" s="68"/>
      <c r="C176" s="111"/>
      <c r="D176" s="61"/>
      <c r="E176" s="61"/>
      <c r="F176" s="61"/>
      <c r="G176" s="55"/>
      <c r="H176" s="55"/>
      <c r="I176" s="55"/>
      <c r="J176" s="55"/>
      <c r="K176" s="55"/>
      <c r="L176" s="55"/>
      <c r="N176" s="92"/>
    </row>
    <row r="177" spans="1:12" ht="12.75" hidden="1" customHeight="1" x14ac:dyDescent="0.25">
      <c r="A177" s="68"/>
      <c r="B177" s="68"/>
      <c r="C177" s="111"/>
      <c r="D177" s="61"/>
      <c r="E177" s="61"/>
      <c r="F177" s="61"/>
      <c r="G177" s="55"/>
      <c r="H177" s="55"/>
      <c r="I177" s="55"/>
      <c r="J177" s="55"/>
      <c r="K177" s="55"/>
      <c r="L177" s="55"/>
    </row>
    <row r="178" spans="1:12" ht="12.75" hidden="1" customHeight="1" x14ac:dyDescent="0.25">
      <c r="A178" s="68"/>
      <c r="B178" s="68"/>
      <c r="C178" s="111"/>
      <c r="D178" s="61"/>
      <c r="E178" s="61"/>
      <c r="F178" s="61"/>
      <c r="G178" s="55"/>
      <c r="H178" s="55"/>
      <c r="I178" s="55"/>
      <c r="J178" s="55"/>
      <c r="K178" s="55"/>
      <c r="L178" s="55"/>
    </row>
    <row r="179" spans="1:12" ht="12.75" hidden="1" customHeight="1" x14ac:dyDescent="0.25">
      <c r="A179" s="68"/>
      <c r="B179" s="68"/>
      <c r="C179" s="111"/>
      <c r="D179" s="61"/>
      <c r="E179" s="61"/>
      <c r="F179" s="61"/>
      <c r="G179" s="55"/>
      <c r="H179" s="55"/>
      <c r="I179" s="55"/>
      <c r="J179" s="55"/>
      <c r="K179" s="55"/>
      <c r="L179" s="55"/>
    </row>
    <row r="180" spans="1:12" ht="12.75" hidden="1" customHeight="1" x14ac:dyDescent="0.25">
      <c r="A180" s="68"/>
      <c r="B180" s="68"/>
      <c r="C180" s="111"/>
      <c r="D180" s="61"/>
      <c r="E180" s="61"/>
      <c r="F180" s="61"/>
      <c r="G180" s="55"/>
      <c r="H180" s="55"/>
      <c r="I180" s="55"/>
      <c r="J180" s="55"/>
      <c r="K180" s="55"/>
      <c r="L180" s="55"/>
    </row>
    <row r="181" spans="1:12" ht="12.75" hidden="1" customHeight="1" x14ac:dyDescent="0.25">
      <c r="A181" s="68"/>
      <c r="B181" s="68"/>
      <c r="C181" s="111"/>
      <c r="D181" s="61"/>
      <c r="E181" s="61"/>
      <c r="F181" s="61"/>
      <c r="G181" s="55"/>
      <c r="H181" s="55"/>
      <c r="I181" s="55"/>
      <c r="J181" s="55"/>
      <c r="K181" s="55"/>
      <c r="L181" s="55"/>
    </row>
    <row r="182" spans="1:12" ht="12.75" hidden="1" customHeight="1" x14ac:dyDescent="0.25">
      <c r="A182" s="68"/>
      <c r="B182" s="68"/>
      <c r="C182" s="111"/>
      <c r="D182" s="61"/>
      <c r="E182" s="61"/>
      <c r="F182" s="61"/>
      <c r="G182" s="55"/>
      <c r="H182" s="55"/>
      <c r="I182" s="55"/>
      <c r="J182" s="55"/>
      <c r="K182" s="55"/>
      <c r="L182" s="55"/>
    </row>
    <row r="183" spans="1:12" ht="12.75" hidden="1" customHeight="1" x14ac:dyDescent="0.25">
      <c r="A183" s="68"/>
      <c r="B183" s="68"/>
      <c r="C183" s="111"/>
      <c r="D183" s="61"/>
      <c r="E183" s="61"/>
      <c r="F183" s="61"/>
      <c r="G183" s="55"/>
      <c r="H183" s="55"/>
      <c r="I183" s="55"/>
      <c r="J183" s="55"/>
      <c r="K183" s="55"/>
      <c r="L183" s="55"/>
    </row>
    <row r="184" spans="1:12" ht="12.75" hidden="1" customHeight="1" x14ac:dyDescent="0.25">
      <c r="A184" s="68"/>
      <c r="B184" s="68"/>
      <c r="C184" s="111"/>
      <c r="D184" s="61"/>
      <c r="E184" s="61"/>
      <c r="F184" s="61"/>
      <c r="G184" s="55"/>
      <c r="H184" s="55"/>
      <c r="I184" s="55"/>
      <c r="J184" s="55"/>
      <c r="K184" s="55"/>
      <c r="L184" s="55"/>
    </row>
    <row r="185" spans="1:12" ht="12.75" hidden="1" customHeight="1" x14ac:dyDescent="0.25">
      <c r="A185" s="68"/>
      <c r="B185" s="68"/>
      <c r="C185" s="111"/>
      <c r="D185" s="61"/>
      <c r="E185" s="61"/>
      <c r="F185" s="61"/>
      <c r="G185" s="55"/>
      <c r="H185" s="55"/>
      <c r="I185" s="55"/>
      <c r="J185" s="55"/>
      <c r="K185" s="55"/>
      <c r="L185" s="55"/>
    </row>
    <row r="186" spans="1:12" ht="12.75" hidden="1" customHeight="1" x14ac:dyDescent="0.25">
      <c r="A186" s="68"/>
      <c r="B186" s="68"/>
      <c r="C186" s="111"/>
      <c r="D186" s="61"/>
      <c r="E186" s="61"/>
      <c r="F186" s="61"/>
      <c r="G186" s="55"/>
      <c r="H186" s="55"/>
      <c r="I186" s="55"/>
      <c r="J186" s="55"/>
      <c r="K186" s="55"/>
      <c r="L186" s="55"/>
    </row>
    <row r="187" spans="1:12" ht="12.75" hidden="1" customHeight="1" x14ac:dyDescent="0.25">
      <c r="A187" s="68"/>
      <c r="B187" s="68"/>
      <c r="C187" s="111"/>
      <c r="D187" s="61"/>
      <c r="E187" s="61"/>
      <c r="F187" s="61"/>
      <c r="G187" s="55"/>
      <c r="H187" s="55"/>
      <c r="I187" s="55"/>
      <c r="J187" s="55"/>
      <c r="K187" s="55"/>
      <c r="L187" s="55"/>
    </row>
    <row r="188" spans="1:12" ht="12.75" hidden="1" customHeight="1" x14ac:dyDescent="0.25">
      <c r="A188" s="68"/>
      <c r="B188" s="68"/>
      <c r="C188" s="111"/>
      <c r="D188" s="61"/>
      <c r="E188" s="61"/>
      <c r="F188" s="61"/>
      <c r="G188" s="55"/>
      <c r="H188" s="55"/>
      <c r="I188" s="55"/>
      <c r="J188" s="55"/>
      <c r="K188" s="55"/>
      <c r="L188" s="55"/>
    </row>
    <row r="189" spans="1:12" ht="12.75" hidden="1" customHeight="1" x14ac:dyDescent="0.25">
      <c r="A189" s="68"/>
      <c r="B189" s="68"/>
      <c r="C189" s="111"/>
      <c r="D189" s="61"/>
      <c r="E189" s="61"/>
      <c r="F189" s="61"/>
      <c r="G189" s="55"/>
      <c r="H189" s="55"/>
      <c r="I189" s="55"/>
      <c r="J189" s="55"/>
      <c r="K189" s="55"/>
      <c r="L189" s="55"/>
    </row>
    <row r="190" spans="1:12" ht="12.75" hidden="1" customHeight="1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</row>
    <row r="191" spans="1:12" ht="12.75" hidden="1" customHeight="1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</row>
    <row r="192" spans="1:12" ht="12.75" hidden="1" customHeight="1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</row>
    <row r="193" spans="1:12" ht="12.75" hidden="1" customHeight="1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</row>
    <row r="194" spans="1:12" ht="12.75" hidden="1" customHeight="1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</row>
    <row r="195" spans="1:12" ht="12.75" hidden="1" customHeight="1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</row>
    <row r="196" spans="1:12" ht="12.75" hidden="1" customHeight="1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</row>
    <row r="197" spans="1:12" ht="12.75" hidden="1" customHeight="1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</row>
    <row r="198" spans="1:12" ht="12.75" hidden="1" customHeight="1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</row>
    <row r="199" spans="1:12" ht="12.75" hidden="1" customHeight="1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</row>
    <row r="200" spans="1:12" ht="12.75" hidden="1" customHeight="1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</row>
    <row r="201" spans="1:12" ht="12.75" hidden="1" customHeight="1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</row>
    <row r="202" spans="1:12" ht="12.75" hidden="1" customHeight="1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</row>
    <row r="203" spans="1:12" ht="12.75" hidden="1" customHeight="1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</row>
    <row r="204" spans="1:12" ht="12.75" hidden="1" customHeight="1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</row>
    <row r="205" spans="1:12" ht="12.75" hidden="1" customHeight="1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</row>
    <row r="206" spans="1:12" ht="12.75" hidden="1" customHeight="1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</row>
    <row r="207" spans="1:12" ht="12.75" hidden="1" customHeight="1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</row>
    <row r="208" spans="1:12" ht="12.75" hidden="1" customHeight="1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</row>
    <row r="209" spans="1:12" ht="12.75" hidden="1" customHeight="1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</row>
    <row r="210" spans="1:12" ht="12.75" hidden="1" customHeight="1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</row>
    <row r="211" spans="1:12" ht="12.75" hidden="1" customHeight="1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</row>
    <row r="212" spans="1:12" ht="12.75" hidden="1" customHeight="1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</row>
    <row r="213" spans="1:12" ht="12.75" hidden="1" customHeight="1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</row>
    <row r="214" spans="1:12" ht="12.75" hidden="1" customHeight="1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</row>
    <row r="215" spans="1:12" ht="12.75" hidden="1" customHeight="1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</row>
    <row r="216" spans="1:12" ht="12.75" hidden="1" customHeight="1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</row>
    <row r="217" spans="1:12" ht="12.75" hidden="1" customHeight="1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</row>
    <row r="218" spans="1:12" ht="12.75" hidden="1" customHeight="1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</row>
    <row r="219" spans="1:12" ht="12.75" hidden="1" customHeight="1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</row>
    <row r="220" spans="1:12" ht="12.75" hidden="1" customHeight="1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</row>
    <row r="221" spans="1:12" ht="12.75" hidden="1" customHeight="1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</row>
    <row r="222" spans="1:12" ht="12.75" hidden="1" customHeight="1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</row>
    <row r="223" spans="1:12" ht="12.75" hidden="1" customHeight="1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</row>
    <row r="224" spans="1:12" ht="12.75" hidden="1" customHeight="1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</row>
    <row r="225" spans="1:12" ht="12.75" hidden="1" customHeight="1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</row>
    <row r="226" spans="1:12" ht="12.75" hidden="1" customHeight="1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</row>
    <row r="227" spans="1:12" ht="12.75" hidden="1" customHeight="1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</row>
    <row r="228" spans="1:12" ht="12.75" hidden="1" customHeight="1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</row>
    <row r="229" spans="1:12" ht="12.75" hidden="1" customHeight="1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</row>
    <row r="230" spans="1:12" ht="12.75" hidden="1" customHeight="1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</row>
    <row r="231" spans="1:12" ht="12.75" hidden="1" customHeight="1" x14ac:dyDescent="0.25">
      <c r="A231" s="68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</row>
    <row r="232" spans="1:12" ht="12.75" hidden="1" customHeight="1" x14ac:dyDescent="0.25">
      <c r="A232" s="68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</row>
    <row r="233" spans="1:12" ht="12.75" hidden="1" customHeight="1" x14ac:dyDescent="0.25">
      <c r="A233" s="68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</row>
    <row r="234" spans="1:12" ht="12.75" hidden="1" customHeight="1" x14ac:dyDescent="0.25">
      <c r="A234" s="68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</row>
    <row r="235" spans="1:12" ht="12.75" hidden="1" customHeight="1" x14ac:dyDescent="0.25">
      <c r="A235" s="68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</row>
    <row r="236" spans="1:12" ht="12.75" hidden="1" customHeight="1" x14ac:dyDescent="0.25">
      <c r="A236" s="68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</row>
    <row r="237" spans="1:12" ht="12.75" hidden="1" customHeight="1" x14ac:dyDescent="0.25">
      <c r="A237" s="68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</row>
    <row r="238" spans="1:12" ht="12.75" hidden="1" customHeight="1" x14ac:dyDescent="0.25">
      <c r="A238" s="68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</row>
    <row r="239" spans="1:12" ht="12.75" hidden="1" customHeight="1" x14ac:dyDescent="0.25">
      <c r="A239" s="68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</row>
    <row r="240" spans="1:12" ht="12.75" hidden="1" customHeight="1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</row>
    <row r="241" spans="1:12" ht="12.75" hidden="1" customHeight="1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</row>
    <row r="242" spans="1:12" ht="12.75" hidden="1" customHeight="1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</row>
    <row r="243" spans="1:12" ht="12.75" hidden="1" customHeight="1" x14ac:dyDescent="0.25">
      <c r="A243" s="68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</row>
    <row r="244" spans="1:12" ht="12.75" hidden="1" customHeight="1" x14ac:dyDescent="0.25">
      <c r="A244" s="68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</row>
    <row r="245" spans="1:12" ht="12.75" hidden="1" customHeight="1" x14ac:dyDescent="0.25">
      <c r="A245" s="68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</row>
    <row r="246" spans="1:12" ht="12.75" hidden="1" customHeight="1" x14ac:dyDescent="0.25">
      <c r="A246" s="68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</row>
    <row r="247" spans="1:12" ht="12.75" hidden="1" customHeight="1" x14ac:dyDescent="0.25">
      <c r="A247" s="68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</row>
    <row r="248" spans="1:12" ht="12.75" hidden="1" customHeight="1" x14ac:dyDescent="0.25">
      <c r="A248" s="68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</row>
    <row r="249" spans="1:12" ht="12.75" hidden="1" customHeight="1" x14ac:dyDescent="0.25">
      <c r="A249" s="68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</row>
    <row r="250" spans="1:12" ht="12.75" hidden="1" customHeight="1" x14ac:dyDescent="0.25">
      <c r="A250" s="68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</row>
    <row r="251" spans="1:12" ht="12.75" hidden="1" customHeight="1" x14ac:dyDescent="0.25">
      <c r="A251" s="68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</row>
    <row r="252" spans="1:12" ht="12.75" hidden="1" customHeight="1" x14ac:dyDescent="0.25">
      <c r="A252" s="68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</row>
    <row r="253" spans="1:12" ht="12.75" hidden="1" customHeight="1" x14ac:dyDescent="0.25">
      <c r="A253" s="68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</row>
    <row r="254" spans="1:12" ht="12.75" hidden="1" customHeight="1" x14ac:dyDescent="0.25">
      <c r="A254" s="68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</row>
    <row r="255" spans="1:12" ht="12.75" hidden="1" customHeight="1" x14ac:dyDescent="0.25">
      <c r="A255" s="68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</row>
    <row r="256" spans="1:12" ht="12.75" hidden="1" customHeight="1" x14ac:dyDescent="0.25">
      <c r="A256" s="68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</row>
    <row r="257" spans="1:12" ht="12.75" hidden="1" customHeight="1" x14ac:dyDescent="0.25">
      <c r="A257" s="68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</row>
    <row r="258" spans="1:12" ht="12.75" hidden="1" customHeight="1" x14ac:dyDescent="0.25">
      <c r="A258" s="68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</row>
    <row r="259" spans="1:12" ht="12.75" hidden="1" customHeight="1" x14ac:dyDescent="0.25">
      <c r="A259" s="68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</row>
    <row r="260" spans="1:12" ht="12.75" hidden="1" customHeight="1" x14ac:dyDescent="0.25">
      <c r="A260" s="68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</row>
    <row r="261" spans="1:12" ht="12.75" hidden="1" customHeight="1" x14ac:dyDescent="0.25">
      <c r="A261" s="68"/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</row>
    <row r="262" spans="1:12" ht="12.75" hidden="1" customHeight="1" x14ac:dyDescent="0.25">
      <c r="A262" s="68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</row>
    <row r="263" spans="1:12" ht="12.75" hidden="1" customHeight="1" x14ac:dyDescent="0.25">
      <c r="A263" s="68"/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</row>
    <row r="264" spans="1:12" ht="12.75" hidden="1" customHeight="1" x14ac:dyDescent="0.25">
      <c r="A264" s="68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</row>
    <row r="265" spans="1:12" ht="12.75" hidden="1" customHeight="1" x14ac:dyDescent="0.25">
      <c r="A265" s="68"/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</row>
    <row r="266" spans="1:12" ht="12.75" hidden="1" customHeight="1" x14ac:dyDescent="0.25">
      <c r="A266" s="68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</row>
    <row r="267" spans="1:12" ht="12.75" hidden="1" customHeight="1" x14ac:dyDescent="0.25">
      <c r="A267" s="68"/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</row>
    <row r="268" spans="1:12" ht="12.75" hidden="1" customHeight="1" x14ac:dyDescent="0.25">
      <c r="A268" s="68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</row>
    <row r="269" spans="1:12" ht="12.75" hidden="1" customHeight="1" x14ac:dyDescent="0.25">
      <c r="A269" s="68"/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</row>
    <row r="270" spans="1:12" ht="12.75" hidden="1" customHeight="1" x14ac:dyDescent="0.25">
      <c r="A270" s="68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</row>
    <row r="271" spans="1:12" ht="12.75" hidden="1" customHeight="1" x14ac:dyDescent="0.25">
      <c r="A271" s="68"/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</row>
    <row r="272" spans="1:12" ht="12.75" hidden="1" customHeight="1" x14ac:dyDescent="0.25">
      <c r="A272" s="68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</row>
    <row r="273" spans="1:12" ht="12.75" hidden="1" customHeight="1" x14ac:dyDescent="0.25">
      <c r="A273" s="68"/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</row>
    <row r="274" spans="1:12" ht="12.75" hidden="1" customHeight="1" x14ac:dyDescent="0.25">
      <c r="A274" s="68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</row>
    <row r="275" spans="1:12" ht="12.75" hidden="1" customHeight="1" x14ac:dyDescent="0.25">
      <c r="A275" s="68"/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</row>
    <row r="276" spans="1:12" ht="12.75" hidden="1" customHeight="1" x14ac:dyDescent="0.25">
      <c r="A276" s="68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</row>
    <row r="277" spans="1:12" ht="12.75" hidden="1" customHeight="1" x14ac:dyDescent="0.25">
      <c r="A277" s="68"/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</row>
    <row r="278" spans="1:12" ht="12.75" hidden="1" customHeight="1" x14ac:dyDescent="0.25">
      <c r="A278" s="68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</row>
    <row r="279" spans="1:12" ht="12.75" hidden="1" customHeight="1" x14ac:dyDescent="0.25">
      <c r="A279" s="68"/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</row>
    <row r="280" spans="1:12" ht="12.75" hidden="1" customHeight="1" x14ac:dyDescent="0.25">
      <c r="A280" s="68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</row>
    <row r="281" spans="1:12" ht="12.75" hidden="1" customHeight="1" x14ac:dyDescent="0.25">
      <c r="A281" s="68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</row>
    <row r="282" spans="1:12" ht="12.75" hidden="1" customHeight="1" x14ac:dyDescent="0.25">
      <c r="A282" s="68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</row>
    <row r="283" spans="1:12" ht="12.75" hidden="1" customHeight="1" x14ac:dyDescent="0.25">
      <c r="A283" s="68"/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</row>
    <row r="284" spans="1:12" ht="12.75" hidden="1" customHeight="1" x14ac:dyDescent="0.25">
      <c r="A284" s="68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</row>
    <row r="285" spans="1:12" ht="12.75" hidden="1" customHeight="1" x14ac:dyDescent="0.25">
      <c r="A285" s="68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</row>
    <row r="286" spans="1:12" ht="12.75" hidden="1" customHeight="1" x14ac:dyDescent="0.25">
      <c r="A286" s="68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</row>
    <row r="287" spans="1:12" ht="12.75" hidden="1" customHeight="1" x14ac:dyDescent="0.25">
      <c r="A287" s="68"/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</row>
    <row r="288" spans="1:12" ht="12.75" hidden="1" customHeight="1" x14ac:dyDescent="0.25">
      <c r="A288" s="68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</row>
    <row r="289" spans="1:12" ht="12.75" hidden="1" customHeight="1" x14ac:dyDescent="0.25">
      <c r="A289" s="68"/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</row>
    <row r="290" spans="1:12" ht="12.75" hidden="1" customHeight="1" x14ac:dyDescent="0.25">
      <c r="A290" s="68"/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</row>
    <row r="291" spans="1:12" ht="12.75" hidden="1" customHeight="1" x14ac:dyDescent="0.25">
      <c r="A291" s="68"/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</row>
    <row r="292" spans="1:12" ht="12.75" hidden="1" customHeight="1" x14ac:dyDescent="0.25">
      <c r="A292" s="68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</row>
    <row r="293" spans="1:12" ht="12.75" hidden="1" customHeight="1" x14ac:dyDescent="0.25">
      <c r="A293" s="68"/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</row>
    <row r="294" spans="1:12" ht="12.75" hidden="1" customHeight="1" x14ac:dyDescent="0.25">
      <c r="A294" s="68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</row>
    <row r="295" spans="1:12" ht="12.75" hidden="1" customHeight="1" x14ac:dyDescent="0.25">
      <c r="A295" s="68"/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</row>
    <row r="296" spans="1:12" ht="12.75" hidden="1" customHeight="1" x14ac:dyDescent="0.25">
      <c r="A296" s="68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</row>
    <row r="297" spans="1:12" ht="12.75" hidden="1" customHeight="1" x14ac:dyDescent="0.25">
      <c r="A297" s="68"/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</row>
    <row r="298" spans="1:12" ht="12.75" hidden="1" customHeight="1" x14ac:dyDescent="0.25">
      <c r="A298" s="68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</row>
    <row r="299" spans="1:12" ht="12.75" hidden="1" customHeight="1" x14ac:dyDescent="0.25">
      <c r="A299" s="68"/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</row>
    <row r="300" spans="1:12" ht="12.75" hidden="1" customHeight="1" x14ac:dyDescent="0.25">
      <c r="A300" s="68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</row>
    <row r="301" spans="1:12" ht="12.75" hidden="1" customHeight="1" x14ac:dyDescent="0.25">
      <c r="A301" s="68"/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</row>
    <row r="302" spans="1:12" ht="12.75" hidden="1" customHeight="1" x14ac:dyDescent="0.25">
      <c r="A302" s="68"/>
      <c r="B302" s="68"/>
      <c r="C302" s="68"/>
      <c r="D302" s="61"/>
      <c r="E302" s="61"/>
      <c r="F302" s="61"/>
      <c r="G302" s="68"/>
      <c r="H302" s="68"/>
      <c r="I302" s="68"/>
      <c r="J302" s="68"/>
      <c r="K302" s="68"/>
      <c r="L302" s="68"/>
    </row>
    <row r="303" spans="1:12" ht="12.75" hidden="1" customHeight="1" x14ac:dyDescent="0.25">
      <c r="A303" s="68"/>
      <c r="B303" s="68"/>
      <c r="C303" s="68"/>
      <c r="D303" s="61"/>
      <c r="E303" s="61"/>
      <c r="F303" s="61"/>
      <c r="G303" s="68"/>
      <c r="H303" s="68"/>
      <c r="I303" s="68"/>
      <c r="J303" s="68"/>
      <c r="K303" s="68"/>
      <c r="L303" s="68"/>
    </row>
    <row r="304" spans="1:12" ht="12.75" hidden="1" customHeight="1" x14ac:dyDescent="0.25">
      <c r="A304" s="68"/>
      <c r="B304" s="68"/>
      <c r="C304" s="68"/>
      <c r="D304" s="61"/>
      <c r="E304" s="61"/>
      <c r="F304" s="61"/>
      <c r="G304" s="68"/>
      <c r="H304" s="68"/>
      <c r="I304" s="68"/>
      <c r="J304" s="68"/>
      <c r="K304" s="68"/>
      <c r="L304" s="68"/>
    </row>
    <row r="305" spans="1:12" ht="12.75" hidden="1" customHeight="1" x14ac:dyDescent="0.25">
      <c r="A305" s="68"/>
      <c r="B305" s="68"/>
      <c r="C305" s="68"/>
      <c r="D305" s="61"/>
      <c r="E305" s="61"/>
      <c r="F305" s="61"/>
      <c r="G305" s="68"/>
      <c r="H305" s="68"/>
      <c r="I305" s="68"/>
      <c r="J305" s="68"/>
      <c r="K305" s="68"/>
      <c r="L305" s="68"/>
    </row>
    <row r="306" spans="1:12" ht="12.75" hidden="1" customHeight="1" x14ac:dyDescent="0.25">
      <c r="A306" s="68"/>
      <c r="B306" s="68"/>
      <c r="C306" s="68"/>
      <c r="D306" s="114" t="s">
        <v>191</v>
      </c>
      <c r="E306" s="114"/>
      <c r="F306" s="114"/>
      <c r="G306" s="68"/>
      <c r="H306" s="68"/>
      <c r="I306" s="68"/>
      <c r="J306" s="68"/>
      <c r="K306" s="68"/>
      <c r="L306" s="68"/>
    </row>
    <row r="307" spans="1:12" ht="12.75" hidden="1" customHeight="1" x14ac:dyDescent="0.25">
      <c r="A307" s="68"/>
      <c r="B307" s="68"/>
      <c r="C307" s="111"/>
      <c r="D307" s="61"/>
      <c r="E307" s="61"/>
      <c r="F307" s="61"/>
      <c r="G307" s="55"/>
      <c r="H307" s="55"/>
      <c r="I307" s="55"/>
      <c r="J307" s="55"/>
      <c r="K307" s="55"/>
      <c r="L307" s="55"/>
    </row>
    <row r="308" spans="1:12" ht="12.75" hidden="1" customHeight="1" x14ac:dyDescent="0.25">
      <c r="A308" s="68"/>
    </row>
    <row r="309" spans="1:12" ht="12.75" customHeight="1" x14ac:dyDescent="0.25"/>
    <row r="310" spans="1:12" ht="12.75" customHeight="1" x14ac:dyDescent="0.25"/>
    <row r="311" spans="1:12" ht="12.75" customHeight="1" x14ac:dyDescent="0.25"/>
    <row r="312" spans="1:12" ht="12.75" customHeight="1" x14ac:dyDescent="0.25"/>
    <row r="313" spans="1:12" ht="12.75" customHeight="1" x14ac:dyDescent="0.25"/>
    <row r="314" spans="1:12" ht="12.75" customHeight="1" x14ac:dyDescent="0.25"/>
    <row r="315" spans="1:12" ht="12.75" customHeight="1" x14ac:dyDescent="0.25"/>
    <row r="316" spans="1:12" ht="12.75" customHeight="1" x14ac:dyDescent="0.25"/>
    <row r="317" spans="1:12" ht="12.75" customHeight="1" x14ac:dyDescent="0.25"/>
    <row r="318" spans="1:12" ht="12.75" customHeight="1" x14ac:dyDescent="0.25"/>
    <row r="319" spans="1:12" ht="12.75" customHeight="1" x14ac:dyDescent="0.25"/>
    <row r="320" spans="1:12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dataValidations count="1">
    <dataValidation type="list" allowBlank="1" showInputMessage="1" showErrorMessage="1" prompt=" - " sqref="M6:M63 M66:M68 M71:M94 M97:M106 M109:M114 M117:M124" xr:uid="{00000000-0002-0000-0700-000000000000}">
      <formula1>$O$67:$O$70</formula1>
    </dataValidation>
  </dataValidations>
  <pageMargins left="0.7" right="0.7" top="0.75" bottom="0.75" header="0" footer="0"/>
  <pageSetup orientation="landscape" r:id="rId1"/>
  <headerFooter>
    <oddHeader>&amp;C&amp;A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5">
    <tabColor rgb="FFFCF305"/>
  </sheetPr>
  <dimension ref="A1:Z1000"/>
  <sheetViews>
    <sheetView topLeftCell="A12" workbookViewId="0">
      <selection activeCell="F10" sqref="F10"/>
    </sheetView>
  </sheetViews>
  <sheetFormatPr baseColWidth="10" defaultColWidth="12.5546875" defaultRowHeight="15" customHeight="1" x14ac:dyDescent="0.25"/>
  <cols>
    <col min="1" max="2" width="2.77734375" customWidth="1"/>
    <col min="3" max="3" width="54.21875" customWidth="1"/>
    <col min="4" max="4" width="12.5546875" customWidth="1"/>
    <col min="5" max="5" width="12.21875" customWidth="1"/>
    <col min="6" max="6" width="14" customWidth="1"/>
    <col min="7" max="7" width="13.77734375" customWidth="1"/>
    <col min="8" max="8" width="12.77734375" customWidth="1"/>
    <col min="9" max="9" width="13.21875" customWidth="1"/>
    <col min="10" max="10" width="14.44140625" customWidth="1"/>
    <col min="11" max="26" width="10" customWidth="1"/>
  </cols>
  <sheetData>
    <row r="1" spans="1:26" ht="18.75" customHeight="1" x14ac:dyDescent="0.25">
      <c r="A1" s="115"/>
      <c r="B1" s="115"/>
      <c r="C1" s="7" t="s">
        <v>117</v>
      </c>
      <c r="D1" s="9"/>
      <c r="E1" s="9"/>
      <c r="F1" s="7"/>
      <c r="G1" s="9"/>
      <c r="H1" s="9"/>
      <c r="I1" s="9"/>
      <c r="J1" s="9"/>
    </row>
    <row r="2" spans="1:26" ht="18.75" customHeight="1" x14ac:dyDescent="0.25">
      <c r="A2" s="7"/>
      <c r="B2" s="9"/>
      <c r="C2" s="31"/>
      <c r="D2" s="31"/>
      <c r="E2" s="32"/>
      <c r="F2" s="32"/>
      <c r="G2" s="32"/>
      <c r="H2" s="32"/>
      <c r="I2" s="32"/>
      <c r="J2" s="32"/>
    </row>
    <row r="3" spans="1:26" ht="18" customHeight="1" x14ac:dyDescent="0.25">
      <c r="A3" s="36"/>
      <c r="B3" s="37"/>
      <c r="C3" s="8" t="s">
        <v>29</v>
      </c>
      <c r="D3" s="26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</row>
    <row r="4" spans="1:26" ht="12.75" customHeight="1" x14ac:dyDescent="0.25">
      <c r="A4" s="25"/>
      <c r="B4" s="98"/>
      <c r="E4" s="26"/>
    </row>
    <row r="5" spans="1:26" ht="12.75" customHeight="1" x14ac:dyDescent="0.25">
      <c r="A5" s="25"/>
      <c r="B5" s="65"/>
      <c r="C5" s="53" t="s">
        <v>88</v>
      </c>
      <c r="D5" s="54"/>
      <c r="E5" s="55"/>
      <c r="F5" s="68"/>
      <c r="G5" s="68"/>
      <c r="H5" s="68"/>
      <c r="I5" s="68"/>
      <c r="J5" s="68"/>
    </row>
    <row r="6" spans="1:26" ht="12.75" customHeight="1" x14ac:dyDescent="0.25">
      <c r="A6" s="25"/>
      <c r="B6" s="65"/>
      <c r="C6" s="15" t="s">
        <v>328</v>
      </c>
      <c r="D6" s="241" t="s">
        <v>329</v>
      </c>
      <c r="E6" s="97"/>
      <c r="F6" s="97"/>
      <c r="G6" s="97"/>
      <c r="H6" s="97"/>
      <c r="I6" s="97"/>
      <c r="J6" s="97"/>
    </row>
    <row r="7" spans="1:26" ht="12.75" customHeight="1" x14ac:dyDescent="0.25">
      <c r="A7" s="25"/>
      <c r="B7" s="65"/>
      <c r="C7" s="18" t="s">
        <v>330</v>
      </c>
      <c r="D7" s="58" t="s">
        <v>331</v>
      </c>
      <c r="E7" s="97"/>
      <c r="F7" s="99">
        <v>360</v>
      </c>
      <c r="G7" s="99">
        <v>360</v>
      </c>
      <c r="H7" s="99">
        <v>360</v>
      </c>
      <c r="I7" s="99">
        <v>360</v>
      </c>
      <c r="J7" s="99">
        <v>360</v>
      </c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25"/>
      <c r="B8" s="65"/>
      <c r="C8" s="18" t="s">
        <v>332</v>
      </c>
      <c r="D8" s="58" t="s">
        <v>182</v>
      </c>
      <c r="E8" s="242">
        <f>F8</f>
        <v>54000000</v>
      </c>
      <c r="F8" s="104">
        <f>'Precios Ventas'!F37*F7/360</f>
        <v>54000000</v>
      </c>
      <c r="G8" s="104">
        <f>'Precios Ventas'!G37*G7/360</f>
        <v>63222292.799999997</v>
      </c>
      <c r="H8" s="104">
        <f>'Precios Ventas'!H37*H7/360</f>
        <v>75059004.380499363</v>
      </c>
      <c r="I8" s="104">
        <f>'Precios Ventas'!I37*I7/360</f>
        <v>84824060.755995318</v>
      </c>
      <c r="J8" s="104">
        <f>'Precios Ventas'!J37*J7/360</f>
        <v>96134467.087575451</v>
      </c>
    </row>
    <row r="9" spans="1:26" ht="12.75" customHeight="1" x14ac:dyDescent="0.25">
      <c r="A9" s="25"/>
      <c r="B9" s="65"/>
      <c r="C9" s="18" t="s">
        <v>333</v>
      </c>
      <c r="D9" s="58" t="s">
        <v>182</v>
      </c>
      <c r="E9" s="97"/>
      <c r="F9" s="104">
        <f>E8-F8</f>
        <v>0</v>
      </c>
      <c r="G9" s="104">
        <f>F8-G8</f>
        <v>-9222292.799999997</v>
      </c>
      <c r="H9" s="104">
        <f>G8-H8</f>
        <v>-11836711.580499366</v>
      </c>
      <c r="I9" s="104">
        <f>H8-I8</f>
        <v>-9765056.3754959553</v>
      </c>
      <c r="J9" s="104">
        <f>I8-J8</f>
        <v>-11310406.331580132</v>
      </c>
    </row>
    <row r="10" spans="1:26" ht="12.75" customHeight="1" x14ac:dyDescent="0.25">
      <c r="A10" s="25"/>
      <c r="B10" s="65"/>
      <c r="C10" s="18" t="s">
        <v>334</v>
      </c>
      <c r="D10" s="58" t="s">
        <v>125</v>
      </c>
      <c r="E10" s="95"/>
      <c r="F10" s="243">
        <v>0</v>
      </c>
      <c r="G10" s="243">
        <v>0</v>
      </c>
      <c r="H10" s="243">
        <v>0</v>
      </c>
      <c r="I10" s="243">
        <v>0</v>
      </c>
      <c r="J10" s="243">
        <v>0</v>
      </c>
    </row>
    <row r="11" spans="1:26" ht="12.75" customHeight="1" x14ac:dyDescent="0.25">
      <c r="A11" s="25"/>
      <c r="B11" s="65"/>
      <c r="C11" s="18" t="s">
        <v>334</v>
      </c>
      <c r="D11" s="219" t="s">
        <v>182</v>
      </c>
      <c r="E11" s="95"/>
      <c r="F11" s="104">
        <f>F10*F8</f>
        <v>0</v>
      </c>
      <c r="G11" s="104">
        <f>G10*G8</f>
        <v>0</v>
      </c>
      <c r="H11" s="104">
        <f>H10*H8</f>
        <v>0</v>
      </c>
      <c r="I11" s="104">
        <f>I10*I8</f>
        <v>0</v>
      </c>
      <c r="J11" s="104">
        <f>J10*J8</f>
        <v>0</v>
      </c>
    </row>
    <row r="12" spans="1:26" ht="12.75" customHeight="1" x14ac:dyDescent="0.25">
      <c r="A12" s="25"/>
      <c r="B12" s="65"/>
      <c r="C12" s="18" t="s">
        <v>335</v>
      </c>
      <c r="D12" s="219" t="s">
        <v>182</v>
      </c>
      <c r="E12" s="95"/>
      <c r="F12" s="104">
        <f>F11-E11</f>
        <v>0</v>
      </c>
      <c r="G12" s="104">
        <f>G11-F11</f>
        <v>0</v>
      </c>
      <c r="H12" s="104">
        <f>H11-G11</f>
        <v>0</v>
      </c>
      <c r="I12" s="104">
        <f>I11-H11</f>
        <v>0</v>
      </c>
      <c r="J12" s="104">
        <f>J11-I11</f>
        <v>0</v>
      </c>
    </row>
    <row r="13" spans="1:26" ht="12.75" customHeight="1" x14ac:dyDescent="0.25">
      <c r="A13" s="25"/>
      <c r="B13" s="65"/>
      <c r="C13" s="15" t="s">
        <v>336</v>
      </c>
      <c r="D13" s="54"/>
      <c r="E13" s="97"/>
      <c r="F13" s="97"/>
      <c r="G13" s="97"/>
      <c r="H13" s="97"/>
      <c r="I13" s="97"/>
      <c r="J13" s="244"/>
    </row>
    <row r="14" spans="1:26" ht="12.75" customHeight="1" x14ac:dyDescent="0.25">
      <c r="A14" s="25"/>
      <c r="B14" s="65"/>
      <c r="C14" s="18" t="s">
        <v>337</v>
      </c>
      <c r="D14" s="58" t="s">
        <v>338</v>
      </c>
      <c r="E14" s="97"/>
      <c r="F14" s="99">
        <v>360</v>
      </c>
      <c r="G14" s="99">
        <v>360</v>
      </c>
      <c r="H14" s="99">
        <v>360</v>
      </c>
      <c r="I14" s="99">
        <v>360</v>
      </c>
      <c r="J14" s="99">
        <v>360</v>
      </c>
    </row>
    <row r="15" spans="1:26" ht="12.75" customHeight="1" x14ac:dyDescent="0.25">
      <c r="A15" s="92"/>
      <c r="B15" s="93"/>
      <c r="C15" s="18" t="s">
        <v>339</v>
      </c>
      <c r="D15" s="58" t="s">
        <v>182</v>
      </c>
      <c r="E15" s="242">
        <f>+F15</f>
        <v>213118686.04666662</v>
      </c>
      <c r="F15" s="104">
        <f>F14*Producción!F23/360</f>
        <v>213118686.04666662</v>
      </c>
      <c r="G15" s="104">
        <f>G14*Producción!G23/360</f>
        <v>237440959.76453865</v>
      </c>
      <c r="H15" s="104">
        <f>H14*Producción!H23/360</f>
        <v>321345885.99021155</v>
      </c>
      <c r="I15" s="104">
        <f>I14*Producción!I23/360</f>
        <v>353495578.27273488</v>
      </c>
      <c r="J15" s="104">
        <f>J14*Producción!J23/360</f>
        <v>381538491.69390756</v>
      </c>
    </row>
    <row r="16" spans="1:26" ht="12.75" customHeight="1" x14ac:dyDescent="0.25">
      <c r="A16" s="92"/>
      <c r="B16" s="93"/>
      <c r="C16" s="18" t="s">
        <v>340</v>
      </c>
      <c r="D16" s="58" t="s">
        <v>182</v>
      </c>
      <c r="E16" s="97"/>
      <c r="F16" s="104">
        <f>E15-F15</f>
        <v>0</v>
      </c>
      <c r="G16" s="104">
        <f>F15-G15</f>
        <v>-24322273.717872024</v>
      </c>
      <c r="H16" s="104">
        <f>G15-H15</f>
        <v>-83904926.225672901</v>
      </c>
      <c r="I16" s="104">
        <f>H15-I15</f>
        <v>-32149692.282523334</v>
      </c>
      <c r="J16" s="104">
        <f>I15-J15</f>
        <v>-28042913.421172678</v>
      </c>
    </row>
    <row r="17" spans="1:10" ht="12.75" hidden="1" customHeight="1" x14ac:dyDescent="0.25">
      <c r="A17" s="25"/>
      <c r="B17" s="65"/>
      <c r="C17" s="18"/>
      <c r="D17" s="58"/>
      <c r="E17" s="97"/>
      <c r="F17" s="99"/>
      <c r="G17" s="99"/>
      <c r="H17" s="99"/>
      <c r="I17" s="99"/>
      <c r="J17" s="99"/>
    </row>
    <row r="18" spans="1:10" ht="12.75" hidden="1" customHeight="1" x14ac:dyDescent="0.25">
      <c r="A18" s="92"/>
      <c r="B18" s="93"/>
      <c r="C18" s="18"/>
      <c r="D18" s="58"/>
      <c r="E18" s="245"/>
      <c r="F18" s="104"/>
      <c r="G18" s="104"/>
      <c r="H18" s="104"/>
      <c r="I18" s="104"/>
      <c r="J18" s="104"/>
    </row>
    <row r="19" spans="1:10" ht="12.75" hidden="1" customHeight="1" x14ac:dyDescent="0.25">
      <c r="A19" s="92"/>
      <c r="B19" s="93"/>
      <c r="C19" s="18"/>
      <c r="D19" s="58"/>
      <c r="E19" s="97"/>
      <c r="F19" s="104"/>
      <c r="G19" s="104"/>
      <c r="H19" s="104"/>
      <c r="I19" s="104"/>
      <c r="J19" s="104"/>
    </row>
    <row r="20" spans="1:10" ht="12.75" hidden="1" customHeight="1" x14ac:dyDescent="0.25">
      <c r="A20" s="25"/>
      <c r="B20" s="65"/>
      <c r="C20" s="18"/>
      <c r="D20" s="58"/>
      <c r="E20" s="97"/>
      <c r="F20" s="99"/>
      <c r="G20" s="99"/>
      <c r="H20" s="99"/>
      <c r="I20" s="99"/>
      <c r="J20" s="99"/>
    </row>
    <row r="21" spans="1:10" ht="12.75" hidden="1" customHeight="1" x14ac:dyDescent="0.25">
      <c r="A21" s="92"/>
      <c r="B21" s="93"/>
      <c r="C21" s="18"/>
      <c r="D21" s="58"/>
      <c r="E21" s="245"/>
      <c r="F21" s="104"/>
      <c r="G21" s="104"/>
      <c r="H21" s="104"/>
      <c r="I21" s="104"/>
      <c r="J21" s="104"/>
    </row>
    <row r="22" spans="1:10" ht="12.75" hidden="1" customHeight="1" x14ac:dyDescent="0.25">
      <c r="A22" s="25"/>
      <c r="B22" s="65"/>
      <c r="C22" s="18"/>
      <c r="D22" s="58"/>
      <c r="E22" s="97"/>
      <c r="F22" s="104"/>
      <c r="G22" s="104"/>
      <c r="H22" s="104"/>
      <c r="I22" s="104"/>
      <c r="J22" s="104"/>
    </row>
    <row r="23" spans="1:10" ht="12.75" customHeight="1" x14ac:dyDescent="0.25">
      <c r="A23" s="25"/>
      <c r="B23" s="65"/>
      <c r="C23" s="18" t="s">
        <v>341</v>
      </c>
      <c r="D23" s="58" t="s">
        <v>182</v>
      </c>
      <c r="E23" s="245">
        <f>+E15+E18+E21</f>
        <v>213118686.04666662</v>
      </c>
      <c r="F23" s="104">
        <f>F15+F18+F21</f>
        <v>213118686.04666662</v>
      </c>
      <c r="G23" s="104">
        <f>G15+G18+G21</f>
        <v>237440959.76453865</v>
      </c>
      <c r="H23" s="104">
        <f>H15+H18+H21</f>
        <v>321345885.99021155</v>
      </c>
      <c r="I23" s="104">
        <f>I15+I18+I21</f>
        <v>353495578.27273488</v>
      </c>
      <c r="J23" s="104">
        <f>J15+J18+J21</f>
        <v>381538491.69390756</v>
      </c>
    </row>
    <row r="24" spans="1:10" ht="12.75" customHeight="1" x14ac:dyDescent="0.25">
      <c r="A24" s="25"/>
      <c r="B24" s="65"/>
      <c r="C24" s="15" t="s">
        <v>342</v>
      </c>
      <c r="D24" s="54"/>
      <c r="E24" s="97"/>
      <c r="F24" s="97"/>
      <c r="G24" s="97"/>
      <c r="H24" s="97"/>
      <c r="I24" s="97"/>
      <c r="J24" s="97"/>
    </row>
    <row r="25" spans="1:10" ht="12.75" customHeight="1" x14ac:dyDescent="0.25">
      <c r="A25" s="25"/>
      <c r="B25" s="65"/>
      <c r="C25" s="18" t="s">
        <v>342</v>
      </c>
      <c r="D25" s="58" t="s">
        <v>182</v>
      </c>
      <c r="E25" s="97"/>
      <c r="F25" s="99">
        <v>0</v>
      </c>
      <c r="G25" s="99">
        <v>0</v>
      </c>
      <c r="H25" s="99">
        <v>0</v>
      </c>
      <c r="I25" s="99">
        <v>0</v>
      </c>
      <c r="J25" s="99">
        <v>0</v>
      </c>
    </row>
    <row r="26" spans="1:10" ht="12.75" customHeight="1" x14ac:dyDescent="0.25">
      <c r="A26" s="92"/>
      <c r="B26" s="93"/>
      <c r="C26" s="18" t="s">
        <v>343</v>
      </c>
      <c r="D26" s="58" t="s">
        <v>182</v>
      </c>
      <c r="E26" s="97"/>
      <c r="F26" s="104">
        <f>F25-E25</f>
        <v>0</v>
      </c>
      <c r="G26" s="104">
        <f>G25-F25</f>
        <v>0</v>
      </c>
      <c r="H26" s="104">
        <f>H25-G25</f>
        <v>0</v>
      </c>
      <c r="I26" s="104">
        <f>I25-H25</f>
        <v>0</v>
      </c>
      <c r="J26" s="104">
        <f>J25-I25</f>
        <v>0</v>
      </c>
    </row>
    <row r="27" spans="1:10" ht="12.75" customHeight="1" x14ac:dyDescent="0.25">
      <c r="A27" s="25"/>
      <c r="B27" s="65"/>
      <c r="C27" s="18"/>
      <c r="D27" s="58"/>
      <c r="E27" s="97"/>
      <c r="F27" s="104"/>
      <c r="G27" s="104"/>
      <c r="H27" s="104"/>
      <c r="I27" s="104"/>
      <c r="J27" s="104"/>
    </row>
    <row r="28" spans="1:10" ht="12.75" customHeight="1" x14ac:dyDescent="0.25">
      <c r="A28" s="25"/>
      <c r="B28" s="65"/>
      <c r="C28" s="15" t="s">
        <v>344</v>
      </c>
      <c r="D28" s="54"/>
      <c r="E28" s="97"/>
      <c r="F28" s="97"/>
      <c r="G28" s="97"/>
      <c r="H28" s="97"/>
      <c r="I28" s="97"/>
      <c r="J28" s="244"/>
    </row>
    <row r="29" spans="1:10" ht="12.75" customHeight="1" x14ac:dyDescent="0.25">
      <c r="A29" s="112"/>
      <c r="B29" s="218"/>
      <c r="C29" s="18" t="s">
        <v>345</v>
      </c>
      <c r="D29" s="58" t="s">
        <v>331</v>
      </c>
      <c r="E29" s="97"/>
      <c r="F29" s="99">
        <v>52</v>
      </c>
      <c r="G29" s="99">
        <v>52</v>
      </c>
      <c r="H29" s="99">
        <v>52</v>
      </c>
      <c r="I29" s="99">
        <v>52</v>
      </c>
      <c r="J29" s="99">
        <v>52</v>
      </c>
    </row>
    <row r="30" spans="1:10" ht="12.75" customHeight="1" x14ac:dyDescent="0.25">
      <c r="A30" s="92"/>
      <c r="B30" s="93"/>
      <c r="C30" s="18" t="s">
        <v>345</v>
      </c>
      <c r="D30" s="58" t="s">
        <v>182</v>
      </c>
      <c r="E30" s="242">
        <f>+F30</f>
        <v>31324610.206740733</v>
      </c>
      <c r="F30" s="104">
        <f>Producción!F13*F29/360</f>
        <v>31324610.206740733</v>
      </c>
      <c r="G30" s="104">
        <f>Producción!G13*G29/360</f>
        <v>4146376.8693637359</v>
      </c>
      <c r="H30" s="104">
        <f>Producción!H13*H29/360</f>
        <v>12871302.48387449</v>
      </c>
      <c r="I30" s="104">
        <f>Producción!I13*I29/360</f>
        <v>5493341.7011208171</v>
      </c>
      <c r="J30" s="104">
        <f>Producción!J13*J29/360</f>
        <v>5013411.9349279236</v>
      </c>
    </row>
    <row r="31" spans="1:10" ht="12.75" customHeight="1" x14ac:dyDescent="0.25">
      <c r="A31" s="92"/>
      <c r="B31" s="93"/>
      <c r="C31" s="18" t="s">
        <v>346</v>
      </c>
      <c r="D31" s="58" t="s">
        <v>182</v>
      </c>
      <c r="E31" s="97"/>
      <c r="F31" s="104">
        <f>F30-E30</f>
        <v>0</v>
      </c>
      <c r="G31" s="104">
        <f>G30-F30</f>
        <v>-27178233.337376997</v>
      </c>
      <c r="H31" s="104">
        <f>H30-G30</f>
        <v>8724925.6145107541</v>
      </c>
      <c r="I31" s="104">
        <f>I30-H30</f>
        <v>-7377960.7827536734</v>
      </c>
      <c r="J31" s="104">
        <f>J30-I30</f>
        <v>-479929.7661928935</v>
      </c>
    </row>
    <row r="32" spans="1:10" ht="12.75" customHeight="1" x14ac:dyDescent="0.25">
      <c r="A32" s="92"/>
      <c r="B32" s="93"/>
      <c r="C32" s="18" t="s">
        <v>347</v>
      </c>
      <c r="D32" s="58" t="s">
        <v>182</v>
      </c>
      <c r="E32" s="97"/>
      <c r="F32" s="99">
        <v>0</v>
      </c>
      <c r="G32" s="99">
        <v>0</v>
      </c>
      <c r="H32" s="99">
        <v>0</v>
      </c>
      <c r="I32" s="99">
        <v>0</v>
      </c>
      <c r="J32" s="99">
        <v>0</v>
      </c>
    </row>
    <row r="33" spans="1:10" ht="12.75" customHeight="1" x14ac:dyDescent="0.25">
      <c r="A33" s="92"/>
      <c r="B33" s="93"/>
      <c r="C33" s="18" t="s">
        <v>348</v>
      </c>
      <c r="D33" s="58" t="s">
        <v>182</v>
      </c>
      <c r="E33" s="97"/>
      <c r="F33" s="104">
        <f>F32-E32</f>
        <v>0</v>
      </c>
      <c r="G33" s="104">
        <f>G32-F32</f>
        <v>0</v>
      </c>
      <c r="H33" s="104">
        <f>H32-G32</f>
        <v>0</v>
      </c>
      <c r="I33" s="104">
        <f>I32-H32</f>
        <v>0</v>
      </c>
      <c r="J33" s="104">
        <f>J32-I32</f>
        <v>0</v>
      </c>
    </row>
    <row r="34" spans="1:10" ht="12.75" customHeight="1" x14ac:dyDescent="0.25">
      <c r="A34" s="92"/>
      <c r="B34" s="93"/>
      <c r="C34" s="18" t="s">
        <v>349</v>
      </c>
      <c r="D34" s="58" t="s">
        <v>182</v>
      </c>
      <c r="E34" s="97"/>
      <c r="F34" s="99">
        <v>0</v>
      </c>
      <c r="G34" s="99">
        <v>0</v>
      </c>
      <c r="H34" s="99">
        <v>0</v>
      </c>
      <c r="I34" s="99">
        <v>0</v>
      </c>
      <c r="J34" s="99">
        <v>0</v>
      </c>
    </row>
    <row r="35" spans="1:10" ht="12.75" customHeight="1" x14ac:dyDescent="0.25">
      <c r="A35" s="92"/>
      <c r="B35" s="93"/>
      <c r="C35" s="18" t="s">
        <v>350</v>
      </c>
      <c r="D35" s="58" t="s">
        <v>182</v>
      </c>
      <c r="E35" s="97"/>
      <c r="F35" s="104">
        <f>F34-E34</f>
        <v>0</v>
      </c>
      <c r="G35" s="104">
        <f>G34-F34</f>
        <v>0</v>
      </c>
      <c r="H35" s="104">
        <f>H34-G34</f>
        <v>0</v>
      </c>
      <c r="I35" s="104">
        <f>I34-H34</f>
        <v>0</v>
      </c>
      <c r="J35" s="104">
        <f>J34-I34</f>
        <v>0</v>
      </c>
    </row>
    <row r="36" spans="1:10" ht="13.5" customHeight="1" x14ac:dyDescent="0.25">
      <c r="A36" s="25"/>
      <c r="B36" s="237"/>
      <c r="C36" s="238"/>
      <c r="D36" s="239"/>
      <c r="E36" s="246"/>
      <c r="F36" s="246"/>
      <c r="G36" s="246"/>
      <c r="H36" s="246"/>
      <c r="I36" s="246"/>
      <c r="J36" s="246"/>
    </row>
    <row r="37" spans="1:10" ht="12.75" customHeight="1" x14ac:dyDescent="0.25">
      <c r="A37" s="25"/>
      <c r="B37" s="25"/>
      <c r="C37" s="108"/>
      <c r="D37" s="109"/>
      <c r="E37" s="113"/>
      <c r="F37" s="113"/>
      <c r="G37" s="113"/>
      <c r="H37" s="113"/>
      <c r="I37" s="113"/>
      <c r="J37" s="113"/>
    </row>
    <row r="38" spans="1:10" ht="12.75" customHeight="1" x14ac:dyDescent="0.25"/>
    <row r="39" spans="1:10" ht="12.75" customHeight="1" x14ac:dyDescent="0.25"/>
    <row r="40" spans="1:10" ht="12.75" customHeight="1" x14ac:dyDescent="0.25"/>
    <row r="41" spans="1:10" ht="12.75" customHeight="1" x14ac:dyDescent="0.25"/>
    <row r="42" spans="1:10" ht="12.75" customHeight="1" x14ac:dyDescent="0.25"/>
    <row r="43" spans="1:10" ht="12.75" customHeight="1" x14ac:dyDescent="0.25"/>
    <row r="44" spans="1:10" ht="12.75" customHeight="1" x14ac:dyDescent="0.25"/>
    <row r="45" spans="1:10" ht="12.75" customHeight="1" x14ac:dyDescent="0.25"/>
    <row r="46" spans="1:10" ht="12.75" customHeight="1" x14ac:dyDescent="0.25"/>
    <row r="47" spans="1:10" ht="12.75" customHeight="1" x14ac:dyDescent="0.25"/>
    <row r="48" spans="1:10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6">
    <tabColor rgb="FFFCF305"/>
  </sheetPr>
  <dimension ref="A1:Z1000"/>
  <sheetViews>
    <sheetView showGridLines="0" workbookViewId="0">
      <selection activeCell="F68" sqref="F68"/>
    </sheetView>
  </sheetViews>
  <sheetFormatPr baseColWidth="10" defaultColWidth="12.5546875" defaultRowHeight="15" customHeight="1" outlineLevelRow="1" x14ac:dyDescent="0.25"/>
  <cols>
    <col min="1" max="1" width="2.44140625" customWidth="1"/>
    <col min="2" max="2" width="2.77734375" customWidth="1"/>
    <col min="3" max="3" width="57.77734375" customWidth="1"/>
    <col min="4" max="4" width="4.21875" customWidth="1"/>
    <col min="5" max="5" width="10.21875" customWidth="1"/>
    <col min="6" max="7" width="14.44140625" customWidth="1"/>
    <col min="8" max="10" width="14.21875" customWidth="1"/>
    <col min="11" max="12" width="3.44140625" customWidth="1"/>
    <col min="13" max="26" width="10" customWidth="1"/>
  </cols>
  <sheetData>
    <row r="1" spans="1:26" ht="18.75" customHeight="1" x14ac:dyDescent="0.25">
      <c r="C1" s="7" t="s">
        <v>117</v>
      </c>
      <c r="D1" s="9"/>
      <c r="E1" s="9"/>
      <c r="F1" s="7"/>
      <c r="G1" s="9"/>
      <c r="H1" s="9"/>
      <c r="I1" s="9"/>
      <c r="J1" s="9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8.75" hidden="1" customHeight="1" x14ac:dyDescent="0.25">
      <c r="A2" s="115"/>
      <c r="B2" s="115"/>
      <c r="C2" s="247"/>
      <c r="D2" s="68"/>
      <c r="E2" s="68">
        <v>0</v>
      </c>
      <c r="F2" s="68">
        <v>1</v>
      </c>
      <c r="G2" s="68">
        <v>2</v>
      </c>
      <c r="H2" s="68">
        <v>3</v>
      </c>
      <c r="I2" s="68">
        <v>4</v>
      </c>
      <c r="J2" s="68">
        <v>5</v>
      </c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ht="24.75" customHeight="1" x14ac:dyDescent="0.25">
      <c r="A3" s="7"/>
      <c r="B3" s="9"/>
      <c r="C3" s="31"/>
      <c r="D3" s="31"/>
      <c r="E3" s="32"/>
      <c r="F3" s="32"/>
      <c r="G3" s="32"/>
      <c r="H3" s="32"/>
      <c r="I3" s="32"/>
      <c r="J3" s="32"/>
      <c r="K3" s="29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ht="18" customHeight="1" x14ac:dyDescent="0.25">
      <c r="A4" s="36"/>
      <c r="B4" s="37"/>
      <c r="C4" s="8" t="s">
        <v>29</v>
      </c>
      <c r="D4" s="26"/>
      <c r="E4" s="44">
        <f>Bases!D5</f>
        <v>0</v>
      </c>
      <c r="F4" s="44">
        <f>E4+1</f>
        <v>1</v>
      </c>
      <c r="G4" s="44">
        <f>F4+1</f>
        <v>2</v>
      </c>
      <c r="H4" s="44">
        <f>G4+1</f>
        <v>3</v>
      </c>
      <c r="I4" s="44">
        <f>H4+1</f>
        <v>4</v>
      </c>
      <c r="J4" s="44">
        <f>I4+1</f>
        <v>5</v>
      </c>
      <c r="K4" s="86"/>
      <c r="L4" s="25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ht="12.75" hidden="1" customHeight="1" x14ac:dyDescent="0.25">
      <c r="A5" s="25"/>
      <c r="B5" s="98"/>
      <c r="K5" s="67"/>
      <c r="L5" s="100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</row>
    <row r="6" spans="1:26" ht="12.75" hidden="1" customHeight="1" x14ac:dyDescent="0.25">
      <c r="A6" s="25"/>
      <c r="B6" s="93"/>
      <c r="C6" s="53" t="s">
        <v>266</v>
      </c>
      <c r="D6" s="54"/>
      <c r="E6" s="54"/>
      <c r="F6" s="54"/>
      <c r="G6" s="54"/>
      <c r="H6" s="54"/>
      <c r="I6" s="54"/>
      <c r="J6" s="54"/>
      <c r="K6" s="67"/>
      <c r="L6" s="92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</row>
    <row r="7" spans="1:26" ht="12.75" hidden="1" customHeight="1" x14ac:dyDescent="0.25">
      <c r="A7" s="25"/>
      <c r="B7" s="93"/>
      <c r="C7" s="15" t="s">
        <v>8</v>
      </c>
      <c r="D7" s="54"/>
      <c r="E7" s="54"/>
      <c r="F7" s="54"/>
      <c r="G7" s="54"/>
      <c r="H7" s="54"/>
      <c r="I7" s="54"/>
      <c r="J7" s="54"/>
      <c r="K7" s="67"/>
      <c r="L7" s="92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</row>
    <row r="8" spans="1:26" ht="12.75" hidden="1" customHeight="1" outlineLevel="1" x14ac:dyDescent="0.25">
      <c r="A8" s="25"/>
      <c r="B8" s="65"/>
      <c r="C8" s="18" t="s">
        <v>267</v>
      </c>
      <c r="D8" s="58" t="s">
        <v>182</v>
      </c>
      <c r="E8" s="249">
        <f>+' Inversiones Fijas y Diferidas'!G66</f>
        <v>0</v>
      </c>
      <c r="F8" s="219">
        <f>E8+F9</f>
        <v>0</v>
      </c>
      <c r="G8" s="219">
        <f>F8+G9</f>
        <v>0</v>
      </c>
      <c r="H8" s="219">
        <f>G8+H9</f>
        <v>0</v>
      </c>
      <c r="I8" s="219">
        <f>H8+I9</f>
        <v>0</v>
      </c>
      <c r="J8" s="219">
        <f>I8+J9</f>
        <v>0</v>
      </c>
      <c r="K8" s="67"/>
      <c r="L8" s="25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ht="12.75" hidden="1" customHeight="1" outlineLevel="1" x14ac:dyDescent="0.25">
      <c r="A9" s="25"/>
      <c r="B9" s="65"/>
      <c r="C9" s="18" t="s">
        <v>268</v>
      </c>
      <c r="D9" s="58" t="s">
        <v>182</v>
      </c>
      <c r="E9" s="137"/>
      <c r="F9" s="219">
        <f>E8*Bases!F$9</f>
        <v>0</v>
      </c>
      <c r="G9" s="219">
        <f>F8*Bases!G$9</f>
        <v>0</v>
      </c>
      <c r="H9" s="219">
        <f>G8*Bases!H$9</f>
        <v>0</v>
      </c>
      <c r="I9" s="219">
        <f>H8*Bases!I$9</f>
        <v>0</v>
      </c>
      <c r="J9" s="219">
        <f>I8*Bases!J$9</f>
        <v>0</v>
      </c>
      <c r="K9" s="67"/>
      <c r="L9" s="25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ht="12.75" hidden="1" customHeight="1" outlineLevel="1" x14ac:dyDescent="0.25">
      <c r="A10" s="112"/>
      <c r="B10" s="218"/>
      <c r="C10" s="15" t="s">
        <v>269</v>
      </c>
      <c r="D10" s="54"/>
      <c r="E10" s="55"/>
      <c r="F10" s="55"/>
      <c r="G10" s="55"/>
      <c r="H10" s="55"/>
      <c r="I10" s="55"/>
      <c r="J10" s="55"/>
      <c r="K10" s="250"/>
      <c r="L10" s="112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</row>
    <row r="11" spans="1:26" ht="12.75" hidden="1" customHeight="1" outlineLevel="1" x14ac:dyDescent="0.25">
      <c r="A11" s="112"/>
      <c r="B11" s="218"/>
      <c r="C11" s="18" t="s">
        <v>267</v>
      </c>
      <c r="D11" s="58" t="s">
        <v>182</v>
      </c>
      <c r="E11" s="252">
        <f>+' Inversiones Fijas y Diferidas'!G67</f>
        <v>0</v>
      </c>
      <c r="F11" s="219">
        <f>E11+F12</f>
        <v>0</v>
      </c>
      <c r="G11" s="219">
        <f>F11+G12</f>
        <v>0</v>
      </c>
      <c r="H11" s="219">
        <f>G11+H12</f>
        <v>0</v>
      </c>
      <c r="I11" s="219">
        <f>H11+I12</f>
        <v>0</v>
      </c>
      <c r="J11" s="219">
        <f>I11+J12</f>
        <v>0</v>
      </c>
      <c r="K11" s="250"/>
      <c r="L11" s="112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</row>
    <row r="12" spans="1:26" ht="12.75" hidden="1" customHeight="1" outlineLevel="1" x14ac:dyDescent="0.25">
      <c r="A12" s="113"/>
      <c r="B12" s="65"/>
      <c r="C12" s="18" t="s">
        <v>268</v>
      </c>
      <c r="D12" s="58" t="s">
        <v>182</v>
      </c>
      <c r="E12" s="55"/>
      <c r="F12" s="219">
        <f>E11*Bases!F$9</f>
        <v>0</v>
      </c>
      <c r="G12" s="219">
        <f>F11*Bases!G$9</f>
        <v>0</v>
      </c>
      <c r="H12" s="219">
        <f>G11*Bases!H$9</f>
        <v>0</v>
      </c>
      <c r="I12" s="219">
        <f>H11*Bases!I$9</f>
        <v>0</v>
      </c>
      <c r="J12" s="219">
        <f>I11*Bases!J$9</f>
        <v>0</v>
      </c>
      <c r="K12" s="253"/>
      <c r="L12" s="25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12.75" hidden="1" customHeight="1" outlineLevel="1" x14ac:dyDescent="0.25">
      <c r="A13" s="112"/>
      <c r="B13" s="218"/>
      <c r="C13" s="18" t="s">
        <v>270</v>
      </c>
      <c r="D13" s="58" t="s">
        <v>182</v>
      </c>
      <c r="E13" s="55"/>
      <c r="F13" s="249">
        <f>IF(F$2&gt;Bases!$D$35,0,F11/Bases!$D$35)</f>
        <v>0</v>
      </c>
      <c r="G13" s="249">
        <f>IF(G$2&gt;Bases!$D$35,0,G11/Bases!$D$35)</f>
        <v>0</v>
      </c>
      <c r="H13" s="249">
        <f>IF(H$2&gt;Bases!$D$35,0,H11/Bases!$D$35)</f>
        <v>0</v>
      </c>
      <c r="I13" s="249">
        <f>IF(I$2&gt;Bases!$D$35,0,I11/Bases!$D$35)</f>
        <v>0</v>
      </c>
      <c r="J13" s="249">
        <f>IF(J$2&gt;Bases!$D$35,0,J11/Bases!$D$35)</f>
        <v>0</v>
      </c>
      <c r="K13" s="250"/>
      <c r="L13" s="112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</row>
    <row r="14" spans="1:26" ht="12.75" hidden="1" customHeight="1" outlineLevel="1" x14ac:dyDescent="0.25">
      <c r="A14" s="112"/>
      <c r="B14" s="218"/>
      <c r="C14" s="18" t="s">
        <v>271</v>
      </c>
      <c r="D14" s="58" t="s">
        <v>182</v>
      </c>
      <c r="E14" s="55"/>
      <c r="F14" s="219">
        <f>E15*Bases!F$9</f>
        <v>0</v>
      </c>
      <c r="G14" s="219">
        <f>F15*Bases!G$9</f>
        <v>0</v>
      </c>
      <c r="H14" s="219">
        <f>G15*Bases!H$9</f>
        <v>0</v>
      </c>
      <c r="I14" s="219">
        <f>H15*Bases!I$9</f>
        <v>0</v>
      </c>
      <c r="J14" s="219">
        <f>I15*Bases!J$9</f>
        <v>0</v>
      </c>
      <c r="K14" s="250"/>
      <c r="L14" s="112"/>
      <c r="M14" s="251"/>
      <c r="N14" s="251"/>
      <c r="O14" s="251"/>
      <c r="P14" s="251"/>
      <c r="Q14" s="251"/>
      <c r="R14" s="251"/>
      <c r="S14" s="251"/>
      <c r="T14" s="251"/>
      <c r="U14" s="251"/>
      <c r="V14" s="251"/>
      <c r="W14" s="251"/>
      <c r="X14" s="251"/>
      <c r="Y14" s="251"/>
      <c r="Z14" s="251"/>
    </row>
    <row r="15" spans="1:26" ht="12.75" hidden="1" customHeight="1" outlineLevel="1" x14ac:dyDescent="0.25">
      <c r="A15" s="92"/>
      <c r="B15" s="93"/>
      <c r="C15" s="18" t="s">
        <v>272</v>
      </c>
      <c r="D15" s="58" t="s">
        <v>182</v>
      </c>
      <c r="E15" s="55"/>
      <c r="F15" s="219">
        <f>E15+F13+F14</f>
        <v>0</v>
      </c>
      <c r="G15" s="219">
        <f>F15+G13+G14</f>
        <v>0</v>
      </c>
      <c r="H15" s="219">
        <f>G15+H13+H14</f>
        <v>0</v>
      </c>
      <c r="I15" s="219">
        <f>H15+I13+I14</f>
        <v>0</v>
      </c>
      <c r="J15" s="219">
        <f>I15+J13+J14</f>
        <v>0</v>
      </c>
      <c r="K15" s="96"/>
      <c r="L15" s="92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</row>
    <row r="16" spans="1:26" ht="12.75" hidden="1" customHeight="1" outlineLevel="1" x14ac:dyDescent="0.25">
      <c r="A16" s="112"/>
      <c r="B16" s="218"/>
      <c r="C16" s="18" t="s">
        <v>273</v>
      </c>
      <c r="D16" s="58" t="s">
        <v>182</v>
      </c>
      <c r="E16" s="55"/>
      <c r="F16" s="219">
        <f>F11-F15</f>
        <v>0</v>
      </c>
      <c r="G16" s="219">
        <f>G11-G15</f>
        <v>0</v>
      </c>
      <c r="H16" s="219">
        <f>H11-H15</f>
        <v>0</v>
      </c>
      <c r="I16" s="219">
        <f>I11-I15</f>
        <v>0</v>
      </c>
      <c r="J16" s="219">
        <f>J11-J15</f>
        <v>0</v>
      </c>
      <c r="K16" s="250"/>
      <c r="L16" s="112"/>
      <c r="M16" s="251"/>
      <c r="N16" s="251"/>
      <c r="O16" s="251"/>
      <c r="P16" s="251"/>
      <c r="Q16" s="251"/>
      <c r="R16" s="251"/>
      <c r="S16" s="251"/>
      <c r="T16" s="251"/>
      <c r="U16" s="251"/>
      <c r="V16" s="251"/>
      <c r="W16" s="251"/>
      <c r="X16" s="251"/>
      <c r="Y16" s="251"/>
      <c r="Z16" s="251"/>
    </row>
    <row r="17" spans="1:26" ht="12.75" hidden="1" customHeight="1" outlineLevel="1" x14ac:dyDescent="0.25">
      <c r="A17" s="112"/>
      <c r="B17" s="218"/>
      <c r="C17" s="15" t="s">
        <v>14</v>
      </c>
      <c r="D17" s="54"/>
      <c r="E17" s="55"/>
      <c r="F17" s="55"/>
      <c r="G17" s="55"/>
      <c r="H17" s="55"/>
      <c r="I17" s="55"/>
      <c r="J17" s="55"/>
      <c r="K17" s="250"/>
      <c r="L17" s="112"/>
      <c r="M17" s="251"/>
      <c r="N17" s="251"/>
      <c r="O17" s="251"/>
      <c r="P17" s="251"/>
      <c r="Q17" s="251"/>
      <c r="R17" s="251"/>
      <c r="S17" s="251"/>
      <c r="T17" s="251"/>
      <c r="U17" s="251"/>
      <c r="V17" s="251"/>
      <c r="W17" s="251"/>
      <c r="X17" s="251"/>
      <c r="Y17" s="251"/>
      <c r="Z17" s="251"/>
    </row>
    <row r="18" spans="1:26" ht="12.75" hidden="1" customHeight="1" outlineLevel="1" x14ac:dyDescent="0.25">
      <c r="A18" s="112"/>
      <c r="B18" s="218"/>
      <c r="C18" s="18" t="s">
        <v>267</v>
      </c>
      <c r="D18" s="58" t="s">
        <v>182</v>
      </c>
      <c r="E18" s="252">
        <f>+' Inversiones Fijas y Diferidas'!G68</f>
        <v>0</v>
      </c>
      <c r="F18" s="219">
        <f>E18+F19</f>
        <v>0</v>
      </c>
      <c r="G18" s="219">
        <f>F18+G19</f>
        <v>0</v>
      </c>
      <c r="H18" s="219">
        <f>G18+H19</f>
        <v>0</v>
      </c>
      <c r="I18" s="219">
        <f>H18+I19</f>
        <v>0</v>
      </c>
      <c r="J18" s="219">
        <f>I18+J19</f>
        <v>0</v>
      </c>
      <c r="K18" s="250"/>
      <c r="L18" s="112"/>
      <c r="M18" s="251"/>
      <c r="N18" s="251"/>
      <c r="O18" s="251"/>
      <c r="P18" s="251"/>
      <c r="Q18" s="251"/>
      <c r="R18" s="251"/>
      <c r="S18" s="251"/>
      <c r="T18" s="251"/>
      <c r="U18" s="251"/>
      <c r="V18" s="251"/>
      <c r="W18" s="251"/>
      <c r="X18" s="251"/>
      <c r="Y18" s="251"/>
      <c r="Z18" s="251"/>
    </row>
    <row r="19" spans="1:26" ht="12.75" hidden="1" customHeight="1" outlineLevel="1" x14ac:dyDescent="0.25">
      <c r="A19" s="112"/>
      <c r="B19" s="218"/>
      <c r="C19" s="18" t="s">
        <v>268</v>
      </c>
      <c r="D19" s="58" t="s">
        <v>182</v>
      </c>
      <c r="E19" s="55"/>
      <c r="F19" s="219">
        <f>E18*Bases!F$9</f>
        <v>0</v>
      </c>
      <c r="G19" s="219">
        <f>F18*Bases!G$9</f>
        <v>0</v>
      </c>
      <c r="H19" s="219">
        <f>G18*Bases!H$9</f>
        <v>0</v>
      </c>
      <c r="I19" s="219">
        <f>H18*Bases!I$9</f>
        <v>0</v>
      </c>
      <c r="J19" s="219">
        <f>I18*Bases!J$9</f>
        <v>0</v>
      </c>
      <c r="K19" s="250"/>
      <c r="L19" s="112"/>
      <c r="M19" s="251"/>
      <c r="N19" s="251"/>
      <c r="O19" s="251"/>
      <c r="P19" s="251"/>
      <c r="Q19" s="251"/>
      <c r="R19" s="251"/>
      <c r="S19" s="251"/>
      <c r="T19" s="251"/>
      <c r="U19" s="251"/>
      <c r="V19" s="251"/>
      <c r="W19" s="251"/>
      <c r="X19" s="251"/>
      <c r="Y19" s="251"/>
      <c r="Z19" s="251"/>
    </row>
    <row r="20" spans="1:26" ht="12.75" hidden="1" customHeight="1" outlineLevel="1" x14ac:dyDescent="0.25">
      <c r="A20" s="112"/>
      <c r="B20" s="218"/>
      <c r="C20" s="18" t="s">
        <v>270</v>
      </c>
      <c r="D20" s="58" t="s">
        <v>182</v>
      </c>
      <c r="E20" s="55"/>
      <c r="F20" s="249">
        <f>IF(F$2&gt;Bases!$D$36,0,F18/Bases!$D$36)</f>
        <v>0</v>
      </c>
      <c r="G20" s="249">
        <f>IF(G$2&gt;Bases!$D$36,0,G18/Bases!$D$36)</f>
        <v>0</v>
      </c>
      <c r="H20" s="249">
        <f>IF(H$2&gt;Bases!$D$36,0,H18/Bases!$D$36)</f>
        <v>0</v>
      </c>
      <c r="I20" s="249">
        <f>IF(I$2&gt;Bases!$D$36,0,I18/Bases!$D$36)</f>
        <v>0</v>
      </c>
      <c r="J20" s="249">
        <f>IF(J$2&gt;Bases!$D$36,0,J18/Bases!$D$36)</f>
        <v>0</v>
      </c>
      <c r="K20" s="250"/>
      <c r="L20" s="112"/>
      <c r="M20" s="251"/>
      <c r="N20" s="251"/>
      <c r="O20" s="251"/>
      <c r="P20" s="251"/>
      <c r="Q20" s="251"/>
      <c r="R20" s="251"/>
      <c r="S20" s="251"/>
      <c r="T20" s="251"/>
      <c r="U20" s="251"/>
      <c r="V20" s="251"/>
      <c r="W20" s="251"/>
      <c r="X20" s="251"/>
      <c r="Y20" s="251"/>
      <c r="Z20" s="251"/>
    </row>
    <row r="21" spans="1:26" ht="12.75" hidden="1" customHeight="1" outlineLevel="1" x14ac:dyDescent="0.25">
      <c r="A21" s="112"/>
      <c r="B21" s="218"/>
      <c r="C21" s="18" t="s">
        <v>271</v>
      </c>
      <c r="D21" s="58" t="s">
        <v>182</v>
      </c>
      <c r="E21" s="55"/>
      <c r="F21" s="219">
        <f>E22*Bases!F$9</f>
        <v>0</v>
      </c>
      <c r="G21" s="219">
        <f>F22*Bases!G$9</f>
        <v>0</v>
      </c>
      <c r="H21" s="219">
        <f>G22*Bases!H$9</f>
        <v>0</v>
      </c>
      <c r="I21" s="219">
        <f>H22*Bases!I$9</f>
        <v>0</v>
      </c>
      <c r="J21" s="219">
        <f>I22*Bases!J$9</f>
        <v>0</v>
      </c>
      <c r="K21" s="250"/>
      <c r="L21" s="112"/>
      <c r="M21" s="251"/>
      <c r="N21" s="251"/>
      <c r="O21" s="251"/>
      <c r="P21" s="251"/>
      <c r="Q21" s="251"/>
      <c r="R21" s="251"/>
      <c r="S21" s="251"/>
      <c r="T21" s="251"/>
      <c r="U21" s="251"/>
      <c r="V21" s="251"/>
      <c r="W21" s="251"/>
      <c r="X21" s="251"/>
      <c r="Y21" s="251"/>
      <c r="Z21" s="251"/>
    </row>
    <row r="22" spans="1:26" ht="12.75" hidden="1" customHeight="1" outlineLevel="1" x14ac:dyDescent="0.25">
      <c r="A22" s="112"/>
      <c r="B22" s="218"/>
      <c r="C22" s="18" t="s">
        <v>272</v>
      </c>
      <c r="D22" s="58" t="s">
        <v>182</v>
      </c>
      <c r="E22" s="55"/>
      <c r="F22" s="219">
        <f>E22+F20+F21</f>
        <v>0</v>
      </c>
      <c r="G22" s="219">
        <f>F22+G20+G21</f>
        <v>0</v>
      </c>
      <c r="H22" s="219">
        <f>G22+H20+H21</f>
        <v>0</v>
      </c>
      <c r="I22" s="219">
        <f>H22+I20+I21</f>
        <v>0</v>
      </c>
      <c r="J22" s="219">
        <f>I22+J20+J21</f>
        <v>0</v>
      </c>
      <c r="K22" s="250"/>
      <c r="L22" s="112"/>
      <c r="M22" s="251"/>
      <c r="N22" s="251"/>
      <c r="O22" s="251"/>
      <c r="P22" s="251"/>
      <c r="Q22" s="251"/>
      <c r="R22" s="251"/>
      <c r="S22" s="251"/>
      <c r="T22" s="251"/>
      <c r="U22" s="251"/>
      <c r="V22" s="251"/>
      <c r="W22" s="251"/>
      <c r="X22" s="251"/>
      <c r="Y22" s="251"/>
      <c r="Z22" s="251"/>
    </row>
    <row r="23" spans="1:26" ht="12.75" hidden="1" customHeight="1" outlineLevel="1" x14ac:dyDescent="0.25">
      <c r="A23" s="112"/>
      <c r="B23" s="218"/>
      <c r="C23" s="18" t="s">
        <v>273</v>
      </c>
      <c r="D23" s="58" t="s">
        <v>182</v>
      </c>
      <c r="E23" s="55"/>
      <c r="F23" s="219">
        <f>F18-F22</f>
        <v>0</v>
      </c>
      <c r="G23" s="219">
        <f>G18-G22</f>
        <v>0</v>
      </c>
      <c r="H23" s="219">
        <f>H18-H22</f>
        <v>0</v>
      </c>
      <c r="I23" s="219">
        <f>I18-I22</f>
        <v>0</v>
      </c>
      <c r="J23" s="219">
        <f>J18-J22</f>
        <v>0</v>
      </c>
      <c r="K23" s="250"/>
      <c r="L23" s="112"/>
      <c r="M23" s="251"/>
      <c r="N23" s="251"/>
      <c r="O23" s="251"/>
      <c r="P23" s="251"/>
      <c r="Q23" s="251"/>
      <c r="R23" s="251"/>
      <c r="S23" s="251"/>
      <c r="T23" s="251"/>
      <c r="U23" s="251"/>
      <c r="V23" s="251"/>
      <c r="W23" s="251"/>
      <c r="X23" s="251"/>
      <c r="Y23" s="251"/>
      <c r="Z23" s="251"/>
    </row>
    <row r="24" spans="1:26" ht="12.75" hidden="1" customHeight="1" outlineLevel="1" x14ac:dyDescent="0.25">
      <c r="A24" s="112"/>
      <c r="B24" s="218"/>
      <c r="C24" s="15" t="s">
        <v>274</v>
      </c>
      <c r="D24" s="54"/>
      <c r="E24" s="55"/>
      <c r="F24" s="55"/>
      <c r="G24" s="55"/>
      <c r="H24" s="55"/>
      <c r="I24" s="55"/>
      <c r="J24" s="55"/>
      <c r="K24" s="250"/>
      <c r="L24" s="112"/>
      <c r="M24" s="251"/>
      <c r="N24" s="251"/>
      <c r="O24" s="251"/>
      <c r="P24" s="251"/>
      <c r="Q24" s="251"/>
      <c r="R24" s="251"/>
      <c r="S24" s="251"/>
      <c r="T24" s="251"/>
      <c r="U24" s="251"/>
      <c r="V24" s="251"/>
      <c r="W24" s="251"/>
      <c r="X24" s="251"/>
      <c r="Y24" s="251"/>
      <c r="Z24" s="251"/>
    </row>
    <row r="25" spans="1:26" ht="12.75" hidden="1" customHeight="1" outlineLevel="1" x14ac:dyDescent="0.25">
      <c r="A25" s="112"/>
      <c r="B25" s="218"/>
      <c r="C25" s="18" t="s">
        <v>267</v>
      </c>
      <c r="D25" s="58" t="s">
        <v>182</v>
      </c>
      <c r="E25" s="254">
        <f>+' Inversiones Fijas y Diferidas'!G95</f>
        <v>0</v>
      </c>
      <c r="F25" s="219">
        <f>E25+F26</f>
        <v>0</v>
      </c>
      <c r="G25" s="219">
        <f>F25+G26</f>
        <v>0</v>
      </c>
      <c r="H25" s="219">
        <f>G25+H26</f>
        <v>0</v>
      </c>
      <c r="I25" s="219">
        <f>H25+I26</f>
        <v>0</v>
      </c>
      <c r="J25" s="219">
        <f>I25+J26</f>
        <v>0</v>
      </c>
      <c r="K25" s="250"/>
      <c r="L25" s="112"/>
      <c r="M25" s="251"/>
      <c r="N25" s="251"/>
      <c r="O25" s="251"/>
      <c r="P25" s="251"/>
      <c r="Q25" s="251"/>
      <c r="R25" s="251"/>
      <c r="S25" s="251"/>
      <c r="T25" s="251"/>
      <c r="U25" s="251"/>
      <c r="V25" s="251"/>
      <c r="W25" s="251"/>
      <c r="X25" s="251"/>
      <c r="Y25" s="251"/>
      <c r="Z25" s="251"/>
    </row>
    <row r="26" spans="1:26" ht="12.75" hidden="1" customHeight="1" outlineLevel="1" x14ac:dyDescent="0.25">
      <c r="A26" s="113"/>
      <c r="B26" s="65"/>
      <c r="C26" s="18" t="s">
        <v>268</v>
      </c>
      <c r="D26" s="58" t="s">
        <v>182</v>
      </c>
      <c r="E26" s="55"/>
      <c r="F26" s="219">
        <f>E25*Bases!F$9</f>
        <v>0</v>
      </c>
      <c r="G26" s="219">
        <f>F25*Bases!G$9</f>
        <v>0</v>
      </c>
      <c r="H26" s="219">
        <f>G25*Bases!H$9</f>
        <v>0</v>
      </c>
      <c r="I26" s="219">
        <f>H25*Bases!I$9</f>
        <v>0</v>
      </c>
      <c r="J26" s="219">
        <f>I25*Bases!J$9</f>
        <v>0</v>
      </c>
      <c r="K26" s="253"/>
      <c r="L26" s="25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hidden="1" customHeight="1" outlineLevel="1" x14ac:dyDescent="0.25">
      <c r="A27" s="112"/>
      <c r="B27" s="218"/>
      <c r="C27" s="18" t="s">
        <v>270</v>
      </c>
      <c r="D27" s="58" t="s">
        <v>182</v>
      </c>
      <c r="E27" s="55"/>
      <c r="F27" s="249">
        <f>IF(F$2&gt;Bases!$D$37,0,F25/Bases!$D$37)</f>
        <v>0</v>
      </c>
      <c r="G27" s="249">
        <f>IF(G$2&gt;Bases!$D$37,0,G25/Bases!$D$37)</f>
        <v>0</v>
      </c>
      <c r="H27" s="249">
        <f>IF(H$2&gt;Bases!$D$37,0,H25/Bases!$D$37)</f>
        <v>0</v>
      </c>
      <c r="I27" s="249">
        <f>IF(I$2&gt;Bases!$D$37,0,I25/Bases!$D$37)</f>
        <v>0</v>
      </c>
      <c r="J27" s="249">
        <f>IF(J$2&gt;Bases!$D$37,0,J25/Bases!$D$37)</f>
        <v>0</v>
      </c>
      <c r="K27" s="250"/>
      <c r="L27" s="112"/>
      <c r="M27" s="251"/>
      <c r="N27" s="251"/>
      <c r="O27" s="251"/>
      <c r="P27" s="251"/>
      <c r="Q27" s="251"/>
      <c r="R27" s="251"/>
      <c r="S27" s="251"/>
      <c r="T27" s="251"/>
      <c r="U27" s="251"/>
      <c r="V27" s="251"/>
      <c r="W27" s="251"/>
      <c r="X27" s="251"/>
      <c r="Y27" s="251"/>
      <c r="Z27" s="251"/>
    </row>
    <row r="28" spans="1:26" ht="12.75" hidden="1" customHeight="1" outlineLevel="1" x14ac:dyDescent="0.25">
      <c r="A28" s="112"/>
      <c r="B28" s="218"/>
      <c r="C28" s="18" t="s">
        <v>271</v>
      </c>
      <c r="D28" s="58" t="s">
        <v>182</v>
      </c>
      <c r="E28" s="55"/>
      <c r="F28" s="219">
        <f>E29*Bases!F$9</f>
        <v>0</v>
      </c>
      <c r="G28" s="219">
        <f>F29*Bases!G$9</f>
        <v>0</v>
      </c>
      <c r="H28" s="219">
        <f>G29*Bases!H$9</f>
        <v>0</v>
      </c>
      <c r="I28" s="219">
        <f>H29*Bases!I$9</f>
        <v>0</v>
      </c>
      <c r="J28" s="219">
        <f>I29*Bases!J$9</f>
        <v>0</v>
      </c>
      <c r="K28" s="250"/>
      <c r="L28" s="112"/>
      <c r="M28" s="251"/>
      <c r="N28" s="251"/>
      <c r="O28" s="251"/>
      <c r="P28" s="251"/>
      <c r="Q28" s="251"/>
      <c r="R28" s="251"/>
      <c r="S28" s="251"/>
      <c r="T28" s="251"/>
      <c r="U28" s="251"/>
      <c r="V28" s="251"/>
      <c r="W28" s="251"/>
      <c r="X28" s="251"/>
      <c r="Y28" s="251"/>
      <c r="Z28" s="251"/>
    </row>
    <row r="29" spans="1:26" ht="12.75" hidden="1" customHeight="1" outlineLevel="1" x14ac:dyDescent="0.25">
      <c r="A29" s="92"/>
      <c r="B29" s="93"/>
      <c r="C29" s="18" t="s">
        <v>275</v>
      </c>
      <c r="D29" s="58" t="s">
        <v>182</v>
      </c>
      <c r="E29" s="55"/>
      <c r="F29" s="219">
        <f>E29+F27+F28</f>
        <v>0</v>
      </c>
      <c r="G29" s="219">
        <f>F29+G27+G28</f>
        <v>0</v>
      </c>
      <c r="H29" s="219">
        <f>G29+H27+H28</f>
        <v>0</v>
      </c>
      <c r="I29" s="219">
        <f>H29+I27+I28</f>
        <v>0</v>
      </c>
      <c r="J29" s="219">
        <f>I29+J27+J28</f>
        <v>0</v>
      </c>
      <c r="K29" s="96"/>
      <c r="L29" s="92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2.75" hidden="1" customHeight="1" outlineLevel="1" x14ac:dyDescent="0.25">
      <c r="A30" s="112"/>
      <c r="B30" s="218"/>
      <c r="C30" s="18" t="s">
        <v>273</v>
      </c>
      <c r="D30" s="58" t="s">
        <v>182</v>
      </c>
      <c r="E30" s="55"/>
      <c r="F30" s="219">
        <f>F25-F29</f>
        <v>0</v>
      </c>
      <c r="G30" s="219">
        <f>G25-G29</f>
        <v>0</v>
      </c>
      <c r="H30" s="219">
        <f>H25-H29</f>
        <v>0</v>
      </c>
      <c r="I30" s="219">
        <f>I25-I29</f>
        <v>0</v>
      </c>
      <c r="J30" s="219">
        <f>J25-J29</f>
        <v>0</v>
      </c>
      <c r="K30" s="250"/>
      <c r="L30" s="112"/>
      <c r="M30" s="251"/>
      <c r="N30" s="251"/>
      <c r="O30" s="251"/>
      <c r="P30" s="251"/>
      <c r="Q30" s="251"/>
      <c r="R30" s="251"/>
      <c r="S30" s="251"/>
      <c r="T30" s="251"/>
      <c r="U30" s="251"/>
      <c r="V30" s="251"/>
      <c r="W30" s="251"/>
      <c r="X30" s="251"/>
      <c r="Y30" s="251"/>
      <c r="Z30" s="251"/>
    </row>
    <row r="31" spans="1:26" ht="12.75" hidden="1" customHeight="1" outlineLevel="1" x14ac:dyDescent="0.25">
      <c r="A31" s="112"/>
      <c r="B31" s="218"/>
      <c r="C31" s="15" t="s">
        <v>153</v>
      </c>
      <c r="D31" s="54"/>
      <c r="E31" s="55"/>
      <c r="F31" s="55"/>
      <c r="G31" s="55"/>
      <c r="H31" s="55"/>
      <c r="I31" s="55"/>
      <c r="J31" s="55"/>
      <c r="K31" s="250"/>
      <c r="L31" s="112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</row>
    <row r="32" spans="1:26" ht="12.75" hidden="1" customHeight="1" outlineLevel="1" x14ac:dyDescent="0.25">
      <c r="A32" s="112"/>
      <c r="B32" s="218"/>
      <c r="C32" s="18" t="s">
        <v>267</v>
      </c>
      <c r="D32" s="58" t="s">
        <v>182</v>
      </c>
      <c r="E32" s="252">
        <f>+' Inversiones Fijas y Diferidas'!G107</f>
        <v>4500000</v>
      </c>
      <c r="F32" s="219">
        <f>E32+F33</f>
        <v>4500000</v>
      </c>
      <c r="G32" s="219">
        <f>F32+G33</f>
        <v>4500000</v>
      </c>
      <c r="H32" s="219">
        <f>G32+H33</f>
        <v>4500000</v>
      </c>
      <c r="I32" s="219">
        <f>H32+I33</f>
        <v>4500000</v>
      </c>
      <c r="J32" s="219">
        <f>I32+J33</f>
        <v>4500000</v>
      </c>
      <c r="K32" s="250"/>
      <c r="L32" s="112"/>
      <c r="M32" s="251"/>
      <c r="N32" s="251"/>
      <c r="O32" s="251"/>
      <c r="P32" s="251"/>
      <c r="Q32" s="251"/>
      <c r="R32" s="251"/>
      <c r="S32" s="251"/>
      <c r="T32" s="251"/>
      <c r="U32" s="251"/>
      <c r="V32" s="251"/>
      <c r="W32" s="251"/>
      <c r="X32" s="251"/>
      <c r="Y32" s="251"/>
      <c r="Z32" s="251"/>
    </row>
    <row r="33" spans="1:26" ht="12.75" hidden="1" customHeight="1" outlineLevel="1" x14ac:dyDescent="0.25">
      <c r="A33" s="113"/>
      <c r="B33" s="65"/>
      <c r="C33" s="18" t="s">
        <v>268</v>
      </c>
      <c r="D33" s="58" t="s">
        <v>182</v>
      </c>
      <c r="E33" s="55"/>
      <c r="F33" s="219">
        <f>E32*Bases!F$9</f>
        <v>0</v>
      </c>
      <c r="G33" s="219">
        <f>F32*Bases!G$9</f>
        <v>0</v>
      </c>
      <c r="H33" s="219">
        <f>G32*Bases!H$9</f>
        <v>0</v>
      </c>
      <c r="I33" s="219">
        <f>H32*Bases!I$9</f>
        <v>0</v>
      </c>
      <c r="J33" s="219">
        <f>I32*Bases!J$9</f>
        <v>0</v>
      </c>
      <c r="K33" s="253"/>
      <c r="L33" s="25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ht="12.75" hidden="1" customHeight="1" outlineLevel="1" x14ac:dyDescent="0.25">
      <c r="A34" s="112"/>
      <c r="B34" s="218"/>
      <c r="C34" s="18" t="s">
        <v>270</v>
      </c>
      <c r="D34" s="58" t="s">
        <v>182</v>
      </c>
      <c r="E34" s="55"/>
      <c r="F34" s="249">
        <f>IF(F$2&gt;Bases!$D$38,0,F32/Bases!$D$38)</f>
        <v>450000</v>
      </c>
      <c r="G34" s="249">
        <f>IF(G$2&gt;Bases!$D$38,0,G32/Bases!$D$38)</f>
        <v>450000</v>
      </c>
      <c r="H34" s="249">
        <f>IF(H$2&gt;Bases!$D$38,0,H32/Bases!$D$38)</f>
        <v>450000</v>
      </c>
      <c r="I34" s="249">
        <f>IF(I$2&gt;Bases!$D$38,0,I32/Bases!$D$38)</f>
        <v>450000</v>
      </c>
      <c r="J34" s="249">
        <f>IF(J$2&gt;Bases!$D$38,0,J32/Bases!$D$38)</f>
        <v>450000</v>
      </c>
      <c r="K34" s="250"/>
      <c r="L34" s="112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51"/>
      <c r="X34" s="251"/>
      <c r="Y34" s="251"/>
      <c r="Z34" s="251"/>
    </row>
    <row r="35" spans="1:26" ht="12.75" hidden="1" customHeight="1" outlineLevel="1" x14ac:dyDescent="0.25">
      <c r="A35" s="112"/>
      <c r="B35" s="218"/>
      <c r="C35" s="18" t="s">
        <v>271</v>
      </c>
      <c r="D35" s="58" t="s">
        <v>182</v>
      </c>
      <c r="E35" s="55"/>
      <c r="F35" s="219">
        <f>E36*Bases!F$9</f>
        <v>0</v>
      </c>
      <c r="G35" s="219">
        <f>F36*Bases!G$9</f>
        <v>0</v>
      </c>
      <c r="H35" s="219">
        <f>G36*Bases!H$9</f>
        <v>0</v>
      </c>
      <c r="I35" s="219">
        <f>H36*Bases!I$9</f>
        <v>0</v>
      </c>
      <c r="J35" s="219">
        <f>I36*Bases!J$9</f>
        <v>0</v>
      </c>
      <c r="K35" s="250"/>
      <c r="L35" s="112"/>
      <c r="M35" s="251"/>
      <c r="N35" s="251"/>
      <c r="O35" s="251"/>
      <c r="P35" s="251"/>
      <c r="Q35" s="251"/>
      <c r="R35" s="251"/>
      <c r="S35" s="251"/>
      <c r="T35" s="251"/>
      <c r="U35" s="251"/>
      <c r="V35" s="251"/>
      <c r="W35" s="251"/>
      <c r="X35" s="251"/>
      <c r="Y35" s="251"/>
      <c r="Z35" s="251"/>
    </row>
    <row r="36" spans="1:26" ht="12.75" hidden="1" customHeight="1" outlineLevel="1" x14ac:dyDescent="0.25">
      <c r="A36" s="92"/>
      <c r="B36" s="93"/>
      <c r="C36" s="18" t="s">
        <v>275</v>
      </c>
      <c r="D36" s="58" t="s">
        <v>182</v>
      </c>
      <c r="E36" s="55"/>
      <c r="F36" s="219">
        <f>E36+F34+F35</f>
        <v>450000</v>
      </c>
      <c r="G36" s="219">
        <f>F36+G34+G35</f>
        <v>900000</v>
      </c>
      <c r="H36" s="219">
        <f>G36+H34+H35</f>
        <v>1350000</v>
      </c>
      <c r="I36" s="219">
        <f>H36+I34+I35</f>
        <v>1800000</v>
      </c>
      <c r="J36" s="219">
        <f>I36+J34+J35</f>
        <v>2250000</v>
      </c>
      <c r="K36" s="96"/>
      <c r="L36" s="92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</row>
    <row r="37" spans="1:26" ht="12.75" hidden="1" customHeight="1" outlineLevel="1" x14ac:dyDescent="0.25">
      <c r="A37" s="112"/>
      <c r="B37" s="218"/>
      <c r="C37" s="18" t="s">
        <v>273</v>
      </c>
      <c r="D37" s="58" t="s">
        <v>182</v>
      </c>
      <c r="E37" s="55"/>
      <c r="F37" s="219">
        <f>F32-F36</f>
        <v>4050000</v>
      </c>
      <c r="G37" s="219">
        <f>G32-G36</f>
        <v>3600000</v>
      </c>
      <c r="H37" s="219">
        <f>H32-H36</f>
        <v>3150000</v>
      </c>
      <c r="I37" s="219">
        <f>I32-I36</f>
        <v>2700000</v>
      </c>
      <c r="J37" s="219">
        <f>J32-J36</f>
        <v>2250000</v>
      </c>
      <c r="K37" s="250"/>
      <c r="L37" s="112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</row>
    <row r="38" spans="1:26" ht="12.75" hidden="1" customHeight="1" outlineLevel="1" x14ac:dyDescent="0.25">
      <c r="A38" s="112"/>
      <c r="B38" s="218"/>
      <c r="C38" s="15" t="s">
        <v>154</v>
      </c>
      <c r="D38" s="54"/>
      <c r="E38" s="55"/>
      <c r="F38" s="55"/>
      <c r="G38" s="55"/>
      <c r="H38" s="55"/>
      <c r="I38" s="55"/>
      <c r="J38" s="55"/>
      <c r="K38" s="250"/>
      <c r="L38" s="112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</row>
    <row r="39" spans="1:26" ht="12.75" hidden="1" customHeight="1" outlineLevel="1" x14ac:dyDescent="0.25">
      <c r="A39" s="112"/>
      <c r="B39" s="218"/>
      <c r="C39" s="18" t="s">
        <v>267</v>
      </c>
      <c r="D39" s="58" t="s">
        <v>182</v>
      </c>
      <c r="E39" s="252">
        <f>+' Inversiones Fijas y Diferidas'!G115</f>
        <v>0</v>
      </c>
      <c r="F39" s="219">
        <f>E39+F40</f>
        <v>0</v>
      </c>
      <c r="G39" s="219">
        <f>F39+G40</f>
        <v>0</v>
      </c>
      <c r="H39" s="219">
        <f>G39+H40</f>
        <v>0</v>
      </c>
      <c r="I39" s="219">
        <f>H39+I40</f>
        <v>0</v>
      </c>
      <c r="J39" s="219">
        <f>I39+J40</f>
        <v>0</v>
      </c>
      <c r="K39" s="250"/>
      <c r="L39" s="112"/>
      <c r="M39" s="251"/>
      <c r="N39" s="251"/>
      <c r="O39" s="251"/>
      <c r="P39" s="251"/>
      <c r="Q39" s="251"/>
      <c r="R39" s="251"/>
      <c r="S39" s="251"/>
      <c r="T39" s="251"/>
      <c r="U39" s="251"/>
      <c r="V39" s="251"/>
      <c r="W39" s="251"/>
      <c r="X39" s="251"/>
      <c r="Y39" s="251"/>
      <c r="Z39" s="251"/>
    </row>
    <row r="40" spans="1:26" ht="12.75" hidden="1" customHeight="1" outlineLevel="1" x14ac:dyDescent="0.25">
      <c r="A40" s="113"/>
      <c r="B40" s="65"/>
      <c r="C40" s="18" t="s">
        <v>268</v>
      </c>
      <c r="D40" s="58" t="s">
        <v>182</v>
      </c>
      <c r="E40" s="55"/>
      <c r="F40" s="219">
        <f>E39*Bases!F$9</f>
        <v>0</v>
      </c>
      <c r="G40" s="219">
        <f>F39*Bases!G$9</f>
        <v>0</v>
      </c>
      <c r="H40" s="219">
        <f>G39*Bases!H$9</f>
        <v>0</v>
      </c>
      <c r="I40" s="219">
        <f>H39*Bases!I$9</f>
        <v>0</v>
      </c>
      <c r="J40" s="219">
        <f>I39*Bases!J$9</f>
        <v>0</v>
      </c>
      <c r="K40" s="253"/>
      <c r="L40" s="25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ht="12.75" hidden="1" customHeight="1" outlineLevel="1" x14ac:dyDescent="0.25">
      <c r="A41" s="112"/>
      <c r="B41" s="218"/>
      <c r="C41" s="18" t="s">
        <v>270</v>
      </c>
      <c r="D41" s="58" t="s">
        <v>182</v>
      </c>
      <c r="E41" s="55"/>
      <c r="F41" s="249">
        <f>IF(F$2&gt;Bases!$D$39,0,F39/Bases!$D$39)</f>
        <v>0</v>
      </c>
      <c r="G41" s="249">
        <f>IF(G$2&gt;Bases!$D$39,0,G39/Bases!$D$39)</f>
        <v>0</v>
      </c>
      <c r="H41" s="249">
        <f>IF(H$2&gt;Bases!$D$39,0,H39/Bases!$D$39)</f>
        <v>0</v>
      </c>
      <c r="I41" s="249">
        <f>IF(I$2&gt;Bases!$D$39,0,I39/Bases!$D$39)</f>
        <v>0</v>
      </c>
      <c r="J41" s="249">
        <f>IF(J$2&gt;Bases!$D$39,0,J39/Bases!$D$39)</f>
        <v>0</v>
      </c>
      <c r="K41" s="250"/>
      <c r="L41" s="112"/>
      <c r="M41" s="251"/>
      <c r="N41" s="251"/>
      <c r="O41" s="251"/>
      <c r="P41" s="251"/>
      <c r="Q41" s="251"/>
      <c r="R41" s="251"/>
      <c r="S41" s="251"/>
      <c r="T41" s="251"/>
      <c r="U41" s="251"/>
      <c r="V41" s="251"/>
      <c r="W41" s="251"/>
      <c r="X41" s="251"/>
      <c r="Y41" s="251"/>
      <c r="Z41" s="251"/>
    </row>
    <row r="42" spans="1:26" ht="12.75" hidden="1" customHeight="1" outlineLevel="1" x14ac:dyDescent="0.25">
      <c r="A42" s="112"/>
      <c r="B42" s="218"/>
      <c r="C42" s="18" t="s">
        <v>271</v>
      </c>
      <c r="D42" s="58" t="s">
        <v>182</v>
      </c>
      <c r="E42" s="55"/>
      <c r="F42" s="219">
        <f>E43*Bases!F$9</f>
        <v>0</v>
      </c>
      <c r="G42" s="219">
        <f>F43*Bases!G$9</f>
        <v>0</v>
      </c>
      <c r="H42" s="219">
        <f>G43*Bases!H$9</f>
        <v>0</v>
      </c>
      <c r="I42" s="219">
        <f>H43*Bases!I$9</f>
        <v>0</v>
      </c>
      <c r="J42" s="219">
        <f>I43*Bases!J$9</f>
        <v>0</v>
      </c>
      <c r="K42" s="250"/>
      <c r="L42" s="112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</row>
    <row r="43" spans="1:26" ht="12.75" hidden="1" customHeight="1" outlineLevel="1" x14ac:dyDescent="0.25">
      <c r="A43" s="92"/>
      <c r="B43" s="93"/>
      <c r="C43" s="18" t="s">
        <v>275</v>
      </c>
      <c r="D43" s="58" t="s">
        <v>182</v>
      </c>
      <c r="E43" s="55"/>
      <c r="F43" s="219">
        <f>E43+F41+F42</f>
        <v>0</v>
      </c>
      <c r="G43" s="219">
        <f>F43+G41+G42</f>
        <v>0</v>
      </c>
      <c r="H43" s="219">
        <f>G43+H41+H42</f>
        <v>0</v>
      </c>
      <c r="I43" s="219">
        <f>H43+I41+I42</f>
        <v>0</v>
      </c>
      <c r="J43" s="219">
        <f>I43+J41+J42</f>
        <v>0</v>
      </c>
      <c r="K43" s="96"/>
      <c r="L43" s="92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</row>
    <row r="44" spans="1:26" ht="12.75" hidden="1" customHeight="1" outlineLevel="1" x14ac:dyDescent="0.25">
      <c r="A44" s="112"/>
      <c r="B44" s="218"/>
      <c r="C44" s="18" t="s">
        <v>273</v>
      </c>
      <c r="D44" s="58" t="s">
        <v>182</v>
      </c>
      <c r="E44" s="55"/>
      <c r="F44" s="219">
        <f>F39-F43</f>
        <v>0</v>
      </c>
      <c r="G44" s="219">
        <f>G39-G43</f>
        <v>0</v>
      </c>
      <c r="H44" s="219">
        <f>H39-H43</f>
        <v>0</v>
      </c>
      <c r="I44" s="219">
        <f>I39-I43</f>
        <v>0</v>
      </c>
      <c r="J44" s="219">
        <f>J39-J43</f>
        <v>0</v>
      </c>
      <c r="K44" s="250"/>
      <c r="L44" s="112"/>
      <c r="M44" s="251"/>
      <c r="N44" s="251"/>
      <c r="O44" s="251"/>
      <c r="P44" s="251"/>
      <c r="Q44" s="251"/>
      <c r="R44" s="251"/>
      <c r="S44" s="251"/>
      <c r="T44" s="251"/>
      <c r="U44" s="251"/>
      <c r="V44" s="251"/>
      <c r="W44" s="251"/>
      <c r="X44" s="251"/>
      <c r="Y44" s="251"/>
      <c r="Z44" s="251"/>
    </row>
    <row r="45" spans="1:26" ht="12.75" hidden="1" customHeight="1" outlineLevel="1" x14ac:dyDescent="0.25">
      <c r="A45" s="112"/>
      <c r="B45" s="218"/>
      <c r="C45" s="15" t="s">
        <v>155</v>
      </c>
      <c r="D45" s="54"/>
      <c r="E45" s="55"/>
      <c r="F45" s="55"/>
      <c r="G45" s="55"/>
      <c r="H45" s="55"/>
      <c r="I45" s="55"/>
      <c r="J45" s="55"/>
      <c r="K45" s="250"/>
      <c r="L45" s="112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251"/>
      <c r="X45" s="251"/>
      <c r="Y45" s="251"/>
      <c r="Z45" s="251"/>
    </row>
    <row r="46" spans="1:26" ht="12.75" hidden="1" customHeight="1" outlineLevel="1" x14ac:dyDescent="0.25">
      <c r="A46" s="112"/>
      <c r="B46" s="218"/>
      <c r="C46" s="18" t="s">
        <v>267</v>
      </c>
      <c r="D46" s="58" t="s">
        <v>182</v>
      </c>
      <c r="E46" s="252">
        <f>+' Inversiones Fijas y Diferidas'!G125</f>
        <v>9850000</v>
      </c>
      <c r="F46" s="219">
        <f>E46+F47</f>
        <v>9850000</v>
      </c>
      <c r="G46" s="219">
        <f>F46+G47</f>
        <v>9850000</v>
      </c>
      <c r="H46" s="219">
        <f>G46+H47</f>
        <v>9850000</v>
      </c>
      <c r="I46" s="219">
        <f>H46+I47</f>
        <v>9850000</v>
      </c>
      <c r="J46" s="219">
        <f>I46+J47</f>
        <v>9850000</v>
      </c>
      <c r="K46" s="250"/>
      <c r="L46" s="112"/>
      <c r="M46" s="251"/>
      <c r="N46" s="251"/>
      <c r="O46" s="251"/>
      <c r="P46" s="251"/>
      <c r="Q46" s="251"/>
      <c r="R46" s="251"/>
      <c r="S46" s="251"/>
      <c r="T46" s="251"/>
      <c r="U46" s="251"/>
      <c r="V46" s="251"/>
      <c r="W46" s="251"/>
      <c r="X46" s="251"/>
      <c r="Y46" s="251"/>
      <c r="Z46" s="251"/>
    </row>
    <row r="47" spans="1:26" ht="12.75" hidden="1" customHeight="1" outlineLevel="1" x14ac:dyDescent="0.25">
      <c r="A47" s="113"/>
      <c r="B47" s="65"/>
      <c r="C47" s="18" t="s">
        <v>268</v>
      </c>
      <c r="D47" s="58" t="s">
        <v>182</v>
      </c>
      <c r="E47" s="55"/>
      <c r="F47" s="219">
        <f>E46*Bases!F$9</f>
        <v>0</v>
      </c>
      <c r="G47" s="219">
        <f>F46*Bases!G$9</f>
        <v>0</v>
      </c>
      <c r="H47" s="219">
        <f>G46*Bases!H$9</f>
        <v>0</v>
      </c>
      <c r="I47" s="219">
        <f>H46*Bases!I$9</f>
        <v>0</v>
      </c>
      <c r="J47" s="219">
        <f>I46*Bases!J$9</f>
        <v>0</v>
      </c>
      <c r="K47" s="253"/>
      <c r="L47" s="25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</row>
    <row r="48" spans="1:26" ht="12.75" hidden="1" customHeight="1" outlineLevel="1" x14ac:dyDescent="0.25">
      <c r="A48" s="112"/>
      <c r="B48" s="218"/>
      <c r="C48" s="18" t="s">
        <v>270</v>
      </c>
      <c r="D48" s="58" t="s">
        <v>182</v>
      </c>
      <c r="E48" s="55"/>
      <c r="F48" s="249">
        <f>IF(F$2&gt;Bases!$D$40,0,F46/Bases!$D$40)</f>
        <v>656666.66666666663</v>
      </c>
      <c r="G48" s="249">
        <f>IF(G$2&gt;Bases!$D$40,0,G46/Bases!$D$40)</f>
        <v>656666.66666666663</v>
      </c>
      <c r="H48" s="249">
        <f>IF(H$2&gt;Bases!$D$40,0,H46/Bases!$D$40)</f>
        <v>656666.66666666663</v>
      </c>
      <c r="I48" s="249">
        <f>IF(I$2&gt;Bases!$D$40,0,I46/Bases!$D$40)</f>
        <v>656666.66666666663</v>
      </c>
      <c r="J48" s="249">
        <f>IF(J$2&gt;Bases!$D$40,0,J46/Bases!$D$40)</f>
        <v>656666.66666666663</v>
      </c>
      <c r="K48" s="250"/>
      <c r="L48" s="112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51"/>
      <c r="X48" s="251"/>
      <c r="Y48" s="251"/>
      <c r="Z48" s="251"/>
    </row>
    <row r="49" spans="1:26" ht="12.75" hidden="1" customHeight="1" outlineLevel="1" x14ac:dyDescent="0.25">
      <c r="A49" s="112"/>
      <c r="B49" s="218"/>
      <c r="C49" s="18" t="s">
        <v>271</v>
      </c>
      <c r="D49" s="58" t="s">
        <v>182</v>
      </c>
      <c r="E49" s="55"/>
      <c r="F49" s="219">
        <f>E50*Bases!F$9</f>
        <v>0</v>
      </c>
      <c r="G49" s="219">
        <f>F50*Bases!G$9</f>
        <v>0</v>
      </c>
      <c r="H49" s="219">
        <f>G50*Bases!H$9</f>
        <v>0</v>
      </c>
      <c r="I49" s="219">
        <f>H50*Bases!I$9</f>
        <v>0</v>
      </c>
      <c r="J49" s="219">
        <f>I50*Bases!J$9</f>
        <v>0</v>
      </c>
      <c r="K49" s="250"/>
      <c r="L49" s="112"/>
      <c r="M49" s="251"/>
      <c r="N49" s="251"/>
      <c r="O49" s="251"/>
      <c r="P49" s="251"/>
      <c r="Q49" s="251"/>
      <c r="R49" s="251"/>
      <c r="S49" s="251"/>
      <c r="T49" s="251"/>
      <c r="U49" s="251"/>
      <c r="V49" s="251"/>
      <c r="W49" s="251"/>
      <c r="X49" s="251"/>
      <c r="Y49" s="251"/>
      <c r="Z49" s="251"/>
    </row>
    <row r="50" spans="1:26" ht="12.75" hidden="1" customHeight="1" outlineLevel="1" x14ac:dyDescent="0.25">
      <c r="A50" s="92"/>
      <c r="B50" s="93"/>
      <c r="C50" s="18" t="s">
        <v>275</v>
      </c>
      <c r="D50" s="58" t="s">
        <v>182</v>
      </c>
      <c r="E50" s="55"/>
      <c r="F50" s="219">
        <f>E50+F48+F49</f>
        <v>656666.66666666663</v>
      </c>
      <c r="G50" s="219">
        <f>F50+G48+G49</f>
        <v>1313333.3333333333</v>
      </c>
      <c r="H50" s="219">
        <f>G50+H48+H49</f>
        <v>1970000</v>
      </c>
      <c r="I50" s="219">
        <f>H50+I48+I49</f>
        <v>2626666.6666666665</v>
      </c>
      <c r="J50" s="219">
        <f>I50+J48+J49</f>
        <v>3283333.333333333</v>
      </c>
      <c r="K50" s="96"/>
      <c r="L50" s="92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</row>
    <row r="51" spans="1:26" ht="12.75" hidden="1" customHeight="1" outlineLevel="1" x14ac:dyDescent="0.25">
      <c r="A51" s="112"/>
      <c r="B51" s="218"/>
      <c r="C51" s="18" t="s">
        <v>273</v>
      </c>
      <c r="D51" s="58" t="s">
        <v>182</v>
      </c>
      <c r="E51" s="55"/>
      <c r="F51" s="219">
        <f>F46-F50</f>
        <v>9193333.333333334</v>
      </c>
      <c r="G51" s="219">
        <f>G46-G50</f>
        <v>8536666.666666666</v>
      </c>
      <c r="H51" s="219">
        <f>H46-H50</f>
        <v>7880000</v>
      </c>
      <c r="I51" s="219">
        <f>I46-I50</f>
        <v>7223333.333333334</v>
      </c>
      <c r="J51" s="219">
        <f>J46-J50</f>
        <v>6566666.666666667</v>
      </c>
      <c r="K51" s="250"/>
      <c r="L51" s="112"/>
      <c r="M51" s="251"/>
      <c r="N51" s="251"/>
      <c r="O51" s="251"/>
      <c r="P51" s="251"/>
      <c r="Q51" s="251"/>
      <c r="R51" s="251"/>
      <c r="S51" s="251"/>
      <c r="T51" s="251"/>
      <c r="U51" s="251"/>
      <c r="V51" s="251"/>
      <c r="W51" s="251"/>
      <c r="X51" s="251"/>
      <c r="Y51" s="251"/>
      <c r="Z51" s="251"/>
    </row>
    <row r="52" spans="1:26" ht="12.75" hidden="1" customHeight="1" outlineLevel="1" x14ac:dyDescent="0.25">
      <c r="A52" s="112"/>
      <c r="B52" s="218"/>
      <c r="C52" s="15" t="s">
        <v>276</v>
      </c>
      <c r="D52" s="54"/>
      <c r="E52" s="55"/>
      <c r="F52" s="55"/>
      <c r="G52" s="55"/>
      <c r="H52" s="55"/>
      <c r="I52" s="55"/>
      <c r="J52" s="55"/>
      <c r="K52" s="250"/>
      <c r="L52" s="112"/>
      <c r="M52" s="251"/>
      <c r="N52" s="251"/>
      <c r="O52" s="251"/>
      <c r="P52" s="251"/>
      <c r="Q52" s="251"/>
      <c r="R52" s="251"/>
      <c r="S52" s="251"/>
      <c r="T52" s="251"/>
      <c r="U52" s="251"/>
      <c r="V52" s="251"/>
      <c r="W52" s="251"/>
      <c r="X52" s="251"/>
      <c r="Y52" s="251"/>
      <c r="Z52" s="251"/>
    </row>
    <row r="53" spans="1:26" ht="12.75" hidden="1" customHeight="1" outlineLevel="1" x14ac:dyDescent="0.25">
      <c r="A53" s="112"/>
      <c r="B53" s="218"/>
      <c r="C53" s="18" t="s">
        <v>267</v>
      </c>
      <c r="D53" s="58" t="s">
        <v>182</v>
      </c>
      <c r="E53" s="252">
        <f>' Inversiones Fijas y Diferidas'!G128</f>
        <v>0</v>
      </c>
      <c r="F53" s="219">
        <f>E53+F54</f>
        <v>0</v>
      </c>
      <c r="G53" s="219">
        <f>F53+G54</f>
        <v>0</v>
      </c>
      <c r="H53" s="219">
        <f>G53+H54</f>
        <v>0</v>
      </c>
      <c r="I53" s="219">
        <f>H53+I54</f>
        <v>0</v>
      </c>
      <c r="J53" s="219">
        <f>I53+J54</f>
        <v>0</v>
      </c>
      <c r="K53" s="250"/>
      <c r="L53" s="112"/>
      <c r="M53" s="251"/>
      <c r="N53" s="251"/>
      <c r="O53" s="251"/>
      <c r="P53" s="251"/>
      <c r="Q53" s="251"/>
      <c r="R53" s="251"/>
      <c r="S53" s="251"/>
      <c r="T53" s="251"/>
      <c r="U53" s="251"/>
      <c r="V53" s="251"/>
      <c r="W53" s="251"/>
      <c r="X53" s="251"/>
      <c r="Y53" s="251"/>
      <c r="Z53" s="251"/>
    </row>
    <row r="54" spans="1:26" ht="12.75" hidden="1" customHeight="1" outlineLevel="1" x14ac:dyDescent="0.25">
      <c r="A54" s="113"/>
      <c r="B54" s="65"/>
      <c r="C54" s="18" t="s">
        <v>268</v>
      </c>
      <c r="D54" s="58" t="s">
        <v>182</v>
      </c>
      <c r="E54" s="55"/>
      <c r="F54" s="219">
        <f>E53*Bases!F$9</f>
        <v>0</v>
      </c>
      <c r="G54" s="219">
        <f>F53*Bases!G$9</f>
        <v>0</v>
      </c>
      <c r="H54" s="219">
        <f>G53*Bases!H$9</f>
        <v>0</v>
      </c>
      <c r="I54" s="219">
        <f>H53*Bases!I$9</f>
        <v>0</v>
      </c>
      <c r="J54" s="219">
        <f>I53*Bases!J$9</f>
        <v>0</v>
      </c>
      <c r="K54" s="253"/>
      <c r="L54" s="25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spans="1:26" ht="12.75" hidden="1" customHeight="1" outlineLevel="1" x14ac:dyDescent="0.25">
      <c r="A55" s="112"/>
      <c r="B55" s="218"/>
      <c r="C55" s="18" t="s">
        <v>277</v>
      </c>
      <c r="D55" s="58" t="s">
        <v>182</v>
      </c>
      <c r="E55" s="55"/>
      <c r="F55" s="219">
        <f>IF(F$2&gt;Bases!$D$41,0,F53/Bases!$D$41)</f>
        <v>0</v>
      </c>
      <c r="G55" s="219">
        <f>IF(G$2&gt;Bases!$D$41,0,G53/Bases!$D$41)</f>
        <v>0</v>
      </c>
      <c r="H55" s="219">
        <f>IF(H$2&gt;Bases!$D$41,0,H53/Bases!$D$41)</f>
        <v>0</v>
      </c>
      <c r="I55" s="219">
        <f>IF(I$2&gt;Bases!$D$41,0,I53/Bases!$D$41)</f>
        <v>0</v>
      </c>
      <c r="J55" s="219">
        <f>IF(J$2&gt;Bases!$D$41,0,J53/Bases!$D$41)</f>
        <v>0</v>
      </c>
      <c r="K55" s="250"/>
      <c r="L55" s="112"/>
      <c r="M55" s="251"/>
      <c r="N55" s="251"/>
      <c r="O55" s="251"/>
      <c r="P55" s="251"/>
      <c r="Q55" s="251"/>
      <c r="R55" s="251"/>
      <c r="S55" s="251"/>
      <c r="T55" s="251"/>
      <c r="U55" s="251"/>
      <c r="V55" s="251"/>
      <c r="W55" s="251"/>
      <c r="X55" s="251"/>
      <c r="Y55" s="251"/>
      <c r="Z55" s="251"/>
    </row>
    <row r="56" spans="1:26" ht="12.75" hidden="1" customHeight="1" outlineLevel="1" x14ac:dyDescent="0.25">
      <c r="A56" s="112"/>
      <c r="B56" s="218"/>
      <c r="C56" s="18" t="s">
        <v>278</v>
      </c>
      <c r="D56" s="58" t="s">
        <v>182</v>
      </c>
      <c r="E56" s="55"/>
      <c r="F56" s="219">
        <f>E57*Bases!F$9</f>
        <v>0</v>
      </c>
      <c r="G56" s="219">
        <f>F57*Bases!G$9</f>
        <v>0</v>
      </c>
      <c r="H56" s="219">
        <f>G57*Bases!H$9</f>
        <v>0</v>
      </c>
      <c r="I56" s="219">
        <f>H57*Bases!I$9</f>
        <v>0</v>
      </c>
      <c r="J56" s="219">
        <f>I57*Bases!J$9</f>
        <v>0</v>
      </c>
      <c r="K56" s="250"/>
      <c r="L56" s="112"/>
      <c r="M56" s="251"/>
      <c r="N56" s="251"/>
      <c r="O56" s="251"/>
      <c r="P56" s="251"/>
      <c r="Q56" s="251"/>
      <c r="R56" s="251"/>
      <c r="S56" s="251"/>
      <c r="T56" s="251"/>
      <c r="U56" s="251"/>
      <c r="V56" s="251"/>
      <c r="W56" s="251"/>
      <c r="X56" s="251"/>
      <c r="Y56" s="251"/>
      <c r="Z56" s="251"/>
    </row>
    <row r="57" spans="1:26" ht="12.75" hidden="1" customHeight="1" outlineLevel="1" x14ac:dyDescent="0.25">
      <c r="A57" s="92"/>
      <c r="B57" s="93"/>
      <c r="C57" s="18" t="s">
        <v>279</v>
      </c>
      <c r="D57" s="58" t="s">
        <v>182</v>
      </c>
      <c r="E57" s="55"/>
      <c r="F57" s="219">
        <f>E57+F55+F56</f>
        <v>0</v>
      </c>
      <c r="G57" s="219">
        <f>F57+G55+G56</f>
        <v>0</v>
      </c>
      <c r="H57" s="219">
        <f>G57+H55+H56</f>
        <v>0</v>
      </c>
      <c r="I57" s="219">
        <f>H57+I55+I56</f>
        <v>0</v>
      </c>
      <c r="J57" s="219">
        <f>I57+J55+J56</f>
        <v>0</v>
      </c>
      <c r="K57" s="96"/>
      <c r="L57" s="92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</row>
    <row r="58" spans="1:26" ht="12.75" hidden="1" customHeight="1" outlineLevel="1" x14ac:dyDescent="0.25">
      <c r="A58" s="112"/>
      <c r="B58" s="218"/>
      <c r="C58" s="18" t="s">
        <v>273</v>
      </c>
      <c r="D58" s="58" t="s">
        <v>182</v>
      </c>
      <c r="E58" s="55"/>
      <c r="F58" s="219">
        <f>F53-F57</f>
        <v>0</v>
      </c>
      <c r="G58" s="219">
        <f>G53-G57</f>
        <v>0</v>
      </c>
      <c r="H58" s="219">
        <f>H53-H57</f>
        <v>0</v>
      </c>
      <c r="I58" s="219">
        <f>I53-I57</f>
        <v>0</v>
      </c>
      <c r="J58" s="219">
        <f>J53-J57</f>
        <v>0</v>
      </c>
      <c r="K58" s="250"/>
      <c r="L58" s="112"/>
      <c r="M58" s="251"/>
      <c r="N58" s="251"/>
      <c r="O58" s="251"/>
      <c r="P58" s="251"/>
      <c r="Q58" s="251"/>
      <c r="R58" s="251"/>
      <c r="S58" s="251"/>
      <c r="T58" s="251"/>
      <c r="U58" s="251"/>
      <c r="V58" s="251"/>
      <c r="W58" s="251"/>
      <c r="X58" s="251"/>
      <c r="Y58" s="251"/>
      <c r="Z58" s="251"/>
    </row>
    <row r="59" spans="1:26" ht="12.75" hidden="1" customHeight="1" outlineLevel="1" x14ac:dyDescent="0.25">
      <c r="A59" s="112"/>
      <c r="B59" s="218"/>
      <c r="C59" s="15" t="s">
        <v>158</v>
      </c>
      <c r="D59" s="54"/>
      <c r="E59" s="55"/>
      <c r="F59" s="55"/>
      <c r="G59" s="55"/>
      <c r="H59" s="55"/>
      <c r="I59" s="55"/>
      <c r="J59" s="55"/>
      <c r="K59" s="250"/>
      <c r="L59" s="112"/>
      <c r="M59" s="251"/>
      <c r="N59" s="251"/>
      <c r="O59" s="251"/>
      <c r="P59" s="251"/>
      <c r="Q59" s="251"/>
      <c r="R59" s="251"/>
      <c r="S59" s="251"/>
      <c r="T59" s="251"/>
      <c r="U59" s="251"/>
      <c r="V59" s="251"/>
      <c r="W59" s="251"/>
      <c r="X59" s="251"/>
      <c r="Y59" s="251"/>
      <c r="Z59" s="251"/>
    </row>
    <row r="60" spans="1:26" ht="12.75" hidden="1" customHeight="1" outlineLevel="1" x14ac:dyDescent="0.25">
      <c r="A60" s="112"/>
      <c r="B60" s="218"/>
      <c r="C60" s="18" t="s">
        <v>267</v>
      </c>
      <c r="D60" s="58" t="s">
        <v>182</v>
      </c>
      <c r="E60" s="252">
        <f>' Inversiones Fijas y Diferidas'!G131</f>
        <v>0</v>
      </c>
      <c r="F60" s="219">
        <f>E60+F61</f>
        <v>0</v>
      </c>
      <c r="G60" s="219">
        <f>F60+G61</f>
        <v>0</v>
      </c>
      <c r="H60" s="219">
        <f>G60+H61</f>
        <v>0</v>
      </c>
      <c r="I60" s="219">
        <f>H60+I61</f>
        <v>0</v>
      </c>
      <c r="J60" s="219">
        <f>I60+J61</f>
        <v>0</v>
      </c>
      <c r="K60" s="250"/>
      <c r="L60" s="112"/>
      <c r="M60" s="251"/>
      <c r="N60" s="251"/>
      <c r="O60" s="251"/>
      <c r="P60" s="251"/>
      <c r="Q60" s="251"/>
      <c r="R60" s="251"/>
      <c r="S60" s="251"/>
      <c r="T60" s="251"/>
      <c r="U60" s="251"/>
      <c r="V60" s="251"/>
      <c r="W60" s="251"/>
      <c r="X60" s="251"/>
      <c r="Y60" s="251"/>
      <c r="Z60" s="251"/>
    </row>
    <row r="61" spans="1:26" ht="12.75" hidden="1" customHeight="1" outlineLevel="1" x14ac:dyDescent="0.25">
      <c r="A61" s="113"/>
      <c r="B61" s="65"/>
      <c r="C61" s="18" t="s">
        <v>268</v>
      </c>
      <c r="D61" s="58" t="s">
        <v>182</v>
      </c>
      <c r="E61" s="55"/>
      <c r="F61" s="219">
        <f>E60*Bases!F$9</f>
        <v>0</v>
      </c>
      <c r="G61" s="219">
        <f>F60*Bases!G$9</f>
        <v>0</v>
      </c>
      <c r="H61" s="219">
        <f>G60*Bases!H$9</f>
        <v>0</v>
      </c>
      <c r="I61" s="219">
        <f>H60*Bases!I$9</f>
        <v>0</v>
      </c>
      <c r="J61" s="219">
        <f>I60*Bases!J$9</f>
        <v>0</v>
      </c>
      <c r="K61" s="253"/>
      <c r="L61" s="25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spans="1:26" ht="12.75" hidden="1" customHeight="1" outlineLevel="1" x14ac:dyDescent="0.25">
      <c r="A62" s="112"/>
      <c r="B62" s="218"/>
      <c r="C62" s="18" t="s">
        <v>277</v>
      </c>
      <c r="D62" s="58" t="s">
        <v>182</v>
      </c>
      <c r="E62" s="55"/>
      <c r="F62" s="219">
        <f>IF(F$2&gt;Bases!$D$42,0,F60/Bases!$D$42)</f>
        <v>0</v>
      </c>
      <c r="G62" s="219">
        <f>IF(G$2&gt;Bases!$D$42,0,G60/Bases!$D$42)</f>
        <v>0</v>
      </c>
      <c r="H62" s="219">
        <f>IF(H$2&gt;Bases!$D$42,0,H60/Bases!$D$42)</f>
        <v>0</v>
      </c>
      <c r="I62" s="219">
        <f>IF(I$2&gt;Bases!$D$42,0,I60/Bases!$D$42)</f>
        <v>0</v>
      </c>
      <c r="J62" s="219">
        <f>IF(J$2&gt;Bases!$D$42,0,J60/Bases!$D$42)</f>
        <v>0</v>
      </c>
      <c r="K62" s="250"/>
      <c r="L62" s="112"/>
      <c r="M62" s="251"/>
      <c r="N62" s="251"/>
      <c r="O62" s="251"/>
      <c r="P62" s="251"/>
      <c r="Q62" s="251"/>
      <c r="R62" s="251"/>
      <c r="S62" s="251"/>
      <c r="T62" s="251"/>
      <c r="U62" s="251"/>
      <c r="V62" s="251"/>
      <c r="W62" s="251"/>
      <c r="X62" s="251"/>
      <c r="Y62" s="251"/>
      <c r="Z62" s="251"/>
    </row>
    <row r="63" spans="1:26" ht="12.75" hidden="1" customHeight="1" outlineLevel="1" x14ac:dyDescent="0.25">
      <c r="A63" s="112"/>
      <c r="B63" s="218"/>
      <c r="C63" s="18" t="s">
        <v>278</v>
      </c>
      <c r="D63" s="58" t="s">
        <v>182</v>
      </c>
      <c r="E63" s="55"/>
      <c r="F63" s="219">
        <f>E64*Bases!F$9</f>
        <v>0</v>
      </c>
      <c r="G63" s="219">
        <f>F64*Bases!G$9</f>
        <v>0</v>
      </c>
      <c r="H63" s="219">
        <f>G64*Bases!H$9</f>
        <v>0</v>
      </c>
      <c r="I63" s="219">
        <f>H64*Bases!I$9</f>
        <v>0</v>
      </c>
      <c r="J63" s="219">
        <f>I64*Bases!J$9</f>
        <v>0</v>
      </c>
      <c r="K63" s="250"/>
      <c r="L63" s="112"/>
      <c r="M63" s="251"/>
      <c r="N63" s="251"/>
      <c r="O63" s="251"/>
      <c r="P63" s="251"/>
      <c r="Q63" s="251"/>
      <c r="R63" s="251"/>
      <c r="S63" s="251"/>
      <c r="T63" s="251"/>
      <c r="U63" s="251"/>
      <c r="V63" s="251"/>
      <c r="W63" s="251"/>
      <c r="X63" s="251"/>
      <c r="Y63" s="251"/>
      <c r="Z63" s="251"/>
    </row>
    <row r="64" spans="1:26" ht="12.75" hidden="1" customHeight="1" outlineLevel="1" x14ac:dyDescent="0.25">
      <c r="A64" s="92"/>
      <c r="B64" s="93"/>
      <c r="C64" s="18" t="s">
        <v>279</v>
      </c>
      <c r="D64" s="58" t="s">
        <v>182</v>
      </c>
      <c r="E64" s="55"/>
      <c r="F64" s="219">
        <f>E64+F62+F63</f>
        <v>0</v>
      </c>
      <c r="G64" s="219">
        <f>F64+G62+G63</f>
        <v>0</v>
      </c>
      <c r="H64" s="219">
        <f>G64+H62+H63</f>
        <v>0</v>
      </c>
      <c r="I64" s="219">
        <f>H64+I62+I63</f>
        <v>0</v>
      </c>
      <c r="J64" s="219">
        <f>I64+J62+J63</f>
        <v>0</v>
      </c>
      <c r="K64" s="96"/>
      <c r="L64" s="92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</row>
    <row r="65" spans="1:26" ht="12.75" hidden="1" customHeight="1" outlineLevel="1" x14ac:dyDescent="0.25">
      <c r="A65" s="112"/>
      <c r="B65" s="218"/>
      <c r="C65" s="18" t="s">
        <v>273</v>
      </c>
      <c r="D65" s="58" t="s">
        <v>182</v>
      </c>
      <c r="E65" s="55"/>
      <c r="F65" s="219">
        <f>F60-F64</f>
        <v>0</v>
      </c>
      <c r="G65" s="219">
        <f>G60-G64</f>
        <v>0</v>
      </c>
      <c r="H65" s="219">
        <f>H60-H64</f>
        <v>0</v>
      </c>
      <c r="I65" s="219">
        <f>I60-I64</f>
        <v>0</v>
      </c>
      <c r="J65" s="219">
        <f>J60-J64</f>
        <v>0</v>
      </c>
      <c r="K65" s="250"/>
      <c r="L65" s="112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51"/>
      <c r="X65" s="251"/>
      <c r="Y65" s="251"/>
      <c r="Z65" s="251"/>
    </row>
    <row r="66" spans="1:26" ht="12.75" hidden="1" customHeight="1" outlineLevel="1" x14ac:dyDescent="0.25">
      <c r="A66" s="112"/>
      <c r="B66" s="218"/>
      <c r="C66" s="53" t="s">
        <v>162</v>
      </c>
      <c r="D66" s="54"/>
      <c r="E66" s="54"/>
      <c r="F66" s="54"/>
      <c r="G66" s="54"/>
      <c r="H66" s="54"/>
      <c r="I66" s="54"/>
      <c r="J66" s="54"/>
      <c r="K66" s="250"/>
      <c r="L66" s="112"/>
      <c r="M66" s="251"/>
      <c r="N66" s="251"/>
      <c r="O66" s="251"/>
      <c r="P66" s="251"/>
      <c r="Q66" s="251"/>
      <c r="R66" s="251"/>
      <c r="S66" s="251"/>
      <c r="T66" s="251"/>
      <c r="U66" s="251"/>
      <c r="V66" s="251"/>
      <c r="W66" s="251"/>
      <c r="X66" s="251"/>
      <c r="Y66" s="251"/>
      <c r="Z66" s="251"/>
    </row>
    <row r="67" spans="1:26" ht="12.75" hidden="1" customHeight="1" outlineLevel="1" x14ac:dyDescent="0.25">
      <c r="A67" s="112"/>
      <c r="B67" s="218"/>
      <c r="C67" s="15" t="s">
        <v>351</v>
      </c>
      <c r="D67" s="54"/>
      <c r="E67" s="55"/>
      <c r="F67" s="55"/>
      <c r="G67" s="55"/>
      <c r="H67" s="55"/>
      <c r="I67" s="55"/>
      <c r="J67" s="56"/>
      <c r="K67" s="250"/>
      <c r="L67" s="112"/>
      <c r="M67" s="251"/>
      <c r="N67" s="251"/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251"/>
    </row>
    <row r="68" spans="1:26" ht="12.75" customHeight="1" collapsed="1" x14ac:dyDescent="0.25">
      <c r="A68" s="113"/>
      <c r="B68" s="65"/>
      <c r="C68" s="18" t="s">
        <v>352</v>
      </c>
      <c r="D68" s="58" t="s">
        <v>182</v>
      </c>
      <c r="E68" s="104">
        <f>Balance!D58</f>
        <v>6700000</v>
      </c>
      <c r="F68" s="104">
        <f>Balance!E58</f>
        <v>-423715876.68334937</v>
      </c>
      <c r="G68" s="104">
        <f>Balance!F58</f>
        <v>-895703143.13430619</v>
      </c>
      <c r="H68" s="104">
        <f>Balance!G58</f>
        <v>-1471401696.3169293</v>
      </c>
      <c r="I68" s="104">
        <f>Balance!H58</f>
        <v>-2099841166.9237354</v>
      </c>
      <c r="J68" s="104">
        <f>Balance!I58</f>
        <v>-2771828450.2263036</v>
      </c>
      <c r="K68" s="67"/>
      <c r="L68" s="25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spans="1:26" ht="12.75" customHeight="1" x14ac:dyDescent="0.25">
      <c r="A69" s="112"/>
      <c r="B69" s="218"/>
      <c r="C69" s="18" t="s">
        <v>353</v>
      </c>
      <c r="D69" s="58" t="s">
        <v>125</v>
      </c>
      <c r="E69" s="97"/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67"/>
      <c r="L69" s="112"/>
      <c r="M69" s="251"/>
      <c r="N69" s="251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251"/>
    </row>
    <row r="70" spans="1:26" ht="12.75" customHeight="1" x14ac:dyDescent="0.25">
      <c r="A70" s="112"/>
      <c r="B70" s="218"/>
      <c r="C70" s="18" t="s">
        <v>354</v>
      </c>
      <c r="D70" s="58" t="s">
        <v>182</v>
      </c>
      <c r="E70" s="97"/>
      <c r="F70" s="104">
        <f>E68*F69</f>
        <v>0</v>
      </c>
      <c r="G70" s="104">
        <f>F68*G69</f>
        <v>0</v>
      </c>
      <c r="H70" s="104">
        <f>G68*H69</f>
        <v>0</v>
      </c>
      <c r="I70" s="104">
        <f>H68*I69</f>
        <v>0</v>
      </c>
      <c r="J70" s="104">
        <f>I68*J69</f>
        <v>0</v>
      </c>
      <c r="K70" s="250"/>
      <c r="L70" s="112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</row>
    <row r="71" spans="1:26" ht="12.75" customHeight="1" outlineLevel="1" x14ac:dyDescent="0.25">
      <c r="A71" s="25"/>
      <c r="B71" s="65"/>
      <c r="C71" s="18" t="s">
        <v>355</v>
      </c>
      <c r="D71" s="58" t="s">
        <v>182</v>
      </c>
      <c r="E71" s="97"/>
      <c r="F71" s="104">
        <f>'P&amp;G'!D24</f>
        <v>-430415876.68334937</v>
      </c>
      <c r="G71" s="104">
        <f>'P&amp;G'!E24</f>
        <v>-471987266.45095688</v>
      </c>
      <c r="H71" s="104">
        <f>'P&amp;G'!F24</f>
        <v>-575698553.18262327</v>
      </c>
      <c r="I71" s="104">
        <f>'P&amp;G'!G24</f>
        <v>-628439470.60680604</v>
      </c>
      <c r="J71" s="104">
        <f>'P&amp;G'!H24</f>
        <v>-671987283.3025682</v>
      </c>
      <c r="K71" s="250"/>
      <c r="L71" s="25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spans="1:26" ht="12.75" customHeight="1" outlineLevel="1" x14ac:dyDescent="0.25">
      <c r="A72" s="25"/>
      <c r="B72" s="65"/>
      <c r="C72" s="18" t="s">
        <v>356</v>
      </c>
      <c r="D72" s="58" t="s">
        <v>125</v>
      </c>
      <c r="E72" s="97"/>
      <c r="F72" s="59">
        <v>0.25</v>
      </c>
      <c r="G72" s="59">
        <v>0.25</v>
      </c>
      <c r="H72" s="59">
        <v>0.25</v>
      </c>
      <c r="I72" s="59">
        <v>0.25</v>
      </c>
      <c r="J72" s="59">
        <v>0.25</v>
      </c>
      <c r="K72" s="250"/>
      <c r="L72" s="25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spans="1:26" ht="12.75" customHeight="1" outlineLevel="1" x14ac:dyDescent="0.25">
      <c r="A73" s="112"/>
      <c r="B73" s="218"/>
      <c r="C73" s="255" t="s">
        <v>357</v>
      </c>
      <c r="D73" s="58" t="s">
        <v>125</v>
      </c>
      <c r="E73" s="97"/>
      <c r="F73" s="59">
        <v>0</v>
      </c>
      <c r="G73" s="59">
        <v>0</v>
      </c>
      <c r="H73" s="59">
        <v>0.25</v>
      </c>
      <c r="I73" s="59">
        <v>0.5</v>
      </c>
      <c r="J73" s="59">
        <v>0.75</v>
      </c>
      <c r="K73" s="250"/>
      <c r="L73" s="112"/>
      <c r="M73" s="251"/>
      <c r="N73" s="251"/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251"/>
    </row>
    <row r="74" spans="1:26" ht="12.75" customHeight="1" outlineLevel="1" x14ac:dyDescent="0.25">
      <c r="A74" s="112"/>
      <c r="B74" s="218"/>
      <c r="C74" s="15" t="s">
        <v>358</v>
      </c>
      <c r="D74" s="58"/>
      <c r="E74" s="97"/>
      <c r="F74" s="256"/>
      <c r="G74" s="256"/>
      <c r="H74" s="256"/>
      <c r="I74" s="256"/>
      <c r="J74" s="256"/>
      <c r="K74" s="250"/>
      <c r="L74" s="112"/>
      <c r="M74" s="251"/>
      <c r="N74" s="251"/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251"/>
    </row>
    <row r="75" spans="1:26" ht="12.75" customHeight="1" outlineLevel="1" x14ac:dyDescent="0.25">
      <c r="A75" s="112"/>
      <c r="B75" s="218"/>
      <c r="C75" s="18" t="s">
        <v>359</v>
      </c>
      <c r="D75" s="58"/>
      <c r="E75" s="97"/>
      <c r="F75" s="59">
        <v>0</v>
      </c>
      <c r="G75" s="59">
        <v>0</v>
      </c>
      <c r="H75" s="59">
        <v>0</v>
      </c>
      <c r="I75" s="59">
        <v>0</v>
      </c>
      <c r="J75" s="59">
        <v>0</v>
      </c>
      <c r="K75" s="250"/>
      <c r="L75" s="112"/>
      <c r="M75" s="251"/>
      <c r="N75" s="251"/>
      <c r="O75" s="251"/>
      <c r="P75" s="251"/>
      <c r="Q75" s="251"/>
      <c r="R75" s="251"/>
      <c r="S75" s="251"/>
      <c r="T75" s="251"/>
      <c r="U75" s="251"/>
      <c r="V75" s="251"/>
      <c r="W75" s="251"/>
      <c r="X75" s="251"/>
      <c r="Y75" s="251"/>
      <c r="Z75" s="251"/>
    </row>
    <row r="76" spans="1:26" ht="12.75" customHeight="1" outlineLevel="1" x14ac:dyDescent="0.25">
      <c r="A76" s="112"/>
      <c r="B76" s="218"/>
      <c r="C76" s="257" t="s">
        <v>360</v>
      </c>
      <c r="D76" s="58" t="s">
        <v>182</v>
      </c>
      <c r="E76" s="97"/>
      <c r="F76" s="104">
        <f>IF(F$97&lt;=0,0,IF(Bases!$D$46="no",IF(MAX(F70:F71)&lt;0,0,'P&amp;G'!D$24*F$72),('P&amp;G'!D$24*'Estructura de Capital'!F$72)*'Estructura de Capital'!F$73))</f>
        <v>0</v>
      </c>
      <c r="G76" s="104">
        <f>IF(G$97&lt;=0,0,IF(Bases!$D$46="no",IF(MAX(G70:G71)&lt;0,0,'P&amp;G'!E$24*G$72),('P&amp;G'!E$24*'Estructura de Capital'!G$72)*'Estructura de Capital'!G$73))</f>
        <v>0</v>
      </c>
      <c r="H76" s="104">
        <f>IF(H$97&lt;=0,0,IF(Bases!$D$46="no",IF(MAX(H70:H71)&lt;0,0,'P&amp;G'!F$24*H$72),('P&amp;G'!F$24*'Estructura de Capital'!H$72)*'Estructura de Capital'!H$73))</f>
        <v>0</v>
      </c>
      <c r="I76" s="104">
        <f>IF(I$97&lt;=0,0,IF(Bases!$D$46="no",IF(MAX(I70:I71)&lt;0,0,'P&amp;G'!G$24*I$72),('P&amp;G'!G$24*'Estructura de Capital'!I$72)*'Estructura de Capital'!I$73))</f>
        <v>0</v>
      </c>
      <c r="J76" s="104">
        <f>IF(J$97&lt;=0,0,IF(Bases!$D$46="no",IF(MAX(J70:J71)&lt;0,0,'P&amp;G'!H$24*J$72),('P&amp;G'!H$24*'Estructura de Capital'!J$72)*'Estructura de Capital'!J$73))</f>
        <v>0</v>
      </c>
      <c r="K76" s="250"/>
      <c r="L76" s="112"/>
      <c r="M76" s="251"/>
      <c r="N76" s="251"/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251"/>
    </row>
    <row r="77" spans="1:26" ht="12.75" customHeight="1" outlineLevel="1" x14ac:dyDescent="0.25">
      <c r="A77" s="112"/>
      <c r="B77" s="218"/>
      <c r="C77" s="257" t="s">
        <v>361</v>
      </c>
      <c r="D77" s="58"/>
      <c r="E77" s="97"/>
      <c r="F77" s="104">
        <f>IF(F71&lt;0,0,(IF(MAX(F70:F71)&lt;0,0,MAX(F70:F71)*F$75)))</f>
        <v>0</v>
      </c>
      <c r="G77" s="104">
        <f>IF(G71&lt;0,0,(IF(MAX(G70:G71)&lt;0,0,MAX(G70:G71)*G$75)))</f>
        <v>0</v>
      </c>
      <c r="H77" s="104">
        <f>IF(H71&lt;0,0,(IF(MAX(H70:H71)&lt;0,0,MAX(H70:H71)*H$75)))</f>
        <v>0</v>
      </c>
      <c r="I77" s="104">
        <f>IF(I71&lt;0,0,(IF(MAX(I70:I71)&lt;0,0,MAX(I70:I71)*I$75)))</f>
        <v>0</v>
      </c>
      <c r="J77" s="104">
        <f>IF(J71&lt;0,0,(IF(MAX(J70:J71)&lt;0,0,MAX(J70:J71)*J$75)))</f>
        <v>0</v>
      </c>
      <c r="K77" s="250"/>
      <c r="L77" s="112"/>
      <c r="M77" s="251"/>
      <c r="N77" s="251"/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251"/>
    </row>
    <row r="78" spans="1:26" ht="12.75" customHeight="1" outlineLevel="1" x14ac:dyDescent="0.25">
      <c r="A78" s="112"/>
      <c r="B78" s="218"/>
      <c r="C78" s="18" t="s">
        <v>362</v>
      </c>
      <c r="D78" s="58" t="s">
        <v>182</v>
      </c>
      <c r="E78" s="97"/>
      <c r="F78" s="104">
        <f>+F76+F77</f>
        <v>0</v>
      </c>
      <c r="G78" s="104">
        <f>+G76+G77</f>
        <v>0</v>
      </c>
      <c r="H78" s="104">
        <f>+H76+H77</f>
        <v>0</v>
      </c>
      <c r="I78" s="104">
        <f>+I76+I77</f>
        <v>0</v>
      </c>
      <c r="J78" s="104">
        <f>+J76+J77</f>
        <v>0</v>
      </c>
      <c r="K78" s="250"/>
      <c r="L78" s="112"/>
      <c r="M78" s="251"/>
      <c r="N78" s="251"/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251"/>
    </row>
    <row r="79" spans="1:26" ht="12.75" customHeight="1" outlineLevel="1" x14ac:dyDescent="0.25">
      <c r="A79" s="112"/>
      <c r="B79" s="218"/>
      <c r="C79" s="18" t="s">
        <v>363</v>
      </c>
      <c r="D79" s="58" t="s">
        <v>182</v>
      </c>
      <c r="E79" s="97"/>
      <c r="F79" s="104">
        <v>0</v>
      </c>
      <c r="G79" s="104">
        <f>+F78</f>
        <v>0</v>
      </c>
      <c r="H79" s="104">
        <f>+G78</f>
        <v>0</v>
      </c>
      <c r="I79" s="104">
        <f>+H78</f>
        <v>0</v>
      </c>
      <c r="J79" s="104">
        <f>+I78</f>
        <v>0</v>
      </c>
      <c r="K79" s="250"/>
      <c r="L79" s="112"/>
      <c r="M79" s="251"/>
      <c r="N79" s="251"/>
      <c r="O79" s="251"/>
      <c r="P79" s="251"/>
      <c r="Q79" s="251"/>
      <c r="R79" s="251"/>
      <c r="S79" s="251"/>
      <c r="T79" s="251"/>
      <c r="U79" s="251"/>
      <c r="V79" s="251"/>
      <c r="W79" s="251"/>
      <c r="X79" s="251"/>
      <c r="Y79" s="251"/>
      <c r="Z79" s="251"/>
    </row>
    <row r="80" spans="1:26" ht="12.75" customHeight="1" outlineLevel="1" x14ac:dyDescent="0.25">
      <c r="A80" s="112"/>
      <c r="B80" s="218"/>
      <c r="C80" s="53" t="s">
        <v>96</v>
      </c>
      <c r="D80" s="54"/>
      <c r="E80" s="256"/>
      <c r="F80" s="104"/>
      <c r="G80" s="104"/>
      <c r="H80" s="104"/>
      <c r="I80" s="104"/>
      <c r="J80" s="104"/>
      <c r="K80" s="250"/>
      <c r="L80" s="112"/>
      <c r="M80" s="251"/>
      <c r="N80" s="251"/>
      <c r="O80" s="251"/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251"/>
    </row>
    <row r="81" spans="1:26" ht="12.75" customHeight="1" outlineLevel="1" x14ac:dyDescent="0.25">
      <c r="A81" s="112"/>
      <c r="B81" s="218"/>
      <c r="C81" s="18" t="s">
        <v>364</v>
      </c>
      <c r="D81" s="58" t="s">
        <v>182</v>
      </c>
      <c r="E81" s="258">
        <v>6700000</v>
      </c>
      <c r="F81" s="104">
        <f>E81+F82</f>
        <v>6700000</v>
      </c>
      <c r="G81" s="104">
        <f>F81+G82</f>
        <v>6700000</v>
      </c>
      <c r="H81" s="104">
        <f>G81+H82</f>
        <v>6700000</v>
      </c>
      <c r="I81" s="104">
        <f>H81+I82</f>
        <v>6700000</v>
      </c>
      <c r="J81" s="104">
        <f>I81+J82</f>
        <v>6700000</v>
      </c>
      <c r="K81" s="250"/>
      <c r="L81" s="112"/>
      <c r="M81" s="251"/>
      <c r="N81" s="251"/>
      <c r="O81" s="251"/>
      <c r="P81" s="251"/>
      <c r="Q81" s="251"/>
      <c r="R81" s="251"/>
      <c r="S81" s="251"/>
      <c r="T81" s="251"/>
      <c r="U81" s="251"/>
      <c r="V81" s="251"/>
      <c r="W81" s="251"/>
      <c r="X81" s="251"/>
      <c r="Y81" s="251"/>
      <c r="Z81" s="251"/>
    </row>
    <row r="82" spans="1:26" ht="12.75" customHeight="1" outlineLevel="1" x14ac:dyDescent="0.25">
      <c r="A82" s="112"/>
      <c r="B82" s="218"/>
      <c r="C82" s="18" t="s">
        <v>365</v>
      </c>
      <c r="D82" s="58" t="s">
        <v>182</v>
      </c>
      <c r="E82" s="97"/>
      <c r="F82" s="99">
        <v>0</v>
      </c>
      <c r="G82" s="99">
        <v>0</v>
      </c>
      <c r="H82" s="99">
        <v>0</v>
      </c>
      <c r="I82" s="99">
        <v>0</v>
      </c>
      <c r="J82" s="99">
        <v>0</v>
      </c>
      <c r="K82" s="67"/>
      <c r="L82" s="112"/>
      <c r="M82" s="251"/>
      <c r="N82" s="251"/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251"/>
    </row>
    <row r="83" spans="1:26" ht="12.75" customHeight="1" outlineLevel="1" x14ac:dyDescent="0.25">
      <c r="A83" s="112"/>
      <c r="B83" s="218"/>
      <c r="C83" s="18" t="s">
        <v>366</v>
      </c>
      <c r="D83" s="58" t="s">
        <v>182</v>
      </c>
      <c r="E83" s="258">
        <v>0</v>
      </c>
      <c r="F83" s="104">
        <f>E83</f>
        <v>0</v>
      </c>
      <c r="G83" s="104">
        <f>F83</f>
        <v>0</v>
      </c>
      <c r="H83" s="104">
        <f>G83</f>
        <v>0</v>
      </c>
      <c r="I83" s="104">
        <f>H83</f>
        <v>0</v>
      </c>
      <c r="J83" s="104">
        <f>I83</f>
        <v>0</v>
      </c>
      <c r="K83" s="67"/>
      <c r="L83" s="112"/>
      <c r="M83" s="251"/>
      <c r="N83" s="251"/>
      <c r="O83" s="251"/>
      <c r="P83" s="251"/>
      <c r="Q83" s="251"/>
      <c r="R83" s="251"/>
      <c r="S83" s="251"/>
      <c r="T83" s="251"/>
      <c r="U83" s="251"/>
      <c r="V83" s="251"/>
      <c r="W83" s="251"/>
      <c r="X83" s="251"/>
      <c r="Y83" s="251"/>
      <c r="Z83" s="251"/>
    </row>
    <row r="84" spans="1:26" ht="12.75" customHeight="1" outlineLevel="1" x14ac:dyDescent="0.25">
      <c r="A84" s="112"/>
      <c r="B84" s="218"/>
      <c r="C84" s="18" t="s">
        <v>367</v>
      </c>
      <c r="D84" s="58" t="s">
        <v>182</v>
      </c>
      <c r="E84" s="259">
        <v>71968832</v>
      </c>
      <c r="F84" s="259">
        <v>0</v>
      </c>
      <c r="G84" s="259">
        <v>0</v>
      </c>
      <c r="H84" s="259">
        <v>0</v>
      </c>
      <c r="I84" s="259">
        <v>0</v>
      </c>
      <c r="J84" s="259">
        <v>0</v>
      </c>
      <c r="K84" s="67"/>
      <c r="L84" s="112"/>
      <c r="M84" s="251"/>
      <c r="N84" s="251"/>
      <c r="O84" s="251"/>
      <c r="P84" s="251"/>
      <c r="Q84" s="251"/>
      <c r="R84" s="251"/>
      <c r="S84" s="251"/>
      <c r="T84" s="251"/>
      <c r="U84" s="251"/>
      <c r="V84" s="251"/>
      <c r="W84" s="251"/>
      <c r="X84" s="251"/>
      <c r="Y84" s="251"/>
      <c r="Z84" s="251"/>
    </row>
    <row r="85" spans="1:26" ht="12.75" customHeight="1" x14ac:dyDescent="0.25">
      <c r="A85" s="25"/>
      <c r="B85" s="65"/>
      <c r="C85" s="15" t="s">
        <v>352</v>
      </c>
      <c r="D85" s="54"/>
      <c r="E85" s="260"/>
      <c r="F85" s="97"/>
      <c r="G85" s="97"/>
      <c r="H85" s="97"/>
      <c r="I85" s="97"/>
      <c r="J85" s="244"/>
      <c r="K85" s="67"/>
      <c r="L85" s="25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</row>
    <row r="86" spans="1:26" ht="12.75" customHeight="1" x14ac:dyDescent="0.25">
      <c r="A86" s="25"/>
      <c r="B86" s="65"/>
      <c r="C86" s="18" t="s">
        <v>368</v>
      </c>
      <c r="D86" s="58" t="s">
        <v>182</v>
      </c>
      <c r="E86" s="104">
        <f>Balance!D53</f>
        <v>6700000</v>
      </c>
      <c r="F86" s="104">
        <f>F81</f>
        <v>6700000</v>
      </c>
      <c r="G86" s="104">
        <f>G81</f>
        <v>6700000</v>
      </c>
      <c r="H86" s="104">
        <f>H81</f>
        <v>6700000</v>
      </c>
      <c r="I86" s="104">
        <f>I81</f>
        <v>6700000</v>
      </c>
      <c r="J86" s="104">
        <f>J81</f>
        <v>6700000</v>
      </c>
      <c r="K86" s="67"/>
      <c r="L86" s="25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</row>
    <row r="87" spans="1:26" ht="12.75" hidden="1" customHeight="1" x14ac:dyDescent="0.25">
      <c r="A87" s="25"/>
      <c r="B87" s="65"/>
      <c r="C87" s="18" t="s">
        <v>369</v>
      </c>
      <c r="D87" s="58" t="s">
        <v>182</v>
      </c>
      <c r="E87" s="97"/>
      <c r="F87" s="104">
        <f>IF(OR(E90&lt;0,E88&gt;=F86*50%),0,IF(E90*10%+E88&gt;F86*50%,F86*50%-E88,E90*10%))</f>
        <v>0</v>
      </c>
      <c r="G87" s="104">
        <f>IF(OR(F90&lt;0,F88&gt;=G86*50%),0,IF(F90*10%+F88&gt;G86*50%,G86*50%-F88,F90*10%))</f>
        <v>0</v>
      </c>
      <c r="H87" s="104">
        <f>IF(OR(G90&lt;0,G88&gt;=H86*50%),0,IF(G90*10%+G88&gt;H86*50%,H86*50%-G88,G90*10%))</f>
        <v>0</v>
      </c>
      <c r="I87" s="104">
        <f>IF(OR(H90&lt;0,H88&gt;=I86*50%),0,IF(H90*10%+H88&gt;I86*50%,I86*50%-H88,H90*10%))</f>
        <v>0</v>
      </c>
      <c r="J87" s="104">
        <f>IF(OR(I90&lt;0,I88&gt;=J86*50%),0,IF(I90*10%+I88&gt;J86*50%,J86*50%-I88,I90*10%))</f>
        <v>0</v>
      </c>
      <c r="K87" s="67"/>
      <c r="L87" s="25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spans="1:26" ht="12.75" customHeight="1" x14ac:dyDescent="0.25">
      <c r="A88" s="25"/>
      <c r="B88" s="65"/>
      <c r="C88" s="18" t="s">
        <v>370</v>
      </c>
      <c r="D88" s="58" t="s">
        <v>182</v>
      </c>
      <c r="E88" s="97"/>
      <c r="F88" s="104">
        <f>E88+F87</f>
        <v>0</v>
      </c>
      <c r="G88" s="104">
        <f>F88+G87</f>
        <v>0</v>
      </c>
      <c r="H88" s="104">
        <f>G88+H87</f>
        <v>0</v>
      </c>
      <c r="I88" s="104">
        <f>H88+I87</f>
        <v>0</v>
      </c>
      <c r="J88" s="104">
        <f>I88+J87</f>
        <v>0</v>
      </c>
      <c r="K88" s="67"/>
      <c r="L88" s="25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t="12.75" customHeight="1" x14ac:dyDescent="0.25">
      <c r="A89" s="25"/>
      <c r="B89" s="65"/>
      <c r="C89" s="18" t="s">
        <v>371</v>
      </c>
      <c r="D89" s="58" t="s">
        <v>182</v>
      </c>
      <c r="E89" s="97"/>
      <c r="F89" s="104">
        <f>E89+E90-F87-F101</f>
        <v>0</v>
      </c>
      <c r="G89" s="104">
        <f>F89+F90-G87-G101</f>
        <v>-430415876.68334937</v>
      </c>
      <c r="H89" s="104">
        <f>G89+G90-H87-H101</f>
        <v>-902403143.13430619</v>
      </c>
      <c r="I89" s="104">
        <f>H89+H90-I87-I101</f>
        <v>-1478101696.3169293</v>
      </c>
      <c r="J89" s="104">
        <f>I89+I90-J87-J101</f>
        <v>-2106541166.9237354</v>
      </c>
      <c r="K89" s="67"/>
      <c r="L89" s="25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spans="1:26" ht="12.75" hidden="1" customHeight="1" outlineLevel="1" x14ac:dyDescent="0.25">
      <c r="A90" s="25"/>
      <c r="B90" s="65"/>
      <c r="C90" s="18" t="s">
        <v>372</v>
      </c>
      <c r="D90" s="58" t="s">
        <v>182</v>
      </c>
      <c r="E90" s="97"/>
      <c r="F90" s="104">
        <f>'P&amp;G'!D26</f>
        <v>-430415876.68334937</v>
      </c>
      <c r="G90" s="104">
        <f>'P&amp;G'!E26</f>
        <v>-471987266.45095688</v>
      </c>
      <c r="H90" s="104">
        <f>'P&amp;G'!F26</f>
        <v>-575698553.18262327</v>
      </c>
      <c r="I90" s="104">
        <f>'P&amp;G'!G26</f>
        <v>-628439470.60680604</v>
      </c>
      <c r="J90" s="104">
        <f>'P&amp;G'!H26</f>
        <v>-671987283.3025682</v>
      </c>
      <c r="K90" s="67"/>
      <c r="L90" s="25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spans="1:26" ht="12.75" hidden="1" customHeight="1" outlineLevel="1" x14ac:dyDescent="0.25">
      <c r="A91" s="25"/>
      <c r="B91" s="65"/>
      <c r="C91" s="18" t="s">
        <v>373</v>
      </c>
      <c r="D91" s="58" t="s">
        <v>182</v>
      </c>
      <c r="E91" s="104">
        <f t="shared" ref="E91:J91" si="0">E86+E88+E89</f>
        <v>6700000</v>
      </c>
      <c r="F91" s="104">
        <f t="shared" si="0"/>
        <v>6700000</v>
      </c>
      <c r="G91" s="104">
        <f t="shared" si="0"/>
        <v>-423715876.68334937</v>
      </c>
      <c r="H91" s="104">
        <f t="shared" si="0"/>
        <v>-895703143.13430619</v>
      </c>
      <c r="I91" s="104">
        <f t="shared" si="0"/>
        <v>-1471401696.3169293</v>
      </c>
      <c r="J91" s="104">
        <f t="shared" si="0"/>
        <v>-2099841166.9237354</v>
      </c>
      <c r="K91" s="67"/>
      <c r="L91" s="25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spans="1:26" ht="12.75" hidden="1" customHeight="1" outlineLevel="1" x14ac:dyDescent="0.25">
      <c r="A92" s="25"/>
      <c r="B92" s="65"/>
      <c r="C92" s="18" t="s">
        <v>374</v>
      </c>
      <c r="D92" s="58" t="s">
        <v>182</v>
      </c>
      <c r="E92" s="97"/>
      <c r="F92" s="104">
        <f>IF(E91&lt;0,0,E91*Bases!F9)</f>
        <v>0</v>
      </c>
      <c r="G92" s="104">
        <f>IF(F91&lt;0,0,F91*Bases!G9)</f>
        <v>0</v>
      </c>
      <c r="H92" s="104">
        <f>IF(G91&lt;0,0,G91*Bases!H9)</f>
        <v>0</v>
      </c>
      <c r="I92" s="104">
        <f>IF(H91&lt;0,0,H91*Bases!I9)</f>
        <v>0</v>
      </c>
      <c r="J92" s="104">
        <f>IF(I91&lt;0,0,I91*Bases!J9)</f>
        <v>0</v>
      </c>
      <c r="K92" s="96"/>
      <c r="L92" s="25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spans="1:26" ht="12.75" hidden="1" customHeight="1" outlineLevel="1" x14ac:dyDescent="0.25">
      <c r="A93" s="25"/>
      <c r="B93" s="65"/>
      <c r="C93" s="18" t="s">
        <v>375</v>
      </c>
      <c r="D93" s="58" t="s">
        <v>182</v>
      </c>
      <c r="E93" s="97"/>
      <c r="F93" s="104">
        <f>E93+F92</f>
        <v>0</v>
      </c>
      <c r="G93" s="104">
        <f>F93+G92</f>
        <v>0</v>
      </c>
      <c r="H93" s="104">
        <f>G93+H92</f>
        <v>0</v>
      </c>
      <c r="I93" s="104">
        <f>H93+I92</f>
        <v>0</v>
      </c>
      <c r="J93" s="104">
        <f>I93+J92</f>
        <v>0</v>
      </c>
      <c r="K93" s="96"/>
      <c r="L93" s="25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spans="1:26" ht="12.75" hidden="1" customHeight="1" outlineLevel="1" x14ac:dyDescent="0.25">
      <c r="A94" s="25"/>
      <c r="B94" s="65"/>
      <c r="C94" s="18" t="s">
        <v>376</v>
      </c>
      <c r="D94" s="58" t="s">
        <v>182</v>
      </c>
      <c r="E94" s="261"/>
      <c r="F94" s="261"/>
      <c r="G94" s="261"/>
      <c r="H94" s="261"/>
      <c r="I94" s="261"/>
      <c r="J94" s="262"/>
      <c r="K94" s="67"/>
      <c r="L94" s="25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spans="1:26" ht="12.75" hidden="1" customHeight="1" outlineLevel="1" x14ac:dyDescent="0.25">
      <c r="A95" s="25"/>
      <c r="B95" s="65"/>
      <c r="C95" s="257" t="s">
        <v>377</v>
      </c>
      <c r="D95" s="263"/>
      <c r="E95" s="264"/>
      <c r="F95" s="265">
        <f>+'P&amp;G'!D24</f>
        <v>-430415876.68334937</v>
      </c>
      <c r="G95" s="265">
        <f>+'P&amp;G'!E24</f>
        <v>-471987266.45095688</v>
      </c>
      <c r="H95" s="265">
        <f>+'P&amp;G'!F24</f>
        <v>-575698553.18262327</v>
      </c>
      <c r="I95" s="265">
        <f>+'P&amp;G'!G24</f>
        <v>-628439470.60680604</v>
      </c>
      <c r="J95" s="265">
        <f>+'P&amp;G'!H24</f>
        <v>-671987283.3025682</v>
      </c>
      <c r="K95" s="67"/>
      <c r="L95" s="25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spans="1:26" ht="12.75" hidden="1" customHeight="1" outlineLevel="1" x14ac:dyDescent="0.25">
      <c r="A96" s="25"/>
      <c r="B96" s="65"/>
      <c r="C96" s="257" t="s">
        <v>371</v>
      </c>
      <c r="D96" s="263"/>
      <c r="E96" s="264"/>
      <c r="F96" s="265">
        <f>+F89</f>
        <v>0</v>
      </c>
      <c r="G96" s="265">
        <f>+G89</f>
        <v>-430415876.68334937</v>
      </c>
      <c r="H96" s="265">
        <f>+H89</f>
        <v>-902403143.13430619</v>
      </c>
      <c r="I96" s="265">
        <f>+I89</f>
        <v>-1478101696.3169293</v>
      </c>
      <c r="J96" s="265">
        <f>+J89</f>
        <v>-2106541166.9237354</v>
      </c>
      <c r="K96" s="67"/>
      <c r="L96" s="25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spans="1:26" ht="12.75" hidden="1" customHeight="1" outlineLevel="1" x14ac:dyDescent="0.25">
      <c r="A97" s="25"/>
      <c r="B97" s="65"/>
      <c r="C97" s="257" t="s">
        <v>378</v>
      </c>
      <c r="D97" s="263"/>
      <c r="E97" s="264"/>
      <c r="F97" s="265">
        <f>+F95+F96</f>
        <v>-430415876.68334937</v>
      </c>
      <c r="G97" s="265">
        <f>+G95+G96</f>
        <v>-902403143.13430619</v>
      </c>
      <c r="H97" s="265">
        <f>+H95+H96</f>
        <v>-1478101696.3169293</v>
      </c>
      <c r="I97" s="265">
        <f>+I95+I96</f>
        <v>-2106541166.9237354</v>
      </c>
      <c r="J97" s="265">
        <f>+J95+J96</f>
        <v>-2778528450.2263036</v>
      </c>
      <c r="K97" s="67"/>
      <c r="L97" s="25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spans="1:26" ht="12.75" hidden="1" customHeight="1" outlineLevel="1" x14ac:dyDescent="0.25">
      <c r="A98" s="92"/>
      <c r="B98" s="93"/>
      <c r="C98" s="15" t="s">
        <v>379</v>
      </c>
      <c r="D98" s="54"/>
      <c r="E98" s="55"/>
      <c r="F98" s="55"/>
      <c r="G98" s="55"/>
      <c r="H98" s="55"/>
      <c r="I98" s="55"/>
      <c r="J98" s="56"/>
      <c r="K98" s="67"/>
      <c r="L98" s="92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</row>
    <row r="99" spans="1:26" ht="12.75" hidden="1" customHeight="1" outlineLevel="1" x14ac:dyDescent="0.25">
      <c r="A99" s="92"/>
      <c r="B99" s="93"/>
      <c r="C99" s="18" t="s">
        <v>380</v>
      </c>
      <c r="D99" s="58" t="s">
        <v>182</v>
      </c>
      <c r="E99" s="55"/>
      <c r="F99" s="104">
        <f>IF(E89+E90-F87&lt;0,0,E89+E90-F87)</f>
        <v>0</v>
      </c>
      <c r="G99" s="104">
        <f>IF(F89+F90-G87&lt;0,0,F89+F90-G87)</f>
        <v>0</v>
      </c>
      <c r="H99" s="104">
        <f>IF(G89+G90-H87&lt;0,0,G89+G90-H87)</f>
        <v>0</v>
      </c>
      <c r="I99" s="104">
        <f>IF(H89+H90-I87&lt;0,0,H89+H90-I87)</f>
        <v>0</v>
      </c>
      <c r="J99" s="104">
        <f>IF(I89+I90-J87&lt;0,0,I89+I90-J87)</f>
        <v>0</v>
      </c>
      <c r="K99" s="96"/>
      <c r="L99" s="92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</row>
    <row r="100" spans="1:26" ht="12.75" hidden="1" customHeight="1" outlineLevel="1" x14ac:dyDescent="0.25">
      <c r="A100" s="25"/>
      <c r="B100" s="65"/>
      <c r="C100" s="18" t="s">
        <v>379</v>
      </c>
      <c r="D100" s="58" t="s">
        <v>125</v>
      </c>
      <c r="E100" s="55"/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67"/>
      <c r="L100" s="25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spans="1:26" ht="12.75" hidden="1" customHeight="1" outlineLevel="1" x14ac:dyDescent="0.25">
      <c r="A101" s="25"/>
      <c r="B101" s="65"/>
      <c r="C101" s="18" t="s">
        <v>379</v>
      </c>
      <c r="D101" s="58" t="s">
        <v>182</v>
      </c>
      <c r="E101" s="55"/>
      <c r="F101" s="104">
        <f>IF(F99&lt;0,0,E90*F100)</f>
        <v>0</v>
      </c>
      <c r="G101" s="104">
        <f>IF(G99&lt;0,0,F90*G100)</f>
        <v>0</v>
      </c>
      <c r="H101" s="104">
        <f>IF(H99&lt;0,0,G90*H100)</f>
        <v>0</v>
      </c>
      <c r="I101" s="104">
        <f>IF(I99&lt;0,0,H90*I100)</f>
        <v>0</v>
      </c>
      <c r="J101" s="104">
        <f>IF(J99&lt;0,0,I90*J100)</f>
        <v>0</v>
      </c>
      <c r="K101" s="67"/>
      <c r="L101" s="25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spans="1:26" ht="13.5" hidden="1" customHeight="1" outlineLevel="1" x14ac:dyDescent="0.25">
      <c r="A102" s="92"/>
      <c r="B102" s="93"/>
      <c r="C102" s="238"/>
      <c r="D102" s="239"/>
      <c r="E102" s="240"/>
      <c r="F102" s="240"/>
      <c r="G102" s="240"/>
      <c r="H102" s="240"/>
      <c r="I102" s="240"/>
      <c r="J102" s="240"/>
      <c r="K102" s="67"/>
      <c r="L102" s="92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</row>
    <row r="103" spans="1:26" ht="12.75" customHeight="1" collapsed="1" x14ac:dyDescent="0.25">
      <c r="A103" s="25"/>
      <c r="B103" s="25"/>
      <c r="C103" s="108"/>
      <c r="D103" s="109"/>
      <c r="E103" s="113"/>
      <c r="F103" s="113"/>
      <c r="G103" s="113"/>
      <c r="H103" s="113"/>
      <c r="I103" s="113"/>
      <c r="J103" s="113"/>
      <c r="K103" s="25"/>
      <c r="L103" s="25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spans="1:26" ht="12.75" hidden="1" customHeight="1" x14ac:dyDescent="0.25">
      <c r="C104" s="111"/>
      <c r="D104" s="61"/>
      <c r="E104" s="55"/>
      <c r="F104" s="55"/>
      <c r="G104" s="55"/>
      <c r="H104" s="55"/>
      <c r="I104" s="55"/>
      <c r="J104" s="55"/>
      <c r="L104" s="115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spans="1:26" ht="12.75" hidden="1" customHeight="1" x14ac:dyDescent="0.25">
      <c r="C105" s="161"/>
      <c r="D105" s="266"/>
      <c r="E105" s="132"/>
      <c r="F105" s="132"/>
      <c r="G105" s="132"/>
      <c r="H105" s="132"/>
      <c r="I105" s="132"/>
      <c r="J105" s="132"/>
      <c r="K105" s="115"/>
      <c r="L105" s="115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spans="1:26" ht="12.75" hidden="1" customHeight="1" x14ac:dyDescent="0.25">
      <c r="C106" s="161"/>
      <c r="D106" s="266"/>
      <c r="E106" s="132"/>
      <c r="F106" s="132"/>
      <c r="G106" s="132"/>
      <c r="H106" s="132"/>
      <c r="I106" s="132"/>
      <c r="J106" s="132"/>
      <c r="K106" s="115"/>
      <c r="L106" s="115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spans="1:26" ht="12.75" hidden="1" customHeight="1" x14ac:dyDescent="0.25">
      <c r="C107" s="161"/>
      <c r="D107" s="266"/>
      <c r="E107" s="132"/>
      <c r="F107" s="132"/>
      <c r="G107" s="132"/>
      <c r="H107" s="132"/>
      <c r="I107" s="132"/>
      <c r="J107" s="132"/>
      <c r="K107" s="115"/>
      <c r="L107" s="115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spans="1:26" ht="12.75" hidden="1" customHeight="1" x14ac:dyDescent="0.25">
      <c r="C108" s="161"/>
      <c r="D108" s="266"/>
      <c r="E108" s="132"/>
      <c r="F108" s="132"/>
      <c r="G108" s="132"/>
      <c r="H108" s="132"/>
      <c r="I108" s="132"/>
      <c r="J108" s="132"/>
      <c r="K108" s="115"/>
      <c r="L108" s="115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spans="1:26" ht="12.75" hidden="1" customHeight="1" x14ac:dyDescent="0.25">
      <c r="A109" s="68"/>
      <c r="B109" s="68"/>
      <c r="C109" s="111"/>
      <c r="D109" s="61"/>
      <c r="E109" s="55"/>
      <c r="F109" s="55"/>
      <c r="G109" s="55"/>
      <c r="H109" s="55"/>
      <c r="I109" s="55"/>
      <c r="J109" s="55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t="12.75" hidden="1" customHeight="1" x14ac:dyDescent="0.25">
      <c r="A110" s="68"/>
      <c r="B110" s="68"/>
      <c r="C110" s="111"/>
      <c r="D110" s="61"/>
      <c r="E110" s="55"/>
      <c r="F110" s="55"/>
      <c r="G110" s="55"/>
      <c r="H110" s="55"/>
      <c r="I110" s="55"/>
      <c r="J110" s="55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spans="1:26" ht="12.75" hidden="1" customHeight="1" x14ac:dyDescent="0.25">
      <c r="A111" s="68"/>
      <c r="B111" s="68"/>
      <c r="C111" s="111"/>
      <c r="D111" s="61"/>
      <c r="E111" s="55"/>
      <c r="F111" s="55"/>
      <c r="G111" s="55"/>
      <c r="H111" s="55"/>
      <c r="I111" s="55"/>
      <c r="J111" s="55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spans="1:26" ht="12.75" hidden="1" customHeight="1" x14ac:dyDescent="0.25">
      <c r="A112" s="68"/>
      <c r="B112" s="68"/>
      <c r="C112" s="111"/>
      <c r="D112" s="61"/>
      <c r="E112" s="55"/>
      <c r="F112" s="55"/>
      <c r="G112" s="55"/>
      <c r="H112" s="55"/>
      <c r="I112" s="55"/>
      <c r="J112" s="55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spans="1:26" ht="12.75" hidden="1" customHeight="1" x14ac:dyDescent="0.25">
      <c r="A113" s="68"/>
      <c r="B113" s="68"/>
      <c r="C113" s="111"/>
      <c r="D113" s="61"/>
      <c r="E113" s="55"/>
      <c r="F113" s="55"/>
      <c r="G113" s="55"/>
      <c r="H113" s="55"/>
      <c r="I113" s="55"/>
      <c r="J113" s="55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spans="1:26" ht="12.75" hidden="1" customHeight="1" x14ac:dyDescent="0.25">
      <c r="A114" s="68"/>
      <c r="B114" s="68"/>
      <c r="C114" s="111"/>
      <c r="D114" s="61"/>
      <c r="E114" s="55"/>
      <c r="F114" s="55"/>
      <c r="G114" s="55"/>
      <c r="H114" s="55"/>
      <c r="I114" s="55"/>
      <c r="J114" s="55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spans="1:26" ht="12.75" hidden="1" customHeight="1" x14ac:dyDescent="0.25">
      <c r="A115" s="68"/>
      <c r="B115" s="68"/>
      <c r="C115" s="111"/>
      <c r="D115" s="61"/>
      <c r="E115" s="55"/>
      <c r="F115" s="55"/>
      <c r="G115" s="55"/>
      <c r="H115" s="55"/>
      <c r="I115" s="55"/>
      <c r="J115" s="55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spans="1:26" ht="12.75" hidden="1" customHeight="1" x14ac:dyDescent="0.25">
      <c r="A116" s="68"/>
      <c r="B116" s="68"/>
      <c r="C116" s="111"/>
      <c r="D116" s="61"/>
      <c r="E116" s="55"/>
      <c r="F116" s="55"/>
      <c r="G116" s="55"/>
      <c r="H116" s="55"/>
      <c r="I116" s="55"/>
      <c r="J116" s="55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</row>
    <row r="117" spans="1:26" ht="12.75" hidden="1" customHeight="1" x14ac:dyDescent="0.25">
      <c r="A117" s="68"/>
      <c r="B117" s="68"/>
      <c r="C117" s="111"/>
      <c r="D117" s="61"/>
      <c r="E117" s="55"/>
      <c r="F117" s="55"/>
      <c r="G117" s="55"/>
      <c r="H117" s="55"/>
      <c r="I117" s="55"/>
      <c r="J117" s="55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spans="1:26" ht="12.75" hidden="1" customHeight="1" x14ac:dyDescent="0.25">
      <c r="A118" s="68"/>
      <c r="B118" s="68"/>
      <c r="C118" s="111"/>
      <c r="D118" s="61"/>
      <c r="E118" s="55"/>
      <c r="F118" s="55"/>
      <c r="G118" s="55"/>
      <c r="H118" s="55"/>
      <c r="I118" s="55"/>
      <c r="J118" s="55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1:26" ht="12.75" hidden="1" customHeight="1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spans="1:26" ht="12.75" hidden="1" customHeight="1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spans="1:26" ht="12.75" hidden="1" customHeight="1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spans="1:26" ht="12.75" hidden="1" customHeight="1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spans="1:26" ht="12.75" hidden="1" customHeight="1" x14ac:dyDescent="0.25"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spans="1:26" ht="12.75" hidden="1" customHeight="1" x14ac:dyDescent="0.25"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1:26" ht="12.75" hidden="1" customHeight="1" x14ac:dyDescent="0.25"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1:26" ht="12.75" hidden="1" customHeight="1" x14ac:dyDescent="0.25"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spans="1:26" ht="12.75" hidden="1" customHeight="1" x14ac:dyDescent="0.25"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spans="1:26" ht="12.75" hidden="1" customHeight="1" x14ac:dyDescent="0.25"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spans="1:26" ht="12.75" hidden="1" customHeight="1" x14ac:dyDescent="0.25"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1:26" ht="12.75" hidden="1" customHeight="1" x14ac:dyDescent="0.25"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1:26" ht="12.75" hidden="1" customHeight="1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t="12.75" hidden="1" customHeight="1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spans="1:26" ht="12.75" hidden="1" customHeight="1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spans="1:26" ht="12.75" hidden="1" customHeight="1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spans="1:26" ht="12.75" hidden="1" customHeight="1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spans="1:26" ht="12.75" hidden="1" customHeight="1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spans="1:26" ht="12.75" hidden="1" customHeight="1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spans="1:26" ht="12.75" hidden="1" customHeight="1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spans="1:26" ht="12.75" hidden="1" customHeight="1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spans="1:26" ht="12.75" hidden="1" customHeight="1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spans="1:26" ht="12.75" hidden="1" customHeight="1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spans="1:26" ht="12.75" hidden="1" customHeight="1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spans="1:26" ht="12.75" hidden="1" customHeight="1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spans="1:26" ht="12.75" hidden="1" customHeight="1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</row>
    <row r="145" spans="1:26" ht="12.75" hidden="1" customHeight="1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1:26" ht="12.75" hidden="1" customHeight="1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1:26" ht="12.75" hidden="1" customHeight="1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spans="1:26" ht="12.75" hidden="1" customHeight="1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spans="1:26" ht="12.75" hidden="1" customHeight="1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</row>
    <row r="150" spans="1:26" ht="12.75" hidden="1" customHeight="1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spans="1:26" ht="12.75" hidden="1" customHeight="1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spans="1:26" ht="12.75" hidden="1" customHeight="1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spans="1:26" ht="12.75" hidden="1" customHeight="1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spans="1:26" ht="12.75" hidden="1" customHeight="1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spans="1:26" ht="12.75" hidden="1" customHeight="1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spans="1:26" ht="12.75" hidden="1" customHeight="1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spans="1:26" ht="12.75" hidden="1" customHeight="1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spans="1:26" ht="12.75" hidden="1" customHeight="1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spans="1:26" ht="12.75" hidden="1" customHeight="1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spans="1:26" ht="12.75" hidden="1" customHeight="1" x14ac:dyDescent="0.25">
      <c r="A160" s="68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spans="1:26" ht="12.75" hidden="1" customHeight="1" x14ac:dyDescent="0.25">
      <c r="A161" s="68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spans="1:26" ht="12.75" hidden="1" customHeight="1" x14ac:dyDescent="0.25">
      <c r="A162" s="6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spans="1:26" ht="12.75" hidden="1" customHeight="1" x14ac:dyDescent="0.25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spans="1:26" ht="12.75" hidden="1" customHeight="1" x14ac:dyDescent="0.25">
      <c r="A164" s="68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spans="1:26" ht="12.75" hidden="1" customHeight="1" x14ac:dyDescent="0.25">
      <c r="A165" s="68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spans="1:26" ht="12.75" hidden="1" customHeight="1" x14ac:dyDescent="0.25">
      <c r="A166" s="68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spans="1:26" ht="12.75" hidden="1" customHeight="1" x14ac:dyDescent="0.25">
      <c r="A167" s="68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spans="1:26" ht="12.75" hidden="1" customHeight="1" x14ac:dyDescent="0.25">
      <c r="A168" s="6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spans="1:26" ht="12.75" hidden="1" customHeight="1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spans="1:26" ht="12.75" hidden="1" customHeight="1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spans="1:26" ht="12.75" hidden="1" customHeight="1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spans="1:26" ht="12.75" hidden="1" customHeight="1" x14ac:dyDescent="0.25">
      <c r="A172" s="68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spans="1:26" ht="12.75" hidden="1" customHeight="1" x14ac:dyDescent="0.25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spans="1:26" ht="12.75" hidden="1" customHeight="1" x14ac:dyDescent="0.25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spans="1:26" ht="12.75" hidden="1" customHeight="1" x14ac:dyDescent="0.25">
      <c r="A175" s="68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spans="1:26" ht="12.75" hidden="1" customHeight="1" x14ac:dyDescent="0.25">
      <c r="A176" s="68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spans="1:26" ht="12.75" hidden="1" customHeight="1" x14ac:dyDescent="0.25">
      <c r="A177" s="68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spans="1:26" ht="12.75" hidden="1" customHeight="1" x14ac:dyDescent="0.25">
      <c r="A178" s="68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spans="1:26" ht="12.75" hidden="1" customHeight="1" x14ac:dyDescent="0.25">
      <c r="A179" s="68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spans="1:26" ht="12.75" hidden="1" customHeight="1" x14ac:dyDescent="0.25">
      <c r="A180" s="68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spans="1:26" ht="12.75" hidden="1" customHeight="1" x14ac:dyDescent="0.25">
      <c r="A181" s="68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spans="1:26" ht="12.75" hidden="1" customHeight="1" x14ac:dyDescent="0.25">
      <c r="A182" s="68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spans="1:26" ht="12.75" hidden="1" customHeight="1" x14ac:dyDescent="0.25">
      <c r="A183" s="68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spans="1:26" ht="12.75" hidden="1" customHeight="1" x14ac:dyDescent="0.25">
      <c r="A184" s="68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spans="1:26" ht="12.75" hidden="1" customHeight="1" x14ac:dyDescent="0.25">
      <c r="A185" s="68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spans="1:26" ht="12.75" hidden="1" customHeight="1" x14ac:dyDescent="0.25">
      <c r="A186" s="68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spans="1:26" ht="12.75" hidden="1" customHeight="1" x14ac:dyDescent="0.25">
      <c r="A187" s="68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spans="1:26" ht="12.75" hidden="1" customHeight="1" x14ac:dyDescent="0.25">
      <c r="A188" s="68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spans="1:26" ht="12.75" hidden="1" customHeight="1" x14ac:dyDescent="0.25">
      <c r="A189" s="68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spans="1:26" ht="12.75" hidden="1" customHeight="1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spans="1:26" ht="12.75" hidden="1" customHeight="1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spans="1:26" ht="12.75" hidden="1" customHeight="1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spans="1:26" ht="12.75" hidden="1" customHeight="1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t="12.75" hidden="1" customHeight="1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spans="1:26" ht="12.75" hidden="1" customHeight="1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spans="1:26" ht="12.75" hidden="1" customHeight="1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spans="1:26" ht="12.75" hidden="1" customHeight="1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spans="1:26" ht="12.75" hidden="1" customHeight="1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spans="1:26" ht="12.75" hidden="1" customHeight="1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spans="1:26" ht="12.75" hidden="1" customHeight="1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spans="1:26" ht="12.75" hidden="1" customHeight="1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spans="1:26" ht="12.75" hidden="1" customHeight="1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spans="1:26" ht="12.75" hidden="1" customHeight="1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spans="1:26" ht="12.75" hidden="1" customHeight="1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spans="1:26" ht="12.75" hidden="1" customHeight="1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</row>
    <row r="206" spans="1:26" ht="12.75" hidden="1" customHeight="1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spans="1:26" ht="12.75" hidden="1" customHeight="1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spans="1:26" ht="12.75" hidden="1" customHeight="1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spans="1:26" ht="12.75" hidden="1" customHeight="1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spans="1:26" ht="12.75" hidden="1" customHeight="1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spans="1:26" ht="12.75" hidden="1" customHeight="1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spans="1:26" ht="12.75" hidden="1" customHeight="1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spans="1:26" ht="12.75" hidden="1" customHeight="1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spans="1:26" ht="12.75" hidden="1" customHeight="1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spans="1:26" ht="12.75" hidden="1" customHeight="1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spans="1:26" ht="12.75" hidden="1" customHeight="1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spans="1:26" ht="12.75" hidden="1" customHeight="1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spans="1:26" ht="12.75" hidden="1" customHeight="1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spans="1:26" ht="12.75" hidden="1" customHeight="1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spans="1:26" ht="12.75" hidden="1" customHeight="1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spans="1:26" ht="12.75" hidden="1" customHeight="1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spans="1:26" ht="12.75" hidden="1" customHeight="1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spans="1:26" ht="12.75" hidden="1" customHeight="1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spans="1:26" ht="12.75" hidden="1" customHeight="1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spans="1:26" ht="12.75" hidden="1" customHeight="1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spans="1:26" ht="12.75" hidden="1" customHeight="1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spans="1:26" ht="12.75" hidden="1" customHeight="1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spans="1:26" ht="12.75" hidden="1" customHeight="1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spans="1:26" ht="12.75" hidden="1" customHeight="1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spans="1:26" ht="12.75" hidden="1" customHeight="1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spans="1:26" ht="12.75" hidden="1" customHeight="1" x14ac:dyDescent="0.25">
      <c r="A231" s="68"/>
      <c r="B231" s="68"/>
      <c r="C231" s="68"/>
      <c r="D231" s="61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spans="1:26" ht="12.75" hidden="1" customHeight="1" x14ac:dyDescent="0.25">
      <c r="A232" s="68"/>
      <c r="B232" s="68"/>
      <c r="C232" s="68"/>
      <c r="D232" s="61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spans="1:26" ht="12.75" hidden="1" customHeight="1" x14ac:dyDescent="0.25">
      <c r="A233" s="68"/>
      <c r="B233" s="68"/>
      <c r="C233" s="68"/>
      <c r="D233" s="61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spans="1:26" ht="12.75" hidden="1" customHeight="1" x14ac:dyDescent="0.25">
      <c r="A234" s="68"/>
      <c r="B234" s="68"/>
      <c r="C234" s="68"/>
      <c r="D234" s="61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spans="1:26" ht="12.75" hidden="1" customHeight="1" x14ac:dyDescent="0.25">
      <c r="A235" s="68"/>
      <c r="B235" s="68"/>
      <c r="C235" s="68"/>
      <c r="D235" s="114" t="s">
        <v>191</v>
      </c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spans="1:26" ht="12.75" hidden="1" customHeight="1" x14ac:dyDescent="0.25">
      <c r="A236" s="68"/>
      <c r="B236" s="68"/>
      <c r="C236" s="111"/>
      <c r="D236" s="61"/>
      <c r="E236" s="55"/>
      <c r="F236" s="55"/>
      <c r="G236" s="55"/>
      <c r="H236" s="55"/>
      <c r="I236" s="55"/>
      <c r="J236" s="55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spans="1:26" ht="12.75" hidden="1" customHeight="1" x14ac:dyDescent="0.25">
      <c r="A237" s="68"/>
      <c r="B237" s="68"/>
      <c r="C237" s="111"/>
      <c r="D237" s="61"/>
      <c r="E237" s="55"/>
      <c r="F237" s="55"/>
      <c r="G237" s="55"/>
      <c r="H237" s="55"/>
      <c r="I237" s="55"/>
      <c r="J237" s="55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spans="1:26" ht="12.75" hidden="1" customHeight="1" x14ac:dyDescent="0.25">
      <c r="A238" s="68"/>
      <c r="B238" s="68"/>
      <c r="C238" s="111"/>
      <c r="D238" s="61"/>
      <c r="E238" s="55"/>
      <c r="F238" s="55"/>
      <c r="G238" s="55"/>
      <c r="H238" s="55"/>
      <c r="I238" s="55"/>
      <c r="J238" s="55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spans="1:26" ht="12.75" hidden="1" customHeight="1" x14ac:dyDescent="0.25">
      <c r="A239" s="68"/>
      <c r="B239" s="68"/>
      <c r="C239" s="111"/>
      <c r="D239" s="61"/>
      <c r="E239" s="55"/>
      <c r="F239" s="55"/>
      <c r="G239" s="55"/>
      <c r="H239" s="55"/>
      <c r="I239" s="55"/>
      <c r="J239" s="55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spans="1:26" ht="12.75" hidden="1" customHeight="1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spans="1:26" ht="12.75" hidden="1" customHeight="1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spans="1:26" ht="12.75" hidden="1" customHeight="1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</row>
    <row r="243" spans="1:26" ht="12.75" hidden="1" customHeight="1" x14ac:dyDescent="0.25">
      <c r="A243" s="68"/>
      <c r="B243" s="68"/>
      <c r="C243" s="111"/>
      <c r="D243" s="61"/>
      <c r="E243" s="55"/>
      <c r="F243" s="55"/>
      <c r="G243" s="55"/>
      <c r="H243" s="55"/>
      <c r="I243" s="55"/>
      <c r="J243" s="55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spans="1:26" ht="12.75" hidden="1" customHeight="1" x14ac:dyDescent="0.25">
      <c r="A244" s="68"/>
      <c r="B244" s="68"/>
      <c r="J244" s="55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spans="1:26" ht="12.75" hidden="1" customHeight="1" x14ac:dyDescent="0.25">
      <c r="A245" s="68"/>
      <c r="B245" s="68"/>
      <c r="J245" s="55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spans="1:26" ht="12.75" hidden="1" customHeight="1" x14ac:dyDescent="0.25">
      <c r="A246" s="68"/>
      <c r="B246" s="68"/>
      <c r="J246" s="55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spans="1:26" ht="12.75" hidden="1" customHeight="1" x14ac:dyDescent="0.25">
      <c r="A247" s="68"/>
      <c r="B247" s="68"/>
      <c r="J247" s="55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spans="1:26" ht="12.75" hidden="1" customHeight="1" x14ac:dyDescent="0.25">
      <c r="A248" s="68"/>
      <c r="B248" s="68"/>
      <c r="J248" s="55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spans="1:26" ht="12.75" customHeight="1" x14ac:dyDescent="0.25">
      <c r="J249" s="55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spans="1:26" ht="12.75" customHeight="1" x14ac:dyDescent="0.25">
      <c r="J250" s="55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spans="1:26" ht="12.75" customHeight="1" x14ac:dyDescent="0.25">
      <c r="J251" s="55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spans="1:26" ht="12.75" customHeight="1" x14ac:dyDescent="0.25">
      <c r="J252" s="55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spans="1:26" ht="12.75" customHeight="1" x14ac:dyDescent="0.25">
      <c r="J253" s="55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spans="1:26" ht="12.75" customHeight="1" x14ac:dyDescent="0.25">
      <c r="J254" s="55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26" ht="12.75" customHeight="1" x14ac:dyDescent="0.25">
      <c r="J255" s="55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spans="1:26" ht="12.75" customHeight="1" x14ac:dyDescent="0.25">
      <c r="J256" s="55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spans="10:26" ht="12.75" customHeight="1" x14ac:dyDescent="0.25">
      <c r="J257" s="55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spans="10:26" ht="12.75" customHeight="1" x14ac:dyDescent="0.25">
      <c r="J258" s="55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0:26" ht="12.75" customHeight="1" x14ac:dyDescent="0.25">
      <c r="J259" s="55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spans="10:26" ht="12.75" customHeight="1" x14ac:dyDescent="0.25">
      <c r="J260" s="55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spans="10:26" ht="12.75" customHeight="1" x14ac:dyDescent="0.25">
      <c r="J261" s="55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spans="10:26" ht="12.75" customHeight="1" x14ac:dyDescent="0.25">
      <c r="J262" s="55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spans="10:26" ht="12.75" customHeight="1" x14ac:dyDescent="0.25">
      <c r="J263" s="55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spans="10:26" ht="12.75" customHeight="1" x14ac:dyDescent="0.25">
      <c r="J264" s="55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spans="10:26" ht="12.75" customHeight="1" x14ac:dyDescent="0.25">
      <c r="J265" s="55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spans="10:26" ht="12.75" customHeight="1" x14ac:dyDescent="0.25">
      <c r="J266" s="55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spans="10:26" ht="12.75" customHeight="1" x14ac:dyDescent="0.25">
      <c r="J267" s="55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spans="10:26" ht="12.75" customHeight="1" x14ac:dyDescent="0.25">
      <c r="J268" s="55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spans="10:26" ht="12.75" customHeight="1" x14ac:dyDescent="0.25">
      <c r="J269" s="55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spans="10:26" ht="12.75" customHeight="1" x14ac:dyDescent="0.25">
      <c r="J270" s="55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spans="10:26" ht="12.75" customHeight="1" x14ac:dyDescent="0.25">
      <c r="J271" s="55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spans="10:26" ht="12.75" customHeight="1" x14ac:dyDescent="0.25">
      <c r="J272" s="55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spans="10:26" ht="12.75" customHeight="1" x14ac:dyDescent="0.25">
      <c r="J273" s="55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spans="10:26" ht="12.75" customHeight="1" x14ac:dyDescent="0.25">
      <c r="J274" s="55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spans="10:26" ht="12.75" customHeight="1" x14ac:dyDescent="0.25">
      <c r="J275" s="55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spans="10:26" ht="12.75" customHeight="1" x14ac:dyDescent="0.25">
      <c r="J276" s="55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spans="10:26" ht="12.75" customHeight="1" x14ac:dyDescent="0.25">
      <c r="J277" s="55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spans="10:26" ht="12.75" customHeight="1" x14ac:dyDescent="0.25">
      <c r="J278" s="55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spans="10:26" ht="12.75" customHeight="1" x14ac:dyDescent="0.25">
      <c r="J279" s="55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</row>
    <row r="280" spans="10:26" ht="12.75" customHeight="1" x14ac:dyDescent="0.25">
      <c r="J280" s="55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spans="10:26" ht="12.75" customHeight="1" x14ac:dyDescent="0.25">
      <c r="J281" s="55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spans="10:26" ht="12.75" customHeight="1" x14ac:dyDescent="0.25">
      <c r="J282" s="55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spans="10:26" ht="12.75" customHeight="1" x14ac:dyDescent="0.25">
      <c r="J283" s="55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0:26" ht="12.75" customHeight="1" x14ac:dyDescent="0.25">
      <c r="J284" s="55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0:26" ht="12.75" customHeight="1" x14ac:dyDescent="0.25">
      <c r="J285" s="55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spans="10:26" ht="12.75" customHeight="1" x14ac:dyDescent="0.25">
      <c r="J286" s="55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0:26" ht="12.75" customHeight="1" x14ac:dyDescent="0.25">
      <c r="J287" s="55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spans="10:26" ht="12.75" customHeight="1" x14ac:dyDescent="0.25">
      <c r="J288" s="55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spans="10:26" ht="12.75" customHeight="1" x14ac:dyDescent="0.25">
      <c r="J289" s="55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spans="10:26" ht="12.75" customHeight="1" x14ac:dyDescent="0.25">
      <c r="J290" s="55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spans="10:26" ht="12.75" customHeight="1" x14ac:dyDescent="0.25">
      <c r="J291" s="55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</row>
    <row r="292" spans="10:26" ht="12.75" customHeight="1" x14ac:dyDescent="0.25">
      <c r="J292" s="55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spans="10:26" ht="12.75" customHeight="1" x14ac:dyDescent="0.25">
      <c r="J293" s="55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spans="10:26" ht="12.75" customHeight="1" x14ac:dyDescent="0.25">
      <c r="J294" s="55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spans="10:26" ht="12.75" customHeight="1" x14ac:dyDescent="0.25">
      <c r="J295" s="55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spans="10:26" ht="12.75" customHeight="1" x14ac:dyDescent="0.25">
      <c r="J296" s="55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spans="10:26" ht="12.75" customHeight="1" x14ac:dyDescent="0.25">
      <c r="J297" s="55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</row>
    <row r="298" spans="10:26" ht="12.75" customHeight="1" x14ac:dyDescent="0.25">
      <c r="J298" s="55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spans="10:26" ht="12.75" customHeight="1" x14ac:dyDescent="0.25">
      <c r="J299" s="55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spans="10:26" ht="12.75" customHeight="1" x14ac:dyDescent="0.25">
      <c r="J300" s="55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spans="10:26" ht="12.75" customHeight="1" x14ac:dyDescent="0.25">
      <c r="J301" s="55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spans="10:26" ht="12.75" customHeight="1" x14ac:dyDescent="0.25">
      <c r="J302" s="55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spans="10:26" ht="12.75" customHeight="1" x14ac:dyDescent="0.25">
      <c r="J303" s="55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spans="10:26" ht="12.75" customHeight="1" x14ac:dyDescent="0.25">
      <c r="J304" s="55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spans="10:26" ht="12.75" customHeight="1" x14ac:dyDescent="0.25">
      <c r="J305" s="55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spans="10:26" ht="12.75" customHeight="1" x14ac:dyDescent="0.25">
      <c r="J306" s="55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spans="10:26" ht="12.75" customHeight="1" x14ac:dyDescent="0.25">
      <c r="J307" s="55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spans="10:26" ht="12.75" customHeight="1" x14ac:dyDescent="0.25">
      <c r="J308" s="55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spans="10:26" ht="12.75" customHeight="1" x14ac:dyDescent="0.25">
      <c r="J309" s="55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spans="10:26" ht="12.75" customHeight="1" x14ac:dyDescent="0.25">
      <c r="J310" s="55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spans="10:26" ht="12.75" customHeight="1" x14ac:dyDescent="0.25">
      <c r="J311" s="55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spans="10:26" ht="12.75" customHeight="1" x14ac:dyDescent="0.25">
      <c r="J312" s="55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spans="10:26" ht="12.75" customHeight="1" x14ac:dyDescent="0.25">
      <c r="J313" s="55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spans="10:26" ht="12.75" customHeight="1" x14ac:dyDescent="0.25">
      <c r="J314" s="55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spans="10:26" ht="12.75" customHeight="1" x14ac:dyDescent="0.25">
      <c r="J315" s="55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spans="10:26" ht="12.75" customHeight="1" x14ac:dyDescent="0.25">
      <c r="J316" s="55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spans="10:26" ht="12.75" customHeight="1" x14ac:dyDescent="0.25">
      <c r="J317" s="55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spans="10:26" ht="12.75" customHeight="1" x14ac:dyDescent="0.25">
      <c r="J318" s="55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spans="10:26" ht="12.75" customHeight="1" x14ac:dyDescent="0.25">
      <c r="J319" s="55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spans="10:26" ht="12.75" customHeight="1" x14ac:dyDescent="0.25">
      <c r="J320" s="55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spans="10:26" ht="12.75" customHeight="1" x14ac:dyDescent="0.25">
      <c r="J321" s="55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spans="10:26" ht="12.75" customHeight="1" x14ac:dyDescent="0.25">
      <c r="J322" s="55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spans="10:26" ht="12.75" customHeight="1" x14ac:dyDescent="0.25">
      <c r="J323" s="55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spans="10:26" ht="12.75" customHeight="1" x14ac:dyDescent="0.25">
      <c r="J324" s="55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spans="10:26" ht="12.75" customHeight="1" x14ac:dyDescent="0.25">
      <c r="J325" s="55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spans="10:26" ht="12.75" customHeight="1" x14ac:dyDescent="0.25">
      <c r="J326" s="55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spans="10:26" ht="12.75" customHeight="1" x14ac:dyDescent="0.25">
      <c r="J327" s="55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spans="10:26" ht="12.75" customHeight="1" x14ac:dyDescent="0.25">
      <c r="J328" s="55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spans="10:26" ht="12.75" customHeight="1" x14ac:dyDescent="0.25">
      <c r="J329" s="55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spans="10:26" ht="12.75" customHeight="1" x14ac:dyDescent="0.25">
      <c r="J330" s="55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spans="10:26" ht="12.75" customHeight="1" x14ac:dyDescent="0.25">
      <c r="J331" s="55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spans="10:26" ht="12.75" customHeight="1" x14ac:dyDescent="0.25">
      <c r="J332" s="55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spans="10:26" ht="12.75" customHeight="1" x14ac:dyDescent="0.25">
      <c r="J333" s="55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spans="10:26" ht="12.75" customHeight="1" x14ac:dyDescent="0.25">
      <c r="J334" s="55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spans="10:26" ht="12.75" customHeight="1" x14ac:dyDescent="0.25">
      <c r="J335" s="55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spans="10:26" ht="12.75" customHeight="1" x14ac:dyDescent="0.25">
      <c r="J336" s="55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spans="10:26" ht="12.75" customHeight="1" x14ac:dyDescent="0.25">
      <c r="J337" s="55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spans="10:26" ht="12.75" customHeight="1" x14ac:dyDescent="0.25">
      <c r="J338" s="55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spans="10:26" ht="12.75" customHeight="1" x14ac:dyDescent="0.25">
      <c r="J339" s="55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spans="10:26" ht="12.75" customHeight="1" x14ac:dyDescent="0.25">
      <c r="J340" s="55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spans="10:26" ht="12.75" customHeight="1" x14ac:dyDescent="0.25">
      <c r="J341" s="55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spans="10:26" ht="12.75" customHeight="1" x14ac:dyDescent="0.25">
      <c r="J342" s="55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spans="10:26" ht="12.75" customHeight="1" x14ac:dyDescent="0.25">
      <c r="J343" s="55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spans="10:26" ht="12.75" customHeight="1" x14ac:dyDescent="0.25">
      <c r="J344" s="55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spans="10:26" ht="12.75" customHeight="1" x14ac:dyDescent="0.25">
      <c r="J345" s="55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spans="10:26" ht="12.75" customHeight="1" x14ac:dyDescent="0.25">
      <c r="J346" s="55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spans="10:26" ht="12.75" customHeight="1" x14ac:dyDescent="0.25">
      <c r="J347" s="55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</row>
    <row r="348" spans="10:26" ht="12.75" customHeight="1" x14ac:dyDescent="0.25">
      <c r="J348" s="55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spans="10:26" ht="12.75" customHeight="1" x14ac:dyDescent="0.25">
      <c r="J349" s="55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spans="10:26" ht="12.75" customHeight="1" x14ac:dyDescent="0.25">
      <c r="J350" s="55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spans="10:26" ht="12.75" customHeight="1" x14ac:dyDescent="0.25">
      <c r="J351" s="55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spans="10:26" ht="12.75" customHeight="1" x14ac:dyDescent="0.25">
      <c r="J352" s="55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spans="10:26" ht="12.75" customHeight="1" x14ac:dyDescent="0.25">
      <c r="J353" s="55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spans="10:26" ht="12.75" customHeight="1" x14ac:dyDescent="0.25">
      <c r="J354" s="55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spans="10:26" ht="12.75" customHeight="1" x14ac:dyDescent="0.25">
      <c r="J355" s="55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spans="10:26" ht="12.75" customHeight="1" x14ac:dyDescent="0.25">
      <c r="J356" s="55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spans="10:26" ht="12.75" customHeight="1" x14ac:dyDescent="0.25">
      <c r="J357" s="55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spans="10:26" ht="12.75" customHeight="1" x14ac:dyDescent="0.25">
      <c r="J358" s="55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spans="10:26" ht="12.75" customHeight="1" x14ac:dyDescent="0.25">
      <c r="J359" s="55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spans="10:26" ht="12.75" customHeight="1" x14ac:dyDescent="0.25">
      <c r="J360" s="55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spans="10:26" ht="12.75" customHeight="1" x14ac:dyDescent="0.25">
      <c r="J361" s="55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spans="10:26" ht="12.75" customHeight="1" x14ac:dyDescent="0.25">
      <c r="J362" s="55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spans="10:26" ht="12.75" customHeight="1" x14ac:dyDescent="0.25">
      <c r="J363" s="55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spans="10:26" ht="12.75" customHeight="1" x14ac:dyDescent="0.25">
      <c r="J364" s="55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spans="10:26" ht="12.75" customHeight="1" x14ac:dyDescent="0.25">
      <c r="J365" s="55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spans="10:26" ht="12.75" customHeight="1" x14ac:dyDescent="0.25">
      <c r="J366" s="55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spans="10:26" ht="12.75" customHeight="1" x14ac:dyDescent="0.25">
      <c r="J367" s="55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spans="10:26" ht="12.75" customHeight="1" x14ac:dyDescent="0.25">
      <c r="J368" s="55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spans="10:26" ht="12.75" customHeight="1" x14ac:dyDescent="0.25">
      <c r="J369" s="55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spans="10:26" ht="12.75" customHeight="1" x14ac:dyDescent="0.25">
      <c r="J370" s="55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spans="10:26" ht="12.75" customHeight="1" x14ac:dyDescent="0.25">
      <c r="J371" s="55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spans="10:26" ht="12.75" customHeight="1" x14ac:dyDescent="0.25">
      <c r="J372" s="55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spans="10:26" ht="12.75" customHeight="1" x14ac:dyDescent="0.25">
      <c r="J373" s="55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spans="10:26" ht="12.75" customHeight="1" x14ac:dyDescent="0.25">
      <c r="J374" s="55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spans="10:26" ht="12.75" customHeight="1" x14ac:dyDescent="0.25">
      <c r="J375" s="55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spans="10:26" ht="12.75" customHeight="1" x14ac:dyDescent="0.25">
      <c r="J376" s="55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spans="10:26" ht="12.75" customHeight="1" x14ac:dyDescent="0.25">
      <c r="J377" s="55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spans="10:26" ht="12.75" customHeight="1" x14ac:dyDescent="0.25">
      <c r="J378" s="55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spans="10:26" ht="12.75" customHeight="1" x14ac:dyDescent="0.25">
      <c r="J379" s="55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spans="10:26" ht="12.75" customHeight="1" x14ac:dyDescent="0.25">
      <c r="J380" s="55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spans="10:26" ht="12.75" customHeight="1" x14ac:dyDescent="0.25">
      <c r="J381" s="55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spans="10:26" ht="12.75" customHeight="1" x14ac:dyDescent="0.25">
      <c r="J382" s="55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spans="10:26" ht="12.75" customHeight="1" x14ac:dyDescent="0.25">
      <c r="J383" s="55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spans="10:26" ht="12.75" customHeight="1" x14ac:dyDescent="0.25">
      <c r="J384" s="55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spans="10:26" ht="12.75" customHeight="1" x14ac:dyDescent="0.25">
      <c r="J385" s="55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spans="10:26" ht="12.75" customHeight="1" x14ac:dyDescent="0.25">
      <c r="J386" s="55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spans="10:26" ht="12.75" customHeight="1" x14ac:dyDescent="0.25">
      <c r="J387" s="55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spans="10:26" ht="12.75" customHeight="1" x14ac:dyDescent="0.25">
      <c r="J388" s="55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spans="10:26" ht="12.75" customHeight="1" x14ac:dyDescent="0.25">
      <c r="J389" s="55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spans="10:26" ht="12.75" customHeight="1" x14ac:dyDescent="0.25">
      <c r="J390" s="55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spans="10:26" ht="12.75" customHeight="1" x14ac:dyDescent="0.25">
      <c r="J391" s="55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spans="10:26" ht="12.75" customHeight="1" x14ac:dyDescent="0.25">
      <c r="J392" s="55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spans="10:26" ht="12.75" customHeight="1" x14ac:dyDescent="0.25">
      <c r="J393" s="55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spans="10:26" ht="12.75" customHeight="1" x14ac:dyDescent="0.25">
      <c r="J394" s="55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spans="10:26" ht="12.75" customHeight="1" x14ac:dyDescent="0.25">
      <c r="J395" s="55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spans="10:26" ht="12.75" customHeight="1" x14ac:dyDescent="0.25">
      <c r="J396" s="55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spans="10:26" ht="12.75" customHeight="1" x14ac:dyDescent="0.25">
      <c r="J397" s="55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spans="10:26" ht="12.75" customHeight="1" x14ac:dyDescent="0.25">
      <c r="J398" s="55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spans="10:26" ht="12.75" customHeight="1" x14ac:dyDescent="0.25">
      <c r="J399" s="55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spans="10:26" ht="12.75" customHeight="1" x14ac:dyDescent="0.25">
      <c r="J400" s="55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spans="10:26" ht="12.75" customHeight="1" x14ac:dyDescent="0.25">
      <c r="J401" s="55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spans="10:26" ht="12.75" customHeight="1" x14ac:dyDescent="0.25">
      <c r="J402" s="55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spans="10:26" ht="12.75" customHeight="1" x14ac:dyDescent="0.25">
      <c r="J403" s="55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spans="10:26" ht="12.75" customHeight="1" x14ac:dyDescent="0.25">
      <c r="J404" s="55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spans="10:26" ht="12.75" customHeight="1" x14ac:dyDescent="0.25">
      <c r="J405" s="55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spans="10:26" ht="12.75" customHeight="1" x14ac:dyDescent="0.25">
      <c r="J406" s="55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spans="10:26" ht="12.75" customHeight="1" x14ac:dyDescent="0.25">
      <c r="J407" s="55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spans="10:26" ht="12.75" customHeight="1" x14ac:dyDescent="0.25">
      <c r="J408" s="55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spans="10:26" ht="12.75" customHeight="1" x14ac:dyDescent="0.25">
      <c r="J409" s="55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spans="10:26" ht="12.75" customHeight="1" x14ac:dyDescent="0.25">
      <c r="J410" s="55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spans="10:26" ht="12.75" customHeight="1" x14ac:dyDescent="0.25">
      <c r="J411" s="55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spans="10:26" ht="12.75" customHeight="1" x14ac:dyDescent="0.25">
      <c r="J412" s="55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spans="10:26" ht="12.75" customHeight="1" x14ac:dyDescent="0.25">
      <c r="J413" s="55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spans="10:26" ht="12.75" customHeight="1" x14ac:dyDescent="0.25">
      <c r="J414" s="55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spans="10:26" ht="12.75" customHeight="1" x14ac:dyDescent="0.25">
      <c r="J415" s="55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spans="10:26" ht="12.75" customHeight="1" x14ac:dyDescent="0.25">
      <c r="J416" s="55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spans="10:26" ht="12.75" customHeight="1" x14ac:dyDescent="0.25">
      <c r="J417" s="55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spans="10:26" ht="12.75" customHeight="1" x14ac:dyDescent="0.25">
      <c r="J418" s="55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spans="10:26" ht="12.75" customHeight="1" x14ac:dyDescent="0.25">
      <c r="J419" s="55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spans="10:26" ht="12.75" customHeight="1" x14ac:dyDescent="0.25">
      <c r="J420" s="55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spans="10:26" ht="12.75" customHeight="1" x14ac:dyDescent="0.25">
      <c r="J421" s="55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spans="10:26" ht="12.75" customHeight="1" x14ac:dyDescent="0.25">
      <c r="J422" s="55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spans="10:26" ht="12.75" customHeight="1" x14ac:dyDescent="0.25">
      <c r="J423" s="55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spans="10:26" ht="12.75" customHeight="1" x14ac:dyDescent="0.25">
      <c r="J424" s="55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spans="10:26" ht="12.75" customHeight="1" x14ac:dyDescent="0.25">
      <c r="J425" s="55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spans="10:26" ht="12.75" customHeight="1" x14ac:dyDescent="0.25">
      <c r="J426" s="55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spans="10:26" ht="12.75" customHeight="1" x14ac:dyDescent="0.25">
      <c r="J427" s="55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spans="10:26" ht="12.75" customHeight="1" x14ac:dyDescent="0.25">
      <c r="J428" s="55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spans="10:26" ht="12.75" customHeight="1" x14ac:dyDescent="0.25">
      <c r="J429" s="55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spans="10:26" ht="12.75" customHeight="1" x14ac:dyDescent="0.25">
      <c r="J430" s="55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spans="10:26" ht="12.75" customHeight="1" x14ac:dyDescent="0.25">
      <c r="J431" s="55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spans="10:26" ht="12.75" customHeight="1" x14ac:dyDescent="0.25">
      <c r="J432" s="55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spans="10:26" ht="12.75" customHeight="1" x14ac:dyDescent="0.25">
      <c r="J433" s="55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spans="10:26" ht="12.75" customHeight="1" x14ac:dyDescent="0.25">
      <c r="J434" s="55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spans="10:26" ht="12.75" customHeight="1" x14ac:dyDescent="0.25">
      <c r="J435" s="55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spans="10:26" ht="12.75" customHeight="1" x14ac:dyDescent="0.25">
      <c r="J436" s="55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spans="10:26" ht="12.75" customHeight="1" x14ac:dyDescent="0.25">
      <c r="J437" s="55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spans="10:26" ht="12.75" customHeight="1" x14ac:dyDescent="0.25">
      <c r="J438" s="55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spans="10:26" ht="12.75" customHeight="1" x14ac:dyDescent="0.25">
      <c r="J439" s="55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spans="10:26" ht="12.75" customHeight="1" x14ac:dyDescent="0.25">
      <c r="J440" s="55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spans="10:26" ht="12.75" customHeight="1" x14ac:dyDescent="0.25">
      <c r="J441" s="55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spans="10:26" ht="12.75" customHeight="1" x14ac:dyDescent="0.25">
      <c r="J442" s="55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spans="10:26" ht="12.75" customHeight="1" x14ac:dyDescent="0.25">
      <c r="J443" s="55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spans="10:26" ht="12.75" customHeight="1" x14ac:dyDescent="0.25">
      <c r="J444" s="55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spans="10:26" ht="12.75" customHeight="1" x14ac:dyDescent="0.25">
      <c r="J445" s="55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spans="10:26" ht="12.75" customHeight="1" x14ac:dyDescent="0.25">
      <c r="J446" s="55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spans="10:26" ht="12.75" customHeight="1" x14ac:dyDescent="0.25">
      <c r="J447" s="55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spans="10:26" ht="12.75" customHeight="1" x14ac:dyDescent="0.25">
      <c r="J448" s="55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spans="10:26" ht="12.75" customHeight="1" x14ac:dyDescent="0.25">
      <c r="J449" s="55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spans="10:26" ht="12.75" customHeight="1" x14ac:dyDescent="0.25">
      <c r="J450" s="55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spans="10:26" ht="12.75" customHeight="1" x14ac:dyDescent="0.25">
      <c r="J451" s="55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spans="10:26" ht="12.75" customHeight="1" x14ac:dyDescent="0.25">
      <c r="J452" s="55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spans="10:26" ht="12.75" customHeight="1" x14ac:dyDescent="0.25">
      <c r="J453" s="55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spans="10:26" ht="12.75" customHeight="1" x14ac:dyDescent="0.25">
      <c r="J454" s="55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spans="10:26" ht="12.75" customHeight="1" x14ac:dyDescent="0.25">
      <c r="J455" s="55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spans="10:26" ht="12.75" customHeight="1" x14ac:dyDescent="0.25">
      <c r="J456" s="55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spans="10:26" ht="12.75" customHeight="1" x14ac:dyDescent="0.25">
      <c r="J457" s="55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spans="10:26" ht="12.75" customHeight="1" x14ac:dyDescent="0.25">
      <c r="J458" s="55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spans="10:26" ht="12.75" customHeight="1" x14ac:dyDescent="0.25">
      <c r="J459" s="55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spans="10:26" ht="12.75" customHeight="1" x14ac:dyDescent="0.25">
      <c r="J460" s="55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spans="10:26" ht="12.75" customHeight="1" x14ac:dyDescent="0.25">
      <c r="J461" s="55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spans="10:26" ht="12.75" customHeight="1" x14ac:dyDescent="0.25">
      <c r="J462" s="55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spans="10:26" ht="12.75" customHeight="1" x14ac:dyDescent="0.25">
      <c r="J463" s="55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spans="10:26" ht="12.75" customHeight="1" x14ac:dyDescent="0.25">
      <c r="J464" s="55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spans="10:26" ht="12.75" customHeight="1" x14ac:dyDescent="0.25">
      <c r="J465" s="55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spans="10:26" ht="12.75" customHeight="1" x14ac:dyDescent="0.25">
      <c r="J466" s="55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spans="10:26" ht="12.75" customHeight="1" x14ac:dyDescent="0.25">
      <c r="J467" s="55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spans="10:26" ht="12.75" customHeight="1" x14ac:dyDescent="0.25">
      <c r="J468" s="55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spans="10:26" ht="12.75" customHeight="1" x14ac:dyDescent="0.25">
      <c r="J469" s="55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spans="10:26" ht="12.75" customHeight="1" x14ac:dyDescent="0.25">
      <c r="J470" s="55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spans="10:26" ht="12.75" customHeight="1" x14ac:dyDescent="0.25">
      <c r="J471" s="55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spans="10:26" ht="12.75" customHeight="1" x14ac:dyDescent="0.25">
      <c r="J472" s="55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spans="10:26" ht="12.75" customHeight="1" x14ac:dyDescent="0.25">
      <c r="J473" s="55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spans="10:26" ht="12.75" customHeight="1" x14ac:dyDescent="0.25">
      <c r="J474" s="55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spans="10:26" ht="12.75" customHeight="1" x14ac:dyDescent="0.25">
      <c r="J475" s="55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spans="10:26" ht="12.75" customHeight="1" x14ac:dyDescent="0.25">
      <c r="J476" s="55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spans="10:26" ht="12.75" customHeight="1" x14ac:dyDescent="0.25">
      <c r="J477" s="55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spans="10:26" ht="12.75" customHeight="1" x14ac:dyDescent="0.25">
      <c r="J478" s="55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spans="10:26" ht="12.75" customHeight="1" x14ac:dyDescent="0.25">
      <c r="J479" s="55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spans="10:26" ht="12.75" customHeight="1" x14ac:dyDescent="0.25">
      <c r="J480" s="55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spans="10:26" ht="12.75" customHeight="1" x14ac:dyDescent="0.25">
      <c r="J481" s="55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spans="10:26" ht="12.75" customHeight="1" x14ac:dyDescent="0.25">
      <c r="J482" s="55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spans="10:26" ht="12.75" customHeight="1" x14ac:dyDescent="0.25">
      <c r="J483" s="55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spans="10:26" ht="12.75" customHeight="1" x14ac:dyDescent="0.25">
      <c r="J484" s="55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spans="10:26" ht="12.75" customHeight="1" x14ac:dyDescent="0.25">
      <c r="J485" s="55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spans="10:26" ht="12.75" customHeight="1" x14ac:dyDescent="0.25">
      <c r="J486" s="55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spans="10:26" ht="12.75" customHeight="1" x14ac:dyDescent="0.25">
      <c r="J487" s="55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spans="10:26" ht="12.75" customHeight="1" x14ac:dyDescent="0.25">
      <c r="J488" s="55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spans="10:26" ht="12.75" customHeight="1" x14ac:dyDescent="0.25">
      <c r="J489" s="55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spans="10:26" ht="12.75" customHeight="1" x14ac:dyDescent="0.25">
      <c r="J490" s="55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spans="10:26" ht="12.75" customHeight="1" x14ac:dyDescent="0.25">
      <c r="J491" s="55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spans="10:26" ht="12.75" customHeight="1" x14ac:dyDescent="0.25">
      <c r="J492" s="55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spans="10:26" ht="12.75" customHeight="1" x14ac:dyDescent="0.25">
      <c r="J493" s="55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spans="10:26" ht="12.75" customHeight="1" x14ac:dyDescent="0.25">
      <c r="J494" s="55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spans="10:26" ht="12.75" customHeight="1" x14ac:dyDescent="0.25">
      <c r="J495" s="55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spans="10:26" ht="12.75" customHeight="1" x14ac:dyDescent="0.25">
      <c r="J496" s="55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spans="10:26" ht="12.75" customHeight="1" x14ac:dyDescent="0.25">
      <c r="J497" s="55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spans="10:26" ht="12.75" customHeight="1" x14ac:dyDescent="0.25">
      <c r="J498" s="55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spans="10:26" ht="12.75" customHeight="1" x14ac:dyDescent="0.25">
      <c r="J499" s="55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spans="10:26" ht="12.75" customHeight="1" x14ac:dyDescent="0.25">
      <c r="J500" s="55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spans="10:26" ht="12.75" customHeight="1" x14ac:dyDescent="0.25">
      <c r="J501" s="55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spans="10:26" ht="12.75" customHeight="1" x14ac:dyDescent="0.25">
      <c r="J502" s="55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spans="10:26" ht="12.75" customHeight="1" x14ac:dyDescent="0.25">
      <c r="J503" s="55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spans="10:26" ht="12.75" customHeight="1" x14ac:dyDescent="0.25">
      <c r="J504" s="55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spans="10:26" ht="12.75" customHeight="1" x14ac:dyDescent="0.25">
      <c r="J505" s="55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spans="10:26" ht="12.75" customHeight="1" x14ac:dyDescent="0.25">
      <c r="J506" s="55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spans="10:26" ht="12.75" customHeight="1" x14ac:dyDescent="0.25">
      <c r="J507" s="55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spans="10:26" ht="12.75" customHeight="1" x14ac:dyDescent="0.25">
      <c r="J508" s="55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spans="10:26" ht="12.75" customHeight="1" x14ac:dyDescent="0.25">
      <c r="J509" s="55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spans="10:26" ht="12.75" customHeight="1" x14ac:dyDescent="0.25">
      <c r="J510" s="55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spans="10:26" ht="12.75" customHeight="1" x14ac:dyDescent="0.25">
      <c r="J511" s="55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spans="10:26" ht="12.75" customHeight="1" x14ac:dyDescent="0.25">
      <c r="J512" s="55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spans="10:26" ht="12.75" customHeight="1" x14ac:dyDescent="0.25">
      <c r="J513" s="55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spans="10:26" ht="12.75" customHeight="1" x14ac:dyDescent="0.25">
      <c r="J514" s="55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spans="10:26" ht="12.75" customHeight="1" x14ac:dyDescent="0.25">
      <c r="J515" s="55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spans="10:26" ht="12.75" customHeight="1" x14ac:dyDescent="0.25">
      <c r="J516" s="55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spans="10:26" ht="12.75" customHeight="1" x14ac:dyDescent="0.25">
      <c r="J517" s="55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spans="10:26" ht="12.75" customHeight="1" x14ac:dyDescent="0.25">
      <c r="J518" s="55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spans="10:26" ht="12.75" customHeight="1" x14ac:dyDescent="0.25">
      <c r="J519" s="55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spans="10:26" ht="12.75" customHeight="1" x14ac:dyDescent="0.25">
      <c r="J520" s="55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spans="10:26" ht="12.75" customHeight="1" x14ac:dyDescent="0.25">
      <c r="J521" s="55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spans="10:26" ht="12.75" customHeight="1" x14ac:dyDescent="0.25">
      <c r="J522" s="55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spans="10:26" ht="12.75" customHeight="1" x14ac:dyDescent="0.25">
      <c r="J523" s="55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spans="10:26" ht="12.75" customHeight="1" x14ac:dyDescent="0.25">
      <c r="J524" s="55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spans="10:26" ht="12.75" customHeight="1" x14ac:dyDescent="0.25">
      <c r="J525" s="55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spans="10:26" ht="12.75" customHeight="1" x14ac:dyDescent="0.25">
      <c r="J526" s="55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spans="10:26" ht="12.75" customHeight="1" x14ac:dyDescent="0.25">
      <c r="J527" s="55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spans="10:26" ht="12.75" customHeight="1" x14ac:dyDescent="0.25">
      <c r="J528" s="55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spans="10:26" ht="12.75" customHeight="1" x14ac:dyDescent="0.25">
      <c r="J529" s="55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spans="10:26" ht="12.75" customHeight="1" x14ac:dyDescent="0.25">
      <c r="J530" s="55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spans="10:26" ht="12.75" customHeight="1" x14ac:dyDescent="0.25">
      <c r="J531" s="55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spans="10:26" ht="12.75" customHeight="1" x14ac:dyDescent="0.25">
      <c r="J532" s="55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spans="10:26" ht="12.75" customHeight="1" x14ac:dyDescent="0.25">
      <c r="J533" s="55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spans="10:26" ht="12.75" customHeight="1" x14ac:dyDescent="0.25">
      <c r="J534" s="55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spans="10:26" ht="12.75" customHeight="1" x14ac:dyDescent="0.25">
      <c r="J535" s="55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spans="10:26" ht="12.75" customHeight="1" x14ac:dyDescent="0.25">
      <c r="J536" s="55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spans="10:26" ht="12.75" customHeight="1" x14ac:dyDescent="0.25">
      <c r="J537" s="55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spans="10:26" ht="12.75" customHeight="1" x14ac:dyDescent="0.25">
      <c r="J538" s="55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spans="10:26" ht="12.75" customHeight="1" x14ac:dyDescent="0.25">
      <c r="J539" s="55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spans="10:26" ht="12.75" customHeight="1" x14ac:dyDescent="0.25">
      <c r="J540" s="55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spans="10:26" ht="12.75" customHeight="1" x14ac:dyDescent="0.25">
      <c r="J541" s="55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spans="10:26" ht="12.75" customHeight="1" x14ac:dyDescent="0.25">
      <c r="J542" s="55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spans="10:26" ht="12.75" customHeight="1" x14ac:dyDescent="0.25">
      <c r="J543" s="55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spans="10:26" ht="12.75" customHeight="1" x14ac:dyDescent="0.25">
      <c r="J544" s="55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spans="10:26" ht="12.75" customHeight="1" x14ac:dyDescent="0.25">
      <c r="J545" s="55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spans="10:26" ht="12.75" customHeight="1" x14ac:dyDescent="0.25">
      <c r="J546" s="55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spans="10:26" ht="12.75" customHeight="1" x14ac:dyDescent="0.25">
      <c r="J547" s="55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spans="10:26" ht="12.75" customHeight="1" x14ac:dyDescent="0.25">
      <c r="J548" s="55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spans="10:26" ht="12.75" customHeight="1" x14ac:dyDescent="0.25">
      <c r="J549" s="55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spans="10:26" ht="12.75" customHeight="1" x14ac:dyDescent="0.25">
      <c r="J550" s="55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spans="10:26" ht="12.75" customHeight="1" x14ac:dyDescent="0.25">
      <c r="J551" s="55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spans="10:26" ht="12.75" customHeight="1" x14ac:dyDescent="0.25">
      <c r="J552" s="55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spans="10:26" ht="12.75" customHeight="1" x14ac:dyDescent="0.25">
      <c r="J553" s="55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spans="10:26" ht="12.75" customHeight="1" x14ac:dyDescent="0.25">
      <c r="J554" s="55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spans="10:26" ht="12.75" customHeight="1" x14ac:dyDescent="0.25">
      <c r="J555" s="55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spans="10:26" ht="12.75" customHeight="1" x14ac:dyDescent="0.25">
      <c r="J556" s="55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spans="10:26" ht="12.75" customHeight="1" x14ac:dyDescent="0.25">
      <c r="J557" s="55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spans="10:26" ht="12.75" customHeight="1" x14ac:dyDescent="0.25">
      <c r="J558" s="55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spans="10:26" ht="12.75" customHeight="1" x14ac:dyDescent="0.25">
      <c r="J559" s="55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spans="10:26" ht="12.75" customHeight="1" x14ac:dyDescent="0.25">
      <c r="J560" s="55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spans="10:26" ht="12.75" customHeight="1" x14ac:dyDescent="0.25">
      <c r="J561" s="55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spans="10:26" ht="12.75" customHeight="1" x14ac:dyDescent="0.25">
      <c r="J562" s="55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spans="10:26" ht="12.75" customHeight="1" x14ac:dyDescent="0.25">
      <c r="J563" s="55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spans="10:26" ht="12.75" customHeight="1" x14ac:dyDescent="0.25">
      <c r="J564" s="55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spans="10:26" ht="12.75" customHeight="1" x14ac:dyDescent="0.25">
      <c r="J565" s="55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spans="10:26" ht="12.75" customHeight="1" x14ac:dyDescent="0.25">
      <c r="J566" s="55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spans="10:26" ht="12.75" customHeight="1" x14ac:dyDescent="0.25">
      <c r="J567" s="55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spans="10:26" ht="12.75" customHeight="1" x14ac:dyDescent="0.25">
      <c r="J568" s="55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spans="10:26" ht="12.75" customHeight="1" x14ac:dyDescent="0.25">
      <c r="J569" s="55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spans="10:26" ht="12.75" customHeight="1" x14ac:dyDescent="0.25">
      <c r="J570" s="55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spans="10:26" ht="12.75" customHeight="1" x14ac:dyDescent="0.25">
      <c r="J571" s="55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spans="10:26" ht="12.75" customHeight="1" x14ac:dyDescent="0.25">
      <c r="J572" s="55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spans="10:26" ht="12.75" customHeight="1" x14ac:dyDescent="0.25">
      <c r="J573" s="55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0:26" ht="12.75" customHeight="1" x14ac:dyDescent="0.25">
      <c r="J574" s="55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spans="10:26" ht="12.75" customHeight="1" x14ac:dyDescent="0.25">
      <c r="J575" s="55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spans="10:26" ht="12.75" customHeight="1" x14ac:dyDescent="0.25">
      <c r="J576" s="55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spans="10:26" ht="12.75" customHeight="1" x14ac:dyDescent="0.25">
      <c r="J577" s="55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spans="10:26" ht="12.75" customHeight="1" x14ac:dyDescent="0.25">
      <c r="J578" s="55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spans="10:26" ht="12.75" customHeight="1" x14ac:dyDescent="0.25">
      <c r="J579" s="55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spans="10:26" ht="12.75" customHeight="1" x14ac:dyDescent="0.25">
      <c r="J580" s="55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spans="10:26" ht="12.75" customHeight="1" x14ac:dyDescent="0.25">
      <c r="J581" s="55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spans="10:26" ht="12.75" customHeight="1" x14ac:dyDescent="0.25">
      <c r="J582" s="55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spans="10:26" ht="12.75" customHeight="1" x14ac:dyDescent="0.25">
      <c r="J583" s="55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spans="10:26" ht="12.75" customHeight="1" x14ac:dyDescent="0.25">
      <c r="J584" s="55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spans="10:26" ht="12.75" customHeight="1" x14ac:dyDescent="0.25">
      <c r="J585" s="55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spans="10:26" ht="12.75" customHeight="1" x14ac:dyDescent="0.25">
      <c r="J586" s="55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spans="10:26" ht="12.75" customHeight="1" x14ac:dyDescent="0.25">
      <c r="J587" s="55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spans="10:26" ht="12.75" customHeight="1" x14ac:dyDescent="0.25">
      <c r="J588" s="55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spans="10:26" ht="12.75" customHeight="1" x14ac:dyDescent="0.25">
      <c r="J589" s="55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spans="10:26" ht="12.75" customHeight="1" x14ac:dyDescent="0.25">
      <c r="J590" s="55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spans="10:26" ht="12.75" customHeight="1" x14ac:dyDescent="0.25">
      <c r="J591" s="55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spans="10:26" ht="12.75" customHeight="1" x14ac:dyDescent="0.25">
      <c r="J592" s="55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spans="10:26" ht="12.75" customHeight="1" x14ac:dyDescent="0.25">
      <c r="J593" s="55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spans="10:26" ht="12.75" customHeight="1" x14ac:dyDescent="0.25">
      <c r="J594" s="55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spans="10:26" ht="12.75" customHeight="1" x14ac:dyDescent="0.25">
      <c r="J595" s="55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spans="10:26" ht="12.75" customHeight="1" x14ac:dyDescent="0.25">
      <c r="J596" s="55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spans="10:26" ht="12.75" customHeight="1" x14ac:dyDescent="0.25">
      <c r="J597" s="55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spans="10:26" ht="12.75" customHeight="1" x14ac:dyDescent="0.25">
      <c r="J598" s="55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spans="10:26" ht="12.75" customHeight="1" x14ac:dyDescent="0.25">
      <c r="J599" s="55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spans="10:26" ht="12.75" customHeight="1" x14ac:dyDescent="0.25">
      <c r="J600" s="55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spans="10:26" ht="12.75" customHeight="1" x14ac:dyDescent="0.25">
      <c r="J601" s="55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spans="10:26" ht="12.75" customHeight="1" x14ac:dyDescent="0.25">
      <c r="J602" s="55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spans="10:26" ht="12.75" customHeight="1" x14ac:dyDescent="0.25">
      <c r="J603" s="55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spans="10:26" ht="12.75" customHeight="1" x14ac:dyDescent="0.25">
      <c r="J604" s="55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spans="10:26" ht="12.75" customHeight="1" x14ac:dyDescent="0.25">
      <c r="J605" s="55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spans="10:26" ht="12.75" customHeight="1" x14ac:dyDescent="0.25">
      <c r="J606" s="55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spans="10:26" ht="12.75" customHeight="1" x14ac:dyDescent="0.25">
      <c r="J607" s="55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spans="10:26" ht="12.75" customHeight="1" x14ac:dyDescent="0.25">
      <c r="J608" s="55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spans="10:26" ht="12.75" customHeight="1" x14ac:dyDescent="0.25">
      <c r="J609" s="55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spans="10:26" ht="12.75" customHeight="1" x14ac:dyDescent="0.25">
      <c r="J610" s="55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spans="10:26" ht="12.75" customHeight="1" x14ac:dyDescent="0.25">
      <c r="J611" s="55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spans="10:26" ht="12.75" customHeight="1" x14ac:dyDescent="0.25">
      <c r="J612" s="55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spans="10:26" ht="12.75" customHeight="1" x14ac:dyDescent="0.25">
      <c r="J613" s="55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spans="10:26" ht="12.75" customHeight="1" x14ac:dyDescent="0.25">
      <c r="J614" s="55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spans="10:26" ht="12.75" customHeight="1" x14ac:dyDescent="0.25">
      <c r="J615" s="55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spans="10:26" ht="12.75" customHeight="1" x14ac:dyDescent="0.25">
      <c r="J616" s="55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spans="10:26" ht="12.75" customHeight="1" x14ac:dyDescent="0.25">
      <c r="J617" s="55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spans="10:26" ht="12.75" customHeight="1" x14ac:dyDescent="0.25">
      <c r="J618" s="55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spans="10:26" ht="12.75" customHeight="1" x14ac:dyDescent="0.25">
      <c r="J619" s="55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spans="10:26" ht="12.75" customHeight="1" x14ac:dyDescent="0.25">
      <c r="J620" s="55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spans="10:26" ht="12.75" customHeight="1" x14ac:dyDescent="0.25">
      <c r="J621" s="55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spans="10:26" ht="12.75" customHeight="1" x14ac:dyDescent="0.25">
      <c r="J622" s="55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spans="10:26" ht="12.75" customHeight="1" x14ac:dyDescent="0.25">
      <c r="J623" s="55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spans="10:26" ht="12.75" customHeight="1" x14ac:dyDescent="0.25">
      <c r="J624" s="55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spans="10:26" ht="12.75" customHeight="1" x14ac:dyDescent="0.25">
      <c r="J625" s="55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spans="10:26" ht="12.75" customHeight="1" x14ac:dyDescent="0.25">
      <c r="J626" s="55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spans="10:26" ht="12.75" customHeight="1" x14ac:dyDescent="0.25">
      <c r="J627" s="55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spans="10:26" ht="12.75" customHeight="1" x14ac:dyDescent="0.25">
      <c r="J628" s="55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spans="10:26" ht="12.75" customHeight="1" x14ac:dyDescent="0.25">
      <c r="J629" s="55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spans="10:26" ht="12.75" customHeight="1" x14ac:dyDescent="0.25">
      <c r="J630" s="55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spans="10:26" ht="12.75" customHeight="1" x14ac:dyDescent="0.25">
      <c r="J631" s="55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spans="10:26" ht="12.75" customHeight="1" x14ac:dyDescent="0.25">
      <c r="J632" s="55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spans="10:26" ht="12.75" customHeight="1" x14ac:dyDescent="0.25">
      <c r="J633" s="55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spans="10:26" ht="12.75" customHeight="1" x14ac:dyDescent="0.25">
      <c r="J634" s="55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spans="10:26" ht="12.75" customHeight="1" x14ac:dyDescent="0.25">
      <c r="J635" s="55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spans="10:26" ht="12.75" customHeight="1" x14ac:dyDescent="0.25">
      <c r="J636" s="55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spans="10:26" ht="12.75" customHeight="1" x14ac:dyDescent="0.25">
      <c r="J637" s="55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spans="10:26" ht="12.75" customHeight="1" x14ac:dyDescent="0.25">
      <c r="J638" s="55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spans="10:26" ht="12.75" customHeight="1" x14ac:dyDescent="0.25">
      <c r="J639" s="55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spans="10:26" ht="12.75" customHeight="1" x14ac:dyDescent="0.25">
      <c r="J640" s="55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spans="10:26" ht="12.75" customHeight="1" x14ac:dyDescent="0.25">
      <c r="J641" s="55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spans="10:26" ht="12.75" customHeight="1" x14ac:dyDescent="0.25">
      <c r="J642" s="55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spans="10:26" ht="12.75" customHeight="1" x14ac:dyDescent="0.25">
      <c r="J643" s="55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spans="10:26" ht="12.75" customHeight="1" x14ac:dyDescent="0.25">
      <c r="J644" s="55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spans="10:26" ht="12.75" customHeight="1" x14ac:dyDescent="0.25">
      <c r="J645" s="55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spans="10:26" ht="12.75" customHeight="1" x14ac:dyDescent="0.25">
      <c r="J646" s="55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spans="10:26" ht="12.75" customHeight="1" x14ac:dyDescent="0.25">
      <c r="J647" s="55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spans="10:26" ht="12.75" customHeight="1" x14ac:dyDescent="0.25">
      <c r="J648" s="55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spans="10:26" ht="12.75" customHeight="1" x14ac:dyDescent="0.25">
      <c r="J649" s="55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spans="10:26" ht="12.75" customHeight="1" x14ac:dyDescent="0.25">
      <c r="J650" s="55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spans="10:26" ht="12.75" customHeight="1" x14ac:dyDescent="0.25">
      <c r="J651" s="55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spans="10:26" ht="12.75" customHeight="1" x14ac:dyDescent="0.25">
      <c r="J652" s="55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spans="10:26" ht="12.75" customHeight="1" x14ac:dyDescent="0.25">
      <c r="J653" s="55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spans="10:26" ht="12.75" customHeight="1" x14ac:dyDescent="0.25">
      <c r="J654" s="55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spans="10:26" ht="12.75" customHeight="1" x14ac:dyDescent="0.25">
      <c r="J655" s="55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spans="10:26" ht="12.75" customHeight="1" x14ac:dyDescent="0.25">
      <c r="J656" s="55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spans="10:26" ht="12.75" customHeight="1" x14ac:dyDescent="0.25">
      <c r="J657" s="55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spans="10:26" ht="12.75" customHeight="1" x14ac:dyDescent="0.25">
      <c r="J658" s="55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spans="10:26" ht="12.75" customHeight="1" x14ac:dyDescent="0.25">
      <c r="J659" s="55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spans="10:26" ht="12.75" customHeight="1" x14ac:dyDescent="0.25">
      <c r="J660" s="55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spans="10:26" ht="12.75" customHeight="1" x14ac:dyDescent="0.25">
      <c r="J661" s="55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spans="10:26" ht="12.75" customHeight="1" x14ac:dyDescent="0.25">
      <c r="J662" s="55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spans="10:26" ht="12.75" customHeight="1" x14ac:dyDescent="0.25">
      <c r="J663" s="55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spans="10:26" ht="12.75" customHeight="1" x14ac:dyDescent="0.25">
      <c r="J664" s="55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spans="10:26" ht="12.75" customHeight="1" x14ac:dyDescent="0.25">
      <c r="J665" s="55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spans="10:26" ht="12.75" customHeight="1" x14ac:dyDescent="0.25">
      <c r="J666" s="55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spans="10:26" ht="12.75" customHeight="1" x14ac:dyDescent="0.25">
      <c r="J667" s="55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spans="10:26" ht="12.75" customHeight="1" x14ac:dyDescent="0.25">
      <c r="J668" s="55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spans="10:26" ht="12.75" customHeight="1" x14ac:dyDescent="0.25">
      <c r="J669" s="55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spans="10:26" ht="12.75" customHeight="1" x14ac:dyDescent="0.25">
      <c r="J670" s="55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spans="10:26" ht="12.75" customHeight="1" x14ac:dyDescent="0.25">
      <c r="J671" s="55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spans="10:26" ht="12.75" customHeight="1" x14ac:dyDescent="0.25">
      <c r="J672" s="55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spans="10:26" ht="12.75" customHeight="1" x14ac:dyDescent="0.25">
      <c r="J673" s="55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spans="10:26" ht="12.75" customHeight="1" x14ac:dyDescent="0.25">
      <c r="J674" s="55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spans="10:26" ht="12.75" customHeight="1" x14ac:dyDescent="0.25">
      <c r="J675" s="55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spans="10:26" ht="12.75" customHeight="1" x14ac:dyDescent="0.25">
      <c r="J676" s="55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spans="10:26" ht="12.75" customHeight="1" x14ac:dyDescent="0.25">
      <c r="J677" s="55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spans="10:26" ht="12.75" customHeight="1" x14ac:dyDescent="0.25">
      <c r="J678" s="55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spans="10:26" ht="12.75" customHeight="1" x14ac:dyDescent="0.25">
      <c r="J679" s="55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spans="10:26" ht="12.75" customHeight="1" x14ac:dyDescent="0.25">
      <c r="J680" s="55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spans="10:26" ht="12.75" customHeight="1" x14ac:dyDescent="0.25">
      <c r="J681" s="55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spans="10:26" ht="12.75" customHeight="1" x14ac:dyDescent="0.25">
      <c r="J682" s="55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spans="10:26" ht="12.75" customHeight="1" x14ac:dyDescent="0.25">
      <c r="J683" s="55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spans="10:26" ht="12.75" customHeight="1" x14ac:dyDescent="0.25">
      <c r="J684" s="55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spans="10:26" ht="12.75" customHeight="1" x14ac:dyDescent="0.25">
      <c r="J685" s="55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spans="10:26" ht="12.75" customHeight="1" x14ac:dyDescent="0.25">
      <c r="J686" s="55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spans="10:26" ht="12.75" customHeight="1" x14ac:dyDescent="0.25">
      <c r="J687" s="55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spans="10:26" ht="12.75" customHeight="1" x14ac:dyDescent="0.25">
      <c r="J688" s="55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spans="10:26" ht="12.75" customHeight="1" x14ac:dyDescent="0.25">
      <c r="J689" s="55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spans="10:26" ht="12.75" customHeight="1" x14ac:dyDescent="0.25">
      <c r="J690" s="55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spans="10:26" ht="12.75" customHeight="1" x14ac:dyDescent="0.25">
      <c r="J691" s="55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spans="10:26" ht="12.75" customHeight="1" x14ac:dyDescent="0.25">
      <c r="J692" s="55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spans="10:26" ht="12.75" customHeight="1" x14ac:dyDescent="0.25">
      <c r="J693" s="55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spans="10:26" ht="12.75" customHeight="1" x14ac:dyDescent="0.25">
      <c r="J694" s="55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spans="10:26" ht="12.75" customHeight="1" x14ac:dyDescent="0.25">
      <c r="J695" s="55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spans="10:26" ht="12.75" customHeight="1" x14ac:dyDescent="0.25">
      <c r="J696" s="55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spans="10:26" ht="12.75" customHeight="1" x14ac:dyDescent="0.25">
      <c r="J697" s="55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spans="10:26" ht="12.75" customHeight="1" x14ac:dyDescent="0.25">
      <c r="J698" s="55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spans="10:26" ht="12.75" customHeight="1" x14ac:dyDescent="0.25">
      <c r="J699" s="55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spans="10:26" ht="12.75" customHeight="1" x14ac:dyDescent="0.25">
      <c r="J700" s="55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spans="10:26" ht="12.75" customHeight="1" x14ac:dyDescent="0.25">
      <c r="J701" s="55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spans="10:26" ht="12.75" customHeight="1" x14ac:dyDescent="0.25">
      <c r="J702" s="55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spans="10:26" ht="12.75" customHeight="1" x14ac:dyDescent="0.25">
      <c r="J703" s="55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spans="10:26" ht="12.75" customHeight="1" x14ac:dyDescent="0.25">
      <c r="J704" s="55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spans="10:26" ht="12.75" customHeight="1" x14ac:dyDescent="0.25">
      <c r="J705" s="55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spans="10:26" ht="12.75" customHeight="1" x14ac:dyDescent="0.25">
      <c r="J706" s="55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spans="10:26" ht="12.75" customHeight="1" x14ac:dyDescent="0.25">
      <c r="J707" s="55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spans="10:26" ht="12.75" customHeight="1" x14ac:dyDescent="0.25">
      <c r="J708" s="55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spans="10:26" ht="12.75" customHeight="1" x14ac:dyDescent="0.25">
      <c r="J709" s="55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spans="10:26" ht="12.75" customHeight="1" x14ac:dyDescent="0.25">
      <c r="J710" s="55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spans="10:26" ht="12.75" customHeight="1" x14ac:dyDescent="0.25">
      <c r="J711" s="55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spans="10:26" ht="12.75" customHeight="1" x14ac:dyDescent="0.25">
      <c r="J712" s="55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spans="10:26" ht="12.75" customHeight="1" x14ac:dyDescent="0.25">
      <c r="J713" s="55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spans="10:26" ht="12.75" customHeight="1" x14ac:dyDescent="0.25">
      <c r="J714" s="55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spans="10:26" ht="12.75" customHeight="1" x14ac:dyDescent="0.25">
      <c r="J715" s="55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spans="10:26" ht="12.75" customHeight="1" x14ac:dyDescent="0.25">
      <c r="J716" s="55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spans="10:26" ht="12.75" customHeight="1" x14ac:dyDescent="0.25">
      <c r="J717" s="55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spans="10:26" ht="12.75" customHeight="1" x14ac:dyDescent="0.25">
      <c r="J718" s="55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spans="10:26" ht="12.75" customHeight="1" x14ac:dyDescent="0.25">
      <c r="J719" s="55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spans="10:26" ht="12.75" customHeight="1" x14ac:dyDescent="0.25">
      <c r="J720" s="55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spans="10:26" ht="12.75" customHeight="1" x14ac:dyDescent="0.25">
      <c r="J721" s="55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spans="10:26" ht="12.75" customHeight="1" x14ac:dyDescent="0.25">
      <c r="J722" s="55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spans="10:26" ht="12.75" customHeight="1" x14ac:dyDescent="0.25">
      <c r="J723" s="55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spans="10:26" ht="12.75" customHeight="1" x14ac:dyDescent="0.25">
      <c r="J724" s="55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spans="10:26" ht="12.75" customHeight="1" x14ac:dyDescent="0.25">
      <c r="J725" s="55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spans="10:26" ht="12.75" customHeight="1" x14ac:dyDescent="0.25">
      <c r="J726" s="55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spans="10:26" ht="12.75" customHeight="1" x14ac:dyDescent="0.25">
      <c r="J727" s="55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spans="10:26" ht="12.75" customHeight="1" x14ac:dyDescent="0.25">
      <c r="J728" s="55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spans="10:26" ht="12.75" customHeight="1" x14ac:dyDescent="0.25">
      <c r="J729" s="55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spans="10:26" ht="12.75" customHeight="1" x14ac:dyDescent="0.25">
      <c r="J730" s="55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spans="10:26" ht="12.75" customHeight="1" x14ac:dyDescent="0.25">
      <c r="J731" s="55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spans="10:26" ht="12.75" customHeight="1" x14ac:dyDescent="0.25">
      <c r="J732" s="55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spans="10:26" ht="12.75" customHeight="1" x14ac:dyDescent="0.25">
      <c r="J733" s="55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spans="10:26" ht="12.75" customHeight="1" x14ac:dyDescent="0.25">
      <c r="J734" s="55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spans="10:26" ht="12.75" customHeight="1" x14ac:dyDescent="0.25">
      <c r="J735" s="55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spans="10:26" ht="12.75" customHeight="1" x14ac:dyDescent="0.25">
      <c r="J736" s="55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spans="10:26" ht="12.75" customHeight="1" x14ac:dyDescent="0.25">
      <c r="J737" s="55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spans="10:26" ht="12.75" customHeight="1" x14ac:dyDescent="0.25">
      <c r="J738" s="55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spans="10:26" ht="12.75" customHeight="1" x14ac:dyDescent="0.25">
      <c r="J739" s="55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spans="10:26" ht="12.75" customHeight="1" x14ac:dyDescent="0.25">
      <c r="J740" s="55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spans="10:26" ht="12.75" customHeight="1" x14ac:dyDescent="0.25">
      <c r="J741" s="55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spans="10:26" ht="12.75" customHeight="1" x14ac:dyDescent="0.25">
      <c r="J742" s="55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spans="10:26" ht="12.75" customHeight="1" x14ac:dyDescent="0.25">
      <c r="J743" s="55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spans="10:26" ht="12.75" customHeight="1" x14ac:dyDescent="0.25">
      <c r="J744" s="55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spans="10:26" ht="12.75" customHeight="1" x14ac:dyDescent="0.25">
      <c r="J745" s="55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spans="10:26" ht="12.75" customHeight="1" x14ac:dyDescent="0.25">
      <c r="J746" s="55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spans="10:26" ht="12.75" customHeight="1" x14ac:dyDescent="0.25">
      <c r="J747" s="55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spans="10:26" ht="12.75" customHeight="1" x14ac:dyDescent="0.25">
      <c r="J748" s="55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spans="10:26" ht="12.75" customHeight="1" x14ac:dyDescent="0.25">
      <c r="J749" s="55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spans="10:26" ht="12.75" customHeight="1" x14ac:dyDescent="0.25">
      <c r="J750" s="55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spans="10:26" ht="12.75" customHeight="1" x14ac:dyDescent="0.25">
      <c r="J751" s="55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spans="10:26" ht="12.75" customHeight="1" x14ac:dyDescent="0.25">
      <c r="J752" s="55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spans="10:26" ht="12.75" customHeight="1" x14ac:dyDescent="0.25">
      <c r="J753" s="55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spans="10:26" ht="12.75" customHeight="1" x14ac:dyDescent="0.25">
      <c r="J754" s="55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spans="10:26" ht="12.75" customHeight="1" x14ac:dyDescent="0.25">
      <c r="J755" s="55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spans="10:26" ht="12.75" customHeight="1" x14ac:dyDescent="0.25">
      <c r="J756" s="55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spans="10:26" ht="12.75" customHeight="1" x14ac:dyDescent="0.25">
      <c r="J757" s="55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spans="10:26" ht="12.75" customHeight="1" x14ac:dyDescent="0.25">
      <c r="J758" s="55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spans="10:26" ht="12.75" customHeight="1" x14ac:dyDescent="0.25">
      <c r="J759" s="55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spans="10:26" ht="12.75" customHeight="1" x14ac:dyDescent="0.25">
      <c r="J760" s="55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spans="10:26" ht="12.75" customHeight="1" x14ac:dyDescent="0.25">
      <c r="J761" s="55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spans="10:26" ht="12.75" customHeight="1" x14ac:dyDescent="0.25">
      <c r="J762" s="55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spans="10:26" ht="12.75" customHeight="1" x14ac:dyDescent="0.25">
      <c r="J763" s="55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spans="10:26" ht="12.75" customHeight="1" x14ac:dyDescent="0.25">
      <c r="J764" s="55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spans="10:26" ht="12.75" customHeight="1" x14ac:dyDescent="0.25">
      <c r="J765" s="55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spans="10:26" ht="12.75" customHeight="1" x14ac:dyDescent="0.25">
      <c r="J766" s="55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spans="10:26" ht="12.75" customHeight="1" x14ac:dyDescent="0.25">
      <c r="J767" s="55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spans="10:26" ht="12.75" customHeight="1" x14ac:dyDescent="0.25">
      <c r="J768" s="55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spans="10:26" ht="12.75" customHeight="1" x14ac:dyDescent="0.25">
      <c r="J769" s="55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spans="10:26" ht="12.75" customHeight="1" x14ac:dyDescent="0.25">
      <c r="J770" s="55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spans="10:26" ht="12.75" customHeight="1" x14ac:dyDescent="0.25">
      <c r="J771" s="55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spans="10:26" ht="12.75" customHeight="1" x14ac:dyDescent="0.25">
      <c r="J772" s="55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spans="10:26" ht="12.75" customHeight="1" x14ac:dyDescent="0.25">
      <c r="J773" s="55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spans="10:26" ht="12.75" customHeight="1" x14ac:dyDescent="0.25">
      <c r="J774" s="55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spans="10:26" ht="12.75" customHeight="1" x14ac:dyDescent="0.25">
      <c r="J775" s="55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spans="10:26" ht="12.75" customHeight="1" x14ac:dyDescent="0.25">
      <c r="J776" s="55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spans="10:26" ht="12.75" customHeight="1" x14ac:dyDescent="0.25">
      <c r="J777" s="55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spans="10:26" ht="12.75" customHeight="1" x14ac:dyDescent="0.25">
      <c r="J778" s="55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spans="10:26" ht="12.75" customHeight="1" x14ac:dyDescent="0.25">
      <c r="J779" s="55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spans="10:26" ht="12.75" customHeight="1" x14ac:dyDescent="0.25">
      <c r="J780" s="55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spans="10:26" ht="12.75" customHeight="1" x14ac:dyDescent="0.25">
      <c r="J781" s="55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spans="10:26" ht="12.75" customHeight="1" x14ac:dyDescent="0.25">
      <c r="J782" s="55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spans="10:26" ht="12.75" customHeight="1" x14ac:dyDescent="0.25">
      <c r="J783" s="55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spans="10:26" ht="12.75" customHeight="1" x14ac:dyDescent="0.25">
      <c r="J784" s="55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spans="10:26" ht="12.75" customHeight="1" x14ac:dyDescent="0.25">
      <c r="J785" s="55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spans="10:26" ht="12.75" customHeight="1" x14ac:dyDescent="0.25">
      <c r="J786" s="55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spans="10:26" ht="12.75" customHeight="1" x14ac:dyDescent="0.25">
      <c r="J787" s="55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spans="10:26" ht="12.75" customHeight="1" x14ac:dyDescent="0.25">
      <c r="J788" s="55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spans="10:26" ht="12.75" customHeight="1" x14ac:dyDescent="0.25">
      <c r="J789" s="55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spans="10:26" ht="12.75" customHeight="1" x14ac:dyDescent="0.25">
      <c r="J790" s="55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spans="10:26" ht="12.75" customHeight="1" x14ac:dyDescent="0.25">
      <c r="J791" s="55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spans="10:26" ht="12.75" customHeight="1" x14ac:dyDescent="0.25">
      <c r="J792" s="55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spans="10:26" ht="12.75" customHeight="1" x14ac:dyDescent="0.25">
      <c r="J793" s="55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spans="10:26" ht="12.75" customHeight="1" x14ac:dyDescent="0.25">
      <c r="J794" s="55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spans="10:26" ht="12.75" customHeight="1" x14ac:dyDescent="0.25">
      <c r="J795" s="55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spans="10:26" ht="12.75" customHeight="1" x14ac:dyDescent="0.25">
      <c r="J796" s="55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spans="10:26" ht="12.75" customHeight="1" x14ac:dyDescent="0.25">
      <c r="J797" s="55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spans="10:26" ht="12.75" customHeight="1" x14ac:dyDescent="0.25">
      <c r="J798" s="55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spans="10:26" ht="12.75" customHeight="1" x14ac:dyDescent="0.25">
      <c r="J799" s="55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spans="10:26" ht="12.75" customHeight="1" x14ac:dyDescent="0.25">
      <c r="J800" s="55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spans="10:26" ht="12.75" customHeight="1" x14ac:dyDescent="0.25">
      <c r="J801" s="55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spans="10:26" ht="12.75" customHeight="1" x14ac:dyDescent="0.25">
      <c r="J802" s="55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spans="10:26" ht="12.75" customHeight="1" x14ac:dyDescent="0.25">
      <c r="J803" s="55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spans="10:26" ht="12.75" customHeight="1" x14ac:dyDescent="0.25">
      <c r="J804" s="55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spans="10:26" ht="12.75" customHeight="1" x14ac:dyDescent="0.25">
      <c r="J805" s="55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spans="10:26" ht="12.75" customHeight="1" x14ac:dyDescent="0.25">
      <c r="J806" s="55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spans="10:26" ht="12.75" customHeight="1" x14ac:dyDescent="0.25">
      <c r="J807" s="55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spans="10:26" ht="12.75" customHeight="1" x14ac:dyDescent="0.25">
      <c r="J808" s="55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spans="10:26" ht="12.75" customHeight="1" x14ac:dyDescent="0.25">
      <c r="J809" s="55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spans="10:26" ht="12.75" customHeight="1" x14ac:dyDescent="0.25">
      <c r="J810" s="55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spans="10:26" ht="12.75" customHeight="1" x14ac:dyDescent="0.25">
      <c r="J811" s="55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spans="10:26" ht="12.75" customHeight="1" x14ac:dyDescent="0.25">
      <c r="J812" s="55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spans="10:26" ht="12.75" customHeight="1" x14ac:dyDescent="0.25">
      <c r="J813" s="55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spans="10:26" ht="12.75" customHeight="1" x14ac:dyDescent="0.25">
      <c r="J814" s="55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spans="10:26" ht="12.75" customHeight="1" x14ac:dyDescent="0.25">
      <c r="J815" s="55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spans="10:26" ht="12.75" customHeight="1" x14ac:dyDescent="0.25">
      <c r="J816" s="55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spans="10:26" ht="12.75" customHeight="1" x14ac:dyDescent="0.25">
      <c r="J817" s="55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spans="10:26" ht="12.75" customHeight="1" x14ac:dyDescent="0.25">
      <c r="J818" s="55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spans="10:26" ht="12.75" customHeight="1" x14ac:dyDescent="0.25">
      <c r="J819" s="55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spans="10:26" ht="12.75" customHeight="1" x14ac:dyDescent="0.25">
      <c r="J820" s="55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spans="10:26" ht="12.75" customHeight="1" x14ac:dyDescent="0.25">
      <c r="J821" s="55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spans="10:26" ht="12.75" customHeight="1" x14ac:dyDescent="0.25">
      <c r="J822" s="55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spans="10:26" ht="12.75" customHeight="1" x14ac:dyDescent="0.25">
      <c r="J823" s="55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spans="10:26" ht="12.75" customHeight="1" x14ac:dyDescent="0.25">
      <c r="J824" s="55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spans="10:26" ht="12.75" customHeight="1" x14ac:dyDescent="0.25">
      <c r="J825" s="55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spans="10:26" ht="12.75" customHeight="1" x14ac:dyDescent="0.25">
      <c r="J826" s="55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spans="10:26" ht="12.75" customHeight="1" x14ac:dyDescent="0.25">
      <c r="J827" s="55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spans="10:26" ht="12.75" customHeight="1" x14ac:dyDescent="0.25">
      <c r="J828" s="55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spans="10:26" ht="12.75" customHeight="1" x14ac:dyDescent="0.25">
      <c r="J829" s="55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spans="10:26" ht="12.75" customHeight="1" x14ac:dyDescent="0.25">
      <c r="J830" s="55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spans="10:26" ht="12.75" customHeight="1" x14ac:dyDescent="0.25">
      <c r="J831" s="55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spans="10:26" ht="12.75" customHeight="1" x14ac:dyDescent="0.25">
      <c r="J832" s="55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spans="10:26" ht="12.75" customHeight="1" x14ac:dyDescent="0.25">
      <c r="J833" s="55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spans="10:26" ht="12.75" customHeight="1" x14ac:dyDescent="0.25">
      <c r="J834" s="55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spans="10:26" ht="12.75" customHeight="1" x14ac:dyDescent="0.25">
      <c r="J835" s="55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spans="10:26" ht="12.75" customHeight="1" x14ac:dyDescent="0.25">
      <c r="J836" s="55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spans="10:26" ht="12.75" customHeight="1" x14ac:dyDescent="0.25">
      <c r="J837" s="55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spans="10:26" ht="12.75" customHeight="1" x14ac:dyDescent="0.25">
      <c r="J838" s="55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spans="10:26" ht="12.75" customHeight="1" x14ac:dyDescent="0.25">
      <c r="J839" s="55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spans="10:26" ht="12.75" customHeight="1" x14ac:dyDescent="0.25">
      <c r="J840" s="55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spans="10:26" ht="12.75" customHeight="1" x14ac:dyDescent="0.25">
      <c r="J841" s="55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spans="10:26" ht="12.75" customHeight="1" x14ac:dyDescent="0.25">
      <c r="J842" s="55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spans="10:26" ht="12.75" customHeight="1" x14ac:dyDescent="0.25">
      <c r="J843" s="55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spans="10:26" ht="12.75" customHeight="1" x14ac:dyDescent="0.25">
      <c r="J844" s="55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spans="10:26" ht="12.75" customHeight="1" x14ac:dyDescent="0.25">
      <c r="J845" s="55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spans="10:26" ht="12.75" customHeight="1" x14ac:dyDescent="0.25">
      <c r="J846" s="55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spans="10:26" ht="12.75" customHeight="1" x14ac:dyDescent="0.25">
      <c r="J847" s="55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spans="10:26" ht="12.75" customHeight="1" x14ac:dyDescent="0.25">
      <c r="J848" s="55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spans="10:26" ht="12.75" customHeight="1" x14ac:dyDescent="0.25">
      <c r="J849" s="55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spans="10:26" ht="12.75" customHeight="1" x14ac:dyDescent="0.25">
      <c r="J850" s="55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spans="10:26" ht="12.75" customHeight="1" x14ac:dyDescent="0.25">
      <c r="J851" s="55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spans="10:26" ht="12.75" customHeight="1" x14ac:dyDescent="0.25">
      <c r="J852" s="55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spans="10:26" ht="12.75" customHeight="1" x14ac:dyDescent="0.25">
      <c r="J853" s="55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spans="10:26" ht="12.75" customHeight="1" x14ac:dyDescent="0.25">
      <c r="J854" s="55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spans="10:26" ht="12.75" customHeight="1" x14ac:dyDescent="0.25">
      <c r="J855" s="55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spans="10:26" ht="12.75" customHeight="1" x14ac:dyDescent="0.25">
      <c r="J856" s="55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spans="10:26" ht="12.75" customHeight="1" x14ac:dyDescent="0.25">
      <c r="J857" s="55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spans="10:26" ht="12.75" customHeight="1" x14ac:dyDescent="0.25">
      <c r="J858" s="55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spans="10:26" ht="12.75" customHeight="1" x14ac:dyDescent="0.25">
      <c r="J859" s="55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spans="10:26" ht="12.75" customHeight="1" x14ac:dyDescent="0.25">
      <c r="J860" s="55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spans="10:26" ht="12.75" customHeight="1" x14ac:dyDescent="0.25">
      <c r="J861" s="55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spans="10:26" ht="12.75" customHeight="1" x14ac:dyDescent="0.25">
      <c r="J862" s="55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spans="10:26" ht="12.75" customHeight="1" x14ac:dyDescent="0.25">
      <c r="J863" s="55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spans="10:26" ht="12.75" customHeight="1" x14ac:dyDescent="0.25">
      <c r="J864" s="55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spans="10:26" ht="12.75" customHeight="1" x14ac:dyDescent="0.25">
      <c r="J865" s="55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spans="10:26" ht="12.75" customHeight="1" x14ac:dyDescent="0.25">
      <c r="J866" s="55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spans="10:26" ht="12.75" customHeight="1" x14ac:dyDescent="0.25">
      <c r="J867" s="55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spans="10:26" ht="12.75" customHeight="1" x14ac:dyDescent="0.25">
      <c r="J868" s="55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spans="10:26" ht="12.75" customHeight="1" x14ac:dyDescent="0.25">
      <c r="J869" s="55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spans="10:26" ht="12.75" customHeight="1" x14ac:dyDescent="0.25">
      <c r="J870" s="55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spans="10:26" ht="12.75" customHeight="1" x14ac:dyDescent="0.25">
      <c r="J871" s="55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spans="10:26" ht="12.75" customHeight="1" x14ac:dyDescent="0.25">
      <c r="J872" s="55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spans="10:26" ht="12.75" customHeight="1" x14ac:dyDescent="0.25">
      <c r="J873" s="55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spans="10:26" ht="12.75" customHeight="1" x14ac:dyDescent="0.25">
      <c r="J874" s="55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spans="10:26" ht="12.75" customHeight="1" x14ac:dyDescent="0.25">
      <c r="J875" s="55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spans="10:26" ht="12.75" customHeight="1" x14ac:dyDescent="0.25">
      <c r="J876" s="55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spans="10:26" ht="12.75" customHeight="1" x14ac:dyDescent="0.25">
      <c r="J877" s="55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spans="10:26" ht="12.75" customHeight="1" x14ac:dyDescent="0.25">
      <c r="J878" s="55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spans="10:26" ht="12.75" customHeight="1" x14ac:dyDescent="0.25">
      <c r="J879" s="55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spans="10:26" ht="12.75" customHeight="1" x14ac:dyDescent="0.25">
      <c r="J880" s="55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spans="10:26" ht="12.75" customHeight="1" x14ac:dyDescent="0.25">
      <c r="J881" s="55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spans="10:26" ht="12.75" customHeight="1" x14ac:dyDescent="0.25">
      <c r="J882" s="55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spans="10:26" ht="12.75" customHeight="1" x14ac:dyDescent="0.25">
      <c r="J883" s="55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spans="10:26" ht="12.75" customHeight="1" x14ac:dyDescent="0.25">
      <c r="J884" s="55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spans="10:26" ht="12.75" customHeight="1" x14ac:dyDescent="0.25">
      <c r="J885" s="55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spans="10:26" ht="12.75" customHeight="1" x14ac:dyDescent="0.25">
      <c r="J886" s="55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spans="10:26" ht="12.75" customHeight="1" x14ac:dyDescent="0.25">
      <c r="J887" s="55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spans="10:26" ht="12.75" customHeight="1" x14ac:dyDescent="0.25">
      <c r="J888" s="55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spans="10:26" ht="12.75" customHeight="1" x14ac:dyDescent="0.25">
      <c r="J889" s="55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spans="10:26" ht="12.75" customHeight="1" x14ac:dyDescent="0.25">
      <c r="J890" s="55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spans="10:26" ht="12.75" customHeight="1" x14ac:dyDescent="0.25">
      <c r="J891" s="55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spans="10:26" ht="12.75" customHeight="1" x14ac:dyDescent="0.25">
      <c r="J892" s="55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spans="10:26" ht="12.75" customHeight="1" x14ac:dyDescent="0.25">
      <c r="J893" s="55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spans="10:26" ht="12.75" customHeight="1" x14ac:dyDescent="0.25">
      <c r="J894" s="55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spans="10:26" ht="12.75" customHeight="1" x14ac:dyDescent="0.25">
      <c r="J895" s="55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spans="10:26" ht="12.75" customHeight="1" x14ac:dyDescent="0.25">
      <c r="J896" s="55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spans="10:26" ht="12.75" customHeight="1" x14ac:dyDescent="0.25">
      <c r="J897" s="55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spans="10:26" ht="12.75" customHeight="1" x14ac:dyDescent="0.25">
      <c r="J898" s="55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spans="10:26" ht="12.75" customHeight="1" x14ac:dyDescent="0.25">
      <c r="J899" s="55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spans="10:26" ht="12.75" customHeight="1" x14ac:dyDescent="0.25">
      <c r="J900" s="55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spans="10:26" ht="12.75" customHeight="1" x14ac:dyDescent="0.25">
      <c r="J901" s="55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spans="10:26" ht="12.75" customHeight="1" x14ac:dyDescent="0.25">
      <c r="J902" s="55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spans="10:26" ht="12.75" customHeight="1" x14ac:dyDescent="0.25">
      <c r="J903" s="55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spans="10:26" ht="12.75" customHeight="1" x14ac:dyDescent="0.25">
      <c r="J904" s="55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spans="10:26" ht="12.75" customHeight="1" x14ac:dyDescent="0.25">
      <c r="J905" s="55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spans="10:26" ht="12.75" customHeight="1" x14ac:dyDescent="0.25">
      <c r="J906" s="55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spans="10:26" ht="12.75" customHeight="1" x14ac:dyDescent="0.25">
      <c r="J907" s="55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spans="10:26" ht="12.75" customHeight="1" x14ac:dyDescent="0.25">
      <c r="J908" s="55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spans="10:26" ht="12.75" customHeight="1" x14ac:dyDescent="0.25">
      <c r="J909" s="55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spans="10:26" ht="12.75" customHeight="1" x14ac:dyDescent="0.25">
      <c r="J910" s="55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spans="10:26" ht="12.75" customHeight="1" x14ac:dyDescent="0.25">
      <c r="J911" s="55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spans="10:26" ht="12.75" customHeight="1" x14ac:dyDescent="0.25">
      <c r="J912" s="55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spans="10:26" ht="12.75" customHeight="1" x14ac:dyDescent="0.25">
      <c r="J913" s="55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spans="10:26" ht="12.75" customHeight="1" x14ac:dyDescent="0.25">
      <c r="J914" s="55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spans="10:26" ht="12.75" customHeight="1" x14ac:dyDescent="0.25">
      <c r="J915" s="55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spans="10:26" ht="12.75" customHeight="1" x14ac:dyDescent="0.25">
      <c r="J916" s="55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spans="10:26" ht="12.75" customHeight="1" x14ac:dyDescent="0.25">
      <c r="J917" s="55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spans="10:26" ht="12.75" customHeight="1" x14ac:dyDescent="0.25">
      <c r="J918" s="55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spans="10:26" ht="12.75" customHeight="1" x14ac:dyDescent="0.25">
      <c r="J919" s="55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spans="10:26" ht="12.75" customHeight="1" x14ac:dyDescent="0.25">
      <c r="J920" s="55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spans="10:26" ht="12.75" customHeight="1" x14ac:dyDescent="0.25">
      <c r="J921" s="55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spans="10:26" ht="12.75" customHeight="1" x14ac:dyDescent="0.25">
      <c r="J922" s="55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spans="10:26" ht="12.75" customHeight="1" x14ac:dyDescent="0.25">
      <c r="J923" s="55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spans="10:26" ht="12.75" customHeight="1" x14ac:dyDescent="0.25">
      <c r="J924" s="55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spans="10:26" ht="12.75" customHeight="1" x14ac:dyDescent="0.25">
      <c r="J925" s="55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spans="10:26" ht="12.75" customHeight="1" x14ac:dyDescent="0.25">
      <c r="J926" s="55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spans="10:26" ht="12.75" customHeight="1" x14ac:dyDescent="0.25">
      <c r="J927" s="55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spans="10:26" ht="12.75" customHeight="1" x14ac:dyDescent="0.25">
      <c r="J928" s="55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spans="10:26" ht="12.75" customHeight="1" x14ac:dyDescent="0.25">
      <c r="J929" s="55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spans="10:26" ht="12.75" customHeight="1" x14ac:dyDescent="0.25">
      <c r="J930" s="55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spans="10:26" ht="12.75" customHeight="1" x14ac:dyDescent="0.25">
      <c r="J931" s="55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spans="10:26" ht="12.75" customHeight="1" x14ac:dyDescent="0.25">
      <c r="J932" s="55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spans="10:26" ht="12.75" customHeight="1" x14ac:dyDescent="0.25">
      <c r="J933" s="55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spans="10:26" ht="12.75" customHeight="1" x14ac:dyDescent="0.25">
      <c r="J934" s="55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spans="10:26" ht="12.75" customHeight="1" x14ac:dyDescent="0.25">
      <c r="J935" s="55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spans="10:26" ht="12.75" customHeight="1" x14ac:dyDescent="0.25">
      <c r="J936" s="55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spans="10:26" ht="12.75" customHeight="1" x14ac:dyDescent="0.25">
      <c r="J937" s="55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spans="10:26" ht="12.75" customHeight="1" x14ac:dyDescent="0.25">
      <c r="J938" s="55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spans="10:26" ht="12.75" customHeight="1" x14ac:dyDescent="0.25">
      <c r="J939" s="55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spans="10:26" ht="12.75" customHeight="1" x14ac:dyDescent="0.25">
      <c r="J940" s="55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spans="10:26" ht="12.75" customHeight="1" x14ac:dyDescent="0.25">
      <c r="J941" s="55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spans="10:26" ht="12.75" customHeight="1" x14ac:dyDescent="0.25">
      <c r="J942" s="55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spans="10:26" ht="12.75" customHeight="1" x14ac:dyDescent="0.25">
      <c r="J943" s="55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spans="10:26" ht="12.75" customHeight="1" x14ac:dyDescent="0.25">
      <c r="J944" s="55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spans="10:26" ht="12.75" customHeight="1" x14ac:dyDescent="0.25">
      <c r="J945" s="55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spans="10:26" ht="12.75" customHeight="1" x14ac:dyDescent="0.25">
      <c r="J946" s="55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spans="10:26" ht="12.75" customHeight="1" x14ac:dyDescent="0.25">
      <c r="J947" s="55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spans="10:26" ht="12.75" customHeight="1" x14ac:dyDescent="0.25">
      <c r="J948" s="55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spans="10:26" ht="12.75" customHeight="1" x14ac:dyDescent="0.25">
      <c r="J949" s="55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spans="10:26" ht="12.75" customHeight="1" x14ac:dyDescent="0.25">
      <c r="J950" s="55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spans="10:26" ht="12.75" customHeight="1" x14ac:dyDescent="0.25">
      <c r="J951" s="55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spans="10:26" ht="12.75" customHeight="1" x14ac:dyDescent="0.25">
      <c r="J952" s="55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spans="10:26" ht="12.75" customHeight="1" x14ac:dyDescent="0.25">
      <c r="J953" s="55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spans="10:26" ht="12.75" customHeight="1" x14ac:dyDescent="0.25">
      <c r="J954" s="55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spans="10:26" ht="12.75" customHeight="1" x14ac:dyDescent="0.25">
      <c r="J955" s="55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spans="10:26" ht="12.75" customHeight="1" x14ac:dyDescent="0.25">
      <c r="J956" s="55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spans="10:26" ht="12.75" customHeight="1" x14ac:dyDescent="0.25">
      <c r="J957" s="55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spans="10:26" ht="12.75" customHeight="1" x14ac:dyDescent="0.25">
      <c r="J958" s="55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spans="10:26" ht="12.75" customHeight="1" x14ac:dyDescent="0.25">
      <c r="J959" s="55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spans="10:26" ht="12.75" customHeight="1" x14ac:dyDescent="0.25">
      <c r="J960" s="55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spans="10:26" ht="12.75" customHeight="1" x14ac:dyDescent="0.25">
      <c r="J961" s="55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spans="10:26" ht="12.75" customHeight="1" x14ac:dyDescent="0.25">
      <c r="J962" s="55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spans="10:26" ht="12.75" customHeight="1" x14ac:dyDescent="0.25">
      <c r="J963" s="55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spans="10:26" ht="12.75" customHeight="1" x14ac:dyDescent="0.25">
      <c r="J964" s="55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spans="10:26" ht="12.75" customHeight="1" x14ac:dyDescent="0.25">
      <c r="J965" s="55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spans="10:26" ht="12.75" customHeight="1" x14ac:dyDescent="0.25">
      <c r="J966" s="55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spans="10:26" ht="12.75" customHeight="1" x14ac:dyDescent="0.25">
      <c r="J967" s="55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spans="10:26" ht="12.75" customHeight="1" x14ac:dyDescent="0.25">
      <c r="J968" s="55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spans="10:26" ht="12.75" customHeight="1" x14ac:dyDescent="0.25">
      <c r="J969" s="55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spans="10:26" ht="12.75" customHeight="1" x14ac:dyDescent="0.25">
      <c r="J970" s="55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spans="10:26" ht="12.75" customHeight="1" x14ac:dyDescent="0.25">
      <c r="J971" s="55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spans="10:26" ht="12.75" customHeight="1" x14ac:dyDescent="0.25">
      <c r="J972" s="55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spans="10:26" ht="12.75" customHeight="1" x14ac:dyDescent="0.25">
      <c r="J973" s="55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spans="10:26" ht="12.75" customHeight="1" x14ac:dyDescent="0.25">
      <c r="J974" s="55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spans="10:26" ht="12.75" customHeight="1" x14ac:dyDescent="0.25">
      <c r="J975" s="55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spans="10:26" ht="12.75" customHeight="1" x14ac:dyDescent="0.25">
      <c r="J976" s="55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spans="10:26" ht="12.75" customHeight="1" x14ac:dyDescent="0.25">
      <c r="J977" s="55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spans="10:26" ht="12.75" customHeight="1" x14ac:dyDescent="0.25">
      <c r="J978" s="55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spans="10:26" ht="12.75" customHeight="1" x14ac:dyDescent="0.25">
      <c r="J979" s="55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spans="10:26" ht="12.75" customHeight="1" x14ac:dyDescent="0.25">
      <c r="J980" s="55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spans="10:26" ht="12.75" customHeight="1" x14ac:dyDescent="0.25">
      <c r="J981" s="55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spans="10:26" ht="12.75" customHeight="1" x14ac:dyDescent="0.25">
      <c r="J982" s="55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spans="10:26" ht="12.75" customHeight="1" x14ac:dyDescent="0.25">
      <c r="J983" s="55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spans="10:26" ht="12.75" customHeight="1" x14ac:dyDescent="0.25">
      <c r="J984" s="55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spans="10:26" ht="12.75" customHeight="1" x14ac:dyDescent="0.25">
      <c r="J985" s="55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spans="10:26" ht="12.75" customHeight="1" x14ac:dyDescent="0.25">
      <c r="J986" s="55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spans="10:26" ht="12.75" customHeight="1" x14ac:dyDescent="0.25">
      <c r="J987" s="55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spans="10:26" ht="12.75" customHeight="1" x14ac:dyDescent="0.25">
      <c r="J988" s="55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spans="10:26" ht="12.75" customHeight="1" x14ac:dyDescent="0.25">
      <c r="J989" s="55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spans="10:26" ht="12.75" customHeight="1" x14ac:dyDescent="0.25">
      <c r="J990" s="55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spans="10:26" ht="12.75" customHeight="1" x14ac:dyDescent="0.25">
      <c r="J991" s="55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spans="10:26" ht="12.75" customHeight="1" x14ac:dyDescent="0.25">
      <c r="J992" s="55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spans="10:26" ht="12.75" customHeight="1" x14ac:dyDescent="0.25">
      <c r="J993" s="55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spans="10:26" ht="12.75" customHeight="1" x14ac:dyDescent="0.25">
      <c r="J994" s="55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spans="10:26" ht="12.75" customHeight="1" x14ac:dyDescent="0.25">
      <c r="J995" s="55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spans="10:26" ht="12.75" customHeight="1" x14ac:dyDescent="0.25">
      <c r="J996" s="55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spans="10:26" ht="12.75" customHeight="1" x14ac:dyDescent="0.25">
      <c r="J997" s="55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spans="10:26" ht="12.75" customHeight="1" x14ac:dyDescent="0.25">
      <c r="J998" s="55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spans="10:26" ht="12.75" customHeight="1" x14ac:dyDescent="0.25">
      <c r="J999" s="55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spans="10:26" ht="12.75" customHeight="1" x14ac:dyDescent="0.25">
      <c r="J1000" s="55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pageMargins left="0.7" right="0.7" top="0.75" bottom="0.75" header="0" footer="0"/>
  <pageSetup orientation="landscape"/>
  <headerFooter>
    <oddHeader>&amp;C&amp;A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7">
    <tabColor rgb="FFFCF305"/>
  </sheetPr>
  <dimension ref="A1:Z1000"/>
  <sheetViews>
    <sheetView workbookViewId="0">
      <selection activeCell="E27" sqref="E27"/>
    </sheetView>
  </sheetViews>
  <sheetFormatPr baseColWidth="10" defaultColWidth="12.5546875" defaultRowHeight="15" customHeight="1" x14ac:dyDescent="0.25"/>
  <cols>
    <col min="1" max="2" width="1.77734375" customWidth="1"/>
    <col min="3" max="3" width="57.77734375" customWidth="1"/>
    <col min="4" max="4" width="14.21875" customWidth="1"/>
    <col min="5" max="5" width="15.44140625" customWidth="1"/>
    <col min="6" max="6" width="17.77734375" customWidth="1"/>
    <col min="7" max="7" width="18.77734375" customWidth="1"/>
    <col min="8" max="8" width="15.21875" customWidth="1"/>
    <col min="9" max="9" width="11.21875" customWidth="1"/>
    <col min="10" max="10" width="2.44140625" customWidth="1"/>
    <col min="11" max="11" width="2.21875" hidden="1" customWidth="1"/>
    <col min="12" max="26" width="10" customWidth="1"/>
  </cols>
  <sheetData>
    <row r="1" spans="1:11" ht="18.75" customHeight="1" x14ac:dyDescent="0.25">
      <c r="C1" s="7" t="s">
        <v>117</v>
      </c>
      <c r="D1" s="9"/>
      <c r="E1" s="9"/>
      <c r="F1" s="27"/>
      <c r="G1" s="28"/>
      <c r="H1" s="28"/>
      <c r="I1" s="8" t="s">
        <v>29</v>
      </c>
    </row>
    <row r="2" spans="1:11" ht="12.75" customHeight="1" x14ac:dyDescent="0.25">
      <c r="A2" s="29"/>
      <c r="B2" s="30"/>
      <c r="C2" s="31" t="s">
        <v>381</v>
      </c>
      <c r="D2" s="31"/>
      <c r="E2" s="32"/>
      <c r="F2" s="32"/>
      <c r="G2" s="32"/>
      <c r="H2" s="32"/>
      <c r="I2" s="32"/>
      <c r="J2" s="34"/>
      <c r="K2" s="29"/>
    </row>
    <row r="3" spans="1:11" ht="12.75" customHeight="1" x14ac:dyDescent="0.25">
      <c r="A3" s="36"/>
      <c r="B3" s="37"/>
      <c r="C3" s="38"/>
      <c r="D3" s="26"/>
      <c r="E3" s="26"/>
      <c r="F3" s="26"/>
      <c r="G3" s="26"/>
      <c r="H3" s="26"/>
      <c r="I3" s="26"/>
      <c r="J3" s="57"/>
      <c r="K3" s="36"/>
    </row>
    <row r="4" spans="1:11" ht="12.75" customHeight="1" x14ac:dyDescent="0.25">
      <c r="A4" s="40"/>
      <c r="B4" s="41"/>
      <c r="C4" s="16"/>
      <c r="D4" s="267" t="s">
        <v>287</v>
      </c>
      <c r="E4" s="267" t="s">
        <v>382</v>
      </c>
      <c r="F4" s="267" t="s">
        <v>383</v>
      </c>
      <c r="G4" s="267" t="s">
        <v>384</v>
      </c>
      <c r="H4" s="268" t="s">
        <v>385</v>
      </c>
      <c r="I4" s="269" t="s">
        <v>386</v>
      </c>
      <c r="J4" s="45"/>
      <c r="K4" s="40"/>
    </row>
    <row r="5" spans="1:11" ht="12.75" customHeight="1" x14ac:dyDescent="0.25">
      <c r="A5" s="36"/>
      <c r="B5" s="37"/>
      <c r="C5" s="270"/>
      <c r="D5" s="64"/>
      <c r="E5" s="26"/>
      <c r="F5" s="26"/>
      <c r="G5" s="26"/>
      <c r="H5" s="26"/>
      <c r="I5" s="26"/>
      <c r="J5" s="57"/>
      <c r="K5" s="36"/>
    </row>
    <row r="6" spans="1:11" ht="12.75" customHeight="1" x14ac:dyDescent="0.25">
      <c r="A6" s="40"/>
      <c r="B6" s="41"/>
      <c r="C6" s="271" t="s">
        <v>387</v>
      </c>
      <c r="D6" s="272">
        <f>SUM(D8:D14)</f>
        <v>0</v>
      </c>
      <c r="E6" s="272">
        <f>SUM(E8:E14)</f>
        <v>14350000</v>
      </c>
      <c r="F6" s="272">
        <f>SUM(F8:F14)</f>
        <v>0</v>
      </c>
      <c r="G6" s="272">
        <f>SUM(G8:G14)</f>
        <v>0</v>
      </c>
      <c r="H6" s="273">
        <f>SUM(H8:H14)</f>
        <v>14350000</v>
      </c>
      <c r="I6" s="274"/>
      <c r="J6" s="45"/>
      <c r="K6" s="40"/>
    </row>
    <row r="7" spans="1:11" ht="10.5" customHeight="1" x14ac:dyDescent="0.25">
      <c r="A7" s="36"/>
      <c r="B7" s="37"/>
      <c r="C7" s="275" t="s">
        <v>388</v>
      </c>
      <c r="D7" s="276"/>
      <c r="E7" s="276"/>
      <c r="F7" s="276"/>
      <c r="G7" s="276"/>
      <c r="H7" s="276"/>
      <c r="I7" s="277">
        <f>+D6+E6+F6+G6</f>
        <v>14350000</v>
      </c>
      <c r="J7" s="57"/>
      <c r="K7" s="36"/>
    </row>
    <row r="8" spans="1:11" ht="11.25" customHeight="1" x14ac:dyDescent="0.25">
      <c r="A8" s="36"/>
      <c r="B8" s="37"/>
      <c r="C8" s="24" t="s">
        <v>8</v>
      </c>
      <c r="D8" s="278"/>
      <c r="E8" s="278"/>
      <c r="F8" s="272">
        <v>0</v>
      </c>
      <c r="G8" s="278">
        <v>0</v>
      </c>
      <c r="H8" s="279">
        <f>+' Inversiones Fijas y Diferidas'!G66</f>
        <v>0</v>
      </c>
      <c r="I8" s="274">
        <f>+D8+E8+G8</f>
        <v>0</v>
      </c>
      <c r="J8" s="57"/>
      <c r="K8" s="36"/>
    </row>
    <row r="9" spans="1:11" ht="11.25" customHeight="1" x14ac:dyDescent="0.25">
      <c r="A9" s="36"/>
      <c r="B9" s="37"/>
      <c r="C9" s="24" t="s">
        <v>269</v>
      </c>
      <c r="D9" s="278"/>
      <c r="E9" s="278"/>
      <c r="F9" s="272">
        <v>0</v>
      </c>
      <c r="G9" s="278">
        <v>0</v>
      </c>
      <c r="H9" s="279"/>
      <c r="I9" s="274">
        <f>+D9+E9+G9</f>
        <v>0</v>
      </c>
      <c r="J9" s="57"/>
      <c r="K9" s="36"/>
    </row>
    <row r="10" spans="1:11" ht="11.25" customHeight="1" x14ac:dyDescent="0.25">
      <c r="A10" s="36"/>
      <c r="B10" s="37"/>
      <c r="C10" s="24" t="s">
        <v>14</v>
      </c>
      <c r="D10" s="278"/>
      <c r="E10" s="278"/>
      <c r="F10" s="278">
        <v>0</v>
      </c>
      <c r="G10" s="278">
        <v>0</v>
      </c>
      <c r="H10" s="279">
        <f>+' Inversiones Fijas y Diferidas'!G105</f>
        <v>0</v>
      </c>
      <c r="I10" s="274">
        <f>+D10+E10+F10+G10</f>
        <v>0</v>
      </c>
      <c r="J10" s="57"/>
      <c r="K10" s="36"/>
    </row>
    <row r="11" spans="1:11" ht="11.25" customHeight="1" x14ac:dyDescent="0.25">
      <c r="A11" s="36"/>
      <c r="B11" s="37"/>
      <c r="C11" s="24" t="s">
        <v>274</v>
      </c>
      <c r="D11" s="278"/>
      <c r="E11" s="278"/>
      <c r="F11" s="278">
        <v>0</v>
      </c>
      <c r="G11" s="278">
        <v>0</v>
      </c>
      <c r="H11" s="279">
        <f>+' Inversiones Fijas y Diferidas'!G106</f>
        <v>0</v>
      </c>
      <c r="I11" s="274">
        <f>+D11+E11+F11+G11</f>
        <v>0</v>
      </c>
      <c r="J11" s="57"/>
      <c r="K11" s="36"/>
    </row>
    <row r="12" spans="1:11" ht="12" customHeight="1" x14ac:dyDescent="0.25">
      <c r="A12" s="36"/>
      <c r="B12" s="37"/>
      <c r="C12" s="24" t="s">
        <v>153</v>
      </c>
      <c r="D12" s="278"/>
      <c r="E12" s="278">
        <v>4500000</v>
      </c>
      <c r="F12" s="278">
        <v>0</v>
      </c>
      <c r="G12" s="278">
        <v>0</v>
      </c>
      <c r="H12" s="279">
        <f>+' Inversiones Fijas y Diferidas'!G107</f>
        <v>4500000</v>
      </c>
      <c r="I12" s="274">
        <f>+D12+E12+F12+G12</f>
        <v>4500000</v>
      </c>
      <c r="J12" s="57"/>
      <c r="K12" s="36"/>
    </row>
    <row r="13" spans="1:11" ht="12.75" customHeight="1" x14ac:dyDescent="0.25">
      <c r="A13" s="36"/>
      <c r="B13" s="37"/>
      <c r="C13" s="24" t="s">
        <v>297</v>
      </c>
      <c r="D13" s="278"/>
      <c r="E13" s="278"/>
      <c r="F13" s="278">
        <v>0</v>
      </c>
      <c r="G13" s="278">
        <v>0</v>
      </c>
      <c r="H13" s="279">
        <f>+' Inversiones Fijas y Diferidas'!G108</f>
        <v>0</v>
      </c>
      <c r="I13" s="274">
        <f>+D13+E13+F13+G13</f>
        <v>0</v>
      </c>
      <c r="J13" s="57"/>
      <c r="K13" s="36"/>
    </row>
    <row r="14" spans="1:11" ht="12.75" customHeight="1" x14ac:dyDescent="0.25">
      <c r="A14" s="36"/>
      <c r="B14" s="37"/>
      <c r="C14" s="24" t="s">
        <v>389</v>
      </c>
      <c r="D14" s="278"/>
      <c r="E14" s="278">
        <v>9850000</v>
      </c>
      <c r="F14" s="278">
        <v>0</v>
      </c>
      <c r="G14" s="278">
        <v>0</v>
      </c>
      <c r="H14" s="279">
        <f>+' Inversiones Fijas y Diferidas'!G125</f>
        <v>9850000</v>
      </c>
      <c r="I14" s="274">
        <f>+D14+E14+F14+G14</f>
        <v>9850000</v>
      </c>
      <c r="J14" s="57"/>
      <c r="K14" s="36"/>
    </row>
    <row r="15" spans="1:11" ht="12.75" customHeight="1" x14ac:dyDescent="0.25">
      <c r="A15" s="40"/>
      <c r="B15" s="41"/>
      <c r="C15" s="16" t="s">
        <v>390</v>
      </c>
      <c r="D15" s="272">
        <f>SUM(D17:D21)</f>
        <v>0</v>
      </c>
      <c r="E15" s="272">
        <f>SUM(E17:E21)</f>
        <v>86139442</v>
      </c>
      <c r="F15" s="272">
        <f>SUM(F17:F21)</f>
        <v>0</v>
      </c>
      <c r="G15" s="272">
        <f>SUM(G17:G21)</f>
        <v>6700000</v>
      </c>
      <c r="H15" s="273">
        <f>SUM(H17:H21)</f>
        <v>92839442</v>
      </c>
      <c r="I15" s="274"/>
      <c r="J15" s="45"/>
      <c r="K15" s="40"/>
    </row>
    <row r="16" spans="1:11" ht="11.25" customHeight="1" x14ac:dyDescent="0.25">
      <c r="A16" s="40"/>
      <c r="B16" s="41"/>
      <c r="C16" s="280" t="s">
        <v>391</v>
      </c>
      <c r="D16" s="276"/>
      <c r="E16" s="276"/>
      <c r="F16" s="276"/>
      <c r="G16" s="276"/>
      <c r="H16" s="276"/>
      <c r="I16" s="277">
        <f>+D15+E15+F15+G15</f>
        <v>92839442</v>
      </c>
      <c r="J16" s="45"/>
      <c r="K16" s="40"/>
    </row>
    <row r="17" spans="1:11" ht="12.75" customHeight="1" x14ac:dyDescent="0.25">
      <c r="A17" s="40"/>
      <c r="B17" s="41"/>
      <c r="C17" s="24" t="s">
        <v>392</v>
      </c>
      <c r="D17" s="278"/>
      <c r="E17" s="278"/>
      <c r="F17" s="272">
        <v>0</v>
      </c>
      <c r="G17" s="278">
        <v>0</v>
      </c>
      <c r="H17" s="279">
        <f>ROUND(+'Flujo de Caja'!D47,0)</f>
        <v>-174279244</v>
      </c>
      <c r="I17" s="274">
        <f>+D17+E17+G17</f>
        <v>0</v>
      </c>
      <c r="J17" s="45"/>
      <c r="K17" s="40"/>
    </row>
    <row r="18" spans="1:11" ht="12.75" customHeight="1" x14ac:dyDescent="0.25">
      <c r="A18" s="40"/>
      <c r="B18" s="41"/>
      <c r="C18" s="24" t="s">
        <v>328</v>
      </c>
      <c r="D18" s="278"/>
      <c r="E18" s="278"/>
      <c r="F18" s="272">
        <v>0</v>
      </c>
      <c r="G18" s="278">
        <v>0</v>
      </c>
      <c r="H18" s="279">
        <f>ROUND(+'Capital de Trabajo'!E8,0)</f>
        <v>54000000</v>
      </c>
      <c r="I18" s="274">
        <f>+D18+E18+G18</f>
        <v>0</v>
      </c>
      <c r="J18" s="45"/>
      <c r="K18" s="40"/>
    </row>
    <row r="19" spans="1:11" ht="12.75" hidden="1" customHeight="1" x14ac:dyDescent="0.25">
      <c r="A19" s="40"/>
      <c r="B19" s="41"/>
      <c r="C19" s="24"/>
      <c r="D19" s="278"/>
      <c r="E19" s="278"/>
      <c r="F19" s="278">
        <v>0</v>
      </c>
      <c r="G19" s="278">
        <v>0</v>
      </c>
      <c r="H19" s="279">
        <f>+'Capital de Trabajo'!E21</f>
        <v>0</v>
      </c>
      <c r="I19" s="274">
        <f>+D19+E19+F19+G19</f>
        <v>0</v>
      </c>
      <c r="J19" s="45"/>
      <c r="K19" s="40"/>
    </row>
    <row r="20" spans="1:11" ht="12.75" hidden="1" customHeight="1" x14ac:dyDescent="0.25">
      <c r="A20" s="40"/>
      <c r="B20" s="41"/>
      <c r="C20" s="24"/>
      <c r="D20" s="278"/>
      <c r="E20" s="278"/>
      <c r="F20" s="272">
        <v>0</v>
      </c>
      <c r="G20" s="278">
        <v>0</v>
      </c>
      <c r="H20" s="279">
        <f>+'Capital de Trabajo'!E18</f>
        <v>0</v>
      </c>
      <c r="I20" s="274">
        <f>+D20+E20+G20</f>
        <v>0</v>
      </c>
      <c r="J20" s="45"/>
      <c r="K20" s="40"/>
    </row>
    <row r="21" spans="1:11" ht="12.75" customHeight="1" x14ac:dyDescent="0.25">
      <c r="A21" s="36"/>
      <c r="B21" s="37"/>
      <c r="C21" s="24" t="s">
        <v>393</v>
      </c>
      <c r="D21" s="278"/>
      <c r="E21" s="278">
        <v>86139442</v>
      </c>
      <c r="F21" s="278">
        <v>0</v>
      </c>
      <c r="G21" s="278">
        <v>6700000</v>
      </c>
      <c r="H21" s="279">
        <f>ROUND(+'Capital de Trabajo'!E15,0)</f>
        <v>213118686</v>
      </c>
      <c r="I21" s="274">
        <f>+D21+E21+G21</f>
        <v>92839442</v>
      </c>
      <c r="J21" s="57"/>
      <c r="K21" s="36"/>
    </row>
    <row r="22" spans="1:11" ht="12.75" hidden="1" customHeight="1" x14ac:dyDescent="0.25">
      <c r="A22" s="25"/>
      <c r="B22" s="65"/>
      <c r="C22" s="281"/>
      <c r="D22" s="282"/>
      <c r="E22" s="282"/>
      <c r="F22" s="282"/>
      <c r="G22" s="282"/>
      <c r="H22" s="282"/>
      <c r="I22" s="274"/>
      <c r="J22" s="67"/>
      <c r="K22" s="25"/>
    </row>
    <row r="23" spans="1:11" ht="0.75" hidden="1" customHeight="1" x14ac:dyDescent="0.25">
      <c r="A23" s="36"/>
      <c r="B23" s="37"/>
      <c r="C23" s="281"/>
      <c r="D23" s="282"/>
      <c r="E23" s="282"/>
      <c r="F23" s="282"/>
      <c r="G23" s="282"/>
      <c r="H23" s="282"/>
      <c r="I23" s="274"/>
      <c r="J23" s="57"/>
      <c r="K23" s="36"/>
    </row>
    <row r="24" spans="1:11" ht="12.75" customHeight="1" x14ac:dyDescent="0.25">
      <c r="A24" s="40"/>
      <c r="B24" s="41"/>
      <c r="C24" s="16" t="s">
        <v>394</v>
      </c>
      <c r="D24" s="272">
        <f>SUM(D26:D41)</f>
        <v>0</v>
      </c>
      <c r="E24" s="272">
        <f>SUM(E26:E41)</f>
        <v>2804000</v>
      </c>
      <c r="F24" s="272">
        <f>SUM(F26:F41)</f>
        <v>0</v>
      </c>
      <c r="G24" s="272">
        <f>SUM(G26:G41)</f>
        <v>0</v>
      </c>
      <c r="H24" s="283">
        <f>SUM(H26:H41)</f>
        <v>2804000</v>
      </c>
      <c r="I24" s="274"/>
      <c r="J24" s="45"/>
      <c r="K24" s="40"/>
    </row>
    <row r="25" spans="1:11" ht="10.5" customHeight="1" x14ac:dyDescent="0.25">
      <c r="A25" s="36"/>
      <c r="B25" s="37"/>
      <c r="C25" s="280" t="s">
        <v>395</v>
      </c>
      <c r="D25" s="276"/>
      <c r="E25" s="276"/>
      <c r="F25" s="276"/>
      <c r="G25" s="276"/>
      <c r="H25" s="276"/>
      <c r="I25" s="277">
        <f>+D24+E24+F24+G24</f>
        <v>2804000</v>
      </c>
      <c r="J25" s="57"/>
      <c r="K25" s="36"/>
    </row>
    <row r="26" spans="1:11" ht="12.75" customHeight="1" x14ac:dyDescent="0.25">
      <c r="A26" s="36"/>
      <c r="B26" s="37"/>
      <c r="C26" s="226" t="s">
        <v>306</v>
      </c>
      <c r="D26" s="278"/>
      <c r="E26" s="278">
        <v>50000</v>
      </c>
      <c r="F26" s="278">
        <v>0</v>
      </c>
      <c r="G26" s="278">
        <v>0</v>
      </c>
      <c r="H26" s="279">
        <f>' Inversiones Fijas y Diferidas'!G135</f>
        <v>50000</v>
      </c>
      <c r="I26" s="284">
        <f t="shared" ref="I26:I40" si="0">+D26+E26+F26+G26</f>
        <v>50000</v>
      </c>
      <c r="J26" s="57"/>
      <c r="K26" s="36"/>
    </row>
    <row r="27" spans="1:11" ht="12.75" customHeight="1" x14ac:dyDescent="0.25">
      <c r="A27" s="36"/>
      <c r="B27" s="37"/>
      <c r="C27" s="226" t="s">
        <v>307</v>
      </c>
      <c r="D27" s="278"/>
      <c r="E27" s="278">
        <v>279000</v>
      </c>
      <c r="F27" s="278">
        <v>0</v>
      </c>
      <c r="G27" s="278">
        <v>0</v>
      </c>
      <c r="H27" s="279">
        <f>' Inversiones Fijas y Diferidas'!G136</f>
        <v>279000</v>
      </c>
      <c r="I27" s="284">
        <f t="shared" si="0"/>
        <v>279000</v>
      </c>
      <c r="J27" s="57"/>
      <c r="K27" s="36"/>
    </row>
    <row r="28" spans="1:11" ht="13.5" customHeight="1" x14ac:dyDescent="0.25">
      <c r="A28" s="36"/>
      <c r="B28" s="37"/>
      <c r="C28" s="226" t="s">
        <v>308</v>
      </c>
      <c r="D28" s="278"/>
      <c r="E28" s="278">
        <v>75000</v>
      </c>
      <c r="F28" s="278">
        <v>0</v>
      </c>
      <c r="G28" s="278">
        <v>0</v>
      </c>
      <c r="H28" s="279">
        <f>' Inversiones Fijas y Diferidas'!G137</f>
        <v>75000</v>
      </c>
      <c r="I28" s="284">
        <f t="shared" si="0"/>
        <v>75000</v>
      </c>
      <c r="J28" s="57"/>
      <c r="K28" s="36"/>
    </row>
    <row r="29" spans="1:11" ht="12.75" customHeight="1" x14ac:dyDescent="0.25">
      <c r="A29" s="36"/>
      <c r="B29" s="37"/>
      <c r="C29" s="226" t="s">
        <v>309</v>
      </c>
      <c r="D29" s="278"/>
      <c r="E29" s="278"/>
      <c r="F29" s="278">
        <v>0</v>
      </c>
      <c r="G29" s="278">
        <v>0</v>
      </c>
      <c r="H29" s="279">
        <f>' Inversiones Fijas y Diferidas'!G138</f>
        <v>0</v>
      </c>
      <c r="I29" s="284">
        <f t="shared" si="0"/>
        <v>0</v>
      </c>
      <c r="J29" s="57"/>
      <c r="K29" s="36"/>
    </row>
    <row r="30" spans="1:11" ht="12.75" customHeight="1" x14ac:dyDescent="0.25">
      <c r="A30" s="36"/>
      <c r="B30" s="37"/>
      <c r="C30" s="226" t="s">
        <v>310</v>
      </c>
      <c r="D30" s="278"/>
      <c r="E30" s="278"/>
      <c r="F30" s="278">
        <v>0</v>
      </c>
      <c r="G30" s="278">
        <v>0</v>
      </c>
      <c r="H30" s="279">
        <f>' Inversiones Fijas y Diferidas'!G139</f>
        <v>0</v>
      </c>
      <c r="I30" s="284">
        <f t="shared" si="0"/>
        <v>0</v>
      </c>
      <c r="J30" s="57"/>
      <c r="K30" s="36"/>
    </row>
    <row r="31" spans="1:11" ht="12.75" customHeight="1" x14ac:dyDescent="0.25">
      <c r="A31" s="36"/>
      <c r="B31" s="37"/>
      <c r="C31" s="226" t="s">
        <v>311</v>
      </c>
      <c r="D31" s="278"/>
      <c r="E31" s="278"/>
      <c r="F31" s="278">
        <v>0</v>
      </c>
      <c r="G31" s="278">
        <v>0</v>
      </c>
      <c r="H31" s="279">
        <f>' Inversiones Fijas y Diferidas'!G140</f>
        <v>0</v>
      </c>
      <c r="I31" s="284">
        <f t="shared" si="0"/>
        <v>0</v>
      </c>
      <c r="J31" s="57"/>
      <c r="K31" s="36"/>
    </row>
    <row r="32" spans="1:11" ht="12.75" customHeight="1" x14ac:dyDescent="0.25">
      <c r="A32" s="36"/>
      <c r="B32" s="37"/>
      <c r="C32" s="226" t="s">
        <v>312</v>
      </c>
      <c r="D32" s="278"/>
      <c r="E32" s="278"/>
      <c r="F32" s="278">
        <v>0</v>
      </c>
      <c r="G32" s="278">
        <v>0</v>
      </c>
      <c r="H32" s="279">
        <f>' Inversiones Fijas y Diferidas'!G141</f>
        <v>0</v>
      </c>
      <c r="I32" s="284">
        <f t="shared" si="0"/>
        <v>0</v>
      </c>
      <c r="J32" s="57"/>
      <c r="K32" s="36"/>
    </row>
    <row r="33" spans="1:26" ht="12.75" customHeight="1" x14ac:dyDescent="0.25">
      <c r="A33" s="36"/>
      <c r="B33" s="37"/>
      <c r="C33" s="226" t="s">
        <v>313</v>
      </c>
      <c r="D33" s="278"/>
      <c r="E33" s="278"/>
      <c r="F33" s="278">
        <v>0</v>
      </c>
      <c r="G33" s="278">
        <v>0</v>
      </c>
      <c r="H33" s="279">
        <f>' Inversiones Fijas y Diferidas'!G142</f>
        <v>0</v>
      </c>
      <c r="I33" s="284">
        <f t="shared" si="0"/>
        <v>0</v>
      </c>
      <c r="J33" s="57"/>
      <c r="K33" s="36"/>
    </row>
    <row r="34" spans="1:26" ht="12.75" customHeight="1" x14ac:dyDescent="0.25">
      <c r="A34" s="36"/>
      <c r="B34" s="37"/>
      <c r="C34" s="226" t="s">
        <v>314</v>
      </c>
      <c r="D34" s="278"/>
      <c r="E34" s="278"/>
      <c r="F34" s="278">
        <v>0</v>
      </c>
      <c r="G34" s="278">
        <v>0</v>
      </c>
      <c r="H34" s="279">
        <f>' Inversiones Fijas y Diferidas'!G143</f>
        <v>0</v>
      </c>
      <c r="I34" s="284">
        <f t="shared" si="0"/>
        <v>0</v>
      </c>
      <c r="J34" s="57"/>
      <c r="K34" s="36"/>
    </row>
    <row r="35" spans="1:26" ht="12.75" customHeight="1" x14ac:dyDescent="0.25">
      <c r="A35" s="36"/>
      <c r="B35" s="37"/>
      <c r="C35" s="226" t="s">
        <v>315</v>
      </c>
      <c r="D35" s="278"/>
      <c r="E35" s="278"/>
      <c r="F35" s="278">
        <v>0</v>
      </c>
      <c r="G35" s="278">
        <v>0</v>
      </c>
      <c r="H35" s="279">
        <f>' Inversiones Fijas y Diferidas'!G144</f>
        <v>0</v>
      </c>
      <c r="I35" s="284">
        <f t="shared" si="0"/>
        <v>0</v>
      </c>
      <c r="J35" s="57"/>
      <c r="K35" s="36"/>
    </row>
    <row r="36" spans="1:26" ht="12.75" customHeight="1" x14ac:dyDescent="0.25">
      <c r="A36" s="36"/>
      <c r="B36" s="37"/>
      <c r="C36" s="226" t="s">
        <v>316</v>
      </c>
      <c r="D36" s="278"/>
      <c r="E36" s="278">
        <v>800000</v>
      </c>
      <c r="F36" s="278">
        <v>0</v>
      </c>
      <c r="G36" s="278">
        <v>0</v>
      </c>
      <c r="H36" s="279">
        <f>' Inversiones Fijas y Diferidas'!G145</f>
        <v>800000</v>
      </c>
      <c r="I36" s="284">
        <f t="shared" si="0"/>
        <v>800000</v>
      </c>
      <c r="J36" s="57"/>
      <c r="K36" s="36"/>
    </row>
    <row r="37" spans="1:26" ht="12.75" customHeight="1" x14ac:dyDescent="0.25">
      <c r="A37" s="36"/>
      <c r="B37" s="37"/>
      <c r="C37" s="226" t="s">
        <v>317</v>
      </c>
      <c r="D37" s="278"/>
      <c r="E37" s="278"/>
      <c r="F37" s="278">
        <v>0</v>
      </c>
      <c r="G37" s="278">
        <v>0</v>
      </c>
      <c r="H37" s="279">
        <f>' Inversiones Fijas y Diferidas'!G146</f>
        <v>480000</v>
      </c>
      <c r="I37" s="284">
        <f t="shared" si="0"/>
        <v>0</v>
      </c>
      <c r="J37" s="57"/>
      <c r="K37" s="36"/>
    </row>
    <row r="38" spans="1:26" ht="12.75" customHeight="1" x14ac:dyDescent="0.25">
      <c r="A38" s="36"/>
      <c r="B38" s="37"/>
      <c r="C38" s="226" t="s">
        <v>318</v>
      </c>
      <c r="D38" s="278"/>
      <c r="E38" s="278">
        <v>480000</v>
      </c>
      <c r="F38" s="278">
        <v>0</v>
      </c>
      <c r="G38" s="278">
        <v>0</v>
      </c>
      <c r="H38" s="279">
        <f>' Inversiones Fijas y Diferidas'!G147</f>
        <v>1120000</v>
      </c>
      <c r="I38" s="284">
        <f t="shared" si="0"/>
        <v>480000</v>
      </c>
      <c r="J38" s="57"/>
      <c r="K38" s="36"/>
    </row>
    <row r="39" spans="1:26" ht="12.75" customHeight="1" x14ac:dyDescent="0.25">
      <c r="A39" s="36"/>
      <c r="B39" s="37"/>
      <c r="C39" s="226" t="s">
        <v>319</v>
      </c>
      <c r="D39" s="278"/>
      <c r="E39" s="278"/>
      <c r="F39" s="278">
        <v>0</v>
      </c>
      <c r="G39" s="278">
        <v>0</v>
      </c>
      <c r="H39" s="279">
        <f>' Inversiones Fijas y Diferidas'!G148</f>
        <v>0</v>
      </c>
      <c r="I39" s="284">
        <f t="shared" si="0"/>
        <v>0</v>
      </c>
      <c r="J39" s="57"/>
      <c r="K39" s="36"/>
    </row>
    <row r="40" spans="1:26" ht="12.75" customHeight="1" x14ac:dyDescent="0.25">
      <c r="A40" s="36"/>
      <c r="B40" s="37"/>
      <c r="C40" s="24" t="s">
        <v>320</v>
      </c>
      <c r="D40" s="278"/>
      <c r="E40" s="278">
        <v>1120000</v>
      </c>
      <c r="F40" s="278">
        <v>0</v>
      </c>
      <c r="G40" s="278">
        <v>0</v>
      </c>
      <c r="H40" s="279">
        <f>' Inversiones Fijas y Diferidas'!G159</f>
        <v>0</v>
      </c>
      <c r="I40" s="284">
        <f t="shared" si="0"/>
        <v>1120000</v>
      </c>
      <c r="J40" s="57"/>
      <c r="K40" s="36"/>
    </row>
    <row r="41" spans="1:26" ht="12.75" customHeight="1" x14ac:dyDescent="0.25">
      <c r="A41" s="36"/>
      <c r="B41" s="37"/>
      <c r="C41" s="24" t="s">
        <v>396</v>
      </c>
      <c r="D41" s="278"/>
      <c r="E41" s="278"/>
      <c r="F41" s="272">
        <v>0</v>
      </c>
      <c r="G41" s="278">
        <v>0</v>
      </c>
      <c r="H41" s="279">
        <f>' Inversiones Fijas y Diferidas'!G166</f>
        <v>0</v>
      </c>
      <c r="I41" s="212">
        <f>+D41+E41+G41</f>
        <v>0</v>
      </c>
      <c r="J41" s="57"/>
      <c r="K41" s="36"/>
    </row>
    <row r="42" spans="1:26" ht="12.75" customHeight="1" x14ac:dyDescent="0.25">
      <c r="A42" s="40"/>
      <c r="B42" s="41"/>
      <c r="C42" s="285" t="s">
        <v>397</v>
      </c>
      <c r="D42" s="286">
        <f>ROUND(+Balance!D45,0)</f>
        <v>31324610</v>
      </c>
      <c r="E42" s="279">
        <f>+'Estructura de Capital'!E84</f>
        <v>71968832</v>
      </c>
      <c r="F42" s="286">
        <f>+'Estructura de Capital'!E83</f>
        <v>0</v>
      </c>
      <c r="G42" s="286">
        <f>+'Estructura de Capital'!E81</f>
        <v>6700000</v>
      </c>
      <c r="H42" s="279">
        <f>+H6+H15+H24</f>
        <v>109993442</v>
      </c>
      <c r="I42" s="277">
        <f>+I7+I16+I25</f>
        <v>109993442</v>
      </c>
      <c r="J42" s="45"/>
      <c r="K42" s="40"/>
    </row>
    <row r="43" spans="1:26" ht="12" customHeight="1" x14ac:dyDescent="0.25">
      <c r="A43" s="36"/>
      <c r="B43" s="37"/>
      <c r="C43" s="287" t="s">
        <v>398</v>
      </c>
      <c r="D43" s="288">
        <f>+D6+D15+D24</f>
        <v>0</v>
      </c>
      <c r="E43" s="288"/>
      <c r="F43" s="288">
        <f>+F6+F15+F24</f>
        <v>0</v>
      </c>
      <c r="G43" s="288">
        <f>+G6+G15+G24</f>
        <v>6700000</v>
      </c>
      <c r="H43" s="288"/>
      <c r="I43" s="289">
        <f>+D42+E42+F42+G42</f>
        <v>109993442</v>
      </c>
      <c r="J43" s="57"/>
      <c r="K43" s="36"/>
    </row>
    <row r="44" spans="1:26" ht="12.75" customHeight="1" x14ac:dyDescent="0.25">
      <c r="A44" s="36"/>
      <c r="B44" s="37"/>
      <c r="C44" s="290" t="s">
        <v>399</v>
      </c>
      <c r="D44" s="291"/>
      <c r="E44" s="291"/>
      <c r="F44" s="291"/>
      <c r="G44" s="16"/>
      <c r="H44" s="16"/>
      <c r="I44" s="16"/>
      <c r="J44" s="57"/>
      <c r="K44" s="36"/>
    </row>
    <row r="45" spans="1:26" ht="12.75" customHeight="1" x14ac:dyDescent="0.25">
      <c r="A45" s="36"/>
      <c r="B45" s="37"/>
      <c r="C45" s="292" t="s">
        <v>400</v>
      </c>
      <c r="D45" s="293"/>
      <c r="E45" s="293"/>
      <c r="F45" s="293"/>
      <c r="G45" s="293"/>
      <c r="H45" s="293"/>
      <c r="I45" s="293"/>
      <c r="J45" s="57"/>
      <c r="K45" s="36"/>
    </row>
    <row r="46" spans="1:26" ht="12.75" customHeight="1" x14ac:dyDescent="0.25">
      <c r="A46" s="36"/>
      <c r="B46" s="37"/>
      <c r="C46" s="290" t="s">
        <v>401</v>
      </c>
      <c r="D46" s="291"/>
      <c r="E46" s="291"/>
      <c r="F46" s="291"/>
      <c r="G46" s="291"/>
      <c r="H46" s="291"/>
      <c r="I46" s="291"/>
      <c r="J46" s="57"/>
      <c r="K46" s="36"/>
    </row>
    <row r="47" spans="1:26" ht="12.75" customHeight="1" x14ac:dyDescent="0.25">
      <c r="A47" s="36"/>
      <c r="B47" s="37"/>
      <c r="C47" s="38" t="s">
        <v>402</v>
      </c>
      <c r="D47" s="278">
        <v>1000000</v>
      </c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36"/>
      <c r="B48" s="37"/>
      <c r="C48" s="38" t="s">
        <v>403</v>
      </c>
      <c r="D48" s="294">
        <f>+F42</f>
        <v>0</v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7"/>
      <c r="C49" s="16" t="s">
        <v>404</v>
      </c>
      <c r="D49" s="295">
        <f>IF(+D48=0,0,+D48/D47)</f>
        <v>0</v>
      </c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36"/>
      <c r="B50" s="36"/>
      <c r="C50" s="79"/>
      <c r="D50" s="36"/>
      <c r="E50" s="36"/>
      <c r="F50" s="36"/>
      <c r="G50" s="36"/>
      <c r="H50" s="36"/>
      <c r="I50" s="36"/>
      <c r="J50" s="36"/>
      <c r="K50" s="36"/>
    </row>
    <row r="51" spans="1:26" ht="12.75" hidden="1" customHeight="1" x14ac:dyDescent="0.25">
      <c r="A51" s="26"/>
      <c r="B51" s="26"/>
      <c r="C51" s="38"/>
      <c r="D51" s="26"/>
      <c r="E51" s="26"/>
      <c r="F51" s="26"/>
      <c r="G51" s="26"/>
      <c r="H51" s="26"/>
      <c r="I51" s="26"/>
      <c r="J51" s="26"/>
      <c r="K51" s="26"/>
    </row>
    <row r="52" spans="1:26" ht="12.75" hidden="1" customHeight="1" x14ac:dyDescent="0.25">
      <c r="A52" s="26"/>
      <c r="B52" s="26"/>
      <c r="C52" s="38"/>
      <c r="D52" s="26"/>
      <c r="E52" s="26"/>
      <c r="F52" s="26"/>
      <c r="G52" s="26"/>
      <c r="H52" s="26"/>
      <c r="I52" s="26"/>
      <c r="J52" s="26"/>
      <c r="K52" s="26"/>
    </row>
    <row r="53" spans="1:26" ht="12.75" customHeight="1" x14ac:dyDescent="0.25"/>
    <row r="54" spans="1:26" ht="12.75" customHeight="1" x14ac:dyDescent="0.25"/>
    <row r="55" spans="1:26" ht="12.75" customHeight="1" x14ac:dyDescent="0.25"/>
    <row r="56" spans="1:26" ht="12.75" customHeight="1" x14ac:dyDescent="0.25"/>
    <row r="57" spans="1:26" ht="12.75" customHeight="1" x14ac:dyDescent="0.25"/>
    <row r="58" spans="1:26" ht="12.75" customHeight="1" x14ac:dyDescent="0.25"/>
    <row r="59" spans="1:26" ht="12.75" customHeight="1" x14ac:dyDescent="0.25"/>
    <row r="60" spans="1:26" ht="12.75" customHeight="1" x14ac:dyDescent="0.25"/>
    <row r="61" spans="1:26" ht="12.75" customHeight="1" x14ac:dyDescent="0.25"/>
    <row r="62" spans="1:26" ht="12.75" customHeight="1" x14ac:dyDescent="0.25"/>
    <row r="63" spans="1:26" ht="12.75" customHeight="1" x14ac:dyDescent="0.25"/>
    <row r="64" spans="1:26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conditionalFormatting sqref="I8">
    <cfRule type="cellIs" dxfId="42" priority="1" operator="notEqual">
      <formula>$H$8</formula>
    </cfRule>
  </conditionalFormatting>
  <conditionalFormatting sqref="I9">
    <cfRule type="cellIs" dxfId="41" priority="2" operator="notEqual">
      <formula>$H$9</formula>
    </cfRule>
  </conditionalFormatting>
  <conditionalFormatting sqref="I10">
    <cfRule type="cellIs" dxfId="40" priority="3" operator="notEqual">
      <formula>$H$10</formula>
    </cfRule>
  </conditionalFormatting>
  <conditionalFormatting sqref="I11">
    <cfRule type="cellIs" dxfId="39" priority="4" operator="notEqual">
      <formula>$H$11</formula>
    </cfRule>
  </conditionalFormatting>
  <conditionalFormatting sqref="I12">
    <cfRule type="cellIs" dxfId="38" priority="5" operator="notEqual">
      <formula>$H$12</formula>
    </cfRule>
  </conditionalFormatting>
  <conditionalFormatting sqref="I13">
    <cfRule type="cellIs" dxfId="37" priority="6" operator="notEqual">
      <formula>$H$13</formula>
    </cfRule>
  </conditionalFormatting>
  <conditionalFormatting sqref="I14">
    <cfRule type="cellIs" dxfId="36" priority="7" operator="notEqual">
      <formula>$H$14</formula>
    </cfRule>
  </conditionalFormatting>
  <conditionalFormatting sqref="I17">
    <cfRule type="cellIs" dxfId="35" priority="8" operator="notEqual">
      <formula>$H$17</formula>
    </cfRule>
  </conditionalFormatting>
  <conditionalFormatting sqref="I18">
    <cfRule type="cellIs" dxfId="34" priority="9" operator="notEqual">
      <formula>$H$18</formula>
    </cfRule>
  </conditionalFormatting>
  <conditionalFormatting sqref="I21">
    <cfRule type="cellIs" dxfId="33" priority="10" operator="notEqual">
      <formula>$H$21</formula>
    </cfRule>
  </conditionalFormatting>
  <conditionalFormatting sqref="I26">
    <cfRule type="cellIs" dxfId="32" priority="11" operator="notEqual">
      <formula>$H$26</formula>
    </cfRule>
  </conditionalFormatting>
  <conditionalFormatting sqref="I27">
    <cfRule type="cellIs" dxfId="31" priority="12" operator="notEqual">
      <formula>$H$27</formula>
    </cfRule>
  </conditionalFormatting>
  <conditionalFormatting sqref="I28">
    <cfRule type="cellIs" dxfId="30" priority="13" operator="notEqual">
      <formula>$H$28</formula>
    </cfRule>
  </conditionalFormatting>
  <conditionalFormatting sqref="I29">
    <cfRule type="cellIs" dxfId="29" priority="14" operator="notEqual">
      <formula>$H$29</formula>
    </cfRule>
  </conditionalFormatting>
  <conditionalFormatting sqref="I30">
    <cfRule type="cellIs" dxfId="28" priority="15" operator="notEqual">
      <formula>$H$30</formula>
    </cfRule>
  </conditionalFormatting>
  <conditionalFormatting sqref="I31">
    <cfRule type="cellIs" dxfId="27" priority="16" operator="notEqual">
      <formula>$H$31</formula>
    </cfRule>
  </conditionalFormatting>
  <conditionalFormatting sqref="I32">
    <cfRule type="cellIs" dxfId="26" priority="17" operator="notEqual">
      <formula>$H$32</formula>
    </cfRule>
  </conditionalFormatting>
  <conditionalFormatting sqref="I33">
    <cfRule type="cellIs" dxfId="25" priority="18" operator="notEqual">
      <formula>$H$33</formula>
    </cfRule>
  </conditionalFormatting>
  <conditionalFormatting sqref="I34">
    <cfRule type="cellIs" dxfId="24" priority="19" operator="notEqual">
      <formula>$H$34</formula>
    </cfRule>
  </conditionalFormatting>
  <conditionalFormatting sqref="I35">
    <cfRule type="cellIs" dxfId="23" priority="20" operator="notEqual">
      <formula>$H$35</formula>
    </cfRule>
  </conditionalFormatting>
  <conditionalFormatting sqref="I36">
    <cfRule type="cellIs" dxfId="22" priority="21" operator="notEqual">
      <formula>$H$36</formula>
    </cfRule>
  </conditionalFormatting>
  <conditionalFormatting sqref="I37">
    <cfRule type="cellIs" dxfId="21" priority="22" operator="notEqual">
      <formula>$H$37</formula>
    </cfRule>
  </conditionalFormatting>
  <conditionalFormatting sqref="I38">
    <cfRule type="cellIs" dxfId="20" priority="23" operator="notEqual">
      <formula>$H$38</formula>
    </cfRule>
  </conditionalFormatting>
  <conditionalFormatting sqref="I39">
    <cfRule type="cellIs" dxfId="19" priority="24" operator="notEqual">
      <formula>$H$39</formula>
    </cfRule>
  </conditionalFormatting>
  <conditionalFormatting sqref="I40">
    <cfRule type="cellIs" dxfId="18" priority="25" operator="notEqual">
      <formula>$H$40</formula>
    </cfRule>
  </conditionalFormatting>
  <conditionalFormatting sqref="I41">
    <cfRule type="cellIs" dxfId="17" priority="26" operator="notEqual">
      <formula>$H$41</formula>
    </cfRule>
  </conditionalFormatting>
  <conditionalFormatting sqref="D43">
    <cfRule type="cellIs" dxfId="16" priority="27" operator="notEqual">
      <formula>$D$42</formula>
    </cfRule>
  </conditionalFormatting>
  <conditionalFormatting sqref="F43">
    <cfRule type="cellIs" dxfId="15" priority="28" operator="notEqual">
      <formula>$F$42</formula>
    </cfRule>
  </conditionalFormatting>
  <conditionalFormatting sqref="G43">
    <cfRule type="cellIs" dxfId="14" priority="29" operator="notEqual">
      <formula>$G$42</formula>
    </cfRule>
  </conditionalFormatting>
  <conditionalFormatting sqref="I43">
    <cfRule type="cellIs" dxfId="13" priority="30" operator="notEqual">
      <formula>$I$42</formula>
    </cfRule>
  </conditionalFormatting>
  <pageMargins left="0.7" right="0.7" top="0.75" bottom="0.75" header="0" footer="0"/>
  <pageSetup orientation="landscape"/>
  <headerFooter>
    <oddHeader>&amp;C&amp;A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8">
    <tabColor rgb="FF008080"/>
  </sheetPr>
  <dimension ref="A1:L1000"/>
  <sheetViews>
    <sheetView topLeftCell="A2" workbookViewId="0">
      <selection activeCell="E85" sqref="E85"/>
    </sheetView>
  </sheetViews>
  <sheetFormatPr baseColWidth="10" defaultColWidth="12.5546875" defaultRowHeight="15" customHeight="1" x14ac:dyDescent="0.25"/>
  <cols>
    <col min="1" max="2" width="2.77734375" customWidth="1"/>
    <col min="3" max="3" width="57.21875" customWidth="1"/>
    <col min="4" max="4" width="4.77734375" customWidth="1"/>
    <col min="5" max="8" width="12.21875" customWidth="1"/>
    <col min="9" max="9" width="13.21875" customWidth="1"/>
    <col min="10" max="10" width="9.44140625" hidden="1" customWidth="1"/>
    <col min="11" max="11" width="3.77734375" customWidth="1"/>
    <col min="12" max="12" width="11.44140625" customWidth="1"/>
    <col min="13" max="26" width="10" customWidth="1"/>
  </cols>
  <sheetData>
    <row r="1" spans="1:12" ht="13.5" hidden="1" customHeight="1" x14ac:dyDescent="0.25">
      <c r="A1" s="26"/>
      <c r="B1" s="26"/>
      <c r="C1" s="296"/>
      <c r="D1" s="297"/>
      <c r="E1" s="297"/>
      <c r="F1" s="297"/>
      <c r="G1" s="297"/>
      <c r="H1" s="297"/>
      <c r="I1" s="297"/>
      <c r="J1" s="26"/>
      <c r="K1" s="26"/>
      <c r="L1" s="26"/>
    </row>
    <row r="2" spans="1:12" ht="12.75" customHeight="1" x14ac:dyDescent="0.25">
      <c r="A2" s="36"/>
      <c r="B2" s="298"/>
      <c r="C2" s="299"/>
      <c r="D2" s="300">
        <f>+Bases!D5</f>
        <v>0</v>
      </c>
      <c r="E2" s="300">
        <f>+D2+1</f>
        <v>1</v>
      </c>
      <c r="F2" s="300">
        <f>+E2+1</f>
        <v>2</v>
      </c>
      <c r="G2" s="300">
        <f>+F2+1</f>
        <v>3</v>
      </c>
      <c r="H2" s="300">
        <f>+G2+1</f>
        <v>4</v>
      </c>
      <c r="I2" s="300">
        <f>+H2+1</f>
        <v>5</v>
      </c>
      <c r="J2" s="301"/>
      <c r="K2" s="36"/>
      <c r="L2" s="26"/>
    </row>
    <row r="3" spans="1:12" ht="18" customHeight="1" x14ac:dyDescent="0.3">
      <c r="A3" s="36"/>
      <c r="B3" s="37"/>
      <c r="C3" s="302" t="s">
        <v>405</v>
      </c>
      <c r="D3" s="26"/>
      <c r="E3" s="26"/>
      <c r="F3" s="26"/>
      <c r="G3" s="26"/>
      <c r="H3" s="26"/>
      <c r="I3" s="26"/>
      <c r="J3" s="57"/>
      <c r="K3" s="36"/>
      <c r="L3" s="8" t="s">
        <v>29</v>
      </c>
    </row>
    <row r="4" spans="1:12" ht="12.75" customHeight="1" x14ac:dyDescent="0.25">
      <c r="A4" s="36"/>
      <c r="B4" s="37"/>
      <c r="C4" s="16" t="str">
        <f>CONCATENATE("Producto ",Bases!C14)</f>
        <v>Producto Licencia Anual B2B</v>
      </c>
      <c r="D4" s="303"/>
      <c r="E4" s="303"/>
      <c r="F4" s="303"/>
      <c r="G4" s="303"/>
      <c r="H4" s="303"/>
      <c r="I4" s="303"/>
      <c r="J4" s="57"/>
      <c r="K4" s="36"/>
      <c r="L4" s="26"/>
    </row>
    <row r="5" spans="1:12" ht="12.75" customHeight="1" x14ac:dyDescent="0.25">
      <c r="A5" s="36"/>
      <c r="B5" s="37"/>
      <c r="C5" s="304" t="str">
        <f>CONCATENATE("Ingresos ",Bases!C14)</f>
        <v>Ingresos Licencia Anual B2B</v>
      </c>
      <c r="D5" s="305"/>
      <c r="E5" s="286">
        <f>+'Precios Ventas'!F8*'Precios Ventas'!F19</f>
        <v>54000000</v>
      </c>
      <c r="F5" s="286">
        <f>+'Precios Ventas'!G8*'Precios Ventas'!G19</f>
        <v>63222292.799999997</v>
      </c>
      <c r="G5" s="286">
        <f>+'Precios Ventas'!H8*'Precios Ventas'!H19</f>
        <v>75059004.380499363</v>
      </c>
      <c r="H5" s="286">
        <f>+'Precios Ventas'!I8*'Precios Ventas'!I19</f>
        <v>84824060.755995318</v>
      </c>
      <c r="I5" s="286">
        <f>+'Precios Ventas'!J8*'Precios Ventas'!J19</f>
        <v>96134467.087575436</v>
      </c>
      <c r="J5" s="57"/>
      <c r="K5" s="36"/>
      <c r="L5" s="26"/>
    </row>
    <row r="6" spans="1:12" ht="12.75" customHeight="1" x14ac:dyDescent="0.25">
      <c r="A6" s="36"/>
      <c r="B6" s="37"/>
      <c r="C6" s="304" t="str">
        <f>CONCATENATE("Costo Materia Prima Consumida  ",Bases!C14)</f>
        <v>Costo Materia Prima Consumida  Licencia Anual B2B</v>
      </c>
      <c r="D6" s="305"/>
      <c r="E6" s="286">
        <f>+'Costo de Mercancías'!F6*'Precios Ventas'!F19</f>
        <v>3744000</v>
      </c>
      <c r="F6" s="286">
        <f>+'Costo de Mercancías'!G6*'Precios Ventas'!G19</f>
        <v>4383412.3007999994</v>
      </c>
      <c r="G6" s="286">
        <f>+'Costo de Mercancías'!H6*'Precios Ventas'!H19</f>
        <v>5204090.9703812888</v>
      </c>
      <c r="H6" s="286">
        <f>+'Costo de Mercancías'!I6*'Precios Ventas'!I19</f>
        <v>5881134.8790823417</v>
      </c>
      <c r="I6" s="286">
        <f>+'Costo de Mercancías'!J6*'Precios Ventas'!J19</f>
        <v>6665323.0514052296</v>
      </c>
      <c r="J6" s="57"/>
      <c r="K6" s="36"/>
      <c r="L6" s="26"/>
    </row>
    <row r="7" spans="1:12" ht="12.75" hidden="1" customHeight="1" x14ac:dyDescent="0.25">
      <c r="A7" s="36"/>
      <c r="B7" s="37"/>
      <c r="C7" s="304"/>
      <c r="D7" s="305"/>
      <c r="E7" s="286"/>
      <c r="F7" s="286"/>
      <c r="G7" s="286"/>
      <c r="H7" s="286"/>
      <c r="I7" s="286"/>
      <c r="J7" s="57"/>
      <c r="K7" s="36"/>
      <c r="L7" s="26"/>
    </row>
    <row r="8" spans="1:12" ht="12.75" hidden="1" customHeight="1" x14ac:dyDescent="0.25">
      <c r="A8" s="36"/>
      <c r="B8" s="37"/>
      <c r="C8" s="306" t="str">
        <f>CONCATENATE("Margen $ ",Bases!C14)</f>
        <v>Margen $ Licencia Anual B2B</v>
      </c>
      <c r="D8" s="307"/>
      <c r="E8" s="308">
        <f>+E5-E6-E7</f>
        <v>50256000</v>
      </c>
      <c r="F8" s="308">
        <f>+F5-F6-F7</f>
        <v>58838880.499200001</v>
      </c>
      <c r="G8" s="308">
        <f>+G5-G6-G7</f>
        <v>69854913.410118073</v>
      </c>
      <c r="H8" s="308">
        <f>+H5-H6-H7</f>
        <v>78942925.876912981</v>
      </c>
      <c r="I8" s="308">
        <f>+I5-I6-I7</f>
        <v>89469144.0361702</v>
      </c>
      <c r="J8" s="57"/>
      <c r="K8" s="36"/>
      <c r="L8" s="26"/>
    </row>
    <row r="9" spans="1:12" ht="12.75" hidden="1" customHeight="1" x14ac:dyDescent="0.25">
      <c r="A9" s="36"/>
      <c r="B9" s="37"/>
      <c r="C9" s="309" t="str">
        <f>CONCATENATE("Margen % ",Bases!C14)</f>
        <v>Margen % Licencia Anual B2B</v>
      </c>
      <c r="D9" s="310"/>
      <c r="E9" s="311">
        <f>IF('Precios Ventas'!F19=0,0,+E8/E5)</f>
        <v>0.93066666666666664</v>
      </c>
      <c r="F9" s="311">
        <f>IF('Precios Ventas'!G19=0,0,+F8/F5)</f>
        <v>0.93066666666666675</v>
      </c>
      <c r="G9" s="311">
        <f>IF('Precios Ventas'!H19=0,0,+G8/G5)</f>
        <v>0.93066666666666664</v>
      </c>
      <c r="H9" s="311">
        <f>IF('Precios Ventas'!I19=0,0,+H8/H5)</f>
        <v>0.93066666666666675</v>
      </c>
      <c r="I9" s="311">
        <f>IF('Precios Ventas'!J19=0,0,+I8/I5)</f>
        <v>0.93066666666666664</v>
      </c>
      <c r="J9" s="57"/>
      <c r="K9" s="36"/>
      <c r="L9" s="26"/>
    </row>
    <row r="10" spans="1:12" ht="12.75" customHeight="1" x14ac:dyDescent="0.25">
      <c r="A10" s="312"/>
      <c r="B10" s="313"/>
      <c r="C10" s="291" t="str">
        <f>CONCATENATE("Producto ",Bases!C15)</f>
        <v xml:space="preserve">Producto </v>
      </c>
      <c r="D10" s="305"/>
      <c r="E10" s="286"/>
      <c r="F10" s="286"/>
      <c r="G10" s="286"/>
      <c r="H10" s="286"/>
      <c r="I10" s="286"/>
      <c r="J10" s="314"/>
      <c r="K10" s="312"/>
      <c r="L10" s="26"/>
    </row>
    <row r="11" spans="1:12" ht="12.75" customHeight="1" x14ac:dyDescent="0.25">
      <c r="A11" s="312"/>
      <c r="B11" s="313"/>
      <c r="C11" s="304" t="str">
        <f>CONCATENATE("Ingresos ",Bases!C15)</f>
        <v xml:space="preserve">Ingresos </v>
      </c>
      <c r="D11" s="305"/>
      <c r="E11" s="286">
        <f>+'Precios Ventas'!F9*'Precios Ventas'!F20</f>
        <v>0</v>
      </c>
      <c r="F11" s="286">
        <f>+'Precios Ventas'!G9*'Precios Ventas'!G20</f>
        <v>0</v>
      </c>
      <c r="G11" s="286">
        <f>+'Precios Ventas'!H9*'Precios Ventas'!H20</f>
        <v>0</v>
      </c>
      <c r="H11" s="286">
        <f>+'Precios Ventas'!I9*'Precios Ventas'!I20</f>
        <v>0</v>
      </c>
      <c r="I11" s="286">
        <f>+'Precios Ventas'!J9*'Precios Ventas'!J20</f>
        <v>0</v>
      </c>
      <c r="J11" s="314"/>
      <c r="K11" s="312"/>
      <c r="L11" s="26"/>
    </row>
    <row r="12" spans="1:12" ht="12.75" customHeight="1" x14ac:dyDescent="0.25">
      <c r="A12" s="312"/>
      <c r="B12" s="313"/>
      <c r="C12" s="304" t="str">
        <f>CONCATENATE("Costo Materia Prima Consumida ",Bases!C15)</f>
        <v xml:space="preserve">Costo Materia Prima Consumida </v>
      </c>
      <c r="D12" s="305"/>
      <c r="E12" s="286">
        <f>+'Costo de Mercancías'!F7*'Precios Ventas'!F20</f>
        <v>0</v>
      </c>
      <c r="F12" s="286">
        <f>+'Costo de Mercancías'!G7*'Precios Ventas'!G20</f>
        <v>0</v>
      </c>
      <c r="G12" s="286">
        <f>+'Costo de Mercancías'!H7*'Precios Ventas'!H20</f>
        <v>0</v>
      </c>
      <c r="H12" s="286">
        <f>+'Costo de Mercancías'!I7*'Precios Ventas'!I20</f>
        <v>0</v>
      </c>
      <c r="I12" s="286">
        <f>+'Costo de Mercancías'!J7*'Precios Ventas'!J20</f>
        <v>0</v>
      </c>
      <c r="J12" s="314"/>
      <c r="K12" s="312"/>
      <c r="L12" s="26"/>
    </row>
    <row r="13" spans="1:12" ht="12.75" hidden="1" customHeight="1" x14ac:dyDescent="0.25">
      <c r="A13" s="312"/>
      <c r="B13" s="313"/>
      <c r="C13" s="304"/>
      <c r="D13" s="305"/>
      <c r="E13" s="286"/>
      <c r="F13" s="286"/>
      <c r="G13" s="286"/>
      <c r="H13" s="286"/>
      <c r="I13" s="286"/>
      <c r="J13" s="314"/>
      <c r="K13" s="312"/>
      <c r="L13" s="26"/>
    </row>
    <row r="14" spans="1:12" ht="12.75" hidden="1" customHeight="1" x14ac:dyDescent="0.25">
      <c r="A14" s="312"/>
      <c r="B14" s="313"/>
      <c r="C14" s="306" t="str">
        <f>CONCATENATE("Margen $ ",Bases!C15)</f>
        <v xml:space="preserve">Margen $ </v>
      </c>
      <c r="D14" s="307"/>
      <c r="E14" s="308">
        <f>+E11-E12-E13</f>
        <v>0</v>
      </c>
      <c r="F14" s="308">
        <f>+F11-F12-F13</f>
        <v>0</v>
      </c>
      <c r="G14" s="308">
        <f>+G11-G12-G13</f>
        <v>0</v>
      </c>
      <c r="H14" s="308">
        <f>+H11-H12-H13</f>
        <v>0</v>
      </c>
      <c r="I14" s="308">
        <f>+I11-I12-I13</f>
        <v>0</v>
      </c>
      <c r="J14" s="314"/>
      <c r="K14" s="312"/>
      <c r="L14" s="26"/>
    </row>
    <row r="15" spans="1:12" ht="12.75" hidden="1" customHeight="1" x14ac:dyDescent="0.25">
      <c r="A15" s="312"/>
      <c r="B15" s="313"/>
      <c r="C15" s="309" t="str">
        <f>CONCATENATE("Margen % ",Bases!C15)</f>
        <v xml:space="preserve">Margen % </v>
      </c>
      <c r="D15" s="310"/>
      <c r="E15" s="311">
        <f>IF('Precios Ventas'!F20=0,0,+E14/E11)</f>
        <v>0</v>
      </c>
      <c r="F15" s="311">
        <f>IF('Precios Ventas'!G20=0,0,+F14/F11)</f>
        <v>0</v>
      </c>
      <c r="G15" s="311">
        <f>IF('Precios Ventas'!H20=0,0,+G14/G11)</f>
        <v>0</v>
      </c>
      <c r="H15" s="311">
        <f>IF('Precios Ventas'!I20=0,0,+H14/H11)</f>
        <v>0</v>
      </c>
      <c r="I15" s="311">
        <f>IF('Precios Ventas'!J20=0,0,+I14/I11)</f>
        <v>0</v>
      </c>
      <c r="J15" s="314"/>
      <c r="K15" s="312"/>
      <c r="L15" s="26"/>
    </row>
    <row r="16" spans="1:12" ht="12.75" customHeight="1" x14ac:dyDescent="0.25">
      <c r="A16" s="315"/>
      <c r="B16" s="316"/>
      <c r="C16" s="291" t="str">
        <f>CONCATENATE("Producto ",Bases!C16)</f>
        <v xml:space="preserve">Producto </v>
      </c>
      <c r="D16" s="317"/>
      <c r="E16" s="318"/>
      <c r="F16" s="318"/>
      <c r="G16" s="318"/>
      <c r="H16" s="318"/>
      <c r="I16" s="318"/>
      <c r="J16" s="319"/>
      <c r="K16" s="315"/>
      <c r="L16" s="26"/>
    </row>
    <row r="17" spans="1:12" ht="12.75" customHeight="1" x14ac:dyDescent="0.25">
      <c r="A17" s="36"/>
      <c r="B17" s="37"/>
      <c r="C17" s="304" t="str">
        <f>CONCATENATE("Ingresos ",Bases!C16)</f>
        <v xml:space="preserve">Ingresos </v>
      </c>
      <c r="D17" s="305"/>
      <c r="E17" s="286">
        <f>+'Precios Ventas'!F10*'Precios Ventas'!F21</f>
        <v>0</v>
      </c>
      <c r="F17" s="286">
        <f>+'Precios Ventas'!G10*'Precios Ventas'!G21</f>
        <v>0</v>
      </c>
      <c r="G17" s="286">
        <f>+'Precios Ventas'!H10*'Precios Ventas'!H21</f>
        <v>0</v>
      </c>
      <c r="H17" s="286">
        <f>+'Precios Ventas'!I10*'Precios Ventas'!I21</f>
        <v>0</v>
      </c>
      <c r="I17" s="286">
        <f>+'Precios Ventas'!J10*'Precios Ventas'!J21</f>
        <v>0</v>
      </c>
      <c r="J17" s="57"/>
      <c r="K17" s="36"/>
      <c r="L17" s="26"/>
    </row>
    <row r="18" spans="1:12" ht="12.75" customHeight="1" x14ac:dyDescent="0.25">
      <c r="A18" s="36"/>
      <c r="B18" s="37"/>
      <c r="C18" s="304" t="str">
        <f>CONCATENATE("Costo Materia Prima Consumida ",Bases!C16)</f>
        <v xml:space="preserve">Costo Materia Prima Consumida </v>
      </c>
      <c r="D18" s="305"/>
      <c r="E18" s="286">
        <f>+'Costo de Mercancías'!F8*'Precios Ventas'!F21</f>
        <v>0</v>
      </c>
      <c r="F18" s="286">
        <f>+'Costo de Mercancías'!G8*'Precios Ventas'!G21</f>
        <v>0</v>
      </c>
      <c r="G18" s="286">
        <f>+'Costo de Mercancías'!H8*'Precios Ventas'!H21</f>
        <v>0</v>
      </c>
      <c r="H18" s="286">
        <f>+'Costo de Mercancías'!I8*'Precios Ventas'!I21</f>
        <v>0</v>
      </c>
      <c r="I18" s="286">
        <f>+'Costo de Mercancías'!J8*'Precios Ventas'!J21</f>
        <v>0</v>
      </c>
      <c r="J18" s="57"/>
      <c r="K18" s="36"/>
      <c r="L18" s="26"/>
    </row>
    <row r="19" spans="1:12" ht="12.75" hidden="1" customHeight="1" x14ac:dyDescent="0.25">
      <c r="A19" s="36"/>
      <c r="B19" s="37"/>
      <c r="C19" s="304"/>
      <c r="D19" s="305"/>
      <c r="E19" s="286"/>
      <c r="F19" s="286"/>
      <c r="G19" s="286"/>
      <c r="H19" s="286"/>
      <c r="I19" s="286"/>
      <c r="J19" s="57"/>
      <c r="K19" s="36"/>
      <c r="L19" s="26"/>
    </row>
    <row r="20" spans="1:12" ht="12.75" hidden="1" customHeight="1" x14ac:dyDescent="0.25">
      <c r="A20" s="36"/>
      <c r="B20" s="37"/>
      <c r="C20" s="306" t="str">
        <f>CONCATENATE("Margen $ ",Bases!C16)</f>
        <v xml:space="preserve">Margen $ </v>
      </c>
      <c r="D20" s="307"/>
      <c r="E20" s="308">
        <f>+E17-E18-E19</f>
        <v>0</v>
      </c>
      <c r="F20" s="308">
        <f>+F17-F18-F19</f>
        <v>0</v>
      </c>
      <c r="G20" s="308">
        <f>+G17-G18-G19</f>
        <v>0</v>
      </c>
      <c r="H20" s="308">
        <f>+H17-H18-H19</f>
        <v>0</v>
      </c>
      <c r="I20" s="308">
        <f>+I17-I18-I19</f>
        <v>0</v>
      </c>
      <c r="J20" s="57"/>
      <c r="K20" s="36"/>
      <c r="L20" s="26"/>
    </row>
    <row r="21" spans="1:12" ht="12.75" hidden="1" customHeight="1" x14ac:dyDescent="0.25">
      <c r="A21" s="36"/>
      <c r="B21" s="37"/>
      <c r="C21" s="309" t="str">
        <f>CONCATENATE("Margen % ",Bases!C16)</f>
        <v xml:space="preserve">Margen % </v>
      </c>
      <c r="D21" s="310"/>
      <c r="E21" s="311">
        <f>IF('Precios Ventas'!F21=0,0,+E20/E17)</f>
        <v>0</v>
      </c>
      <c r="F21" s="311">
        <f>IF('Precios Ventas'!G21=0,0,+F20/F17)</f>
        <v>0</v>
      </c>
      <c r="G21" s="311">
        <f>IF('Precios Ventas'!H21=0,0,+G20/G17)</f>
        <v>0</v>
      </c>
      <c r="H21" s="311">
        <f>IF('Precios Ventas'!I21=0,0,+H20/H17)</f>
        <v>0</v>
      </c>
      <c r="I21" s="311">
        <f>IF('Precios Ventas'!J21=0,0,+I20/I17)</f>
        <v>0</v>
      </c>
      <c r="J21" s="57"/>
      <c r="K21" s="36"/>
      <c r="L21" s="26"/>
    </row>
    <row r="22" spans="1:12" ht="12.75" customHeight="1" x14ac:dyDescent="0.25">
      <c r="A22" s="36"/>
      <c r="B22" s="37"/>
      <c r="C22" s="291" t="str">
        <f>CONCATENATE("Producto ",Bases!C17)</f>
        <v xml:space="preserve">Producto </v>
      </c>
      <c r="D22" s="305"/>
      <c r="E22" s="286"/>
      <c r="F22" s="286"/>
      <c r="G22" s="286"/>
      <c r="H22" s="286"/>
      <c r="I22" s="286"/>
      <c r="J22" s="57"/>
      <c r="K22" s="36"/>
      <c r="L22" s="26"/>
    </row>
    <row r="23" spans="1:12" ht="12.75" customHeight="1" x14ac:dyDescent="0.25">
      <c r="A23" s="36"/>
      <c r="B23" s="37"/>
      <c r="C23" s="304" t="str">
        <f>CONCATENATE("Ingresos ",Bases!C17)</f>
        <v xml:space="preserve">Ingresos </v>
      </c>
      <c r="D23" s="305"/>
      <c r="E23" s="286">
        <f>+'Precios Ventas'!F11*'Precios Ventas'!F22</f>
        <v>0</v>
      </c>
      <c r="F23" s="286">
        <f>+'Precios Ventas'!G11*'Precios Ventas'!G22</f>
        <v>0</v>
      </c>
      <c r="G23" s="286">
        <f>+'Precios Ventas'!H11*'Precios Ventas'!H22</f>
        <v>0</v>
      </c>
      <c r="H23" s="286">
        <f>+'Precios Ventas'!I11*'Precios Ventas'!I22</f>
        <v>0</v>
      </c>
      <c r="I23" s="286">
        <f>+'Precios Ventas'!J11*'Precios Ventas'!J22</f>
        <v>0</v>
      </c>
      <c r="J23" s="57"/>
      <c r="K23" s="36"/>
      <c r="L23" s="26"/>
    </row>
    <row r="24" spans="1:12" ht="12.75" customHeight="1" x14ac:dyDescent="0.25">
      <c r="A24" s="36"/>
      <c r="B24" s="37"/>
      <c r="C24" s="304" t="str">
        <f>CONCATENATE("Costo Materia Prima Consumida ",Bases!C17)</f>
        <v xml:space="preserve">Costo Materia Prima Consumida </v>
      </c>
      <c r="D24" s="305"/>
      <c r="E24" s="286">
        <f>+'Costo de Mercancías'!F9*'Precios Ventas'!F22</f>
        <v>0</v>
      </c>
      <c r="F24" s="286">
        <f>+'Costo de Mercancías'!G9*'Precios Ventas'!G22</f>
        <v>0</v>
      </c>
      <c r="G24" s="286">
        <f>+'Costo de Mercancías'!H9*'Precios Ventas'!H22</f>
        <v>0</v>
      </c>
      <c r="H24" s="286">
        <f>+'Costo de Mercancías'!I9*'Precios Ventas'!I22</f>
        <v>0</v>
      </c>
      <c r="I24" s="286">
        <f>+'Costo de Mercancías'!J9*'Precios Ventas'!J22</f>
        <v>0</v>
      </c>
      <c r="J24" s="57"/>
      <c r="K24" s="36"/>
      <c r="L24" s="26"/>
    </row>
    <row r="25" spans="1:12" ht="12.75" hidden="1" customHeight="1" x14ac:dyDescent="0.25">
      <c r="A25" s="36"/>
      <c r="B25" s="37"/>
      <c r="C25" s="304"/>
      <c r="D25" s="305"/>
      <c r="E25" s="286"/>
      <c r="F25" s="286"/>
      <c r="G25" s="286"/>
      <c r="H25" s="286"/>
      <c r="I25" s="286"/>
      <c r="J25" s="57"/>
      <c r="K25" s="36"/>
      <c r="L25" s="26"/>
    </row>
    <row r="26" spans="1:12" ht="12.75" hidden="1" customHeight="1" x14ac:dyDescent="0.25">
      <c r="A26" s="36"/>
      <c r="B26" s="37"/>
      <c r="C26" s="306" t="str">
        <f>CONCATENATE("Margen $ ",Bases!C17)</f>
        <v xml:space="preserve">Margen $ </v>
      </c>
      <c r="D26" s="307"/>
      <c r="E26" s="308">
        <f>+E23-E24-E25</f>
        <v>0</v>
      </c>
      <c r="F26" s="308">
        <f>+F23-F24-F25</f>
        <v>0</v>
      </c>
      <c r="G26" s="308">
        <f>+G23-G24-G25</f>
        <v>0</v>
      </c>
      <c r="H26" s="308">
        <f>+H23-H24-H25</f>
        <v>0</v>
      </c>
      <c r="I26" s="308">
        <f>+I23-I24-I25</f>
        <v>0</v>
      </c>
      <c r="J26" s="57"/>
      <c r="K26" s="36"/>
      <c r="L26" s="26"/>
    </row>
    <row r="27" spans="1:12" ht="12.75" hidden="1" customHeight="1" x14ac:dyDescent="0.25">
      <c r="A27" s="36"/>
      <c r="B27" s="37"/>
      <c r="C27" s="309" t="str">
        <f>CONCATENATE("Margen % ",Bases!C17)</f>
        <v xml:space="preserve">Margen % </v>
      </c>
      <c r="D27" s="310"/>
      <c r="E27" s="311">
        <f>IF('Precios Ventas'!F22=0,0,+E26/E23)</f>
        <v>0</v>
      </c>
      <c r="F27" s="311">
        <f>IF('Precios Ventas'!G22=0,0,+F26/F23)</f>
        <v>0</v>
      </c>
      <c r="G27" s="311">
        <f>IF('Precios Ventas'!H22=0,0,+G26/G23)</f>
        <v>0</v>
      </c>
      <c r="H27" s="311">
        <f>IF('Precios Ventas'!I22=0,0,+H26/H23)</f>
        <v>0</v>
      </c>
      <c r="I27" s="311">
        <f>IF('Precios Ventas'!J22=0,0,+I26/I23)</f>
        <v>0</v>
      </c>
      <c r="J27" s="57"/>
      <c r="K27" s="36"/>
      <c r="L27" s="26"/>
    </row>
    <row r="28" spans="1:12" ht="12.75" customHeight="1" x14ac:dyDescent="0.25">
      <c r="A28" s="36"/>
      <c r="B28" s="37"/>
      <c r="C28" s="291" t="str">
        <f>CONCATENATE("Producto ",Bases!C18)</f>
        <v xml:space="preserve">Producto </v>
      </c>
      <c r="D28" s="305"/>
      <c r="E28" s="286"/>
      <c r="F28" s="286"/>
      <c r="G28" s="286"/>
      <c r="H28" s="286"/>
      <c r="I28" s="286"/>
      <c r="J28" s="57"/>
      <c r="K28" s="36"/>
      <c r="L28" s="26"/>
    </row>
    <row r="29" spans="1:12" ht="12.75" customHeight="1" x14ac:dyDescent="0.25">
      <c r="A29" s="36"/>
      <c r="B29" s="37"/>
      <c r="C29" s="304" t="str">
        <f>CONCATENATE("Ingresos ",Bases!C18)</f>
        <v xml:space="preserve">Ingresos </v>
      </c>
      <c r="D29" s="305"/>
      <c r="E29" s="286">
        <f>+'Precios Ventas'!F12*'Precios Ventas'!F23</f>
        <v>0</v>
      </c>
      <c r="F29" s="286">
        <f>+'Precios Ventas'!G12*'Precios Ventas'!G23</f>
        <v>0</v>
      </c>
      <c r="G29" s="286">
        <f>+'Precios Ventas'!H12*'Precios Ventas'!H23</f>
        <v>0</v>
      </c>
      <c r="H29" s="286">
        <f>+'Precios Ventas'!I12*'Precios Ventas'!I23</f>
        <v>0</v>
      </c>
      <c r="I29" s="286">
        <f>+'Precios Ventas'!J12*'Precios Ventas'!J23</f>
        <v>0</v>
      </c>
      <c r="J29" s="57"/>
      <c r="K29" s="36"/>
      <c r="L29" s="26"/>
    </row>
    <row r="30" spans="1:12" ht="12.75" customHeight="1" x14ac:dyDescent="0.25">
      <c r="A30" s="36"/>
      <c r="B30" s="37"/>
      <c r="C30" s="304" t="str">
        <f>CONCATENATE("Costo Materia Prima Consumida ",Bases!C18)</f>
        <v xml:space="preserve">Costo Materia Prima Consumida </v>
      </c>
      <c r="D30" s="305"/>
      <c r="E30" s="286">
        <f>+'Costo de Mercancías'!F10*'Precios Ventas'!F23</f>
        <v>0</v>
      </c>
      <c r="F30" s="286">
        <f>+'Costo de Mercancías'!G10*'Precios Ventas'!G23</f>
        <v>0</v>
      </c>
      <c r="G30" s="286">
        <f>+'Costo de Mercancías'!H10*'Precios Ventas'!H23</f>
        <v>0</v>
      </c>
      <c r="H30" s="286">
        <f>+'Costo de Mercancías'!I10*'Precios Ventas'!I23</f>
        <v>0</v>
      </c>
      <c r="I30" s="286">
        <f>+'Costo de Mercancías'!J10*'Precios Ventas'!J23</f>
        <v>0</v>
      </c>
      <c r="J30" s="57"/>
      <c r="K30" s="36"/>
      <c r="L30" s="26"/>
    </row>
    <row r="31" spans="1:12" ht="12.75" hidden="1" customHeight="1" x14ac:dyDescent="0.25">
      <c r="A31" s="36"/>
      <c r="B31" s="37"/>
      <c r="C31" s="304"/>
      <c r="D31" s="305"/>
      <c r="E31" s="286"/>
      <c r="F31" s="286"/>
      <c r="G31" s="286"/>
      <c r="H31" s="286"/>
      <c r="I31" s="286"/>
      <c r="J31" s="57"/>
      <c r="K31" s="36"/>
      <c r="L31" s="26"/>
    </row>
    <row r="32" spans="1:12" ht="12.75" hidden="1" customHeight="1" x14ac:dyDescent="0.25">
      <c r="A32" s="36"/>
      <c r="B32" s="37"/>
      <c r="C32" s="306" t="str">
        <f>CONCATENATE("Margen $ ",Bases!C18)</f>
        <v xml:space="preserve">Margen $ </v>
      </c>
      <c r="D32" s="307"/>
      <c r="E32" s="308">
        <f>+E29-E30-E31</f>
        <v>0</v>
      </c>
      <c r="F32" s="308">
        <f>+F29-F30-F31</f>
        <v>0</v>
      </c>
      <c r="G32" s="308">
        <f>+G29-G30-G31</f>
        <v>0</v>
      </c>
      <c r="H32" s="308">
        <f>+H29-H30-H31</f>
        <v>0</v>
      </c>
      <c r="I32" s="308">
        <f>+I29-I30-I31</f>
        <v>0</v>
      </c>
      <c r="J32" s="57"/>
      <c r="K32" s="36"/>
      <c r="L32" s="26"/>
    </row>
    <row r="33" spans="1:12" ht="12.75" hidden="1" customHeight="1" x14ac:dyDescent="0.25">
      <c r="A33" s="36"/>
      <c r="B33" s="37"/>
      <c r="C33" s="309" t="str">
        <f>CONCATENATE("Margen % ",Bases!C18)</f>
        <v xml:space="preserve">Margen % </v>
      </c>
      <c r="D33" s="310"/>
      <c r="E33" s="311">
        <f>IF('Precios Ventas'!F23=0,0,+E32/E29)</f>
        <v>0</v>
      </c>
      <c r="F33" s="311">
        <f>IF('Precios Ventas'!G23=0,0,+F32/F29)</f>
        <v>0</v>
      </c>
      <c r="G33" s="311">
        <f>IF('Precios Ventas'!H23=0,0,+G32/G29)</f>
        <v>0</v>
      </c>
      <c r="H33" s="311">
        <f>IF('Precios Ventas'!I23=0,0,+H32/H29)</f>
        <v>0</v>
      </c>
      <c r="I33" s="311">
        <f>IF('Precios Ventas'!J23=0,0,+I32/I29)</f>
        <v>0</v>
      </c>
      <c r="J33" s="57"/>
      <c r="K33" s="36"/>
      <c r="L33" s="26"/>
    </row>
    <row r="34" spans="1:12" ht="12.75" customHeight="1" x14ac:dyDescent="0.25">
      <c r="A34" s="36"/>
      <c r="B34" s="37"/>
      <c r="C34" s="291" t="str">
        <f>CONCATENATE("Producto ",Bases!C19)</f>
        <v xml:space="preserve">Producto </v>
      </c>
      <c r="D34" s="305"/>
      <c r="E34" s="286"/>
      <c r="F34" s="286"/>
      <c r="G34" s="286"/>
      <c r="H34" s="286"/>
      <c r="I34" s="286"/>
      <c r="J34" s="57"/>
      <c r="K34" s="36"/>
      <c r="L34" s="26"/>
    </row>
    <row r="35" spans="1:12" ht="12.75" customHeight="1" x14ac:dyDescent="0.25">
      <c r="A35" s="36"/>
      <c r="B35" s="37"/>
      <c r="C35" s="304" t="str">
        <f>CONCATENATE("Ingresos ",Bases!C19)</f>
        <v xml:space="preserve">Ingresos </v>
      </c>
      <c r="D35" s="305"/>
      <c r="E35" s="286">
        <f>+'Precios Ventas'!F13*'Precios Ventas'!F24</f>
        <v>0</v>
      </c>
      <c r="F35" s="286">
        <f>+'Precios Ventas'!G13*'Precios Ventas'!G24</f>
        <v>0</v>
      </c>
      <c r="G35" s="286">
        <f>+'Precios Ventas'!H13*'Precios Ventas'!H24</f>
        <v>0</v>
      </c>
      <c r="H35" s="286">
        <f>+'Precios Ventas'!I13*'Precios Ventas'!I24</f>
        <v>0</v>
      </c>
      <c r="I35" s="286">
        <f>+'Precios Ventas'!J13*'Precios Ventas'!J24</f>
        <v>0</v>
      </c>
      <c r="J35" s="57"/>
      <c r="K35" s="36"/>
      <c r="L35" s="26"/>
    </row>
    <row r="36" spans="1:12" ht="12.75" customHeight="1" x14ac:dyDescent="0.25">
      <c r="A36" s="36"/>
      <c r="B36" s="37"/>
      <c r="C36" s="304" t="str">
        <f>CONCATENATE("Costo Materia Prima Consumida ",Bases!C19)</f>
        <v xml:space="preserve">Costo Materia Prima Consumida </v>
      </c>
      <c r="D36" s="305"/>
      <c r="E36" s="286">
        <f>+'Costo de Mercancías'!F11*'Precios Ventas'!F24</f>
        <v>0</v>
      </c>
      <c r="F36" s="286">
        <f>+'Costo de Mercancías'!G11*'Precios Ventas'!G24</f>
        <v>0</v>
      </c>
      <c r="G36" s="286">
        <f>+'Costo de Mercancías'!H11*'Precios Ventas'!H24</f>
        <v>0</v>
      </c>
      <c r="H36" s="286">
        <f>+'Costo de Mercancías'!I11*'Precios Ventas'!I24</f>
        <v>0</v>
      </c>
      <c r="I36" s="286">
        <f>+'Costo de Mercancías'!J11*'Precios Ventas'!J24</f>
        <v>0</v>
      </c>
      <c r="J36" s="57"/>
      <c r="K36" s="36"/>
      <c r="L36" s="26"/>
    </row>
    <row r="37" spans="1:12" ht="12.75" hidden="1" customHeight="1" x14ac:dyDescent="0.25">
      <c r="A37" s="36"/>
      <c r="B37" s="37"/>
      <c r="C37" s="304"/>
      <c r="D37" s="305"/>
      <c r="E37" s="286"/>
      <c r="F37" s="286"/>
      <c r="G37" s="286"/>
      <c r="H37" s="286"/>
      <c r="I37" s="286"/>
      <c r="J37" s="305" t="e">
        <f>+'Estructura de Capital'!#REF!*'Estructura de Capital'!#REF!</f>
        <v>#REF!</v>
      </c>
      <c r="K37" s="36"/>
      <c r="L37" s="26"/>
    </row>
    <row r="38" spans="1:12" ht="12.75" hidden="1" customHeight="1" x14ac:dyDescent="0.25">
      <c r="A38" s="36"/>
      <c r="B38" s="37"/>
      <c r="C38" s="306" t="str">
        <f>CONCATENATE("Margen $ ",Bases!C19)</f>
        <v xml:space="preserve">Margen $ </v>
      </c>
      <c r="D38" s="307"/>
      <c r="E38" s="308">
        <f>+E35-E36-E37</f>
        <v>0</v>
      </c>
      <c r="F38" s="308">
        <f>+F35-F36-F37</f>
        <v>0</v>
      </c>
      <c r="G38" s="308">
        <f>+G35-G36-G37</f>
        <v>0</v>
      </c>
      <c r="H38" s="308">
        <f>+H35-H36-H37</f>
        <v>0</v>
      </c>
      <c r="I38" s="308">
        <f>+I35-I36-I37</f>
        <v>0</v>
      </c>
      <c r="J38" s="57"/>
      <c r="K38" s="36"/>
      <c r="L38" s="26"/>
    </row>
    <row r="39" spans="1:12" ht="12.75" hidden="1" customHeight="1" x14ac:dyDescent="0.25">
      <c r="A39" s="36"/>
      <c r="B39" s="37"/>
      <c r="C39" s="309" t="str">
        <f>CONCATENATE("Margen % ",Bases!C19)</f>
        <v xml:space="preserve">Margen % </v>
      </c>
      <c r="D39" s="310"/>
      <c r="E39" s="311">
        <f>IF('Precios Ventas'!F24=0,0,+E38/E35)</f>
        <v>0</v>
      </c>
      <c r="F39" s="311">
        <f>IF('Precios Ventas'!G24=0,0,+F38/F35)</f>
        <v>0</v>
      </c>
      <c r="G39" s="311">
        <f>IF('Precios Ventas'!H24=0,0,+G38/G35)</f>
        <v>0</v>
      </c>
      <c r="H39" s="311">
        <f>IF('Precios Ventas'!I24=0,0,+H38/H35)</f>
        <v>0</v>
      </c>
      <c r="I39" s="311">
        <f>IF('Precios Ventas'!J24=0,0,+I38/I35)</f>
        <v>0</v>
      </c>
      <c r="J39" s="57"/>
      <c r="K39" s="36"/>
      <c r="L39" s="26"/>
    </row>
    <row r="40" spans="1:12" ht="12.75" customHeight="1" x14ac:dyDescent="0.25">
      <c r="A40" s="36"/>
      <c r="B40" s="37"/>
      <c r="C40" s="291" t="str">
        <f>CONCATENATE("Producto ",Bases!C20)</f>
        <v xml:space="preserve">Producto </v>
      </c>
      <c r="D40" s="305"/>
      <c r="E40" s="286"/>
      <c r="F40" s="286"/>
      <c r="G40" s="286"/>
      <c r="H40" s="286"/>
      <c r="I40" s="286"/>
      <c r="J40" s="57"/>
      <c r="K40" s="36"/>
      <c r="L40" s="26"/>
    </row>
    <row r="41" spans="1:12" ht="12.75" customHeight="1" x14ac:dyDescent="0.25">
      <c r="A41" s="36"/>
      <c r="B41" s="37"/>
      <c r="C41" s="304" t="str">
        <f>CONCATENATE("Ingresos ",Bases!C20)</f>
        <v xml:space="preserve">Ingresos </v>
      </c>
      <c r="D41" s="305"/>
      <c r="E41" s="286">
        <f>+'Precios Ventas'!F14*'Precios Ventas'!F25</f>
        <v>0</v>
      </c>
      <c r="F41" s="286">
        <f>+'Precios Ventas'!G14*'Precios Ventas'!G25</f>
        <v>0</v>
      </c>
      <c r="G41" s="286">
        <f>+'Precios Ventas'!H14*'Precios Ventas'!H25</f>
        <v>0</v>
      </c>
      <c r="H41" s="286">
        <f>+'Precios Ventas'!I14*'Precios Ventas'!I25</f>
        <v>0</v>
      </c>
      <c r="I41" s="286">
        <f>+'Precios Ventas'!J14*'Precios Ventas'!J25</f>
        <v>0</v>
      </c>
      <c r="J41" s="57"/>
      <c r="K41" s="36"/>
      <c r="L41" s="26"/>
    </row>
    <row r="42" spans="1:12" ht="12.75" customHeight="1" x14ac:dyDescent="0.25">
      <c r="A42" s="36"/>
      <c r="B42" s="37"/>
      <c r="C42" s="304" t="str">
        <f>CONCATENATE("Costo Materia Prima Consumida ",Bases!C20)</f>
        <v xml:space="preserve">Costo Materia Prima Consumida </v>
      </c>
      <c r="D42" s="305"/>
      <c r="E42" s="286">
        <f>+'Costo de Mercancías'!F12*'Precios Ventas'!F25</f>
        <v>0</v>
      </c>
      <c r="F42" s="286">
        <f>+'Costo de Mercancías'!G12*'Precios Ventas'!G25</f>
        <v>0</v>
      </c>
      <c r="G42" s="286">
        <f>+'Costo de Mercancías'!H12*'Precios Ventas'!H25</f>
        <v>0</v>
      </c>
      <c r="H42" s="286">
        <f>+'Costo de Mercancías'!I12*'Precios Ventas'!I25</f>
        <v>0</v>
      </c>
      <c r="I42" s="286">
        <f>+'Costo de Mercancías'!J12*'Precios Ventas'!J25</f>
        <v>0</v>
      </c>
      <c r="J42" s="57"/>
      <c r="K42" s="36"/>
      <c r="L42" s="26"/>
    </row>
    <row r="43" spans="1:12" ht="12.75" hidden="1" customHeight="1" x14ac:dyDescent="0.25">
      <c r="A43" s="36"/>
      <c r="B43" s="37"/>
      <c r="C43" s="304"/>
      <c r="D43" s="305"/>
      <c r="E43" s="286"/>
      <c r="F43" s="286"/>
      <c r="G43" s="286"/>
      <c r="H43" s="286"/>
      <c r="I43" s="286"/>
      <c r="J43" s="57"/>
      <c r="K43" s="36"/>
      <c r="L43" s="26"/>
    </row>
    <row r="44" spans="1:12" ht="12.75" hidden="1" customHeight="1" x14ac:dyDescent="0.25">
      <c r="A44" s="36"/>
      <c r="B44" s="37"/>
      <c r="C44" s="306" t="str">
        <f>CONCATENATE("Margen $ ",Bases!C20)</f>
        <v xml:space="preserve">Margen $ </v>
      </c>
      <c r="D44" s="307"/>
      <c r="E44" s="308">
        <f>+E41-E42-E43</f>
        <v>0</v>
      </c>
      <c r="F44" s="308">
        <f>+F41-F42-F43</f>
        <v>0</v>
      </c>
      <c r="G44" s="308">
        <f>+G41-G42-G43</f>
        <v>0</v>
      </c>
      <c r="H44" s="308">
        <f>+H41-H42-H43</f>
        <v>0</v>
      </c>
      <c r="I44" s="308">
        <f>+I41-I42-I43</f>
        <v>0</v>
      </c>
      <c r="J44" s="57"/>
      <c r="K44" s="36"/>
      <c r="L44" s="26"/>
    </row>
    <row r="45" spans="1:12" ht="12.75" hidden="1" customHeight="1" x14ac:dyDescent="0.25">
      <c r="A45" s="36"/>
      <c r="B45" s="37"/>
      <c r="C45" s="309" t="str">
        <f>CONCATENATE("Margen % ",Bases!C20)</f>
        <v xml:space="preserve">Margen % </v>
      </c>
      <c r="D45" s="310"/>
      <c r="E45" s="311">
        <f>IF('Precios Ventas'!F25=0,0,+E44/E41)</f>
        <v>0</v>
      </c>
      <c r="F45" s="311">
        <f>IF('Precios Ventas'!G25=0,0,+F44/F41)</f>
        <v>0</v>
      </c>
      <c r="G45" s="311">
        <f>IF('Precios Ventas'!H25=0,0,+G44/G41)</f>
        <v>0</v>
      </c>
      <c r="H45" s="311">
        <f>IF('Precios Ventas'!I25=0,0,+H44/H41)</f>
        <v>0</v>
      </c>
      <c r="I45" s="311">
        <f>IF('Precios Ventas'!J25=0,0,+I44/I41)</f>
        <v>0</v>
      </c>
      <c r="J45" s="57"/>
      <c r="K45" s="36"/>
      <c r="L45" s="26"/>
    </row>
    <row r="46" spans="1:12" ht="12.75" customHeight="1" x14ac:dyDescent="0.25">
      <c r="A46" s="36"/>
      <c r="B46" s="37"/>
      <c r="C46" s="291" t="str">
        <f>CONCATENATE("Producto ",Bases!C21)</f>
        <v xml:space="preserve">Producto </v>
      </c>
      <c r="D46" s="305"/>
      <c r="E46" s="286"/>
      <c r="F46" s="286"/>
      <c r="G46" s="286"/>
      <c r="H46" s="286"/>
      <c r="I46" s="286"/>
      <c r="J46" s="57"/>
      <c r="K46" s="36"/>
      <c r="L46" s="26"/>
    </row>
    <row r="47" spans="1:12" ht="12.75" customHeight="1" x14ac:dyDescent="0.25">
      <c r="A47" s="36"/>
      <c r="B47" s="37"/>
      <c r="C47" s="304" t="str">
        <f>CONCATENATE("Ingresos ",Bases!C21)</f>
        <v xml:space="preserve">Ingresos </v>
      </c>
      <c r="D47" s="305"/>
      <c r="E47" s="286">
        <f>+'Precios Ventas'!F15*'Precios Ventas'!F26</f>
        <v>0</v>
      </c>
      <c r="F47" s="286">
        <f>+'Precios Ventas'!G15*'Precios Ventas'!G26</f>
        <v>0</v>
      </c>
      <c r="G47" s="286">
        <f>+'Precios Ventas'!H15*'Precios Ventas'!H26</f>
        <v>0</v>
      </c>
      <c r="H47" s="286">
        <f>+'Precios Ventas'!I15*'Precios Ventas'!I26</f>
        <v>0</v>
      </c>
      <c r="I47" s="286">
        <f>+'Precios Ventas'!J15*'Precios Ventas'!J26</f>
        <v>0</v>
      </c>
      <c r="J47" s="57"/>
      <c r="K47" s="36"/>
      <c r="L47" s="26"/>
    </row>
    <row r="48" spans="1:12" ht="12.75" customHeight="1" x14ac:dyDescent="0.25">
      <c r="A48" s="36"/>
      <c r="B48" s="37"/>
      <c r="C48" s="304" t="str">
        <f>CONCATENATE("Costo Materia Prima Consumida ",Bases!C21)</f>
        <v xml:space="preserve">Costo Materia Prima Consumida </v>
      </c>
      <c r="D48" s="305"/>
      <c r="E48" s="286">
        <f>+'Costo de Mercancías'!F13*'Precios Ventas'!F26</f>
        <v>0</v>
      </c>
      <c r="F48" s="286">
        <f>+'Costo de Mercancías'!G13*'Precios Ventas'!G26</f>
        <v>0</v>
      </c>
      <c r="G48" s="286">
        <f>+'Costo de Mercancías'!H13*'Precios Ventas'!H26</f>
        <v>0</v>
      </c>
      <c r="H48" s="286">
        <f>+'Costo de Mercancías'!I13*'Precios Ventas'!I26</f>
        <v>0</v>
      </c>
      <c r="I48" s="286">
        <f>+'Costo de Mercancías'!J13*'Precios Ventas'!J26</f>
        <v>0</v>
      </c>
      <c r="J48" s="57"/>
      <c r="K48" s="36"/>
      <c r="L48" s="26"/>
    </row>
    <row r="49" spans="1:12" ht="12.75" hidden="1" customHeight="1" x14ac:dyDescent="0.25">
      <c r="A49" s="36"/>
      <c r="B49" s="37"/>
      <c r="C49" s="304"/>
      <c r="D49" s="305"/>
      <c r="E49" s="286"/>
      <c r="F49" s="286"/>
      <c r="G49" s="286"/>
      <c r="H49" s="286"/>
      <c r="I49" s="286"/>
      <c r="J49" s="57"/>
      <c r="K49" s="36"/>
      <c r="L49" s="26"/>
    </row>
    <row r="50" spans="1:12" ht="12.75" hidden="1" customHeight="1" x14ac:dyDescent="0.25">
      <c r="A50" s="315"/>
      <c r="B50" s="316"/>
      <c r="C50" s="306" t="str">
        <f>CONCATENATE("Margen $ ",Bases!C21)</f>
        <v xml:space="preserve">Margen $ </v>
      </c>
      <c r="D50" s="307"/>
      <c r="E50" s="308">
        <f>+E47-E48-E49</f>
        <v>0</v>
      </c>
      <c r="F50" s="308">
        <f>+F47-F48-F49</f>
        <v>0</v>
      </c>
      <c r="G50" s="308">
        <f>+G47-G48-G49</f>
        <v>0</v>
      </c>
      <c r="H50" s="308">
        <f>+H47-H48-H49</f>
        <v>0</v>
      </c>
      <c r="I50" s="308">
        <f>+I47-I48-I49</f>
        <v>0</v>
      </c>
      <c r="J50" s="319"/>
      <c r="K50" s="315"/>
      <c r="L50" s="26"/>
    </row>
    <row r="51" spans="1:12" ht="12.75" hidden="1" customHeight="1" x14ac:dyDescent="0.25">
      <c r="A51" s="315"/>
      <c r="B51" s="316"/>
      <c r="C51" s="309" t="str">
        <f>CONCATENATE("Margen % ",Bases!C21)</f>
        <v xml:space="preserve">Margen % </v>
      </c>
      <c r="D51" s="310"/>
      <c r="E51" s="311">
        <f>IF('Precios Ventas'!F26=0,0,+E50/E47)</f>
        <v>0</v>
      </c>
      <c r="F51" s="311">
        <f>IF('Precios Ventas'!G26=0,0,+F50/F47)</f>
        <v>0</v>
      </c>
      <c r="G51" s="311">
        <f>IF('Precios Ventas'!H26=0,0,+G50/G47)</f>
        <v>0</v>
      </c>
      <c r="H51" s="311">
        <f>IF('Precios Ventas'!I26=0,0,+H50/H47)</f>
        <v>0</v>
      </c>
      <c r="I51" s="311">
        <f>IF('Precios Ventas'!J26=0,0,+I50/I47)</f>
        <v>0</v>
      </c>
      <c r="J51" s="319"/>
      <c r="K51" s="315"/>
      <c r="L51" s="26"/>
    </row>
    <row r="52" spans="1:12" ht="12.75" customHeight="1" x14ac:dyDescent="0.25">
      <c r="A52" s="315"/>
      <c r="B52" s="316"/>
      <c r="C52" s="291" t="str">
        <f>CONCATENATE("Producto ",Bases!C22)</f>
        <v xml:space="preserve">Producto </v>
      </c>
      <c r="D52" s="305"/>
      <c r="E52" s="286"/>
      <c r="F52" s="286"/>
      <c r="G52" s="286"/>
      <c r="H52" s="286"/>
      <c r="I52" s="286"/>
      <c r="J52" s="319"/>
      <c r="K52" s="315"/>
      <c r="L52" s="26"/>
    </row>
    <row r="53" spans="1:12" ht="12.75" customHeight="1" x14ac:dyDescent="0.25">
      <c r="A53" s="315"/>
      <c r="B53" s="316"/>
      <c r="C53" s="304" t="str">
        <f>CONCATENATE("Ingresos ",Bases!C22)</f>
        <v xml:space="preserve">Ingresos </v>
      </c>
      <c r="D53" s="296"/>
      <c r="E53" s="286">
        <f>+'Precios Ventas'!F16*'Precios Ventas'!F27</f>
        <v>0</v>
      </c>
      <c r="F53" s="286">
        <f>+'Precios Ventas'!G16*'Precios Ventas'!G27</f>
        <v>0</v>
      </c>
      <c r="G53" s="286">
        <f>+'Precios Ventas'!H16*'Precios Ventas'!H27</f>
        <v>0</v>
      </c>
      <c r="H53" s="286">
        <f>+'Precios Ventas'!I16*'Precios Ventas'!I27</f>
        <v>0</v>
      </c>
      <c r="I53" s="286">
        <f>+'Precios Ventas'!J16*'Precios Ventas'!J27</f>
        <v>0</v>
      </c>
      <c r="J53" s="319"/>
      <c r="K53" s="315"/>
      <c r="L53" s="26"/>
    </row>
    <row r="54" spans="1:12" ht="12.75" customHeight="1" x14ac:dyDescent="0.25">
      <c r="A54" s="315"/>
      <c r="B54" s="316"/>
      <c r="C54" s="304" t="str">
        <f>CONCATENATE("Costo Materia Prima Consumida ",Bases!C22)</f>
        <v xml:space="preserve">Costo Materia Prima Consumida </v>
      </c>
      <c r="D54" s="305"/>
      <c r="E54" s="286">
        <f>+'Costo de Mercancías'!F14*'Precios Ventas'!F27</f>
        <v>0</v>
      </c>
      <c r="F54" s="286">
        <f>+'Costo de Mercancías'!G14*'Precios Ventas'!G27</f>
        <v>0</v>
      </c>
      <c r="G54" s="286">
        <f>+'Costo de Mercancías'!H14*'Precios Ventas'!H27</f>
        <v>0</v>
      </c>
      <c r="H54" s="286">
        <f>+'Costo de Mercancías'!I14*'Precios Ventas'!I27</f>
        <v>0</v>
      </c>
      <c r="I54" s="286">
        <f>+'Costo de Mercancías'!J14*'Precios Ventas'!J27</f>
        <v>0</v>
      </c>
      <c r="J54" s="319"/>
      <c r="K54" s="315"/>
      <c r="L54" s="26"/>
    </row>
    <row r="55" spans="1:12" ht="12.75" hidden="1" customHeight="1" x14ac:dyDescent="0.25">
      <c r="A55" s="315"/>
      <c r="B55" s="316"/>
      <c r="C55" s="304"/>
      <c r="D55" s="305"/>
      <c r="E55" s="286"/>
      <c r="F55" s="286"/>
      <c r="G55" s="286"/>
      <c r="H55" s="286"/>
      <c r="I55" s="286"/>
      <c r="J55" s="319"/>
      <c r="K55" s="315"/>
      <c r="L55" s="26"/>
    </row>
    <row r="56" spans="1:12" ht="12.75" hidden="1" customHeight="1" x14ac:dyDescent="0.25">
      <c r="A56" s="315"/>
      <c r="B56" s="316"/>
      <c r="C56" s="306" t="str">
        <f>CONCATENATE("Margen $ ",Bases!C22)</f>
        <v xml:space="preserve">Margen $ </v>
      </c>
      <c r="D56" s="307"/>
      <c r="E56" s="308">
        <f>+E53-E54-E55</f>
        <v>0</v>
      </c>
      <c r="F56" s="308">
        <f>+F53-F54-F55</f>
        <v>0</v>
      </c>
      <c r="G56" s="308">
        <f>+G53-G54-G55</f>
        <v>0</v>
      </c>
      <c r="H56" s="308">
        <f>+H53-H54-H55</f>
        <v>0</v>
      </c>
      <c r="I56" s="308">
        <f>+I53-I54-I55</f>
        <v>0</v>
      </c>
      <c r="J56" s="319"/>
      <c r="K56" s="315"/>
      <c r="L56" s="26"/>
    </row>
    <row r="57" spans="1:12" ht="12.75" hidden="1" customHeight="1" x14ac:dyDescent="0.25">
      <c r="A57" s="315"/>
      <c r="B57" s="316"/>
      <c r="C57" s="309" t="str">
        <f>CONCATENATE("Margen % ",Bases!C22)</f>
        <v xml:space="preserve">Margen % </v>
      </c>
      <c r="D57" s="310"/>
      <c r="E57" s="311">
        <f>IF('Precios Ventas'!F27=0,0,+E56/E53)</f>
        <v>0</v>
      </c>
      <c r="F57" s="311">
        <f>IF('Precios Ventas'!G27=0,0,+F56/F53)</f>
        <v>0</v>
      </c>
      <c r="G57" s="311">
        <f>IF('Precios Ventas'!H27=0,0,+G56/G53)</f>
        <v>0</v>
      </c>
      <c r="H57" s="311">
        <f>IF('Precios Ventas'!I27=0,0,+H56/H53)</f>
        <v>0</v>
      </c>
      <c r="I57" s="311">
        <f>IF('Precios Ventas'!J27=0,0,+I56/I53)</f>
        <v>0</v>
      </c>
      <c r="J57" s="319"/>
      <c r="K57" s="315"/>
      <c r="L57" s="26"/>
    </row>
    <row r="58" spans="1:12" ht="12.75" customHeight="1" x14ac:dyDescent="0.25">
      <c r="A58" s="315"/>
      <c r="B58" s="316"/>
      <c r="C58" s="291" t="str">
        <f>CONCATENATE("Producto ",Bases!C23)</f>
        <v xml:space="preserve">Producto </v>
      </c>
      <c r="D58" s="305"/>
      <c r="E58" s="286"/>
      <c r="F58" s="286"/>
      <c r="G58" s="286"/>
      <c r="H58" s="286"/>
      <c r="I58" s="286"/>
      <c r="J58" s="319"/>
      <c r="K58" s="315"/>
      <c r="L58" s="26"/>
    </row>
    <row r="59" spans="1:12" ht="12.75" customHeight="1" x14ac:dyDescent="0.25">
      <c r="A59" s="315"/>
      <c r="B59" s="316"/>
      <c r="C59" s="304" t="str">
        <f>CONCATENATE("Ingresos ",Bases!C23)</f>
        <v xml:space="preserve">Ingresos </v>
      </c>
      <c r="D59" s="296"/>
      <c r="E59" s="286">
        <f>+'Precios Ventas'!F17*'Precios Ventas'!F28</f>
        <v>0</v>
      </c>
      <c r="F59" s="286">
        <f>+'Precios Ventas'!G17*'Precios Ventas'!G28</f>
        <v>0</v>
      </c>
      <c r="G59" s="286">
        <f>+'Precios Ventas'!H17*'Precios Ventas'!H28</f>
        <v>0</v>
      </c>
      <c r="H59" s="286">
        <f>+'Precios Ventas'!I17*'Precios Ventas'!I28</f>
        <v>0</v>
      </c>
      <c r="I59" s="286">
        <f>+'Precios Ventas'!J17*'Precios Ventas'!J28</f>
        <v>0</v>
      </c>
      <c r="J59" s="319"/>
      <c r="K59" s="315"/>
      <c r="L59" s="26"/>
    </row>
    <row r="60" spans="1:12" ht="12.75" customHeight="1" x14ac:dyDescent="0.25">
      <c r="A60" s="315"/>
      <c r="B60" s="316"/>
      <c r="C60" s="304" t="str">
        <f>CONCATENATE("Costo Materia Prima Consumida ",Bases!C23)</f>
        <v xml:space="preserve">Costo Materia Prima Consumida </v>
      </c>
      <c r="D60" s="305"/>
      <c r="E60" s="286">
        <f>+'Costo de Mercancías'!F15*'Precios Ventas'!F28</f>
        <v>0</v>
      </c>
      <c r="F60" s="286">
        <f>+'Costo de Mercancías'!G15*'Precios Ventas'!G28</f>
        <v>0</v>
      </c>
      <c r="G60" s="286">
        <f>+'Costo de Mercancías'!H15*'Precios Ventas'!H28</f>
        <v>0</v>
      </c>
      <c r="H60" s="286">
        <f>+'Costo de Mercancías'!I15*'Precios Ventas'!I28</f>
        <v>0</v>
      </c>
      <c r="I60" s="286">
        <f>+'Costo de Mercancías'!J15*'Precios Ventas'!J28</f>
        <v>0</v>
      </c>
      <c r="J60" s="319"/>
      <c r="K60" s="315"/>
      <c r="L60" s="26"/>
    </row>
    <row r="61" spans="1:12" ht="12.75" hidden="1" customHeight="1" x14ac:dyDescent="0.25">
      <c r="A61" s="315"/>
      <c r="B61" s="316"/>
      <c r="C61" s="304"/>
      <c r="D61" s="305"/>
      <c r="E61" s="286"/>
      <c r="F61" s="286"/>
      <c r="G61" s="286"/>
      <c r="H61" s="286"/>
      <c r="I61" s="286"/>
      <c r="J61" s="319"/>
      <c r="K61" s="315"/>
      <c r="L61" s="26"/>
    </row>
    <row r="62" spans="1:12" ht="12.75" hidden="1" customHeight="1" x14ac:dyDescent="0.25">
      <c r="A62" s="315"/>
      <c r="B62" s="316"/>
      <c r="C62" s="306" t="str">
        <f>CONCATENATE("Margen $ ",Bases!C23)</f>
        <v xml:space="preserve">Margen $ </v>
      </c>
      <c r="D62" s="307"/>
      <c r="E62" s="308">
        <f>+E59-E60-E61</f>
        <v>0</v>
      </c>
      <c r="F62" s="308">
        <f>+F59-F60-F61</f>
        <v>0</v>
      </c>
      <c r="G62" s="308">
        <f>+G59-G60-G61</f>
        <v>0</v>
      </c>
      <c r="H62" s="308">
        <f>+H59-H60-H61</f>
        <v>0</v>
      </c>
      <c r="I62" s="308">
        <f>+I59-I60-I61</f>
        <v>0</v>
      </c>
      <c r="J62" s="319"/>
      <c r="K62" s="315"/>
      <c r="L62" s="26"/>
    </row>
    <row r="63" spans="1:12" ht="12.75" hidden="1" customHeight="1" x14ac:dyDescent="0.25">
      <c r="A63" s="315"/>
      <c r="B63" s="316"/>
      <c r="C63" s="309" t="str">
        <f>CONCATENATE("Margen % ",Bases!C23)</f>
        <v xml:space="preserve">Margen % </v>
      </c>
      <c r="D63" s="310"/>
      <c r="E63" s="311">
        <f>IF('Precios Ventas'!F28=0,0,+E62/E59)</f>
        <v>0</v>
      </c>
      <c r="F63" s="311">
        <f>IF('Precios Ventas'!G28=0,0,+F62/F59)</f>
        <v>0</v>
      </c>
      <c r="G63" s="311">
        <f>IF('Precios Ventas'!H28=0,0,+G62/G59)</f>
        <v>0</v>
      </c>
      <c r="H63" s="311">
        <f>IF('Precios Ventas'!I28=0,0,+H62/H59)</f>
        <v>0</v>
      </c>
      <c r="I63" s="311">
        <f>IF('Precios Ventas'!J28=0,0,+I62/I59)</f>
        <v>0</v>
      </c>
      <c r="J63" s="319"/>
      <c r="K63" s="315"/>
      <c r="L63" s="26"/>
    </row>
    <row r="64" spans="1:12" ht="15.75" customHeight="1" x14ac:dyDescent="0.3">
      <c r="A64" s="36"/>
      <c r="B64" s="37"/>
      <c r="C64" s="320" t="str">
        <f>CONCATENATE("RESUMEN ",Bases!C13)</f>
        <v>RESUMEN    Productos</v>
      </c>
      <c r="D64" s="321"/>
      <c r="E64" s="322"/>
      <c r="F64" s="322"/>
      <c r="G64" s="322"/>
      <c r="H64" s="322"/>
      <c r="I64" s="322"/>
      <c r="J64" s="57"/>
      <c r="K64" s="36"/>
      <c r="L64" s="26"/>
    </row>
    <row r="65" spans="1:12" ht="15.75" customHeight="1" x14ac:dyDescent="0.3">
      <c r="A65" s="36"/>
      <c r="B65" s="37"/>
      <c r="C65" s="323" t="str">
        <f>CONCATENATE("Ingresos ",Bases!C13)</f>
        <v>Ingresos    Productos</v>
      </c>
      <c r="D65" s="324"/>
      <c r="E65" s="286">
        <f t="shared" ref="E65:I67" si="0">+E5+E11+E17+E23+E29+E35+E41+E47+E53+E59</f>
        <v>54000000</v>
      </c>
      <c r="F65" s="286">
        <f t="shared" si="0"/>
        <v>63222292.799999997</v>
      </c>
      <c r="G65" s="286">
        <f t="shared" si="0"/>
        <v>75059004.380499363</v>
      </c>
      <c r="H65" s="286">
        <f t="shared" si="0"/>
        <v>84824060.755995318</v>
      </c>
      <c r="I65" s="286">
        <f t="shared" si="0"/>
        <v>96134467.087575436</v>
      </c>
      <c r="J65" s="57"/>
      <c r="K65" s="36"/>
      <c r="L65" s="26"/>
    </row>
    <row r="66" spans="1:12" ht="15.75" customHeight="1" x14ac:dyDescent="0.3">
      <c r="A66" s="36"/>
      <c r="B66" s="37"/>
      <c r="C66" s="323" t="str">
        <f>CONCATENATE("Costo Materia Prima Consumida ",Bases!C13)</f>
        <v>Costo Materia Prima Consumida    Productos</v>
      </c>
      <c r="D66" s="325"/>
      <c r="E66" s="286">
        <f t="shared" si="0"/>
        <v>3744000</v>
      </c>
      <c r="F66" s="286">
        <f t="shared" si="0"/>
        <v>4383412.3007999994</v>
      </c>
      <c r="G66" s="286">
        <f t="shared" si="0"/>
        <v>5204090.9703812888</v>
      </c>
      <c r="H66" s="286">
        <f t="shared" si="0"/>
        <v>5881134.8790823417</v>
      </c>
      <c r="I66" s="286">
        <f t="shared" si="0"/>
        <v>6665323.0514052296</v>
      </c>
      <c r="J66" s="57"/>
      <c r="K66" s="36"/>
      <c r="L66" s="26"/>
    </row>
    <row r="67" spans="1:12" ht="15.75" hidden="1" customHeight="1" x14ac:dyDescent="0.3">
      <c r="A67" s="36"/>
      <c r="B67" s="37"/>
      <c r="C67" s="323" t="str">
        <f>CONCATENATE("XXX  ",Bases!C13)</f>
        <v>XXX     Productos</v>
      </c>
      <c r="D67" s="325"/>
      <c r="E67" s="286">
        <f t="shared" si="0"/>
        <v>0</v>
      </c>
      <c r="F67" s="286">
        <f t="shared" si="0"/>
        <v>0</v>
      </c>
      <c r="G67" s="286">
        <f t="shared" si="0"/>
        <v>0</v>
      </c>
      <c r="H67" s="286">
        <f t="shared" si="0"/>
        <v>0</v>
      </c>
      <c r="I67" s="286">
        <f t="shared" si="0"/>
        <v>0</v>
      </c>
      <c r="J67" s="57"/>
      <c r="K67" s="36"/>
      <c r="L67" s="26"/>
    </row>
    <row r="68" spans="1:12" ht="15.75" customHeight="1" x14ac:dyDescent="0.3">
      <c r="A68" s="36"/>
      <c r="B68" s="37"/>
      <c r="C68" s="326" t="str">
        <f>CONCATENATE("Margen $ ",Bases!C13)</f>
        <v>Margen $    Productos</v>
      </c>
      <c r="D68" s="327"/>
      <c r="E68" s="308">
        <f>+E65-E66-E67</f>
        <v>50256000</v>
      </c>
      <c r="F68" s="308">
        <f>+F65-F66-F67</f>
        <v>58838880.499200001</v>
      </c>
      <c r="G68" s="308">
        <f>+G65-G66-G67</f>
        <v>69854913.410118073</v>
      </c>
      <c r="H68" s="308">
        <f>+H65-H66-H67</f>
        <v>78942925.876912981</v>
      </c>
      <c r="I68" s="308">
        <f>+I65-I66-I67</f>
        <v>89469144.0361702</v>
      </c>
      <c r="J68" s="57"/>
      <c r="K68" s="36"/>
      <c r="L68" s="26"/>
    </row>
    <row r="69" spans="1:12" ht="15.75" customHeight="1" x14ac:dyDescent="0.3">
      <c r="A69" s="36"/>
      <c r="B69" s="37"/>
      <c r="C69" s="328" t="str">
        <f>CONCATENATE("Margen % ",Bases!C13)</f>
        <v>Margen %    Productos</v>
      </c>
      <c r="D69" s="329"/>
      <c r="E69" s="330">
        <f>IF(+E65=0,0,+E68/E65)</f>
        <v>0.93066666666666664</v>
      </c>
      <c r="F69" s="330">
        <f>IF(+F65=0,0,+F68/F65)</f>
        <v>0.93066666666666675</v>
      </c>
      <c r="G69" s="330">
        <f>IF(+G65=0,0,+G68/G65)</f>
        <v>0.93066666666666664</v>
      </c>
      <c r="H69" s="330">
        <f>IF(+H65=0,0,+H68/H65)</f>
        <v>0.93066666666666675</v>
      </c>
      <c r="I69" s="330">
        <f>IF(+I65=0,0,+I68/I65)</f>
        <v>0.93066666666666664</v>
      </c>
      <c r="J69" s="26"/>
      <c r="K69" s="36"/>
      <c r="L69" s="26"/>
    </row>
    <row r="70" spans="1:12" ht="12.75" customHeight="1" x14ac:dyDescent="0.25">
      <c r="A70" s="331"/>
      <c r="B70" s="332"/>
      <c r="C70" s="333"/>
      <c r="D70" s="334"/>
      <c r="E70" s="334"/>
      <c r="F70" s="334"/>
      <c r="G70" s="334"/>
      <c r="H70" s="334"/>
      <c r="I70" s="334"/>
      <c r="J70" s="332"/>
      <c r="K70" s="331"/>
      <c r="L70" s="26"/>
    </row>
    <row r="71" spans="1:12" ht="12.75" customHeight="1" x14ac:dyDescent="0.25">
      <c r="A71" s="36"/>
      <c r="B71" s="36"/>
      <c r="C71" s="312"/>
      <c r="D71" s="335"/>
      <c r="E71" s="79"/>
      <c r="F71" s="79"/>
      <c r="G71" s="79"/>
      <c r="H71" s="79"/>
      <c r="I71" s="79"/>
      <c r="J71" s="36"/>
      <c r="K71" s="36"/>
      <c r="L71" s="26"/>
    </row>
    <row r="72" spans="1:12" ht="12.75" hidden="1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</row>
    <row r="73" spans="1:12" ht="12.75" hidden="1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</row>
    <row r="74" spans="1:12" ht="12.75" hidden="1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</row>
    <row r="75" spans="1:12" ht="12.75" hidden="1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</row>
    <row r="76" spans="1:12" ht="12.75" hidden="1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</row>
    <row r="77" spans="1:12" ht="12.75" hidden="1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ht="12.75" hidden="1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</row>
    <row r="79" spans="1:12" ht="12.75" hidden="1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</row>
    <row r="80" spans="1:12" ht="12.75" hidden="1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</row>
    <row r="81" spans="1:11" ht="12.75" hidden="1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</row>
    <row r="82" spans="1:11" ht="12.75" hidden="1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</row>
    <row r="83" spans="1:11" ht="12.75" customHeight="1" x14ac:dyDescent="0.25"/>
    <row r="84" spans="1:11" ht="12.75" customHeight="1" x14ac:dyDescent="0.25"/>
    <row r="85" spans="1:11" ht="12.75" customHeight="1" x14ac:dyDescent="0.25"/>
    <row r="86" spans="1:11" ht="12.75" customHeight="1" x14ac:dyDescent="0.25"/>
    <row r="87" spans="1:11" ht="12.75" customHeight="1" x14ac:dyDescent="0.25"/>
    <row r="88" spans="1:11" ht="12.75" customHeight="1" x14ac:dyDescent="0.25"/>
    <row r="89" spans="1:11" ht="12.75" customHeight="1" x14ac:dyDescent="0.25"/>
    <row r="90" spans="1:11" ht="12.75" customHeight="1" x14ac:dyDescent="0.25"/>
    <row r="91" spans="1:11" ht="12.75" customHeight="1" x14ac:dyDescent="0.25"/>
    <row r="92" spans="1:11" ht="12.75" customHeight="1" x14ac:dyDescent="0.25"/>
    <row r="93" spans="1:11" ht="12.75" customHeight="1" x14ac:dyDescent="0.25"/>
    <row r="94" spans="1:11" ht="12.75" customHeight="1" x14ac:dyDescent="0.25"/>
    <row r="95" spans="1:11" ht="12.75" customHeight="1" x14ac:dyDescent="0.25"/>
    <row r="96" spans="1:11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conditionalFormatting sqref="D70:I70">
    <cfRule type="cellIs" dxfId="12" priority="1" operator="notEqual">
      <formula>0</formula>
    </cfRule>
  </conditionalFormatting>
  <conditionalFormatting sqref="D5:I5">
    <cfRule type="cellIs" dxfId="11" priority="2" operator="lessThan">
      <formula>0</formula>
    </cfRule>
  </conditionalFormatting>
  <conditionalFormatting sqref="E11:I11">
    <cfRule type="cellIs" dxfId="10" priority="3" operator="lessThan">
      <formula>0</formula>
    </cfRule>
  </conditionalFormatting>
  <conditionalFormatting sqref="E17:I17">
    <cfRule type="cellIs" dxfId="9" priority="4" operator="lessThan">
      <formula>0</formula>
    </cfRule>
  </conditionalFormatting>
  <conditionalFormatting sqref="E23:I23">
    <cfRule type="cellIs" dxfId="8" priority="5" operator="lessThan">
      <formula>0</formula>
    </cfRule>
  </conditionalFormatting>
  <conditionalFormatting sqref="E29:I29">
    <cfRule type="cellIs" dxfId="7" priority="6" operator="lessThan">
      <formula>0</formula>
    </cfRule>
  </conditionalFormatting>
  <conditionalFormatting sqref="E35:I35">
    <cfRule type="cellIs" dxfId="6" priority="7" operator="lessThan">
      <formula>0</formula>
    </cfRule>
  </conditionalFormatting>
  <conditionalFormatting sqref="E41:I41">
    <cfRule type="cellIs" dxfId="5" priority="8" operator="lessThan">
      <formula>0</formula>
    </cfRule>
  </conditionalFormatting>
  <conditionalFormatting sqref="E47:I47">
    <cfRule type="cellIs" dxfId="4" priority="9" operator="lessThan">
      <formula>0</formula>
    </cfRule>
  </conditionalFormatting>
  <conditionalFormatting sqref="E53:I53">
    <cfRule type="cellIs" dxfId="3" priority="10" operator="lessThan">
      <formula>0</formula>
    </cfRule>
  </conditionalFormatting>
  <conditionalFormatting sqref="E59:I59">
    <cfRule type="cellIs" dxfId="2" priority="11" operator="lessThan">
      <formula>0</formula>
    </cfRule>
  </conditionalFormatting>
  <pageMargins left="0.7" right="0.7" top="0.75" bottom="0.75" header="0" footer="0"/>
  <pageSetup orientation="landscape"/>
  <headerFooter>
    <oddHeader>&amp;C&amp;A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rgb="FF008080"/>
  </sheetPr>
  <dimension ref="A1:Z1000"/>
  <sheetViews>
    <sheetView showGridLines="0" workbookViewId="0">
      <selection activeCell="D26" sqref="D26"/>
    </sheetView>
  </sheetViews>
  <sheetFormatPr baseColWidth="10" defaultColWidth="12.5546875" defaultRowHeight="15" customHeight="1" outlineLevelRow="1" x14ac:dyDescent="0.25"/>
  <cols>
    <col min="1" max="2" width="3.21875" customWidth="1"/>
    <col min="3" max="3" width="48.21875" customWidth="1"/>
    <col min="4" max="6" width="14.44140625" customWidth="1"/>
    <col min="7" max="8" width="16.21875" customWidth="1"/>
    <col min="9" max="10" width="4.77734375" customWidth="1"/>
    <col min="11" max="26" width="10" customWidth="1"/>
  </cols>
  <sheetData>
    <row r="1" spans="1:26" ht="18" customHeight="1" x14ac:dyDescent="0.25">
      <c r="A1" s="36"/>
      <c r="B1" s="298"/>
      <c r="C1" s="8" t="s">
        <v>29</v>
      </c>
      <c r="D1" s="300">
        <f>+Bases!D5+1</f>
        <v>1</v>
      </c>
      <c r="E1" s="300">
        <f>+D1+1</f>
        <v>2</v>
      </c>
      <c r="F1" s="300">
        <f>+E1+1</f>
        <v>3</v>
      </c>
      <c r="G1" s="300">
        <f>+F1+1</f>
        <v>4</v>
      </c>
      <c r="H1" s="300">
        <f>+G1+1</f>
        <v>5</v>
      </c>
      <c r="I1" s="301"/>
      <c r="J1" s="3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5.75" customHeight="1" x14ac:dyDescent="0.3">
      <c r="A2" s="36"/>
      <c r="B2" s="37"/>
      <c r="C2" s="336" t="s">
        <v>406</v>
      </c>
      <c r="D2" s="337"/>
      <c r="E2" s="26"/>
      <c r="F2" s="26"/>
      <c r="G2" s="26"/>
      <c r="H2" s="26"/>
      <c r="I2" s="57"/>
      <c r="J2" s="3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"/>
      <c r="B3" s="37"/>
      <c r="C3" s="338" t="s">
        <v>183</v>
      </c>
      <c r="D3" s="286">
        <f>+'Precios Ventas'!F37</f>
        <v>54000000</v>
      </c>
      <c r="E3" s="286">
        <f>+'Precios Ventas'!G37</f>
        <v>63222292.799999997</v>
      </c>
      <c r="F3" s="286">
        <f>+'Precios Ventas'!H37</f>
        <v>75059004.380499363</v>
      </c>
      <c r="G3" s="286">
        <f>+'Precios Ventas'!I37</f>
        <v>84824060.755995318</v>
      </c>
      <c r="H3" s="286">
        <f>+'Precios Ventas'!J37</f>
        <v>96134467.087575436</v>
      </c>
      <c r="I3" s="57"/>
      <c r="J3" s="3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6"/>
      <c r="B4" s="37"/>
      <c r="C4" s="338" t="s">
        <v>407</v>
      </c>
      <c r="D4" s="286">
        <f>+'Precios Ventas'!F40</f>
        <v>2700000</v>
      </c>
      <c r="E4" s="286">
        <f>+'Precios Ventas'!G40</f>
        <v>5057783.4239999996</v>
      </c>
      <c r="F4" s="286">
        <f>+'Precios Ventas'!H40</f>
        <v>7505900.4380499367</v>
      </c>
      <c r="G4" s="286">
        <f>+'Precios Ventas'!I40</f>
        <v>8482406.0755995326</v>
      </c>
      <c r="H4" s="286">
        <f>+'Precios Ventas'!J40</f>
        <v>9613446.7087575439</v>
      </c>
      <c r="I4" s="57"/>
      <c r="J4" s="3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36"/>
      <c r="B5" s="37"/>
      <c r="C5" s="338" t="s">
        <v>408</v>
      </c>
      <c r="D5" s="286">
        <f>+Producción!F17</f>
        <v>210762019.38</v>
      </c>
      <c r="E5" s="286">
        <f>+Producción!G17</f>
        <v>235084293.09787199</v>
      </c>
      <c r="F5" s="286">
        <f>+Producción!H17</f>
        <v>318989219.32354486</v>
      </c>
      <c r="G5" s="286">
        <f>+Producción!I17</f>
        <v>351138911.60606819</v>
      </c>
      <c r="H5" s="286">
        <f>+Producción!J17</f>
        <v>379681825.02724087</v>
      </c>
      <c r="I5" s="57"/>
      <c r="J5" s="3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36"/>
      <c r="B6" s="37"/>
      <c r="C6" s="338" t="s">
        <v>409</v>
      </c>
      <c r="D6" s="286">
        <f>Producción!F18</f>
        <v>2356666.6666666665</v>
      </c>
      <c r="E6" s="286">
        <f>Producción!G18</f>
        <v>2356666.6666666665</v>
      </c>
      <c r="F6" s="286">
        <f>Producción!H18</f>
        <v>2356666.6666666665</v>
      </c>
      <c r="G6" s="286">
        <f>Producción!I18</f>
        <v>2356666.6666666665</v>
      </c>
      <c r="H6" s="286">
        <f>Producción!J18</f>
        <v>1856666.6666666665</v>
      </c>
      <c r="I6" s="57"/>
      <c r="J6" s="3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hidden="1" customHeight="1" x14ac:dyDescent="0.25">
      <c r="A7" s="36"/>
      <c r="B7" s="37"/>
      <c r="C7" s="338"/>
      <c r="D7" s="286"/>
      <c r="E7" s="286"/>
      <c r="F7" s="286"/>
      <c r="G7" s="286"/>
      <c r="H7" s="286"/>
      <c r="I7" s="57"/>
      <c r="J7" s="3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hidden="1" customHeight="1" x14ac:dyDescent="0.25">
      <c r="A8" s="36"/>
      <c r="B8" s="37"/>
      <c r="C8" s="338"/>
      <c r="D8" s="286"/>
      <c r="E8" s="286"/>
      <c r="F8" s="286"/>
      <c r="G8" s="286"/>
      <c r="H8" s="286"/>
      <c r="I8" s="57"/>
      <c r="J8" s="3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315"/>
      <c r="B9" s="316"/>
      <c r="C9" s="339" t="s">
        <v>410</v>
      </c>
      <c r="D9" s="318">
        <f>D3-D4-D5-D6-D7-D8</f>
        <v>-161818686.04666665</v>
      </c>
      <c r="E9" s="318">
        <f>E3-E4-E5-E6-E7-E8</f>
        <v>-179276450.38853866</v>
      </c>
      <c r="F9" s="318">
        <f>F3-F4-F5-F6-F7-F8</f>
        <v>-253792782.0477621</v>
      </c>
      <c r="G9" s="318">
        <f>G3-G4-G5-G6-G7-G8</f>
        <v>-277153923.5923391</v>
      </c>
      <c r="H9" s="318">
        <f>H3-H4-H5-H6-H7-H8</f>
        <v>-295017471.31508964</v>
      </c>
      <c r="I9" s="319"/>
      <c r="J9" s="315"/>
      <c r="K9" s="340"/>
      <c r="L9" s="340"/>
      <c r="M9" s="340"/>
      <c r="N9" s="340"/>
      <c r="O9" s="340"/>
      <c r="P9" s="340"/>
      <c r="Q9" s="340"/>
      <c r="R9" s="340"/>
      <c r="S9" s="340"/>
      <c r="T9" s="340"/>
      <c r="U9" s="340"/>
      <c r="V9" s="340"/>
      <c r="W9" s="340"/>
      <c r="X9" s="340"/>
      <c r="Y9" s="340"/>
      <c r="Z9" s="340"/>
    </row>
    <row r="10" spans="1:26" ht="12.75" customHeight="1" x14ac:dyDescent="0.25">
      <c r="A10" s="36"/>
      <c r="B10" s="37"/>
      <c r="C10" s="338" t="s">
        <v>411</v>
      </c>
      <c r="D10" s="286">
        <f>+'Gastos Generales Admon y Ventas'!G73</f>
        <v>100131400</v>
      </c>
      <c r="E10" s="286">
        <f>+'Gastos Generales Admon y Ventas'!H73</f>
        <v>111578601.02000001</v>
      </c>
      <c r="F10" s="286">
        <f>+'Gastos Generales Admon y Ventas'!I73</f>
        <v>123922932.371768</v>
      </c>
      <c r="G10" s="286">
        <f>+'Gastos Generales Admon y Ventas'!J73</f>
        <v>136339263.7207706</v>
      </c>
      <c r="H10" s="286">
        <f>+'Gastos Generales Admon y Ventas'!K73</f>
        <v>147300940.5239206</v>
      </c>
      <c r="I10" s="57"/>
      <c r="J10" s="3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36"/>
      <c r="B11" s="37"/>
      <c r="C11" s="338" t="s">
        <v>257</v>
      </c>
      <c r="D11" s="286">
        <f>+'Gastos Generales Admon y Ventas'!G90</f>
        <v>154638819.38</v>
      </c>
      <c r="E11" s="286">
        <f>+'Gastos Generales Admon y Ventas'!H90</f>
        <v>172313838.037072</v>
      </c>
      <c r="F11" s="286">
        <f>+'Gastos Generales Admon y Ventas'!I90</f>
        <v>191369056.00908357</v>
      </c>
      <c r="G11" s="286">
        <f>+'Gastos Generales Admon y Ventas'!J90</f>
        <v>210537094.79102322</v>
      </c>
      <c r="H11" s="286">
        <f>+'Gastos Generales Admon y Ventas'!K90</f>
        <v>227464277.21222147</v>
      </c>
      <c r="I11" s="57"/>
      <c r="J11" s="3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36"/>
      <c r="B12" s="37"/>
      <c r="C12" s="338" t="s">
        <v>412</v>
      </c>
      <c r="D12" s="286">
        <f>'Capital de Trabajo'!F12</f>
        <v>0</v>
      </c>
      <c r="E12" s="286">
        <f>'Capital de Trabajo'!G12</f>
        <v>0</v>
      </c>
      <c r="F12" s="286">
        <f>'Capital de Trabajo'!H12</f>
        <v>0</v>
      </c>
      <c r="G12" s="286">
        <f>'Capital de Trabajo'!I12</f>
        <v>0</v>
      </c>
      <c r="H12" s="286">
        <f>'Capital de Trabajo'!J12</f>
        <v>0</v>
      </c>
      <c r="I12" s="57"/>
      <c r="J12" s="3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36"/>
      <c r="B13" s="37"/>
      <c r="C13" s="338" t="s">
        <v>413</v>
      </c>
      <c r="D13" s="286">
        <f>Diferidos!D27</f>
        <v>2804000</v>
      </c>
      <c r="E13" s="286">
        <f>Diferidos!E27</f>
        <v>0</v>
      </c>
      <c r="F13" s="286">
        <f>Diferidos!F27</f>
        <v>0</v>
      </c>
      <c r="G13" s="286">
        <f>Diferidos!G27</f>
        <v>0</v>
      </c>
      <c r="H13" s="286">
        <f>Diferidos!H27</f>
        <v>0</v>
      </c>
      <c r="I13" s="57"/>
      <c r="J13" s="3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315"/>
      <c r="B14" s="316"/>
      <c r="C14" s="341" t="s">
        <v>414</v>
      </c>
      <c r="D14" s="318">
        <f>D9-SUM(D10:D13)</f>
        <v>-419392905.42666662</v>
      </c>
      <c r="E14" s="318">
        <f>E9-SUM(E10:E13)</f>
        <v>-463168889.4456107</v>
      </c>
      <c r="F14" s="318">
        <f>F9-SUM(F10:F13)</f>
        <v>-569084770.42861366</v>
      </c>
      <c r="G14" s="318">
        <f>G9-SUM(G10:G13)</f>
        <v>-624030282.10413289</v>
      </c>
      <c r="H14" s="318">
        <f>H9-SUM(H10:H13)</f>
        <v>-669782689.05123162</v>
      </c>
      <c r="I14" s="319"/>
      <c r="J14" s="315"/>
      <c r="K14" s="340"/>
      <c r="L14" s="340"/>
      <c r="M14" s="340"/>
      <c r="N14" s="340"/>
      <c r="O14" s="340"/>
      <c r="P14" s="340"/>
      <c r="Q14" s="340"/>
      <c r="R14" s="340"/>
      <c r="S14" s="340"/>
      <c r="T14" s="340"/>
      <c r="U14" s="340"/>
      <c r="V14" s="340"/>
      <c r="W14" s="340"/>
      <c r="X14" s="340"/>
      <c r="Y14" s="340"/>
      <c r="Z14" s="340"/>
    </row>
    <row r="15" spans="1:26" ht="12.75" customHeight="1" outlineLevel="1" x14ac:dyDescent="0.25">
      <c r="A15" s="342"/>
      <c r="B15" s="343"/>
      <c r="C15" s="344" t="s">
        <v>415</v>
      </c>
      <c r="D15" s="286">
        <f>+'Precios Ventas'!F42</f>
        <v>0</v>
      </c>
      <c r="E15" s="286">
        <f>+'Precios Ventas'!G42</f>
        <v>0</v>
      </c>
      <c r="F15" s="286">
        <f>+'Precios Ventas'!H42</f>
        <v>0</v>
      </c>
      <c r="G15" s="286">
        <f>+'Precios Ventas'!I42</f>
        <v>0</v>
      </c>
      <c r="H15" s="286">
        <f>+'Precios Ventas'!J42</f>
        <v>0</v>
      </c>
      <c r="I15" s="345"/>
      <c r="J15" s="342"/>
      <c r="K15" s="346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</row>
    <row r="16" spans="1:26" ht="12.75" customHeight="1" outlineLevel="1" x14ac:dyDescent="0.25">
      <c r="A16" s="342"/>
      <c r="B16" s="343"/>
      <c r="C16" s="344" t="s">
        <v>416</v>
      </c>
      <c r="D16" s="286">
        <f>'Deuda $'!D30</f>
        <v>11022971.256682726</v>
      </c>
      <c r="E16" s="286">
        <f>'Deuda $'!E30</f>
        <v>8818377.0053461809</v>
      </c>
      <c r="F16" s="286">
        <f>'Deuda $'!F30</f>
        <v>6613782.7540096361</v>
      </c>
      <c r="G16" s="286">
        <f>'Deuda $'!G30</f>
        <v>4409188.5026730914</v>
      </c>
      <c r="H16" s="286">
        <f>'Deuda $'!H30</f>
        <v>2204594.2513365461</v>
      </c>
      <c r="I16" s="345"/>
      <c r="J16" s="342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</row>
    <row r="17" spans="1:26" ht="12.75" customHeight="1" x14ac:dyDescent="0.25">
      <c r="A17" s="36"/>
      <c r="B17" s="37"/>
      <c r="C17" s="347" t="s">
        <v>417</v>
      </c>
      <c r="D17" s="286">
        <f>D15-D16</f>
        <v>-11022971.256682726</v>
      </c>
      <c r="E17" s="286">
        <f>E15-E16</f>
        <v>-8818377.0053461809</v>
      </c>
      <c r="F17" s="286">
        <f>F15-F16</f>
        <v>-6613782.7540096361</v>
      </c>
      <c r="G17" s="286">
        <f>G15-G16</f>
        <v>-4409188.5026730914</v>
      </c>
      <c r="H17" s="286">
        <f>H15-H16</f>
        <v>-2204594.2513365461</v>
      </c>
      <c r="I17" s="57"/>
      <c r="J17" s="3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hidden="1" customHeight="1" outlineLevel="1" x14ac:dyDescent="0.25">
      <c r="A18" s="342"/>
      <c r="B18" s="343"/>
      <c r="C18" s="348" t="s">
        <v>418</v>
      </c>
      <c r="D18" s="349">
        <f>-'Estructura de Capital'!F92</f>
        <v>0</v>
      </c>
      <c r="E18" s="349">
        <f>-'Estructura de Capital'!G92</f>
        <v>0</v>
      </c>
      <c r="F18" s="349">
        <f>-'Estructura de Capital'!H92</f>
        <v>0</v>
      </c>
      <c r="G18" s="349">
        <f>-'Estructura de Capital'!I92</f>
        <v>0</v>
      </c>
      <c r="H18" s="349">
        <f>-'Estructura de Capital'!J92</f>
        <v>0</v>
      </c>
      <c r="I18" s="345"/>
      <c r="J18" s="342"/>
      <c r="K18" s="346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</row>
    <row r="19" spans="1:26" ht="12.75" hidden="1" customHeight="1" outlineLevel="1" x14ac:dyDescent="0.25">
      <c r="A19" s="342"/>
      <c r="B19" s="343"/>
      <c r="C19" s="348" t="s">
        <v>419</v>
      </c>
      <c r="D19" s="349">
        <f>'Estructura de Capital'!F9+'Estructura de Capital'!F12+'Estructura de Capital'!F26+'Estructura de Capital'!F33+'Estructura de Capital'!F40+'Estructura de Capital'!F47+'Estructura de Capital'!F54+'Estructura de Capital'!F61+Terrenos!C11+Construcciones!C10+Maquinaria!C10+Muebles!C10+Transporte!C10+Oficina!C10+Semovientes!C10+Permanentes!C10+Diferidos!D11</f>
        <v>0</v>
      </c>
      <c r="E19" s="349">
        <f>'Estructura de Capital'!G9+'Estructura de Capital'!G12+'Estructura de Capital'!G26+'Estructura de Capital'!G33+'Estructura de Capital'!G40+'Estructura de Capital'!G47+'Estructura de Capital'!G54+'Estructura de Capital'!G61+Terrenos!D11+Construcciones!D10+Maquinaria!D10+Muebles!D10+Transporte!D10+Oficina!D10+Semovientes!D10+Permanentes!D10+Diferidos!E11</f>
        <v>0</v>
      </c>
      <c r="F19" s="349">
        <f>'Estructura de Capital'!H9+'Estructura de Capital'!H12+'Estructura de Capital'!H26+'Estructura de Capital'!H33+'Estructura de Capital'!H40+'Estructura de Capital'!H47+'Estructura de Capital'!H54+'Estructura de Capital'!H61+Terrenos!E11+Construcciones!E10+Maquinaria!E10+Muebles!E10+Transporte!E10+Oficina!E10+Semovientes!E10+Permanentes!E10+Diferidos!F11</f>
        <v>0</v>
      </c>
      <c r="G19" s="349">
        <f>'Estructura de Capital'!I9+'Estructura de Capital'!I12+'Estructura de Capital'!I26+'Estructura de Capital'!I33+'Estructura de Capital'!I40+'Estructura de Capital'!I47+'Estructura de Capital'!I54+'Estructura de Capital'!I61+Terrenos!F11+Construcciones!F10+Maquinaria!F10+Muebles!F10+Transporte!F10+Oficina!F10+Semovientes!F10+Permanentes!F10+Diferidos!G11</f>
        <v>0</v>
      </c>
      <c r="H19" s="349">
        <f>'Estructura de Capital'!J9+'Estructura de Capital'!J12+'Estructura de Capital'!J26+'Estructura de Capital'!J33+'Estructura de Capital'!J40+'Estructura de Capital'!J47+'Estructura de Capital'!J54+'Estructura de Capital'!J61+Terrenos!G11+Construcciones!G10+Maquinaria!G10+Muebles!G10+Transporte!G10+Oficina!G10+Semovientes!G10+Permanentes!G10+Diferidos!H11</f>
        <v>0</v>
      </c>
      <c r="I19" s="345"/>
      <c r="J19" s="342"/>
      <c r="K19" s="346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</row>
    <row r="20" spans="1:26" ht="12.75" hidden="1" customHeight="1" outlineLevel="1" x14ac:dyDescent="0.25">
      <c r="A20" s="342"/>
      <c r="B20" s="343"/>
      <c r="C20" s="348" t="s">
        <v>420</v>
      </c>
      <c r="D20" s="349">
        <f>-'Estructura de Capital'!F14-'Estructura de Capital'!F28-'Estructura de Capital'!F35-'Estructura de Capital'!F42-'Estructura de Capital'!F49-Construcciones!C31-Maquinaria!C31-Muebles!C31-Transporte!C31-Oficina!C31</f>
        <v>0</v>
      </c>
      <c r="E20" s="349">
        <f>-'Estructura de Capital'!G14-'Estructura de Capital'!G28-'Estructura de Capital'!G35-'Estructura de Capital'!G42-'Estructura de Capital'!G49-Construcciones!D31-Maquinaria!D31-Muebles!D31-Transporte!D31-Oficina!D31</f>
        <v>0</v>
      </c>
      <c r="F20" s="349">
        <f>-'Estructura de Capital'!H14-'Estructura de Capital'!H28-'Estructura de Capital'!H35-'Estructura de Capital'!H42-'Estructura de Capital'!H49-Construcciones!E31-Maquinaria!E31-Muebles!E31-Transporte!E31-Oficina!E31</f>
        <v>0</v>
      </c>
      <c r="G20" s="349">
        <f>-'Estructura de Capital'!I14-'Estructura de Capital'!I28-'Estructura de Capital'!I35-'Estructura de Capital'!I42-'Estructura de Capital'!I49-Construcciones!F31-Maquinaria!F31-Muebles!F31-Transporte!F31-Oficina!F31</f>
        <v>0</v>
      </c>
      <c r="H20" s="349">
        <f>-'Estructura de Capital'!J14-'Estructura de Capital'!J28-'Estructura de Capital'!J35-'Estructura de Capital'!J42-'Estructura de Capital'!J49-Construcciones!G31-Maquinaria!G31-Muebles!G31-Transporte!G31-Oficina!G31</f>
        <v>0</v>
      </c>
      <c r="I20" s="345"/>
      <c r="J20" s="342"/>
      <c r="K20" s="346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</row>
    <row r="21" spans="1:26" ht="12.75" hidden="1" customHeight="1" outlineLevel="1" x14ac:dyDescent="0.25">
      <c r="A21" s="342"/>
      <c r="B21" s="343"/>
      <c r="C21" s="348" t="s">
        <v>421</v>
      </c>
      <c r="D21" s="349">
        <f>-Diferidos!D35</f>
        <v>0</v>
      </c>
      <c r="E21" s="349">
        <f>-Diferidos!E35</f>
        <v>0</v>
      </c>
      <c r="F21" s="349">
        <f>-Diferidos!F35</f>
        <v>0</v>
      </c>
      <c r="G21" s="349">
        <f>-Diferidos!G35</f>
        <v>0</v>
      </c>
      <c r="H21" s="349">
        <f>-Diferidos!H35</f>
        <v>0</v>
      </c>
      <c r="I21" s="345"/>
      <c r="J21" s="342"/>
      <c r="K21" s="346"/>
      <c r="L21" s="346"/>
      <c r="M21" s="346"/>
      <c r="N21" s="346"/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</row>
    <row r="22" spans="1:26" ht="12.75" hidden="1" customHeight="1" outlineLevel="1" x14ac:dyDescent="0.25">
      <c r="A22" s="342"/>
      <c r="B22" s="343"/>
      <c r="C22" s="348" t="s">
        <v>422</v>
      </c>
      <c r="D22" s="349">
        <f>-'Estructura de Capital'!F56-'Estructura de Capital'!F63-Semovientes!C31-Permanentes!C31</f>
        <v>0</v>
      </c>
      <c r="E22" s="349">
        <f>-'Estructura de Capital'!G56-'Estructura de Capital'!G63-Semovientes!D31-Permanentes!D31</f>
        <v>0</v>
      </c>
      <c r="F22" s="349">
        <f>-'Estructura de Capital'!H56-'Estructura de Capital'!H63-Semovientes!E31-Permanentes!E31</f>
        <v>0</v>
      </c>
      <c r="G22" s="349">
        <f>-'Estructura de Capital'!I56-'Estructura de Capital'!I63-Semovientes!F31-Permanentes!F31</f>
        <v>0</v>
      </c>
      <c r="H22" s="349">
        <f>-'Estructura de Capital'!J56-'Estructura de Capital'!J63-Semovientes!G31-Permanentes!G31</f>
        <v>0</v>
      </c>
      <c r="I22" s="345"/>
      <c r="J22" s="342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</row>
    <row r="23" spans="1:26" ht="12.75" hidden="1" customHeight="1" outlineLevel="1" x14ac:dyDescent="0.25">
      <c r="A23" s="36"/>
      <c r="B23" s="37"/>
      <c r="C23" s="347" t="s">
        <v>423</v>
      </c>
      <c r="D23" s="286">
        <f>D18+D19+D20+D21+D22</f>
        <v>0</v>
      </c>
      <c r="E23" s="286">
        <f>E18+E19+E20+E21+E22</f>
        <v>0</v>
      </c>
      <c r="F23" s="286">
        <f>F18+F19+F20+F21+F22</f>
        <v>0</v>
      </c>
      <c r="G23" s="286">
        <f>G18+G19+G20+G21+G22</f>
        <v>0</v>
      </c>
      <c r="H23" s="286">
        <f>H18+H19+H20+H21+H22</f>
        <v>0</v>
      </c>
      <c r="I23" s="57"/>
      <c r="J23" s="3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collapsed="1" x14ac:dyDescent="0.25">
      <c r="A24" s="315"/>
      <c r="B24" s="316"/>
      <c r="C24" s="339" t="s">
        <v>424</v>
      </c>
      <c r="D24" s="318">
        <f>D14+D17+D23</f>
        <v>-430415876.68334937</v>
      </c>
      <c r="E24" s="318">
        <f>E14+E17+E23</f>
        <v>-471987266.45095688</v>
      </c>
      <c r="F24" s="318">
        <f>F14+F17+F23</f>
        <v>-575698553.18262327</v>
      </c>
      <c r="G24" s="318">
        <f>G14+G17+G23</f>
        <v>-628439470.60680604</v>
      </c>
      <c r="H24" s="318">
        <f>H14+H17+H23</f>
        <v>-671987283.3025682</v>
      </c>
      <c r="I24" s="319"/>
      <c r="J24" s="315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</row>
    <row r="25" spans="1:26" ht="12.75" customHeight="1" x14ac:dyDescent="0.25">
      <c r="A25" s="36"/>
      <c r="B25" s="37"/>
      <c r="C25" s="338" t="s">
        <v>425</v>
      </c>
      <c r="D25" s="286">
        <f>+'Estructura de Capital'!F78</f>
        <v>0</v>
      </c>
      <c r="E25" s="286">
        <f>+'Estructura de Capital'!G78</f>
        <v>0</v>
      </c>
      <c r="F25" s="286">
        <f>+'Estructura de Capital'!H78</f>
        <v>0</v>
      </c>
      <c r="G25" s="286">
        <f>+'Estructura de Capital'!I78</f>
        <v>0</v>
      </c>
      <c r="H25" s="286">
        <f>+'Estructura de Capital'!J78</f>
        <v>0</v>
      </c>
      <c r="I25" s="57"/>
      <c r="J25" s="3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315"/>
      <c r="B26" s="316"/>
      <c r="C26" s="341" t="s">
        <v>426</v>
      </c>
      <c r="D26" s="318">
        <f>D24-D25</f>
        <v>-430415876.68334937</v>
      </c>
      <c r="E26" s="318">
        <f>E24-E25</f>
        <v>-471987266.45095688</v>
      </c>
      <c r="F26" s="318">
        <f>F24-F25</f>
        <v>-575698553.18262327</v>
      </c>
      <c r="G26" s="318">
        <f>G24-G25</f>
        <v>-628439470.60680604</v>
      </c>
      <c r="H26" s="318">
        <f>H24-H25</f>
        <v>-671987283.3025682</v>
      </c>
      <c r="I26" s="319"/>
      <c r="J26" s="315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</row>
    <row r="27" spans="1:26" ht="13.5" customHeight="1" x14ac:dyDescent="0.25">
      <c r="A27" s="36"/>
      <c r="B27" s="75"/>
      <c r="C27" s="350"/>
      <c r="D27" s="351"/>
      <c r="E27" s="352"/>
      <c r="F27" s="352"/>
      <c r="G27" s="352"/>
      <c r="H27" s="352"/>
      <c r="I27" s="78"/>
      <c r="J27" s="3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36"/>
      <c r="B28" s="36"/>
      <c r="C28" s="79"/>
      <c r="D28" s="353"/>
      <c r="E28" s="353"/>
      <c r="F28" s="353"/>
      <c r="G28" s="353"/>
      <c r="H28" s="353"/>
      <c r="I28" s="36"/>
      <c r="J28" s="3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hidden="1" customHeight="1" x14ac:dyDescent="0.25">
      <c r="A29" s="26"/>
      <c r="B29" s="26"/>
      <c r="C29" s="38"/>
      <c r="D29" s="354"/>
      <c r="E29" s="354"/>
      <c r="F29" s="354"/>
      <c r="G29" s="354"/>
      <c r="H29" s="354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hidden="1" customHeight="1" x14ac:dyDescent="0.25">
      <c r="A30" s="26"/>
      <c r="B30" s="26"/>
      <c r="C30" s="38"/>
      <c r="D30" s="354"/>
      <c r="E30" s="354"/>
      <c r="F30" s="354"/>
      <c r="G30" s="354"/>
      <c r="H30" s="354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355"/>
      <c r="D31" s="337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355"/>
      <c r="D32" s="337"/>
      <c r="E32" s="26"/>
      <c r="F32" s="26"/>
      <c r="G32" s="26"/>
      <c r="H32" s="26"/>
      <c r="I32" s="26"/>
      <c r="J32" s="26"/>
      <c r="K32" s="429">
        <v>180000</v>
      </c>
      <c r="L32" s="429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355"/>
      <c r="D33" s="337"/>
      <c r="E33" s="26"/>
      <c r="F33" s="26"/>
      <c r="G33" s="26"/>
      <c r="H33" s="26"/>
      <c r="I33" s="26"/>
      <c r="J33" s="26"/>
      <c r="K33" s="429">
        <f>+K32/1.19</f>
        <v>151260.50420168068</v>
      </c>
      <c r="L33" s="429">
        <f>+K33*2.5/100</f>
        <v>3781.5126050420167</v>
      </c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355"/>
      <c r="D34" s="337"/>
      <c r="E34" s="26"/>
      <c r="F34" s="26"/>
      <c r="G34" s="26"/>
      <c r="H34" s="26"/>
      <c r="I34" s="26"/>
      <c r="J34" s="26"/>
      <c r="K34" s="429">
        <f>+K33*19%</f>
        <v>28739.495798319331</v>
      </c>
      <c r="L34" s="429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355"/>
      <c r="D35" s="337"/>
      <c r="E35" s="26"/>
      <c r="F35" s="26"/>
      <c r="G35" s="26"/>
      <c r="H35" s="26"/>
      <c r="I35" s="26"/>
      <c r="J35" s="26"/>
      <c r="K35" s="429">
        <f>+K33+K34</f>
        <v>180000</v>
      </c>
      <c r="L35" s="429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355"/>
      <c r="D36" s="337"/>
      <c r="E36" s="26"/>
      <c r="F36" s="26"/>
      <c r="G36" s="26"/>
      <c r="H36" s="26"/>
      <c r="I36" s="26"/>
      <c r="J36" s="26"/>
      <c r="K36" s="429">
        <f>+K33*140</f>
        <v>21176470.588235296</v>
      </c>
      <c r="L36" s="429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355"/>
      <c r="D37" s="337"/>
      <c r="E37" s="26"/>
      <c r="F37" s="26"/>
      <c r="G37" s="26"/>
      <c r="H37" s="26"/>
      <c r="I37" s="26"/>
      <c r="J37" s="26"/>
      <c r="K37" s="429">
        <f>+K36*19%</f>
        <v>4023529.4117647065</v>
      </c>
      <c r="L37" s="429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355"/>
      <c r="D38" s="337"/>
      <c r="E38" s="26"/>
      <c r="F38" s="26"/>
      <c r="G38" s="26"/>
      <c r="H38" s="26"/>
      <c r="I38" s="26"/>
      <c r="J38" s="26"/>
      <c r="K38" s="429">
        <f>+K36*2.5%</f>
        <v>529411.76470588241</v>
      </c>
      <c r="L38" s="429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355"/>
      <c r="D39" s="337"/>
      <c r="E39" s="26"/>
      <c r="F39" s="26"/>
      <c r="G39" s="26"/>
      <c r="H39" s="26"/>
      <c r="I39" s="26"/>
      <c r="J39" s="26"/>
      <c r="K39" s="429">
        <f>+K36*11.04/1000</f>
        <v>233788.23529411765</v>
      </c>
      <c r="L39" s="429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355"/>
      <c r="D40" s="337"/>
      <c r="E40" s="26"/>
      <c r="F40" s="26"/>
      <c r="G40" s="26"/>
      <c r="H40" s="26"/>
      <c r="I40" s="26"/>
      <c r="J40" s="26"/>
      <c r="K40" s="429">
        <f>+K36+K37-K38-K39</f>
        <v>24436800.000000004</v>
      </c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355"/>
      <c r="D41" s="337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355"/>
      <c r="D42" s="337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355"/>
      <c r="D43" s="337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355"/>
      <c r="D44" s="337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355"/>
      <c r="D45" s="337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355"/>
      <c r="D46" s="337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355"/>
      <c r="D47" s="337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355"/>
      <c r="D48" s="337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355"/>
      <c r="D49" s="337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355"/>
      <c r="D50" s="337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355"/>
      <c r="D51" s="337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355"/>
      <c r="D52" s="337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355"/>
      <c r="D53" s="337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355"/>
      <c r="D54" s="337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355"/>
      <c r="D55" s="337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355"/>
      <c r="D56" s="337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355"/>
      <c r="D57" s="337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355"/>
      <c r="D58" s="337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355"/>
      <c r="D59" s="337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355"/>
      <c r="D60" s="337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355"/>
      <c r="D61" s="337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355"/>
      <c r="D62" s="337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355"/>
      <c r="D63" s="337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355"/>
      <c r="D64" s="337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355"/>
      <c r="D65" s="337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355"/>
      <c r="D66" s="337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355"/>
      <c r="D67" s="337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355"/>
      <c r="D68" s="33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355"/>
      <c r="D69" s="337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355"/>
      <c r="D70" s="337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355"/>
      <c r="D71" s="337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355"/>
      <c r="D72" s="337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355"/>
      <c r="D73" s="337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355"/>
      <c r="D74" s="337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355"/>
      <c r="D75" s="337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355"/>
      <c r="D76" s="337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355"/>
      <c r="D77" s="337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355"/>
      <c r="D78" s="337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355"/>
      <c r="D79" s="337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355"/>
      <c r="D80" s="337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355"/>
      <c r="D81" s="337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355"/>
      <c r="D82" s="337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355"/>
      <c r="D83" s="337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355"/>
      <c r="D84" s="337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355"/>
      <c r="D85" s="337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355"/>
      <c r="D86" s="337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355"/>
      <c r="D87" s="337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355"/>
      <c r="D88" s="337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355"/>
      <c r="D89" s="337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355"/>
      <c r="D90" s="337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355"/>
      <c r="D91" s="337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355"/>
      <c r="D92" s="337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355"/>
      <c r="D93" s="337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355"/>
      <c r="D94" s="337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355"/>
      <c r="D95" s="337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355"/>
      <c r="D96" s="337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355"/>
      <c r="D97" s="337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355"/>
      <c r="D98" s="337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355"/>
      <c r="D99" s="337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355"/>
      <c r="D100" s="337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355"/>
      <c r="D101" s="337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355"/>
      <c r="D102" s="337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355"/>
      <c r="D103" s="337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355"/>
      <c r="D104" s="337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355"/>
      <c r="D105" s="337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355"/>
      <c r="D106" s="337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355"/>
      <c r="D107" s="337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355"/>
      <c r="D108" s="337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355"/>
      <c r="D109" s="337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355"/>
      <c r="D110" s="337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355"/>
      <c r="D111" s="337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355"/>
      <c r="D112" s="337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355"/>
      <c r="D113" s="337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355"/>
      <c r="D114" s="337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355"/>
      <c r="D115" s="337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355"/>
      <c r="D116" s="337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355"/>
      <c r="D117" s="337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355"/>
      <c r="D118" s="337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355"/>
      <c r="D119" s="337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355"/>
      <c r="D120" s="337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355"/>
      <c r="D121" s="337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355"/>
      <c r="D122" s="337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355"/>
      <c r="D123" s="337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355"/>
      <c r="D124" s="33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355"/>
      <c r="D125" s="337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355"/>
      <c r="D126" s="337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355"/>
      <c r="D127" s="337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355"/>
      <c r="D128" s="33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355"/>
      <c r="D129" s="337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355"/>
      <c r="D130" s="337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355"/>
      <c r="D131" s="337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355"/>
      <c r="D132" s="337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355"/>
      <c r="D133" s="337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355"/>
      <c r="D134" s="337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355"/>
      <c r="D135" s="337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355"/>
      <c r="D136" s="337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355"/>
      <c r="D137" s="337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355"/>
      <c r="D138" s="337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355"/>
      <c r="D139" s="337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355"/>
      <c r="D140" s="337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355"/>
      <c r="D141" s="337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355"/>
      <c r="D142" s="337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355"/>
      <c r="D143" s="337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355"/>
      <c r="D144" s="337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355"/>
      <c r="D145" s="337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355"/>
      <c r="D146" s="337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355"/>
      <c r="D147" s="337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355"/>
      <c r="D148" s="337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355"/>
      <c r="D149" s="337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355"/>
      <c r="D150" s="337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355"/>
      <c r="D151" s="337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355"/>
      <c r="D152" s="33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355"/>
      <c r="D153" s="337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355"/>
      <c r="D154" s="337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355"/>
      <c r="D155" s="337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355"/>
      <c r="D156" s="337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355"/>
      <c r="D157" s="337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355"/>
      <c r="D158" s="337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355"/>
      <c r="D159" s="337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355"/>
      <c r="D160" s="337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355"/>
      <c r="D161" s="337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355"/>
      <c r="D162" s="337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355"/>
      <c r="D163" s="337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355"/>
      <c r="D164" s="337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355"/>
      <c r="D165" s="337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355"/>
      <c r="D166" s="337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355"/>
      <c r="D167" s="337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355"/>
      <c r="D168" s="33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355"/>
      <c r="D169" s="337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355"/>
      <c r="D170" s="337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355"/>
      <c r="D171" s="337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355"/>
      <c r="D172" s="337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355"/>
      <c r="D173" s="337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355"/>
      <c r="D174" s="337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355"/>
      <c r="D175" s="337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355"/>
      <c r="D176" s="337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355"/>
      <c r="D177" s="337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355"/>
      <c r="D178" s="337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355"/>
      <c r="D179" s="337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355"/>
      <c r="D180" s="337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355"/>
      <c r="D181" s="337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355"/>
      <c r="D182" s="337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355"/>
      <c r="D183" s="337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355"/>
      <c r="D184" s="337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355"/>
      <c r="D185" s="337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355"/>
      <c r="D186" s="337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355"/>
      <c r="D187" s="337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355"/>
      <c r="D188" s="337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355"/>
      <c r="D189" s="337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355"/>
      <c r="D190" s="337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355"/>
      <c r="D191" s="337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355"/>
      <c r="D192" s="337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355"/>
      <c r="D193" s="337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355"/>
      <c r="D194" s="337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355"/>
      <c r="D195" s="337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355"/>
      <c r="D196" s="337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355"/>
      <c r="D197" s="337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355"/>
      <c r="D198" s="337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355"/>
      <c r="D199" s="337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355"/>
      <c r="D200" s="337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355"/>
      <c r="D201" s="337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355"/>
      <c r="D202" s="337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355"/>
      <c r="D203" s="337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355"/>
      <c r="D204" s="337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355"/>
      <c r="D205" s="337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355"/>
      <c r="D206" s="337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355"/>
      <c r="D207" s="337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355"/>
      <c r="D208" s="337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355"/>
      <c r="D209" s="337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355"/>
      <c r="D210" s="337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355"/>
      <c r="D211" s="337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355"/>
      <c r="D212" s="337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355"/>
      <c r="D213" s="337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355"/>
      <c r="D214" s="337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355"/>
      <c r="D215" s="337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355"/>
      <c r="D216" s="337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355"/>
      <c r="D217" s="337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355"/>
      <c r="D218" s="337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355"/>
      <c r="D219" s="337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355"/>
      <c r="D220" s="337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355"/>
      <c r="D221" s="337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355"/>
      <c r="D222" s="337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355"/>
      <c r="D223" s="337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355"/>
      <c r="D224" s="337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355"/>
      <c r="D225" s="337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355"/>
      <c r="D226" s="337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355"/>
      <c r="D227" s="337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355"/>
      <c r="D228" s="337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355"/>
      <c r="D229" s="337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355"/>
      <c r="D230" s="337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355"/>
      <c r="D231" s="337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355"/>
      <c r="D232" s="337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355"/>
      <c r="D233" s="337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355"/>
      <c r="D234" s="337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355"/>
      <c r="D235" s="337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355"/>
      <c r="D236" s="337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355"/>
      <c r="D237" s="337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355"/>
      <c r="D238" s="337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355"/>
      <c r="D239" s="337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355"/>
      <c r="D240" s="337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355"/>
      <c r="D241" s="337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355"/>
      <c r="D242" s="337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355"/>
      <c r="D243" s="337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355"/>
      <c r="D244" s="337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355"/>
      <c r="D245" s="337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355"/>
      <c r="D246" s="337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355"/>
      <c r="D247" s="337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355"/>
      <c r="D248" s="337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355"/>
      <c r="D249" s="337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355"/>
      <c r="D250" s="337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355"/>
      <c r="D251" s="337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355"/>
      <c r="D252" s="337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355"/>
      <c r="D253" s="337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355"/>
      <c r="D254" s="337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355"/>
      <c r="D255" s="337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355"/>
      <c r="D256" s="337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355"/>
      <c r="D257" s="337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355"/>
      <c r="D258" s="337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355"/>
      <c r="D259" s="337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355"/>
      <c r="D260" s="337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355"/>
      <c r="D261" s="337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355"/>
      <c r="D262" s="337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355"/>
      <c r="D263" s="337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355"/>
      <c r="D264" s="337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355"/>
      <c r="D265" s="337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355"/>
      <c r="D266" s="337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355"/>
      <c r="D267" s="337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355"/>
      <c r="D268" s="337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355"/>
      <c r="D269" s="337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355"/>
      <c r="D270" s="337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355"/>
      <c r="D271" s="337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355"/>
      <c r="D272" s="337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355"/>
      <c r="D273" s="337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355"/>
      <c r="D274" s="337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355"/>
      <c r="D275" s="337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355"/>
      <c r="D276" s="337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355"/>
      <c r="D277" s="337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355"/>
      <c r="D278" s="337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355"/>
      <c r="D279" s="337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355"/>
      <c r="D280" s="337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355"/>
      <c r="D281" s="337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355"/>
      <c r="D282" s="337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355"/>
      <c r="D283" s="337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355"/>
      <c r="D284" s="337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355"/>
      <c r="D285" s="337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355"/>
      <c r="D286" s="337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355"/>
      <c r="D287" s="337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355"/>
      <c r="D288" s="337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355"/>
      <c r="D289" s="337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355"/>
      <c r="D290" s="337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355"/>
      <c r="D291" s="337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355"/>
      <c r="D292" s="337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355"/>
      <c r="D293" s="337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355"/>
      <c r="D294" s="337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355"/>
      <c r="D295" s="337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355"/>
      <c r="D296" s="337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355"/>
      <c r="D297" s="337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355"/>
      <c r="D298" s="337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355"/>
      <c r="D299" s="337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355"/>
      <c r="D300" s="337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355"/>
      <c r="D301" s="337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355"/>
      <c r="D302" s="337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355"/>
      <c r="D303" s="337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355"/>
      <c r="D304" s="337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355"/>
      <c r="D305" s="337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355"/>
      <c r="D306" s="337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355"/>
      <c r="D307" s="337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355"/>
      <c r="D308" s="337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355"/>
      <c r="D309" s="337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355"/>
      <c r="D310" s="337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355"/>
      <c r="D311" s="337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355"/>
      <c r="D312" s="337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355"/>
      <c r="D313" s="337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355"/>
      <c r="D314" s="337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355"/>
      <c r="D315" s="337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355"/>
      <c r="D316" s="337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355"/>
      <c r="D317" s="337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355"/>
      <c r="D318" s="337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355"/>
      <c r="D319" s="337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355"/>
      <c r="D320" s="337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355"/>
      <c r="D321" s="337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355"/>
      <c r="D322" s="337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355"/>
      <c r="D323" s="337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355"/>
      <c r="D324" s="337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355"/>
      <c r="D325" s="337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355"/>
      <c r="D326" s="337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355"/>
      <c r="D327" s="337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355"/>
      <c r="D328" s="337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355"/>
      <c r="D329" s="337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355"/>
      <c r="D330" s="337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355"/>
      <c r="D331" s="337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355"/>
      <c r="D332" s="337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355"/>
      <c r="D333" s="337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355"/>
      <c r="D334" s="337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355"/>
      <c r="D335" s="337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355"/>
      <c r="D336" s="337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355"/>
      <c r="D337" s="337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355"/>
      <c r="D338" s="337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355"/>
      <c r="D339" s="337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355"/>
      <c r="D340" s="337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355"/>
      <c r="D341" s="337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355"/>
      <c r="D342" s="337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355"/>
      <c r="D343" s="337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355"/>
      <c r="D344" s="337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355"/>
      <c r="D345" s="337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355"/>
      <c r="D346" s="337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355"/>
      <c r="D347" s="337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355"/>
      <c r="D348" s="337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355"/>
      <c r="D349" s="337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355"/>
      <c r="D350" s="337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355"/>
      <c r="D351" s="337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355"/>
      <c r="D352" s="337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355"/>
      <c r="D353" s="337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355"/>
      <c r="D354" s="337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355"/>
      <c r="D355" s="337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355"/>
      <c r="D356" s="337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355"/>
      <c r="D357" s="337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355"/>
      <c r="D358" s="337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355"/>
      <c r="D359" s="337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355"/>
      <c r="D360" s="337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355"/>
      <c r="D361" s="337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355"/>
      <c r="D362" s="337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355"/>
      <c r="D363" s="337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355"/>
      <c r="D364" s="337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355"/>
      <c r="D365" s="337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355"/>
      <c r="D366" s="337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355"/>
      <c r="D367" s="337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355"/>
      <c r="D368" s="337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355"/>
      <c r="D369" s="337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355"/>
      <c r="D370" s="337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355"/>
      <c r="D371" s="337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355"/>
      <c r="D372" s="337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355"/>
      <c r="D373" s="337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355"/>
      <c r="D374" s="337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355"/>
      <c r="D375" s="337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355"/>
      <c r="D376" s="337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355"/>
      <c r="D377" s="337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355"/>
      <c r="D378" s="337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355"/>
      <c r="D379" s="337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355"/>
      <c r="D380" s="337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355"/>
      <c r="D381" s="337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355"/>
      <c r="D382" s="337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355"/>
      <c r="D383" s="337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355"/>
      <c r="D384" s="337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355"/>
      <c r="D385" s="337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355"/>
      <c r="D386" s="337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355"/>
      <c r="D387" s="337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355"/>
      <c r="D388" s="337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355"/>
      <c r="D389" s="337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355"/>
      <c r="D390" s="337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355"/>
      <c r="D391" s="337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355"/>
      <c r="D392" s="337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355"/>
      <c r="D393" s="337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355"/>
      <c r="D394" s="337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355"/>
      <c r="D395" s="337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355"/>
      <c r="D396" s="337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355"/>
      <c r="D397" s="337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355"/>
      <c r="D398" s="337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355"/>
      <c r="D399" s="337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355"/>
      <c r="D400" s="337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355"/>
      <c r="D401" s="337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355"/>
      <c r="D402" s="337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355"/>
      <c r="D403" s="337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355"/>
      <c r="D404" s="337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355"/>
      <c r="D405" s="337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355"/>
      <c r="D406" s="337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355"/>
      <c r="D407" s="337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355"/>
      <c r="D408" s="337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355"/>
      <c r="D409" s="337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355"/>
      <c r="D410" s="337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355"/>
      <c r="D411" s="337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355"/>
      <c r="D412" s="337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355"/>
      <c r="D413" s="337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355"/>
      <c r="D414" s="337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355"/>
      <c r="D415" s="337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355"/>
      <c r="D416" s="337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355"/>
      <c r="D417" s="337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355"/>
      <c r="D418" s="337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355"/>
      <c r="D419" s="337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355"/>
      <c r="D420" s="337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355"/>
      <c r="D421" s="337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355"/>
      <c r="D422" s="337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355"/>
      <c r="D423" s="337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355"/>
      <c r="D424" s="337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355"/>
      <c r="D425" s="337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355"/>
      <c r="D426" s="337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355"/>
      <c r="D427" s="337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355"/>
      <c r="D428" s="337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355"/>
      <c r="D429" s="337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355"/>
      <c r="D430" s="337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355"/>
      <c r="D431" s="337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355"/>
      <c r="D432" s="337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355"/>
      <c r="D433" s="337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355"/>
      <c r="D434" s="337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355"/>
      <c r="D435" s="337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355"/>
      <c r="D436" s="337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355"/>
      <c r="D437" s="337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355"/>
      <c r="D438" s="337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355"/>
      <c r="D439" s="337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355"/>
      <c r="D440" s="337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355"/>
      <c r="D441" s="337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355"/>
      <c r="D442" s="337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355"/>
      <c r="D443" s="337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355"/>
      <c r="D444" s="337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355"/>
      <c r="D445" s="337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355"/>
      <c r="D446" s="337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355"/>
      <c r="D447" s="337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355"/>
      <c r="D448" s="337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355"/>
      <c r="D449" s="337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355"/>
      <c r="D450" s="337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355"/>
      <c r="D451" s="337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355"/>
      <c r="D452" s="337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355"/>
      <c r="D453" s="337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355"/>
      <c r="D454" s="337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355"/>
      <c r="D455" s="337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355"/>
      <c r="D456" s="337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355"/>
      <c r="D457" s="337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355"/>
      <c r="D458" s="337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355"/>
      <c r="D459" s="337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355"/>
      <c r="D460" s="337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355"/>
      <c r="D461" s="337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355"/>
      <c r="D462" s="337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355"/>
      <c r="D463" s="337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355"/>
      <c r="D464" s="337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355"/>
      <c r="D465" s="337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355"/>
      <c r="D466" s="337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355"/>
      <c r="D467" s="337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355"/>
      <c r="D468" s="337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355"/>
      <c r="D469" s="337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355"/>
      <c r="D470" s="337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355"/>
      <c r="D471" s="337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355"/>
      <c r="D472" s="337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355"/>
      <c r="D473" s="337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355"/>
      <c r="D474" s="337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355"/>
      <c r="D475" s="337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355"/>
      <c r="D476" s="337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355"/>
      <c r="D477" s="337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355"/>
      <c r="D478" s="337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355"/>
      <c r="D479" s="337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355"/>
      <c r="D480" s="337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355"/>
      <c r="D481" s="337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355"/>
      <c r="D482" s="337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355"/>
      <c r="D483" s="337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355"/>
      <c r="D484" s="337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355"/>
      <c r="D485" s="337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355"/>
      <c r="D486" s="337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355"/>
      <c r="D487" s="337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355"/>
      <c r="D488" s="337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355"/>
      <c r="D489" s="337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355"/>
      <c r="D490" s="337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355"/>
      <c r="D491" s="337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355"/>
      <c r="D492" s="337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355"/>
      <c r="D493" s="337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355"/>
      <c r="D494" s="337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355"/>
      <c r="D495" s="337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355"/>
      <c r="D496" s="337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355"/>
      <c r="D497" s="337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355"/>
      <c r="D498" s="337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355"/>
      <c r="D499" s="337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355"/>
      <c r="D500" s="337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355"/>
      <c r="D501" s="337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355"/>
      <c r="D502" s="337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355"/>
      <c r="D503" s="337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355"/>
      <c r="D504" s="337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355"/>
      <c r="D505" s="337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355"/>
      <c r="D506" s="337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355"/>
      <c r="D507" s="337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355"/>
      <c r="D508" s="337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355"/>
      <c r="D509" s="337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355"/>
      <c r="D510" s="337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355"/>
      <c r="D511" s="337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355"/>
      <c r="D512" s="337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355"/>
      <c r="D513" s="337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355"/>
      <c r="D514" s="337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355"/>
      <c r="D515" s="337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355"/>
      <c r="D516" s="337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355"/>
      <c r="D517" s="337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355"/>
      <c r="D518" s="337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355"/>
      <c r="D519" s="337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355"/>
      <c r="D520" s="337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355"/>
      <c r="D521" s="337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355"/>
      <c r="D522" s="337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355"/>
      <c r="D523" s="337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355"/>
      <c r="D524" s="337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355"/>
      <c r="D525" s="337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355"/>
      <c r="D526" s="337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355"/>
      <c r="D527" s="337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355"/>
      <c r="D528" s="337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355"/>
      <c r="D529" s="337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355"/>
      <c r="D530" s="337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355"/>
      <c r="D531" s="337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355"/>
      <c r="D532" s="337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355"/>
      <c r="D533" s="337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355"/>
      <c r="D534" s="337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355"/>
      <c r="D535" s="337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355"/>
      <c r="D536" s="337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355"/>
      <c r="D537" s="337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355"/>
      <c r="D538" s="337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355"/>
      <c r="D539" s="337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355"/>
      <c r="D540" s="337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355"/>
      <c r="D541" s="337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355"/>
      <c r="D542" s="337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355"/>
      <c r="D543" s="337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355"/>
      <c r="D544" s="337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355"/>
      <c r="D545" s="337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355"/>
      <c r="D546" s="337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355"/>
      <c r="D547" s="337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355"/>
      <c r="D548" s="337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355"/>
      <c r="D549" s="337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355"/>
      <c r="D550" s="337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355"/>
      <c r="D551" s="337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355"/>
      <c r="D552" s="337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355"/>
      <c r="D553" s="337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355"/>
      <c r="D554" s="337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355"/>
      <c r="D555" s="337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355"/>
      <c r="D556" s="337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355"/>
      <c r="D557" s="337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355"/>
      <c r="D558" s="337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355"/>
      <c r="D559" s="337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355"/>
      <c r="D560" s="337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355"/>
      <c r="D561" s="337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355"/>
      <c r="D562" s="337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355"/>
      <c r="D563" s="337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355"/>
      <c r="D564" s="337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355"/>
      <c r="D565" s="337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355"/>
      <c r="D566" s="337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355"/>
      <c r="D567" s="337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355"/>
      <c r="D568" s="337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355"/>
      <c r="D569" s="337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355"/>
      <c r="D570" s="337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355"/>
      <c r="D571" s="337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355"/>
      <c r="D572" s="337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355"/>
      <c r="D573" s="337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355"/>
      <c r="D574" s="337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355"/>
      <c r="D575" s="337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355"/>
      <c r="D576" s="337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355"/>
      <c r="D577" s="337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355"/>
      <c r="D578" s="337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355"/>
      <c r="D579" s="337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355"/>
      <c r="D580" s="337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355"/>
      <c r="D581" s="337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355"/>
      <c r="D582" s="337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355"/>
      <c r="D583" s="337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355"/>
      <c r="D584" s="337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355"/>
      <c r="D585" s="337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355"/>
      <c r="D586" s="337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355"/>
      <c r="D587" s="337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355"/>
      <c r="D588" s="337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355"/>
      <c r="D589" s="337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355"/>
      <c r="D590" s="337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355"/>
      <c r="D591" s="337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355"/>
      <c r="D592" s="337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355"/>
      <c r="D593" s="337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355"/>
      <c r="D594" s="337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355"/>
      <c r="D595" s="337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355"/>
      <c r="D596" s="337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355"/>
      <c r="D597" s="337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355"/>
      <c r="D598" s="337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355"/>
      <c r="D599" s="337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355"/>
      <c r="D600" s="337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355"/>
      <c r="D601" s="337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355"/>
      <c r="D602" s="337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355"/>
      <c r="D603" s="337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355"/>
      <c r="D604" s="337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355"/>
      <c r="D605" s="337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355"/>
      <c r="D606" s="337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355"/>
      <c r="D607" s="337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355"/>
      <c r="D608" s="337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355"/>
      <c r="D609" s="337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355"/>
      <c r="D610" s="337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355"/>
      <c r="D611" s="337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355"/>
      <c r="D612" s="337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355"/>
      <c r="D613" s="337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355"/>
      <c r="D614" s="337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355"/>
      <c r="D615" s="337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355"/>
      <c r="D616" s="337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355"/>
      <c r="D617" s="337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355"/>
      <c r="D618" s="337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355"/>
      <c r="D619" s="337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355"/>
      <c r="D620" s="337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355"/>
      <c r="D621" s="337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355"/>
      <c r="D622" s="337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355"/>
      <c r="D623" s="337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355"/>
      <c r="D624" s="337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355"/>
      <c r="D625" s="337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355"/>
      <c r="D626" s="337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355"/>
      <c r="D627" s="337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355"/>
      <c r="D628" s="337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355"/>
      <c r="D629" s="337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355"/>
      <c r="D630" s="337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355"/>
      <c r="D631" s="337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355"/>
      <c r="D632" s="337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355"/>
      <c r="D633" s="337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355"/>
      <c r="D634" s="337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355"/>
      <c r="D635" s="337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355"/>
      <c r="D636" s="337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355"/>
      <c r="D637" s="337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355"/>
      <c r="D638" s="337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355"/>
      <c r="D639" s="337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355"/>
      <c r="D640" s="337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355"/>
      <c r="D641" s="337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355"/>
      <c r="D642" s="337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355"/>
      <c r="D643" s="337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355"/>
      <c r="D644" s="337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355"/>
      <c r="D645" s="337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355"/>
      <c r="D646" s="337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355"/>
      <c r="D647" s="337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355"/>
      <c r="D648" s="337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355"/>
      <c r="D649" s="337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355"/>
      <c r="D650" s="337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355"/>
      <c r="D651" s="337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355"/>
      <c r="D652" s="337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355"/>
      <c r="D653" s="337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355"/>
      <c r="D654" s="337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355"/>
      <c r="D655" s="337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355"/>
      <c r="D656" s="337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355"/>
      <c r="D657" s="337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355"/>
      <c r="D658" s="337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355"/>
      <c r="D659" s="337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355"/>
      <c r="D660" s="337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355"/>
      <c r="D661" s="337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355"/>
      <c r="D662" s="337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355"/>
      <c r="D663" s="337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355"/>
      <c r="D664" s="337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355"/>
      <c r="D665" s="337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355"/>
      <c r="D666" s="337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355"/>
      <c r="D667" s="337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355"/>
      <c r="D668" s="337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355"/>
      <c r="D669" s="337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355"/>
      <c r="D670" s="337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355"/>
      <c r="D671" s="337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355"/>
      <c r="D672" s="337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355"/>
      <c r="D673" s="337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355"/>
      <c r="D674" s="337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355"/>
      <c r="D675" s="337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355"/>
      <c r="D676" s="337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355"/>
      <c r="D677" s="337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355"/>
      <c r="D678" s="337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355"/>
      <c r="D679" s="337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355"/>
      <c r="D680" s="337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355"/>
      <c r="D681" s="337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355"/>
      <c r="D682" s="337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355"/>
      <c r="D683" s="337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355"/>
      <c r="D684" s="337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355"/>
      <c r="D685" s="337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355"/>
      <c r="D686" s="337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355"/>
      <c r="D687" s="337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355"/>
      <c r="D688" s="337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355"/>
      <c r="D689" s="337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355"/>
      <c r="D690" s="337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355"/>
      <c r="D691" s="337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355"/>
      <c r="D692" s="337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355"/>
      <c r="D693" s="337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355"/>
      <c r="D694" s="337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355"/>
      <c r="D695" s="337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355"/>
      <c r="D696" s="337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355"/>
      <c r="D697" s="337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355"/>
      <c r="D698" s="337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355"/>
      <c r="D699" s="337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355"/>
      <c r="D700" s="337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355"/>
      <c r="D701" s="337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355"/>
      <c r="D702" s="337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355"/>
      <c r="D703" s="337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355"/>
      <c r="D704" s="337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355"/>
      <c r="D705" s="337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355"/>
      <c r="D706" s="337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355"/>
      <c r="D707" s="337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355"/>
      <c r="D708" s="337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355"/>
      <c r="D709" s="337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355"/>
      <c r="D710" s="337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355"/>
      <c r="D711" s="337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355"/>
      <c r="D712" s="337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355"/>
      <c r="D713" s="337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355"/>
      <c r="D714" s="337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355"/>
      <c r="D715" s="337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355"/>
      <c r="D716" s="337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355"/>
      <c r="D717" s="337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355"/>
      <c r="D718" s="337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355"/>
      <c r="D719" s="337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355"/>
      <c r="D720" s="337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355"/>
      <c r="D721" s="337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355"/>
      <c r="D722" s="337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355"/>
      <c r="D723" s="337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355"/>
      <c r="D724" s="337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355"/>
      <c r="D725" s="337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355"/>
      <c r="D726" s="337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355"/>
      <c r="D727" s="337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355"/>
      <c r="D728" s="337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355"/>
      <c r="D729" s="337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355"/>
      <c r="D730" s="337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355"/>
      <c r="D731" s="337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355"/>
      <c r="D732" s="337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355"/>
      <c r="D733" s="337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355"/>
      <c r="D734" s="337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355"/>
      <c r="D735" s="337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355"/>
      <c r="D736" s="337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355"/>
      <c r="D737" s="337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355"/>
      <c r="D738" s="337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355"/>
      <c r="D739" s="337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355"/>
      <c r="D740" s="337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355"/>
      <c r="D741" s="337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355"/>
      <c r="D742" s="337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355"/>
      <c r="D743" s="337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355"/>
      <c r="D744" s="337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355"/>
      <c r="D745" s="337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355"/>
      <c r="D746" s="337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355"/>
      <c r="D747" s="337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355"/>
      <c r="D748" s="337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355"/>
      <c r="D749" s="337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355"/>
      <c r="D750" s="337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355"/>
      <c r="D751" s="337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355"/>
      <c r="D752" s="337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355"/>
      <c r="D753" s="337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355"/>
      <c r="D754" s="337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355"/>
      <c r="D755" s="337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355"/>
      <c r="D756" s="337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355"/>
      <c r="D757" s="337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355"/>
      <c r="D758" s="337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355"/>
      <c r="D759" s="337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355"/>
      <c r="D760" s="337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355"/>
      <c r="D761" s="337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355"/>
      <c r="D762" s="337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355"/>
      <c r="D763" s="337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355"/>
      <c r="D764" s="337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355"/>
      <c r="D765" s="337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355"/>
      <c r="D766" s="337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355"/>
      <c r="D767" s="337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355"/>
      <c r="D768" s="337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355"/>
      <c r="D769" s="337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355"/>
      <c r="D770" s="337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355"/>
      <c r="D771" s="337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355"/>
      <c r="D772" s="337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355"/>
      <c r="D773" s="337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355"/>
      <c r="D774" s="337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355"/>
      <c r="D775" s="337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355"/>
      <c r="D776" s="337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355"/>
      <c r="D777" s="337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355"/>
      <c r="D778" s="337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355"/>
      <c r="D779" s="337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355"/>
      <c r="D780" s="337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355"/>
      <c r="D781" s="337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355"/>
      <c r="D782" s="337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355"/>
      <c r="D783" s="337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355"/>
      <c r="D784" s="337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355"/>
      <c r="D785" s="337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355"/>
      <c r="D786" s="337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355"/>
      <c r="D787" s="337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355"/>
      <c r="D788" s="337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355"/>
      <c r="D789" s="337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355"/>
      <c r="D790" s="337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355"/>
      <c r="D791" s="337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355"/>
      <c r="D792" s="337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355"/>
      <c r="D793" s="337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355"/>
      <c r="D794" s="337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355"/>
      <c r="D795" s="337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355"/>
      <c r="D796" s="337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355"/>
      <c r="D797" s="337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355"/>
      <c r="D798" s="337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355"/>
      <c r="D799" s="337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355"/>
      <c r="D800" s="337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355"/>
      <c r="D801" s="337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355"/>
      <c r="D802" s="337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355"/>
      <c r="D803" s="337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355"/>
      <c r="D804" s="337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355"/>
      <c r="D805" s="337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355"/>
      <c r="D806" s="337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355"/>
      <c r="D807" s="337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355"/>
      <c r="D808" s="337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355"/>
      <c r="D809" s="337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355"/>
      <c r="D810" s="337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355"/>
      <c r="D811" s="337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355"/>
      <c r="D812" s="337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355"/>
      <c r="D813" s="337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355"/>
      <c r="D814" s="337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355"/>
      <c r="D815" s="337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355"/>
      <c r="D816" s="337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355"/>
      <c r="D817" s="337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355"/>
      <c r="D818" s="337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355"/>
      <c r="D819" s="337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355"/>
      <c r="D820" s="337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355"/>
      <c r="D821" s="337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355"/>
      <c r="D822" s="337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355"/>
      <c r="D823" s="337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355"/>
      <c r="D824" s="337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355"/>
      <c r="D825" s="337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355"/>
      <c r="D826" s="337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355"/>
      <c r="D827" s="337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355"/>
      <c r="D828" s="337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355"/>
      <c r="D829" s="337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355"/>
      <c r="D830" s="337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355"/>
      <c r="D831" s="337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355"/>
      <c r="D832" s="337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355"/>
      <c r="D833" s="337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355"/>
      <c r="D834" s="337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355"/>
      <c r="D835" s="337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355"/>
      <c r="D836" s="337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355"/>
      <c r="D837" s="337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355"/>
      <c r="D838" s="337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355"/>
      <c r="D839" s="337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355"/>
      <c r="D840" s="337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355"/>
      <c r="D841" s="337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355"/>
      <c r="D842" s="337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355"/>
      <c r="D843" s="337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355"/>
      <c r="D844" s="337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355"/>
      <c r="D845" s="337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355"/>
      <c r="D846" s="337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355"/>
      <c r="D847" s="337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355"/>
      <c r="D848" s="337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355"/>
      <c r="D849" s="337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355"/>
      <c r="D850" s="337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355"/>
      <c r="D851" s="337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355"/>
      <c r="D852" s="337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355"/>
      <c r="D853" s="337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355"/>
      <c r="D854" s="337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355"/>
      <c r="D855" s="337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355"/>
      <c r="D856" s="337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355"/>
      <c r="D857" s="337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355"/>
      <c r="D858" s="337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355"/>
      <c r="D859" s="337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355"/>
      <c r="D860" s="337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355"/>
      <c r="D861" s="337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355"/>
      <c r="D862" s="337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355"/>
      <c r="D863" s="337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355"/>
      <c r="D864" s="337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355"/>
      <c r="D865" s="337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355"/>
      <c r="D866" s="337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355"/>
      <c r="D867" s="337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355"/>
      <c r="D868" s="337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355"/>
      <c r="D869" s="337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355"/>
      <c r="D870" s="337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355"/>
      <c r="D871" s="337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355"/>
      <c r="D872" s="337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355"/>
      <c r="D873" s="337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355"/>
      <c r="D874" s="337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355"/>
      <c r="D875" s="337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355"/>
      <c r="D876" s="337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355"/>
      <c r="D877" s="337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355"/>
      <c r="D878" s="337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355"/>
      <c r="D879" s="337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355"/>
      <c r="D880" s="337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355"/>
      <c r="D881" s="337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355"/>
      <c r="D882" s="337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355"/>
      <c r="D883" s="337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355"/>
      <c r="D884" s="337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355"/>
      <c r="D885" s="337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355"/>
      <c r="D886" s="337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355"/>
      <c r="D887" s="337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355"/>
      <c r="D888" s="337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355"/>
      <c r="D889" s="337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355"/>
      <c r="D890" s="337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355"/>
      <c r="D891" s="337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355"/>
      <c r="D892" s="337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355"/>
      <c r="D893" s="337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355"/>
      <c r="D894" s="337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355"/>
      <c r="D895" s="337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355"/>
      <c r="D896" s="337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355"/>
      <c r="D897" s="337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355"/>
      <c r="D898" s="337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355"/>
      <c r="D899" s="337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355"/>
      <c r="D900" s="337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355"/>
      <c r="D901" s="337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355"/>
      <c r="D902" s="337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355"/>
      <c r="D903" s="337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355"/>
      <c r="D904" s="337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355"/>
      <c r="D905" s="337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355"/>
      <c r="D906" s="337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355"/>
      <c r="D907" s="337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355"/>
      <c r="D908" s="337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355"/>
      <c r="D909" s="337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355"/>
      <c r="D910" s="337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355"/>
      <c r="D911" s="337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355"/>
      <c r="D912" s="337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355"/>
      <c r="D913" s="337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355"/>
      <c r="D914" s="337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355"/>
      <c r="D915" s="337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355"/>
      <c r="D916" s="337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355"/>
      <c r="D917" s="337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355"/>
      <c r="D918" s="337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355"/>
      <c r="D919" s="337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355"/>
      <c r="D920" s="337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355"/>
      <c r="D921" s="337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355"/>
      <c r="D922" s="337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355"/>
      <c r="D923" s="337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355"/>
      <c r="D924" s="337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355"/>
      <c r="D925" s="337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355"/>
      <c r="D926" s="337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355"/>
      <c r="D927" s="337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355"/>
      <c r="D928" s="337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355"/>
      <c r="D929" s="337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355"/>
      <c r="D930" s="337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355"/>
      <c r="D931" s="337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355"/>
      <c r="D932" s="337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355"/>
      <c r="D933" s="337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355"/>
      <c r="D934" s="337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355"/>
      <c r="D935" s="337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355"/>
      <c r="D936" s="337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355"/>
      <c r="D937" s="337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355"/>
      <c r="D938" s="337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355"/>
      <c r="D939" s="337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355"/>
      <c r="D940" s="337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355"/>
      <c r="D941" s="337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355"/>
      <c r="D942" s="337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355"/>
      <c r="D943" s="337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355"/>
      <c r="D944" s="337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355"/>
      <c r="D945" s="337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355"/>
      <c r="D946" s="337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355"/>
      <c r="D947" s="337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355"/>
      <c r="D948" s="337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355"/>
      <c r="D949" s="337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355"/>
      <c r="D950" s="337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355"/>
      <c r="D951" s="337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355"/>
      <c r="D952" s="337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355"/>
      <c r="D953" s="337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355"/>
      <c r="D954" s="337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355"/>
      <c r="D955" s="337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355"/>
      <c r="D956" s="337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355"/>
      <c r="D957" s="337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355"/>
      <c r="D958" s="337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355"/>
      <c r="D959" s="337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355"/>
      <c r="D960" s="337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355"/>
      <c r="D961" s="337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355"/>
      <c r="D962" s="337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355"/>
      <c r="D963" s="337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355"/>
      <c r="D964" s="337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355"/>
      <c r="D965" s="337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355"/>
      <c r="D966" s="337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355"/>
      <c r="D967" s="337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355"/>
      <c r="D968" s="337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355"/>
      <c r="D969" s="337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355"/>
      <c r="D970" s="337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355"/>
      <c r="D971" s="337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355"/>
      <c r="D972" s="337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355"/>
      <c r="D973" s="337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355"/>
      <c r="D974" s="337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355"/>
      <c r="D975" s="337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355"/>
      <c r="D976" s="337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355"/>
      <c r="D977" s="337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355"/>
      <c r="D978" s="337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355"/>
      <c r="D979" s="337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355"/>
      <c r="D980" s="337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355"/>
      <c r="D981" s="337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355"/>
      <c r="D982" s="337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355"/>
      <c r="D983" s="337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355"/>
      <c r="D984" s="337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355"/>
      <c r="D985" s="337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355"/>
      <c r="D986" s="337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355"/>
      <c r="D987" s="337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355"/>
      <c r="D988" s="337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355"/>
      <c r="D989" s="337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355"/>
      <c r="D990" s="337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355"/>
      <c r="D991" s="337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355"/>
      <c r="D992" s="337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355"/>
      <c r="D993" s="337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355"/>
      <c r="D994" s="337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355"/>
      <c r="D995" s="337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355"/>
      <c r="D996" s="337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355"/>
      <c r="D997" s="337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355"/>
      <c r="D998" s="337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355"/>
      <c r="D999" s="337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355"/>
      <c r="D1000" s="337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ESTADO DE RESULTADOS ANUAL</oddHeader>
    <oddFooter>&amp;L&amp;F&amp;CPágina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tabColor rgb="FF008080"/>
  </sheetPr>
  <dimension ref="A1:IV1000"/>
  <sheetViews>
    <sheetView showGridLines="0" workbookViewId="0">
      <selection activeCell="C48" sqref="C48"/>
    </sheetView>
  </sheetViews>
  <sheetFormatPr baseColWidth="10" defaultColWidth="12.5546875" defaultRowHeight="15" customHeight="1" outlineLevelRow="1" x14ac:dyDescent="0.25"/>
  <cols>
    <col min="1" max="1" width="2.21875" customWidth="1"/>
    <col min="2" max="2" width="2.77734375" customWidth="1"/>
    <col min="3" max="3" width="34.21875" customWidth="1"/>
    <col min="4" max="4" width="12.77734375" customWidth="1"/>
    <col min="5" max="5" width="12.21875" customWidth="1"/>
    <col min="6" max="6" width="13.77734375" customWidth="1"/>
    <col min="7" max="7" width="13.44140625" customWidth="1"/>
    <col min="8" max="8" width="12.21875" customWidth="1"/>
    <col min="9" max="9" width="12.44140625" customWidth="1"/>
    <col min="10" max="11" width="3.77734375" hidden="1" customWidth="1"/>
    <col min="12" max="256" width="10" hidden="1" customWidth="1"/>
  </cols>
  <sheetData>
    <row r="1" spans="1:256" ht="9.75" customHeight="1" outlineLevel="1" x14ac:dyDescent="0.25">
      <c r="A1" s="26"/>
      <c r="B1" s="26"/>
      <c r="C1" s="296"/>
      <c r="D1" s="356">
        <v>0</v>
      </c>
      <c r="E1" s="356">
        <v>1</v>
      </c>
      <c r="F1" s="356">
        <v>2</v>
      </c>
      <c r="G1" s="356">
        <v>3</v>
      </c>
      <c r="H1" s="356">
        <v>4</v>
      </c>
      <c r="I1" s="356">
        <v>5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ht="16.5" customHeight="1" x14ac:dyDescent="0.25">
      <c r="A2" s="36"/>
      <c r="B2" s="298"/>
      <c r="C2" s="8" t="s">
        <v>29</v>
      </c>
      <c r="D2" s="300">
        <f>+Bases!D5</f>
        <v>0</v>
      </c>
      <c r="E2" s="300">
        <f t="shared" ref="E2:IV2" si="0">+D2+1</f>
        <v>1</v>
      </c>
      <c r="F2" s="300">
        <f t="shared" si="0"/>
        <v>2</v>
      </c>
      <c r="G2" s="300">
        <f t="shared" si="0"/>
        <v>3</v>
      </c>
      <c r="H2" s="300">
        <f t="shared" si="0"/>
        <v>4</v>
      </c>
      <c r="I2" s="300">
        <f t="shared" si="0"/>
        <v>5</v>
      </c>
      <c r="J2" s="300">
        <f t="shared" si="0"/>
        <v>6</v>
      </c>
      <c r="K2" s="300">
        <f t="shared" si="0"/>
        <v>7</v>
      </c>
      <c r="L2" s="300">
        <f t="shared" si="0"/>
        <v>8</v>
      </c>
      <c r="M2" s="300">
        <f t="shared" si="0"/>
        <v>9</v>
      </c>
      <c r="N2" s="300">
        <f t="shared" si="0"/>
        <v>10</v>
      </c>
      <c r="O2" s="300">
        <f t="shared" si="0"/>
        <v>11</v>
      </c>
      <c r="P2" s="300">
        <f t="shared" si="0"/>
        <v>12</v>
      </c>
      <c r="Q2" s="300">
        <f t="shared" si="0"/>
        <v>13</v>
      </c>
      <c r="R2" s="300">
        <f t="shared" si="0"/>
        <v>14</v>
      </c>
      <c r="S2" s="300">
        <f t="shared" si="0"/>
        <v>15</v>
      </c>
      <c r="T2" s="300">
        <f t="shared" si="0"/>
        <v>16</v>
      </c>
      <c r="U2" s="300">
        <f t="shared" si="0"/>
        <v>17</v>
      </c>
      <c r="V2" s="300">
        <f t="shared" si="0"/>
        <v>18</v>
      </c>
      <c r="W2" s="300">
        <f t="shared" si="0"/>
        <v>19</v>
      </c>
      <c r="X2" s="300">
        <f t="shared" si="0"/>
        <v>20</v>
      </c>
      <c r="Y2" s="300">
        <f t="shared" si="0"/>
        <v>21</v>
      </c>
      <c r="Z2" s="300">
        <f t="shared" si="0"/>
        <v>22</v>
      </c>
      <c r="AA2" s="300">
        <f t="shared" si="0"/>
        <v>23</v>
      </c>
      <c r="AB2" s="300">
        <f t="shared" si="0"/>
        <v>24</v>
      </c>
      <c r="AC2" s="300">
        <f t="shared" si="0"/>
        <v>25</v>
      </c>
      <c r="AD2" s="300">
        <f t="shared" si="0"/>
        <v>26</v>
      </c>
      <c r="AE2" s="300">
        <f t="shared" si="0"/>
        <v>27</v>
      </c>
      <c r="AF2" s="300">
        <f t="shared" si="0"/>
        <v>28</v>
      </c>
      <c r="AG2" s="300">
        <f t="shared" si="0"/>
        <v>29</v>
      </c>
      <c r="AH2" s="300">
        <f t="shared" si="0"/>
        <v>30</v>
      </c>
      <c r="AI2" s="300">
        <f t="shared" si="0"/>
        <v>31</v>
      </c>
      <c r="AJ2" s="300">
        <f t="shared" si="0"/>
        <v>32</v>
      </c>
      <c r="AK2" s="300">
        <f t="shared" si="0"/>
        <v>33</v>
      </c>
      <c r="AL2" s="300">
        <f t="shared" si="0"/>
        <v>34</v>
      </c>
      <c r="AM2" s="300">
        <f t="shared" si="0"/>
        <v>35</v>
      </c>
      <c r="AN2" s="300">
        <f t="shared" si="0"/>
        <v>36</v>
      </c>
      <c r="AO2" s="300">
        <f t="shared" si="0"/>
        <v>37</v>
      </c>
      <c r="AP2" s="300">
        <f t="shared" si="0"/>
        <v>38</v>
      </c>
      <c r="AQ2" s="300">
        <f t="shared" si="0"/>
        <v>39</v>
      </c>
      <c r="AR2" s="300">
        <f t="shared" si="0"/>
        <v>40</v>
      </c>
      <c r="AS2" s="300">
        <f t="shared" si="0"/>
        <v>41</v>
      </c>
      <c r="AT2" s="300">
        <f t="shared" si="0"/>
        <v>42</v>
      </c>
      <c r="AU2" s="300">
        <f t="shared" si="0"/>
        <v>43</v>
      </c>
      <c r="AV2" s="300">
        <f t="shared" si="0"/>
        <v>44</v>
      </c>
      <c r="AW2" s="300">
        <f t="shared" si="0"/>
        <v>45</v>
      </c>
      <c r="AX2" s="300">
        <f t="shared" si="0"/>
        <v>46</v>
      </c>
      <c r="AY2" s="300">
        <f t="shared" si="0"/>
        <v>47</v>
      </c>
      <c r="AZ2" s="300">
        <f t="shared" si="0"/>
        <v>48</v>
      </c>
      <c r="BA2" s="300">
        <f t="shared" si="0"/>
        <v>49</v>
      </c>
      <c r="BB2" s="300">
        <f t="shared" si="0"/>
        <v>50</v>
      </c>
      <c r="BC2" s="300">
        <f t="shared" si="0"/>
        <v>51</v>
      </c>
      <c r="BD2" s="300">
        <f t="shared" si="0"/>
        <v>52</v>
      </c>
      <c r="BE2" s="300">
        <f t="shared" si="0"/>
        <v>53</v>
      </c>
      <c r="BF2" s="300">
        <f t="shared" si="0"/>
        <v>54</v>
      </c>
      <c r="BG2" s="300">
        <f t="shared" si="0"/>
        <v>55</v>
      </c>
      <c r="BH2" s="300">
        <f t="shared" si="0"/>
        <v>56</v>
      </c>
      <c r="BI2" s="300">
        <f t="shared" si="0"/>
        <v>57</v>
      </c>
      <c r="BJ2" s="300">
        <f t="shared" si="0"/>
        <v>58</v>
      </c>
      <c r="BK2" s="300">
        <f t="shared" si="0"/>
        <v>59</v>
      </c>
      <c r="BL2" s="300">
        <f t="shared" si="0"/>
        <v>60</v>
      </c>
      <c r="BM2" s="300">
        <f t="shared" si="0"/>
        <v>61</v>
      </c>
      <c r="BN2" s="300">
        <f t="shared" si="0"/>
        <v>62</v>
      </c>
      <c r="BO2" s="300">
        <f t="shared" si="0"/>
        <v>63</v>
      </c>
      <c r="BP2" s="300">
        <f t="shared" si="0"/>
        <v>64</v>
      </c>
      <c r="BQ2" s="300">
        <f t="shared" si="0"/>
        <v>65</v>
      </c>
      <c r="BR2" s="300">
        <f t="shared" si="0"/>
        <v>66</v>
      </c>
      <c r="BS2" s="300">
        <f t="shared" si="0"/>
        <v>67</v>
      </c>
      <c r="BT2" s="300">
        <f t="shared" si="0"/>
        <v>68</v>
      </c>
      <c r="BU2" s="300">
        <f t="shared" si="0"/>
        <v>69</v>
      </c>
      <c r="BV2" s="300">
        <f t="shared" si="0"/>
        <v>70</v>
      </c>
      <c r="BW2" s="300">
        <f t="shared" si="0"/>
        <v>71</v>
      </c>
      <c r="BX2" s="300">
        <f t="shared" si="0"/>
        <v>72</v>
      </c>
      <c r="BY2" s="300">
        <f t="shared" si="0"/>
        <v>73</v>
      </c>
      <c r="BZ2" s="300">
        <f t="shared" si="0"/>
        <v>74</v>
      </c>
      <c r="CA2" s="300">
        <f t="shared" si="0"/>
        <v>75</v>
      </c>
      <c r="CB2" s="300">
        <f t="shared" si="0"/>
        <v>76</v>
      </c>
      <c r="CC2" s="300">
        <f t="shared" si="0"/>
        <v>77</v>
      </c>
      <c r="CD2" s="300">
        <f t="shared" si="0"/>
        <v>78</v>
      </c>
      <c r="CE2" s="300">
        <f t="shared" si="0"/>
        <v>79</v>
      </c>
      <c r="CF2" s="300">
        <f t="shared" si="0"/>
        <v>80</v>
      </c>
      <c r="CG2" s="300">
        <f t="shared" si="0"/>
        <v>81</v>
      </c>
      <c r="CH2" s="300">
        <f t="shared" si="0"/>
        <v>82</v>
      </c>
      <c r="CI2" s="300">
        <f t="shared" si="0"/>
        <v>83</v>
      </c>
      <c r="CJ2" s="300">
        <f t="shared" si="0"/>
        <v>84</v>
      </c>
      <c r="CK2" s="300">
        <f t="shared" si="0"/>
        <v>85</v>
      </c>
      <c r="CL2" s="300">
        <f t="shared" si="0"/>
        <v>86</v>
      </c>
      <c r="CM2" s="300">
        <f t="shared" si="0"/>
        <v>87</v>
      </c>
      <c r="CN2" s="300">
        <f t="shared" si="0"/>
        <v>88</v>
      </c>
      <c r="CO2" s="300">
        <f t="shared" si="0"/>
        <v>89</v>
      </c>
      <c r="CP2" s="300">
        <f t="shared" si="0"/>
        <v>90</v>
      </c>
      <c r="CQ2" s="300">
        <f t="shared" si="0"/>
        <v>91</v>
      </c>
      <c r="CR2" s="300">
        <f t="shared" si="0"/>
        <v>92</v>
      </c>
      <c r="CS2" s="300">
        <f t="shared" si="0"/>
        <v>93</v>
      </c>
      <c r="CT2" s="300">
        <f t="shared" si="0"/>
        <v>94</v>
      </c>
      <c r="CU2" s="300">
        <f t="shared" si="0"/>
        <v>95</v>
      </c>
      <c r="CV2" s="300">
        <f t="shared" si="0"/>
        <v>96</v>
      </c>
      <c r="CW2" s="300">
        <f t="shared" si="0"/>
        <v>97</v>
      </c>
      <c r="CX2" s="300">
        <f t="shared" si="0"/>
        <v>98</v>
      </c>
      <c r="CY2" s="300">
        <f t="shared" si="0"/>
        <v>99</v>
      </c>
      <c r="CZ2" s="300">
        <f t="shared" si="0"/>
        <v>100</v>
      </c>
      <c r="DA2" s="300">
        <f t="shared" si="0"/>
        <v>101</v>
      </c>
      <c r="DB2" s="300">
        <f t="shared" si="0"/>
        <v>102</v>
      </c>
      <c r="DC2" s="300">
        <f t="shared" si="0"/>
        <v>103</v>
      </c>
      <c r="DD2" s="300">
        <f t="shared" si="0"/>
        <v>104</v>
      </c>
      <c r="DE2" s="300">
        <f t="shared" si="0"/>
        <v>105</v>
      </c>
      <c r="DF2" s="300">
        <f t="shared" si="0"/>
        <v>106</v>
      </c>
      <c r="DG2" s="300">
        <f t="shared" si="0"/>
        <v>107</v>
      </c>
      <c r="DH2" s="300">
        <f t="shared" si="0"/>
        <v>108</v>
      </c>
      <c r="DI2" s="300">
        <f t="shared" si="0"/>
        <v>109</v>
      </c>
      <c r="DJ2" s="300">
        <f t="shared" si="0"/>
        <v>110</v>
      </c>
      <c r="DK2" s="300">
        <f t="shared" si="0"/>
        <v>111</v>
      </c>
      <c r="DL2" s="300">
        <f t="shared" si="0"/>
        <v>112</v>
      </c>
      <c r="DM2" s="300">
        <f t="shared" si="0"/>
        <v>113</v>
      </c>
      <c r="DN2" s="300">
        <f t="shared" si="0"/>
        <v>114</v>
      </c>
      <c r="DO2" s="300">
        <f t="shared" si="0"/>
        <v>115</v>
      </c>
      <c r="DP2" s="300">
        <f t="shared" si="0"/>
        <v>116</v>
      </c>
      <c r="DQ2" s="300">
        <f t="shared" si="0"/>
        <v>117</v>
      </c>
      <c r="DR2" s="300">
        <f t="shared" si="0"/>
        <v>118</v>
      </c>
      <c r="DS2" s="300">
        <f t="shared" si="0"/>
        <v>119</v>
      </c>
      <c r="DT2" s="300">
        <f t="shared" si="0"/>
        <v>120</v>
      </c>
      <c r="DU2" s="300">
        <f t="shared" si="0"/>
        <v>121</v>
      </c>
      <c r="DV2" s="300">
        <f t="shared" si="0"/>
        <v>122</v>
      </c>
      <c r="DW2" s="300">
        <f t="shared" si="0"/>
        <v>123</v>
      </c>
      <c r="DX2" s="300">
        <f t="shared" si="0"/>
        <v>124</v>
      </c>
      <c r="DY2" s="300">
        <f t="shared" si="0"/>
        <v>125</v>
      </c>
      <c r="DZ2" s="300">
        <f t="shared" si="0"/>
        <v>126</v>
      </c>
      <c r="EA2" s="300">
        <f t="shared" si="0"/>
        <v>127</v>
      </c>
      <c r="EB2" s="300">
        <f t="shared" si="0"/>
        <v>128</v>
      </c>
      <c r="EC2" s="300">
        <f t="shared" si="0"/>
        <v>129</v>
      </c>
      <c r="ED2" s="300">
        <f t="shared" si="0"/>
        <v>130</v>
      </c>
      <c r="EE2" s="300">
        <f t="shared" si="0"/>
        <v>131</v>
      </c>
      <c r="EF2" s="300">
        <f t="shared" si="0"/>
        <v>132</v>
      </c>
      <c r="EG2" s="300">
        <f t="shared" si="0"/>
        <v>133</v>
      </c>
      <c r="EH2" s="300">
        <f t="shared" si="0"/>
        <v>134</v>
      </c>
      <c r="EI2" s="300">
        <f t="shared" si="0"/>
        <v>135</v>
      </c>
      <c r="EJ2" s="300">
        <f t="shared" si="0"/>
        <v>136</v>
      </c>
      <c r="EK2" s="300">
        <f t="shared" si="0"/>
        <v>137</v>
      </c>
      <c r="EL2" s="300">
        <f t="shared" si="0"/>
        <v>138</v>
      </c>
      <c r="EM2" s="300">
        <f t="shared" si="0"/>
        <v>139</v>
      </c>
      <c r="EN2" s="300">
        <f t="shared" si="0"/>
        <v>140</v>
      </c>
      <c r="EO2" s="300">
        <f t="shared" si="0"/>
        <v>141</v>
      </c>
      <c r="EP2" s="300">
        <f t="shared" si="0"/>
        <v>142</v>
      </c>
      <c r="EQ2" s="300">
        <f t="shared" si="0"/>
        <v>143</v>
      </c>
      <c r="ER2" s="300">
        <f t="shared" si="0"/>
        <v>144</v>
      </c>
      <c r="ES2" s="300">
        <f t="shared" si="0"/>
        <v>145</v>
      </c>
      <c r="ET2" s="300">
        <f t="shared" si="0"/>
        <v>146</v>
      </c>
      <c r="EU2" s="300">
        <f t="shared" si="0"/>
        <v>147</v>
      </c>
      <c r="EV2" s="300">
        <f t="shared" si="0"/>
        <v>148</v>
      </c>
      <c r="EW2" s="300">
        <f t="shared" si="0"/>
        <v>149</v>
      </c>
      <c r="EX2" s="300">
        <f t="shared" si="0"/>
        <v>150</v>
      </c>
      <c r="EY2" s="300">
        <f t="shared" si="0"/>
        <v>151</v>
      </c>
      <c r="EZ2" s="300">
        <f t="shared" si="0"/>
        <v>152</v>
      </c>
      <c r="FA2" s="300">
        <f t="shared" si="0"/>
        <v>153</v>
      </c>
      <c r="FB2" s="300">
        <f t="shared" si="0"/>
        <v>154</v>
      </c>
      <c r="FC2" s="300">
        <f t="shared" si="0"/>
        <v>155</v>
      </c>
      <c r="FD2" s="300">
        <f t="shared" si="0"/>
        <v>156</v>
      </c>
      <c r="FE2" s="300">
        <f t="shared" si="0"/>
        <v>157</v>
      </c>
      <c r="FF2" s="300">
        <f t="shared" si="0"/>
        <v>158</v>
      </c>
      <c r="FG2" s="300">
        <f t="shared" si="0"/>
        <v>159</v>
      </c>
      <c r="FH2" s="300">
        <f t="shared" si="0"/>
        <v>160</v>
      </c>
      <c r="FI2" s="300">
        <f t="shared" si="0"/>
        <v>161</v>
      </c>
      <c r="FJ2" s="300">
        <f t="shared" si="0"/>
        <v>162</v>
      </c>
      <c r="FK2" s="300">
        <f t="shared" si="0"/>
        <v>163</v>
      </c>
      <c r="FL2" s="300">
        <f t="shared" si="0"/>
        <v>164</v>
      </c>
      <c r="FM2" s="300">
        <f t="shared" si="0"/>
        <v>165</v>
      </c>
      <c r="FN2" s="300">
        <f t="shared" si="0"/>
        <v>166</v>
      </c>
      <c r="FO2" s="300">
        <f t="shared" si="0"/>
        <v>167</v>
      </c>
      <c r="FP2" s="300">
        <f t="shared" si="0"/>
        <v>168</v>
      </c>
      <c r="FQ2" s="300">
        <f t="shared" si="0"/>
        <v>169</v>
      </c>
      <c r="FR2" s="300">
        <f t="shared" si="0"/>
        <v>170</v>
      </c>
      <c r="FS2" s="300">
        <f t="shared" si="0"/>
        <v>171</v>
      </c>
      <c r="FT2" s="300">
        <f t="shared" si="0"/>
        <v>172</v>
      </c>
      <c r="FU2" s="300">
        <f t="shared" si="0"/>
        <v>173</v>
      </c>
      <c r="FV2" s="300">
        <f t="shared" si="0"/>
        <v>174</v>
      </c>
      <c r="FW2" s="300">
        <f t="shared" si="0"/>
        <v>175</v>
      </c>
      <c r="FX2" s="300">
        <f t="shared" si="0"/>
        <v>176</v>
      </c>
      <c r="FY2" s="300">
        <f t="shared" si="0"/>
        <v>177</v>
      </c>
      <c r="FZ2" s="300">
        <f t="shared" si="0"/>
        <v>178</v>
      </c>
      <c r="GA2" s="300">
        <f t="shared" si="0"/>
        <v>179</v>
      </c>
      <c r="GB2" s="300">
        <f t="shared" si="0"/>
        <v>180</v>
      </c>
      <c r="GC2" s="300">
        <f t="shared" si="0"/>
        <v>181</v>
      </c>
      <c r="GD2" s="300">
        <f t="shared" si="0"/>
        <v>182</v>
      </c>
      <c r="GE2" s="300">
        <f t="shared" si="0"/>
        <v>183</v>
      </c>
      <c r="GF2" s="300">
        <f t="shared" si="0"/>
        <v>184</v>
      </c>
      <c r="GG2" s="300">
        <f t="shared" si="0"/>
        <v>185</v>
      </c>
      <c r="GH2" s="300">
        <f t="shared" si="0"/>
        <v>186</v>
      </c>
      <c r="GI2" s="300">
        <f t="shared" si="0"/>
        <v>187</v>
      </c>
      <c r="GJ2" s="300">
        <f t="shared" si="0"/>
        <v>188</v>
      </c>
      <c r="GK2" s="300">
        <f t="shared" si="0"/>
        <v>189</v>
      </c>
      <c r="GL2" s="300">
        <f t="shared" si="0"/>
        <v>190</v>
      </c>
      <c r="GM2" s="300">
        <f t="shared" si="0"/>
        <v>191</v>
      </c>
      <c r="GN2" s="300">
        <f t="shared" si="0"/>
        <v>192</v>
      </c>
      <c r="GO2" s="300">
        <f t="shared" si="0"/>
        <v>193</v>
      </c>
      <c r="GP2" s="300">
        <f t="shared" si="0"/>
        <v>194</v>
      </c>
      <c r="GQ2" s="300">
        <f t="shared" si="0"/>
        <v>195</v>
      </c>
      <c r="GR2" s="300">
        <f t="shared" si="0"/>
        <v>196</v>
      </c>
      <c r="GS2" s="300">
        <f t="shared" si="0"/>
        <v>197</v>
      </c>
      <c r="GT2" s="300">
        <f t="shared" si="0"/>
        <v>198</v>
      </c>
      <c r="GU2" s="300">
        <f t="shared" si="0"/>
        <v>199</v>
      </c>
      <c r="GV2" s="300">
        <f t="shared" si="0"/>
        <v>200</v>
      </c>
      <c r="GW2" s="300">
        <f t="shared" si="0"/>
        <v>201</v>
      </c>
      <c r="GX2" s="300">
        <f t="shared" si="0"/>
        <v>202</v>
      </c>
      <c r="GY2" s="300">
        <f t="shared" si="0"/>
        <v>203</v>
      </c>
      <c r="GZ2" s="300">
        <f t="shared" si="0"/>
        <v>204</v>
      </c>
      <c r="HA2" s="300">
        <f t="shared" si="0"/>
        <v>205</v>
      </c>
      <c r="HB2" s="300">
        <f t="shared" si="0"/>
        <v>206</v>
      </c>
      <c r="HC2" s="300">
        <f t="shared" si="0"/>
        <v>207</v>
      </c>
      <c r="HD2" s="300">
        <f t="shared" si="0"/>
        <v>208</v>
      </c>
      <c r="HE2" s="300">
        <f t="shared" si="0"/>
        <v>209</v>
      </c>
      <c r="HF2" s="300">
        <f t="shared" si="0"/>
        <v>210</v>
      </c>
      <c r="HG2" s="300">
        <f t="shared" si="0"/>
        <v>211</v>
      </c>
      <c r="HH2" s="300">
        <f t="shared" si="0"/>
        <v>212</v>
      </c>
      <c r="HI2" s="300">
        <f t="shared" si="0"/>
        <v>213</v>
      </c>
      <c r="HJ2" s="300">
        <f t="shared" si="0"/>
        <v>214</v>
      </c>
      <c r="HK2" s="300">
        <f t="shared" si="0"/>
        <v>215</v>
      </c>
      <c r="HL2" s="300">
        <f t="shared" si="0"/>
        <v>216</v>
      </c>
      <c r="HM2" s="300">
        <f t="shared" si="0"/>
        <v>217</v>
      </c>
      <c r="HN2" s="300">
        <f t="shared" si="0"/>
        <v>218</v>
      </c>
      <c r="HO2" s="300">
        <f t="shared" si="0"/>
        <v>219</v>
      </c>
      <c r="HP2" s="300">
        <f t="shared" si="0"/>
        <v>220</v>
      </c>
      <c r="HQ2" s="300">
        <f t="shared" si="0"/>
        <v>221</v>
      </c>
      <c r="HR2" s="300">
        <f t="shared" si="0"/>
        <v>222</v>
      </c>
      <c r="HS2" s="300">
        <f t="shared" si="0"/>
        <v>223</v>
      </c>
      <c r="HT2" s="300">
        <f t="shared" si="0"/>
        <v>224</v>
      </c>
      <c r="HU2" s="300">
        <f t="shared" si="0"/>
        <v>225</v>
      </c>
      <c r="HV2" s="300">
        <f t="shared" si="0"/>
        <v>226</v>
      </c>
      <c r="HW2" s="300">
        <f t="shared" si="0"/>
        <v>227</v>
      </c>
      <c r="HX2" s="300">
        <f t="shared" si="0"/>
        <v>228</v>
      </c>
      <c r="HY2" s="300">
        <f t="shared" si="0"/>
        <v>229</v>
      </c>
      <c r="HZ2" s="300">
        <f t="shared" si="0"/>
        <v>230</v>
      </c>
      <c r="IA2" s="300">
        <f t="shared" si="0"/>
        <v>231</v>
      </c>
      <c r="IB2" s="300">
        <f t="shared" si="0"/>
        <v>232</v>
      </c>
      <c r="IC2" s="300">
        <f t="shared" si="0"/>
        <v>233</v>
      </c>
      <c r="ID2" s="300">
        <f t="shared" si="0"/>
        <v>234</v>
      </c>
      <c r="IE2" s="300">
        <f t="shared" si="0"/>
        <v>235</v>
      </c>
      <c r="IF2" s="300">
        <f t="shared" si="0"/>
        <v>236</v>
      </c>
      <c r="IG2" s="300">
        <f t="shared" si="0"/>
        <v>237</v>
      </c>
      <c r="IH2" s="300">
        <f t="shared" si="0"/>
        <v>238</v>
      </c>
      <c r="II2" s="300">
        <f t="shared" si="0"/>
        <v>239</v>
      </c>
      <c r="IJ2" s="300">
        <f t="shared" si="0"/>
        <v>240</v>
      </c>
      <c r="IK2" s="300">
        <f t="shared" si="0"/>
        <v>241</v>
      </c>
      <c r="IL2" s="300">
        <f t="shared" si="0"/>
        <v>242</v>
      </c>
      <c r="IM2" s="300">
        <f t="shared" si="0"/>
        <v>243</v>
      </c>
      <c r="IN2" s="300">
        <f t="shared" si="0"/>
        <v>244</v>
      </c>
      <c r="IO2" s="300">
        <f t="shared" si="0"/>
        <v>245</v>
      </c>
      <c r="IP2" s="300">
        <f t="shared" si="0"/>
        <v>246</v>
      </c>
      <c r="IQ2" s="300">
        <f t="shared" si="0"/>
        <v>247</v>
      </c>
      <c r="IR2" s="300">
        <f t="shared" si="0"/>
        <v>248</v>
      </c>
      <c r="IS2" s="300">
        <f t="shared" si="0"/>
        <v>249</v>
      </c>
      <c r="IT2" s="300">
        <f t="shared" si="0"/>
        <v>250</v>
      </c>
      <c r="IU2" s="300">
        <f t="shared" si="0"/>
        <v>251</v>
      </c>
      <c r="IV2" s="300">
        <f t="shared" si="0"/>
        <v>252</v>
      </c>
    </row>
    <row r="3" spans="1:256" ht="15.75" customHeight="1" x14ac:dyDescent="0.3">
      <c r="A3" s="36"/>
      <c r="B3" s="37"/>
      <c r="C3" s="302" t="s">
        <v>427</v>
      </c>
      <c r="D3" s="26"/>
      <c r="E3" s="26"/>
      <c r="F3" s="26"/>
      <c r="G3" s="26"/>
      <c r="H3" s="26"/>
      <c r="I3" s="26"/>
      <c r="J3" s="57"/>
      <c r="K3" s="3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2.75" customHeight="1" x14ac:dyDescent="0.25">
      <c r="A4" s="36"/>
      <c r="B4" s="37"/>
      <c r="C4" s="357" t="s">
        <v>428</v>
      </c>
      <c r="D4" s="303"/>
      <c r="E4" s="303"/>
      <c r="F4" s="303"/>
      <c r="G4" s="303"/>
      <c r="H4" s="303"/>
      <c r="I4" s="303"/>
      <c r="J4" s="57"/>
      <c r="K4" s="3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2.75" hidden="1" customHeight="1" x14ac:dyDescent="0.25">
      <c r="A5" s="36"/>
      <c r="B5" s="37"/>
      <c r="C5" s="344" t="s">
        <v>392</v>
      </c>
      <c r="D5" s="286">
        <f>D59-D6-D8-D9-D10-D11-D41-D13-D16-D19-D22-D25-D28-D31-D34-D37-D42</f>
        <v>-174279243.83992589</v>
      </c>
      <c r="E5" s="286">
        <f>'Flujo de Caja'!E47</f>
        <v>-626778220.25660849</v>
      </c>
      <c r="F5" s="286">
        <f>'Flujo de Caja'!F47</f>
        <v>-1171525386.2961478</v>
      </c>
      <c r="G5" s="286">
        <f>'Flujo de Caja'!G47</f>
        <v>-1846277751.4037659</v>
      </c>
      <c r="H5" s="286">
        <f>'Flujo de Caja'!H47</f>
        <v>-2536047031.1846781</v>
      </c>
      <c r="I5" s="286">
        <f>'Flujo de Caja'!I47</f>
        <v>-3260404663.7395253</v>
      </c>
      <c r="J5" s="57"/>
      <c r="K5" s="3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2.75" hidden="1" customHeight="1" x14ac:dyDescent="0.25">
      <c r="A6" s="36"/>
      <c r="B6" s="37"/>
      <c r="C6" s="344" t="s">
        <v>429</v>
      </c>
      <c r="D6" s="286">
        <f>'Capital de Trabajo'!E8</f>
        <v>54000000</v>
      </c>
      <c r="E6" s="286">
        <f>'Capital de Trabajo'!F8</f>
        <v>54000000</v>
      </c>
      <c r="F6" s="286">
        <f>'Capital de Trabajo'!G8</f>
        <v>63222292.799999997</v>
      </c>
      <c r="G6" s="286">
        <f>'Capital de Trabajo'!H8</f>
        <v>75059004.380499363</v>
      </c>
      <c r="H6" s="286">
        <f>'Capital de Trabajo'!I8</f>
        <v>84824060.755995318</v>
      </c>
      <c r="I6" s="286">
        <f>'Capital de Trabajo'!J8</f>
        <v>96134467.087575451</v>
      </c>
      <c r="J6" s="57"/>
      <c r="K6" s="3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2.75" hidden="1" customHeight="1" x14ac:dyDescent="0.25">
      <c r="A7" s="36"/>
      <c r="B7" s="37"/>
      <c r="C7" s="344" t="s">
        <v>430</v>
      </c>
      <c r="D7" s="286"/>
      <c r="E7" s="286">
        <f>-'Capital de Trabajo'!F11</f>
        <v>0</v>
      </c>
      <c r="F7" s="286">
        <f>-'Capital de Trabajo'!G11</f>
        <v>0</v>
      </c>
      <c r="G7" s="286">
        <f>-'Capital de Trabajo'!H11</f>
        <v>0</v>
      </c>
      <c r="H7" s="286">
        <f>-'Capital de Trabajo'!I11</f>
        <v>0</v>
      </c>
      <c r="I7" s="286">
        <f>-'Capital de Trabajo'!J11</f>
        <v>0</v>
      </c>
      <c r="J7" s="57"/>
      <c r="K7" s="3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2.75" hidden="1" customHeight="1" x14ac:dyDescent="0.25">
      <c r="A8" s="312"/>
      <c r="B8" s="313"/>
      <c r="C8" s="344"/>
      <c r="D8" s="286"/>
      <c r="E8" s="286"/>
      <c r="F8" s="286"/>
      <c r="G8" s="286"/>
      <c r="H8" s="286"/>
      <c r="I8" s="286"/>
      <c r="J8" s="314"/>
      <c r="K8" s="312"/>
      <c r="L8" s="296"/>
      <c r="M8" s="296"/>
      <c r="N8" s="296"/>
      <c r="O8" s="296"/>
      <c r="P8" s="296"/>
      <c r="Q8" s="296"/>
      <c r="R8" s="296"/>
      <c r="S8" s="296"/>
      <c r="T8" s="296"/>
      <c r="U8" s="296"/>
      <c r="V8" s="296"/>
      <c r="W8" s="296"/>
      <c r="X8" s="296"/>
      <c r="Y8" s="296"/>
      <c r="Z8" s="296"/>
      <c r="AA8" s="296"/>
      <c r="AB8" s="296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AZ8" s="296"/>
      <c r="BA8" s="296"/>
      <c r="BB8" s="296"/>
      <c r="BC8" s="296"/>
      <c r="BD8" s="296"/>
      <c r="BE8" s="296"/>
      <c r="BF8" s="296"/>
      <c r="BG8" s="296"/>
      <c r="BH8" s="296"/>
      <c r="BI8" s="296"/>
      <c r="BJ8" s="296"/>
      <c r="BK8" s="296"/>
      <c r="BL8" s="296"/>
      <c r="BM8" s="296"/>
      <c r="BN8" s="296"/>
      <c r="BO8" s="296"/>
      <c r="BP8" s="296"/>
      <c r="BQ8" s="296"/>
      <c r="BR8" s="296"/>
      <c r="BS8" s="296"/>
      <c r="BT8" s="296"/>
      <c r="BU8" s="296"/>
      <c r="BV8" s="296"/>
      <c r="BW8" s="296"/>
      <c r="BX8" s="296"/>
      <c r="BY8" s="296"/>
      <c r="BZ8" s="296"/>
      <c r="CA8" s="296"/>
      <c r="CB8" s="296"/>
      <c r="CC8" s="296"/>
      <c r="CD8" s="296"/>
      <c r="CE8" s="296"/>
      <c r="CF8" s="296"/>
      <c r="CG8" s="296"/>
      <c r="CH8" s="296"/>
      <c r="CI8" s="296"/>
      <c r="CJ8" s="296"/>
      <c r="CK8" s="296"/>
      <c r="CL8" s="296"/>
      <c r="CM8" s="296"/>
      <c r="CN8" s="296"/>
      <c r="CO8" s="296"/>
      <c r="CP8" s="296"/>
      <c r="CQ8" s="296"/>
      <c r="CR8" s="296"/>
      <c r="CS8" s="296"/>
      <c r="CT8" s="296"/>
      <c r="CU8" s="296"/>
      <c r="CV8" s="296"/>
      <c r="CW8" s="296"/>
      <c r="CX8" s="296"/>
      <c r="CY8" s="296"/>
      <c r="CZ8" s="296"/>
      <c r="DA8" s="296"/>
      <c r="DB8" s="296"/>
      <c r="DC8" s="296"/>
      <c r="DD8" s="296"/>
      <c r="DE8" s="296"/>
      <c r="DF8" s="296"/>
      <c r="DG8" s="296"/>
      <c r="DH8" s="296"/>
      <c r="DI8" s="296"/>
      <c r="DJ8" s="296"/>
      <c r="DK8" s="296"/>
      <c r="DL8" s="296"/>
      <c r="DM8" s="296"/>
      <c r="DN8" s="296"/>
      <c r="DO8" s="296"/>
      <c r="DP8" s="296"/>
      <c r="DQ8" s="296"/>
      <c r="DR8" s="296"/>
      <c r="DS8" s="296"/>
      <c r="DT8" s="296"/>
      <c r="DU8" s="296"/>
      <c r="DV8" s="296"/>
      <c r="DW8" s="296"/>
      <c r="DX8" s="296"/>
      <c r="DY8" s="296"/>
      <c r="DZ8" s="296"/>
      <c r="EA8" s="296"/>
      <c r="EB8" s="296"/>
      <c r="EC8" s="296"/>
      <c r="ED8" s="296"/>
      <c r="EE8" s="296"/>
      <c r="EF8" s="296"/>
      <c r="EG8" s="296"/>
      <c r="EH8" s="296"/>
      <c r="EI8" s="296"/>
      <c r="EJ8" s="296"/>
      <c r="EK8" s="296"/>
      <c r="EL8" s="296"/>
      <c r="EM8" s="296"/>
      <c r="EN8" s="296"/>
      <c r="EO8" s="296"/>
      <c r="EP8" s="296"/>
      <c r="EQ8" s="296"/>
      <c r="ER8" s="296"/>
      <c r="ES8" s="296"/>
      <c r="ET8" s="296"/>
      <c r="EU8" s="296"/>
      <c r="EV8" s="296"/>
      <c r="EW8" s="296"/>
      <c r="EX8" s="296"/>
      <c r="EY8" s="296"/>
      <c r="EZ8" s="296"/>
      <c r="FA8" s="296"/>
      <c r="FB8" s="296"/>
      <c r="FC8" s="296"/>
      <c r="FD8" s="296"/>
      <c r="FE8" s="296"/>
      <c r="FF8" s="296"/>
      <c r="FG8" s="296"/>
      <c r="FH8" s="296"/>
      <c r="FI8" s="296"/>
      <c r="FJ8" s="296"/>
      <c r="FK8" s="296"/>
      <c r="FL8" s="296"/>
      <c r="FM8" s="296"/>
      <c r="FN8" s="296"/>
      <c r="FO8" s="296"/>
      <c r="FP8" s="296"/>
      <c r="FQ8" s="296"/>
      <c r="FR8" s="296"/>
      <c r="FS8" s="296"/>
      <c r="FT8" s="296"/>
      <c r="FU8" s="296"/>
      <c r="FV8" s="296"/>
      <c r="FW8" s="296"/>
      <c r="FX8" s="296"/>
      <c r="FY8" s="296"/>
      <c r="FZ8" s="296"/>
      <c r="GA8" s="296"/>
      <c r="GB8" s="296"/>
      <c r="GC8" s="296"/>
      <c r="GD8" s="296"/>
      <c r="GE8" s="296"/>
      <c r="GF8" s="296"/>
      <c r="GG8" s="296"/>
      <c r="GH8" s="296"/>
      <c r="GI8" s="296"/>
      <c r="GJ8" s="296"/>
      <c r="GK8" s="296"/>
      <c r="GL8" s="296"/>
      <c r="GM8" s="296"/>
      <c r="GN8" s="296"/>
      <c r="GO8" s="296"/>
      <c r="GP8" s="296"/>
      <c r="GQ8" s="296"/>
      <c r="GR8" s="296"/>
      <c r="GS8" s="296"/>
      <c r="GT8" s="296"/>
      <c r="GU8" s="296"/>
      <c r="GV8" s="296"/>
      <c r="GW8" s="296"/>
      <c r="GX8" s="296"/>
      <c r="GY8" s="296"/>
      <c r="GZ8" s="296"/>
      <c r="HA8" s="296"/>
      <c r="HB8" s="296"/>
      <c r="HC8" s="296"/>
      <c r="HD8" s="296"/>
      <c r="HE8" s="296"/>
      <c r="HF8" s="296"/>
      <c r="HG8" s="296"/>
      <c r="HH8" s="296"/>
      <c r="HI8" s="296"/>
      <c r="HJ8" s="296"/>
      <c r="HK8" s="296"/>
      <c r="HL8" s="296"/>
      <c r="HM8" s="296"/>
      <c r="HN8" s="296"/>
      <c r="HO8" s="296"/>
      <c r="HP8" s="296"/>
      <c r="HQ8" s="296"/>
      <c r="HR8" s="296"/>
      <c r="HS8" s="296"/>
      <c r="HT8" s="296"/>
      <c r="HU8" s="296"/>
      <c r="HV8" s="296"/>
      <c r="HW8" s="296"/>
      <c r="HX8" s="296"/>
      <c r="HY8" s="296"/>
      <c r="HZ8" s="296"/>
      <c r="IA8" s="296"/>
      <c r="IB8" s="296"/>
      <c r="IC8" s="296"/>
      <c r="ID8" s="296"/>
      <c r="IE8" s="296"/>
      <c r="IF8" s="296"/>
      <c r="IG8" s="296"/>
      <c r="IH8" s="296"/>
      <c r="II8" s="296"/>
      <c r="IJ8" s="296"/>
      <c r="IK8" s="296"/>
      <c r="IL8" s="296"/>
      <c r="IM8" s="296"/>
      <c r="IN8" s="296"/>
      <c r="IO8" s="296"/>
      <c r="IP8" s="296"/>
      <c r="IQ8" s="296"/>
      <c r="IR8" s="296"/>
      <c r="IS8" s="296"/>
      <c r="IT8" s="296"/>
      <c r="IU8" s="296"/>
      <c r="IV8" s="296"/>
    </row>
    <row r="9" spans="1:256" ht="12.75" hidden="1" customHeight="1" x14ac:dyDescent="0.25">
      <c r="A9" s="312"/>
      <c r="B9" s="313"/>
      <c r="C9" s="344"/>
      <c r="D9" s="286"/>
      <c r="E9" s="286"/>
      <c r="F9" s="286"/>
      <c r="G9" s="286"/>
      <c r="H9" s="286"/>
      <c r="I9" s="286"/>
      <c r="J9" s="314"/>
      <c r="K9" s="312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6"/>
      <c r="W9" s="296"/>
      <c r="X9" s="296"/>
      <c r="Y9" s="296"/>
      <c r="Z9" s="296"/>
      <c r="AA9" s="296"/>
      <c r="AB9" s="296"/>
      <c r="AC9" s="296"/>
      <c r="AD9" s="296"/>
      <c r="AE9" s="296"/>
      <c r="AF9" s="296"/>
      <c r="AG9" s="296"/>
      <c r="AH9" s="296"/>
      <c r="AI9" s="296"/>
      <c r="AJ9" s="296"/>
      <c r="AK9" s="296"/>
      <c r="AL9" s="296"/>
      <c r="AM9" s="296"/>
      <c r="AN9" s="296"/>
      <c r="AO9" s="296"/>
      <c r="AP9" s="296"/>
      <c r="AQ9" s="296"/>
      <c r="AR9" s="296"/>
      <c r="AS9" s="296"/>
      <c r="AT9" s="296"/>
      <c r="AU9" s="296"/>
      <c r="AV9" s="296"/>
      <c r="AW9" s="296"/>
      <c r="AX9" s="296"/>
      <c r="AY9" s="296"/>
      <c r="AZ9" s="296"/>
      <c r="BA9" s="296"/>
      <c r="BB9" s="296"/>
      <c r="BC9" s="296"/>
      <c r="BD9" s="296"/>
      <c r="BE9" s="296"/>
      <c r="BF9" s="296"/>
      <c r="BG9" s="296"/>
      <c r="BH9" s="296"/>
      <c r="BI9" s="296"/>
      <c r="BJ9" s="296"/>
      <c r="BK9" s="296"/>
      <c r="BL9" s="296"/>
      <c r="BM9" s="296"/>
      <c r="BN9" s="296"/>
      <c r="BO9" s="296"/>
      <c r="BP9" s="296"/>
      <c r="BQ9" s="296"/>
      <c r="BR9" s="296"/>
      <c r="BS9" s="296"/>
      <c r="BT9" s="296"/>
      <c r="BU9" s="296"/>
      <c r="BV9" s="296"/>
      <c r="BW9" s="296"/>
      <c r="BX9" s="296"/>
      <c r="BY9" s="296"/>
      <c r="BZ9" s="296"/>
      <c r="CA9" s="296"/>
      <c r="CB9" s="296"/>
      <c r="CC9" s="296"/>
      <c r="CD9" s="296"/>
      <c r="CE9" s="296"/>
      <c r="CF9" s="296"/>
      <c r="CG9" s="296"/>
      <c r="CH9" s="296"/>
      <c r="CI9" s="296"/>
      <c r="CJ9" s="296"/>
      <c r="CK9" s="296"/>
      <c r="CL9" s="296"/>
      <c r="CM9" s="296"/>
      <c r="CN9" s="296"/>
      <c r="CO9" s="296"/>
      <c r="CP9" s="296"/>
      <c r="CQ9" s="296"/>
      <c r="CR9" s="296"/>
      <c r="CS9" s="296"/>
      <c r="CT9" s="296"/>
      <c r="CU9" s="296"/>
      <c r="CV9" s="296"/>
      <c r="CW9" s="296"/>
      <c r="CX9" s="296"/>
      <c r="CY9" s="296"/>
      <c r="CZ9" s="296"/>
      <c r="DA9" s="296"/>
      <c r="DB9" s="296"/>
      <c r="DC9" s="296"/>
      <c r="DD9" s="296"/>
      <c r="DE9" s="296"/>
      <c r="DF9" s="296"/>
      <c r="DG9" s="296"/>
      <c r="DH9" s="296"/>
      <c r="DI9" s="296"/>
      <c r="DJ9" s="296"/>
      <c r="DK9" s="296"/>
      <c r="DL9" s="296"/>
      <c r="DM9" s="296"/>
      <c r="DN9" s="296"/>
      <c r="DO9" s="296"/>
      <c r="DP9" s="296"/>
      <c r="DQ9" s="296"/>
      <c r="DR9" s="296"/>
      <c r="DS9" s="296"/>
      <c r="DT9" s="296"/>
      <c r="DU9" s="296"/>
      <c r="DV9" s="296"/>
      <c r="DW9" s="296"/>
      <c r="DX9" s="296"/>
      <c r="DY9" s="296"/>
      <c r="DZ9" s="296"/>
      <c r="EA9" s="296"/>
      <c r="EB9" s="296"/>
      <c r="EC9" s="296"/>
      <c r="ED9" s="296"/>
      <c r="EE9" s="296"/>
      <c r="EF9" s="296"/>
      <c r="EG9" s="296"/>
      <c r="EH9" s="296"/>
      <c r="EI9" s="296"/>
      <c r="EJ9" s="296"/>
      <c r="EK9" s="296"/>
      <c r="EL9" s="296"/>
      <c r="EM9" s="296"/>
      <c r="EN9" s="296"/>
      <c r="EO9" s="296"/>
      <c r="EP9" s="296"/>
      <c r="EQ9" s="296"/>
      <c r="ER9" s="296"/>
      <c r="ES9" s="296"/>
      <c r="ET9" s="296"/>
      <c r="EU9" s="296"/>
      <c r="EV9" s="296"/>
      <c r="EW9" s="296"/>
      <c r="EX9" s="296"/>
      <c r="EY9" s="296"/>
      <c r="EZ9" s="296"/>
      <c r="FA9" s="296"/>
      <c r="FB9" s="296"/>
      <c r="FC9" s="296"/>
      <c r="FD9" s="296"/>
      <c r="FE9" s="296"/>
      <c r="FF9" s="296"/>
      <c r="FG9" s="296"/>
      <c r="FH9" s="296"/>
      <c r="FI9" s="296"/>
      <c r="FJ9" s="296"/>
      <c r="FK9" s="296"/>
      <c r="FL9" s="296"/>
      <c r="FM9" s="296"/>
      <c r="FN9" s="296"/>
      <c r="FO9" s="296"/>
      <c r="FP9" s="296"/>
      <c r="FQ9" s="296"/>
      <c r="FR9" s="296"/>
      <c r="FS9" s="296"/>
      <c r="FT9" s="296"/>
      <c r="FU9" s="296"/>
      <c r="FV9" s="296"/>
      <c r="FW9" s="296"/>
      <c r="FX9" s="296"/>
      <c r="FY9" s="296"/>
      <c r="FZ9" s="296"/>
      <c r="GA9" s="296"/>
      <c r="GB9" s="296"/>
      <c r="GC9" s="296"/>
      <c r="GD9" s="296"/>
      <c r="GE9" s="296"/>
      <c r="GF9" s="296"/>
      <c r="GG9" s="296"/>
      <c r="GH9" s="296"/>
      <c r="GI9" s="296"/>
      <c r="GJ9" s="296"/>
      <c r="GK9" s="296"/>
      <c r="GL9" s="296"/>
      <c r="GM9" s="296"/>
      <c r="GN9" s="296"/>
      <c r="GO9" s="296"/>
      <c r="GP9" s="296"/>
      <c r="GQ9" s="296"/>
      <c r="GR9" s="296"/>
      <c r="GS9" s="296"/>
      <c r="GT9" s="296"/>
      <c r="GU9" s="296"/>
      <c r="GV9" s="296"/>
      <c r="GW9" s="296"/>
      <c r="GX9" s="296"/>
      <c r="GY9" s="296"/>
      <c r="GZ9" s="296"/>
      <c r="HA9" s="296"/>
      <c r="HB9" s="296"/>
      <c r="HC9" s="296"/>
      <c r="HD9" s="296"/>
      <c r="HE9" s="296"/>
      <c r="HF9" s="296"/>
      <c r="HG9" s="296"/>
      <c r="HH9" s="296"/>
      <c r="HI9" s="296"/>
      <c r="HJ9" s="296"/>
      <c r="HK9" s="296"/>
      <c r="HL9" s="296"/>
      <c r="HM9" s="296"/>
      <c r="HN9" s="296"/>
      <c r="HO9" s="296"/>
      <c r="HP9" s="296"/>
      <c r="HQ9" s="296"/>
      <c r="HR9" s="296"/>
      <c r="HS9" s="296"/>
      <c r="HT9" s="296"/>
      <c r="HU9" s="296"/>
      <c r="HV9" s="296"/>
      <c r="HW9" s="296"/>
      <c r="HX9" s="296"/>
      <c r="HY9" s="296"/>
      <c r="HZ9" s="296"/>
      <c r="IA9" s="296"/>
      <c r="IB9" s="296"/>
      <c r="IC9" s="296"/>
      <c r="ID9" s="296"/>
      <c r="IE9" s="296"/>
      <c r="IF9" s="296"/>
      <c r="IG9" s="296"/>
      <c r="IH9" s="296"/>
      <c r="II9" s="296"/>
      <c r="IJ9" s="296"/>
      <c r="IK9" s="296"/>
      <c r="IL9" s="296"/>
      <c r="IM9" s="296"/>
      <c r="IN9" s="296"/>
      <c r="IO9" s="296"/>
      <c r="IP9" s="296"/>
      <c r="IQ9" s="296"/>
      <c r="IR9" s="296"/>
      <c r="IS9" s="296"/>
      <c r="IT9" s="296"/>
      <c r="IU9" s="296"/>
      <c r="IV9" s="296"/>
    </row>
    <row r="10" spans="1:256" ht="12.75" hidden="1" customHeight="1" x14ac:dyDescent="0.25">
      <c r="A10" s="312"/>
      <c r="B10" s="313"/>
      <c r="C10" s="344" t="s">
        <v>431</v>
      </c>
      <c r="D10" s="286">
        <f>'Capital de Trabajo'!E15</f>
        <v>213118686.04666662</v>
      </c>
      <c r="E10" s="286">
        <f>'Capital de Trabajo'!F15</f>
        <v>213118686.04666662</v>
      </c>
      <c r="F10" s="286">
        <f>'Capital de Trabajo'!G15</f>
        <v>237440959.76453865</v>
      </c>
      <c r="G10" s="286">
        <f>'Capital de Trabajo'!H15</f>
        <v>321345885.99021155</v>
      </c>
      <c r="H10" s="286">
        <f>'Capital de Trabajo'!I15</f>
        <v>353495578.27273488</v>
      </c>
      <c r="I10" s="286">
        <f>'Capital de Trabajo'!J15</f>
        <v>381538491.69390756</v>
      </c>
      <c r="J10" s="314"/>
      <c r="K10" s="312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296"/>
      <c r="AM10" s="296"/>
      <c r="AN10" s="296"/>
      <c r="AO10" s="296"/>
      <c r="AP10" s="296"/>
      <c r="AQ10" s="296"/>
      <c r="AR10" s="296"/>
      <c r="AS10" s="296"/>
      <c r="AT10" s="296"/>
      <c r="AU10" s="296"/>
      <c r="AV10" s="296"/>
      <c r="AW10" s="296"/>
      <c r="AX10" s="296"/>
      <c r="AY10" s="296"/>
      <c r="AZ10" s="296"/>
      <c r="BA10" s="296"/>
      <c r="BB10" s="296"/>
      <c r="BC10" s="296"/>
      <c r="BD10" s="296"/>
      <c r="BE10" s="296"/>
      <c r="BF10" s="296"/>
      <c r="BG10" s="296"/>
      <c r="BH10" s="296"/>
      <c r="BI10" s="296"/>
      <c r="BJ10" s="296"/>
      <c r="BK10" s="296"/>
      <c r="BL10" s="296"/>
      <c r="BM10" s="296"/>
      <c r="BN10" s="296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296"/>
      <c r="CC10" s="296"/>
      <c r="CD10" s="296"/>
      <c r="CE10" s="296"/>
      <c r="CF10" s="296"/>
      <c r="CG10" s="296"/>
      <c r="CH10" s="296"/>
      <c r="CI10" s="296"/>
      <c r="CJ10" s="296"/>
      <c r="CK10" s="296"/>
      <c r="CL10" s="296"/>
      <c r="CM10" s="296"/>
      <c r="CN10" s="296"/>
      <c r="CO10" s="296"/>
      <c r="CP10" s="296"/>
      <c r="CQ10" s="296"/>
      <c r="CR10" s="296"/>
      <c r="CS10" s="296"/>
      <c r="CT10" s="296"/>
      <c r="CU10" s="296"/>
      <c r="CV10" s="296"/>
      <c r="CW10" s="296"/>
      <c r="CX10" s="296"/>
      <c r="CY10" s="296"/>
      <c r="CZ10" s="296"/>
      <c r="DA10" s="296"/>
      <c r="DB10" s="296"/>
      <c r="DC10" s="296"/>
      <c r="DD10" s="296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296"/>
      <c r="DS10" s="296"/>
      <c r="DT10" s="296"/>
      <c r="DU10" s="296"/>
      <c r="DV10" s="296"/>
      <c r="DW10" s="296"/>
      <c r="DX10" s="296"/>
      <c r="DY10" s="296"/>
      <c r="DZ10" s="296"/>
      <c r="EA10" s="296"/>
      <c r="EB10" s="296"/>
      <c r="EC10" s="296"/>
      <c r="ED10" s="296"/>
      <c r="EE10" s="296"/>
      <c r="EF10" s="296"/>
      <c r="EG10" s="296"/>
      <c r="EH10" s="296"/>
      <c r="EI10" s="296"/>
      <c r="EJ10" s="296"/>
      <c r="EK10" s="296"/>
      <c r="EL10" s="296"/>
      <c r="EM10" s="296"/>
      <c r="EN10" s="296"/>
      <c r="EO10" s="296"/>
      <c r="EP10" s="296"/>
      <c r="EQ10" s="296"/>
      <c r="ER10" s="296"/>
      <c r="ES10" s="296"/>
      <c r="ET10" s="296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296"/>
      <c r="FI10" s="296"/>
      <c r="FJ10" s="296"/>
      <c r="FK10" s="296"/>
      <c r="FL10" s="296"/>
      <c r="FM10" s="296"/>
      <c r="FN10" s="296"/>
      <c r="FO10" s="296"/>
      <c r="FP10" s="296"/>
      <c r="FQ10" s="296"/>
      <c r="FR10" s="296"/>
      <c r="FS10" s="296"/>
      <c r="FT10" s="296"/>
      <c r="FU10" s="296"/>
      <c r="FV10" s="296"/>
      <c r="FW10" s="296"/>
      <c r="FX10" s="296"/>
      <c r="FY10" s="296"/>
      <c r="FZ10" s="296"/>
      <c r="GA10" s="296"/>
      <c r="GB10" s="296"/>
      <c r="GC10" s="296"/>
      <c r="GD10" s="296"/>
      <c r="GE10" s="296"/>
      <c r="GF10" s="296"/>
      <c r="GG10" s="296"/>
      <c r="GH10" s="296"/>
      <c r="GI10" s="296"/>
      <c r="GJ10" s="296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296"/>
      <c r="GY10" s="296"/>
      <c r="GZ10" s="296"/>
      <c r="HA10" s="296"/>
      <c r="HB10" s="296"/>
      <c r="HC10" s="296"/>
      <c r="HD10" s="296"/>
      <c r="HE10" s="296"/>
      <c r="HF10" s="296"/>
      <c r="HG10" s="296"/>
      <c r="HH10" s="296"/>
      <c r="HI10" s="296"/>
      <c r="HJ10" s="296"/>
      <c r="HK10" s="296"/>
      <c r="HL10" s="296"/>
      <c r="HM10" s="296"/>
      <c r="HN10" s="296"/>
      <c r="HO10" s="296"/>
      <c r="HP10" s="296"/>
      <c r="HQ10" s="296"/>
      <c r="HR10" s="296"/>
      <c r="HS10" s="296"/>
      <c r="HT10" s="296"/>
      <c r="HU10" s="296"/>
      <c r="HV10" s="296"/>
      <c r="HW10" s="296"/>
      <c r="HX10" s="296"/>
      <c r="HY10" s="296"/>
      <c r="HZ10" s="296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296"/>
      <c r="IO10" s="296"/>
      <c r="IP10" s="296"/>
      <c r="IQ10" s="296"/>
      <c r="IR10" s="296"/>
      <c r="IS10" s="296"/>
      <c r="IT10" s="296"/>
      <c r="IU10" s="296"/>
      <c r="IV10" s="296"/>
    </row>
    <row r="11" spans="1:256" ht="12.75" hidden="1" customHeight="1" x14ac:dyDescent="0.25">
      <c r="A11" s="312"/>
      <c r="B11" s="313"/>
      <c r="C11" s="344" t="s">
        <v>432</v>
      </c>
      <c r="D11" s="286"/>
      <c r="E11" s="286">
        <f>'Capital de Trabajo'!F25</f>
        <v>0</v>
      </c>
      <c r="F11" s="286">
        <f>'Capital de Trabajo'!G25</f>
        <v>0</v>
      </c>
      <c r="G11" s="286">
        <f>'Capital de Trabajo'!H25</f>
        <v>0</v>
      </c>
      <c r="H11" s="286">
        <f>'Capital de Trabajo'!I25</f>
        <v>0</v>
      </c>
      <c r="I11" s="286">
        <f>'Capital de Trabajo'!J25</f>
        <v>0</v>
      </c>
      <c r="J11" s="314"/>
      <c r="K11" s="312"/>
      <c r="L11" s="296"/>
      <c r="M11" s="296"/>
      <c r="N11" s="296"/>
      <c r="O11" s="296"/>
      <c r="P11" s="296"/>
      <c r="Q11" s="296"/>
      <c r="R11" s="296"/>
      <c r="S11" s="296"/>
      <c r="T11" s="296"/>
      <c r="U11" s="296"/>
      <c r="V11" s="296"/>
      <c r="W11" s="296"/>
      <c r="X11" s="296"/>
      <c r="Y11" s="296"/>
      <c r="Z11" s="296"/>
      <c r="AA11" s="296"/>
      <c r="AB11" s="296"/>
      <c r="AC11" s="296"/>
      <c r="AD11" s="296"/>
      <c r="AE11" s="296"/>
      <c r="AF11" s="296"/>
      <c r="AG11" s="296"/>
      <c r="AH11" s="296"/>
      <c r="AI11" s="296"/>
      <c r="AJ11" s="296"/>
      <c r="AK11" s="296"/>
      <c r="AL11" s="296"/>
      <c r="AM11" s="296"/>
      <c r="AN11" s="296"/>
      <c r="AO11" s="296"/>
      <c r="AP11" s="296"/>
      <c r="AQ11" s="296"/>
      <c r="AR11" s="296"/>
      <c r="AS11" s="296"/>
      <c r="AT11" s="296"/>
      <c r="AU11" s="296"/>
      <c r="AV11" s="296"/>
      <c r="AW11" s="296"/>
      <c r="AX11" s="296"/>
      <c r="AY11" s="296"/>
      <c r="AZ11" s="296"/>
      <c r="BA11" s="296"/>
      <c r="BB11" s="296"/>
      <c r="BC11" s="296"/>
      <c r="BD11" s="296"/>
      <c r="BE11" s="296"/>
      <c r="BF11" s="296"/>
      <c r="BG11" s="296"/>
      <c r="BH11" s="296"/>
      <c r="BI11" s="296"/>
      <c r="BJ11" s="296"/>
      <c r="BK11" s="296"/>
      <c r="BL11" s="296"/>
      <c r="BM11" s="296"/>
      <c r="BN11" s="296"/>
      <c r="BO11" s="296"/>
      <c r="BP11" s="296"/>
      <c r="BQ11" s="296"/>
      <c r="BR11" s="296"/>
      <c r="BS11" s="296"/>
      <c r="BT11" s="296"/>
      <c r="BU11" s="296"/>
      <c r="BV11" s="296"/>
      <c r="BW11" s="296"/>
      <c r="BX11" s="296"/>
      <c r="BY11" s="296"/>
      <c r="BZ11" s="296"/>
      <c r="CA11" s="296"/>
      <c r="CB11" s="296"/>
      <c r="CC11" s="296"/>
      <c r="CD11" s="296"/>
      <c r="CE11" s="296"/>
      <c r="CF11" s="296"/>
      <c r="CG11" s="296"/>
      <c r="CH11" s="296"/>
      <c r="CI11" s="296"/>
      <c r="CJ11" s="296"/>
      <c r="CK11" s="296"/>
      <c r="CL11" s="296"/>
      <c r="CM11" s="296"/>
      <c r="CN11" s="296"/>
      <c r="CO11" s="296"/>
      <c r="CP11" s="296"/>
      <c r="CQ11" s="296"/>
      <c r="CR11" s="296"/>
      <c r="CS11" s="296"/>
      <c r="CT11" s="296"/>
      <c r="CU11" s="296"/>
      <c r="CV11" s="296"/>
      <c r="CW11" s="296"/>
      <c r="CX11" s="296"/>
      <c r="CY11" s="296"/>
      <c r="CZ11" s="296"/>
      <c r="DA11" s="296"/>
      <c r="DB11" s="296"/>
      <c r="DC11" s="296"/>
      <c r="DD11" s="296"/>
      <c r="DE11" s="296"/>
      <c r="DF11" s="296"/>
      <c r="DG11" s="296"/>
      <c r="DH11" s="296"/>
      <c r="DI11" s="296"/>
      <c r="DJ11" s="296"/>
      <c r="DK11" s="296"/>
      <c r="DL11" s="296"/>
      <c r="DM11" s="296"/>
      <c r="DN11" s="296"/>
      <c r="DO11" s="296"/>
      <c r="DP11" s="296"/>
      <c r="DQ11" s="296"/>
      <c r="DR11" s="296"/>
      <c r="DS11" s="296"/>
      <c r="DT11" s="296"/>
      <c r="DU11" s="296"/>
      <c r="DV11" s="296"/>
      <c r="DW11" s="296"/>
      <c r="DX11" s="296"/>
      <c r="DY11" s="296"/>
      <c r="DZ11" s="296"/>
      <c r="EA11" s="296"/>
      <c r="EB11" s="296"/>
      <c r="EC11" s="296"/>
      <c r="ED11" s="296"/>
      <c r="EE11" s="296"/>
      <c r="EF11" s="296"/>
      <c r="EG11" s="296"/>
      <c r="EH11" s="296"/>
      <c r="EI11" s="296"/>
      <c r="EJ11" s="296"/>
      <c r="EK11" s="296"/>
      <c r="EL11" s="296"/>
      <c r="EM11" s="296"/>
      <c r="EN11" s="296"/>
      <c r="EO11" s="296"/>
      <c r="EP11" s="296"/>
      <c r="EQ11" s="296"/>
      <c r="ER11" s="296"/>
      <c r="ES11" s="296"/>
      <c r="ET11" s="296"/>
      <c r="EU11" s="296"/>
      <c r="EV11" s="296"/>
      <c r="EW11" s="296"/>
      <c r="EX11" s="296"/>
      <c r="EY11" s="296"/>
      <c r="EZ11" s="296"/>
      <c r="FA11" s="296"/>
      <c r="FB11" s="296"/>
      <c r="FC11" s="296"/>
      <c r="FD11" s="296"/>
      <c r="FE11" s="296"/>
      <c r="FF11" s="296"/>
      <c r="FG11" s="296"/>
      <c r="FH11" s="296"/>
      <c r="FI11" s="296"/>
      <c r="FJ11" s="296"/>
      <c r="FK11" s="296"/>
      <c r="FL11" s="296"/>
      <c r="FM11" s="296"/>
      <c r="FN11" s="296"/>
      <c r="FO11" s="296"/>
      <c r="FP11" s="296"/>
      <c r="FQ11" s="296"/>
      <c r="FR11" s="296"/>
      <c r="FS11" s="296"/>
      <c r="FT11" s="296"/>
      <c r="FU11" s="296"/>
      <c r="FV11" s="296"/>
      <c r="FW11" s="296"/>
      <c r="FX11" s="296"/>
      <c r="FY11" s="296"/>
      <c r="FZ11" s="296"/>
      <c r="GA11" s="296"/>
      <c r="GB11" s="296"/>
      <c r="GC11" s="296"/>
      <c r="GD11" s="296"/>
      <c r="GE11" s="296"/>
      <c r="GF11" s="296"/>
      <c r="GG11" s="296"/>
      <c r="GH11" s="296"/>
      <c r="GI11" s="296"/>
      <c r="GJ11" s="296"/>
      <c r="GK11" s="296"/>
      <c r="GL11" s="296"/>
      <c r="GM11" s="296"/>
      <c r="GN11" s="296"/>
      <c r="GO11" s="296"/>
      <c r="GP11" s="296"/>
      <c r="GQ11" s="296"/>
      <c r="GR11" s="296"/>
      <c r="GS11" s="296"/>
      <c r="GT11" s="296"/>
      <c r="GU11" s="296"/>
      <c r="GV11" s="296"/>
      <c r="GW11" s="296"/>
      <c r="GX11" s="296"/>
      <c r="GY11" s="296"/>
      <c r="GZ11" s="296"/>
      <c r="HA11" s="296"/>
      <c r="HB11" s="296"/>
      <c r="HC11" s="296"/>
      <c r="HD11" s="296"/>
      <c r="HE11" s="296"/>
      <c r="HF11" s="296"/>
      <c r="HG11" s="296"/>
      <c r="HH11" s="296"/>
      <c r="HI11" s="296"/>
      <c r="HJ11" s="296"/>
      <c r="HK11" s="296"/>
      <c r="HL11" s="296"/>
      <c r="HM11" s="296"/>
      <c r="HN11" s="296"/>
      <c r="HO11" s="296"/>
      <c r="HP11" s="296"/>
      <c r="HQ11" s="296"/>
      <c r="HR11" s="296"/>
      <c r="HS11" s="296"/>
      <c r="HT11" s="296"/>
      <c r="HU11" s="296"/>
      <c r="HV11" s="296"/>
      <c r="HW11" s="296"/>
      <c r="HX11" s="296"/>
      <c r="HY11" s="296"/>
      <c r="HZ11" s="296"/>
      <c r="IA11" s="296"/>
      <c r="IB11" s="296"/>
      <c r="IC11" s="296"/>
      <c r="ID11" s="296"/>
      <c r="IE11" s="296"/>
      <c r="IF11" s="296"/>
      <c r="IG11" s="296"/>
      <c r="IH11" s="296"/>
      <c r="II11" s="296"/>
      <c r="IJ11" s="296"/>
      <c r="IK11" s="296"/>
      <c r="IL11" s="296"/>
      <c r="IM11" s="296"/>
      <c r="IN11" s="296"/>
      <c r="IO11" s="296"/>
      <c r="IP11" s="296"/>
      <c r="IQ11" s="296"/>
      <c r="IR11" s="296"/>
      <c r="IS11" s="296"/>
      <c r="IT11" s="296"/>
      <c r="IU11" s="296"/>
      <c r="IV11" s="296"/>
    </row>
    <row r="12" spans="1:256" ht="13.5" hidden="1" customHeight="1" x14ac:dyDescent="0.25">
      <c r="A12" s="315"/>
      <c r="B12" s="316"/>
      <c r="C12" s="358" t="s">
        <v>433</v>
      </c>
      <c r="D12" s="318">
        <f t="shared" ref="D12:I12" si="1">SUM(D5:D11)</f>
        <v>92839442.206740737</v>
      </c>
      <c r="E12" s="318">
        <f t="shared" si="1"/>
        <v>-359659534.20994186</v>
      </c>
      <c r="F12" s="318">
        <f t="shared" si="1"/>
        <v>-870862133.73160923</v>
      </c>
      <c r="G12" s="318">
        <f t="shared" si="1"/>
        <v>-1449872861.0330551</v>
      </c>
      <c r="H12" s="318">
        <f t="shared" si="1"/>
        <v>-2097727392.1559479</v>
      </c>
      <c r="I12" s="318">
        <f t="shared" si="1"/>
        <v>-2782731704.9580421</v>
      </c>
      <c r="J12" s="319"/>
      <c r="K12" s="315"/>
      <c r="L12" s="340"/>
      <c r="M12" s="340"/>
      <c r="N12" s="340"/>
      <c r="O12" s="340"/>
      <c r="P12" s="340"/>
      <c r="Q12" s="340"/>
      <c r="R12" s="340"/>
      <c r="S12" s="340"/>
      <c r="T12" s="340"/>
      <c r="U12" s="340"/>
      <c r="V12" s="340"/>
      <c r="W12" s="340"/>
      <c r="X12" s="340"/>
      <c r="Y12" s="340"/>
      <c r="Z12" s="340"/>
      <c r="AA12" s="340"/>
      <c r="AB12" s="340"/>
      <c r="AC12" s="340"/>
      <c r="AD12" s="340"/>
      <c r="AE12" s="340"/>
      <c r="AF12" s="340"/>
      <c r="AG12" s="340"/>
      <c r="AH12" s="340"/>
      <c r="AI12" s="340"/>
      <c r="AJ12" s="340"/>
      <c r="AK12" s="340"/>
      <c r="AL12" s="340"/>
      <c r="AM12" s="340"/>
      <c r="AN12" s="340"/>
      <c r="AO12" s="340"/>
      <c r="AP12" s="340"/>
      <c r="AQ12" s="340"/>
      <c r="AR12" s="340"/>
      <c r="AS12" s="340"/>
      <c r="AT12" s="340"/>
      <c r="AU12" s="340"/>
      <c r="AV12" s="340"/>
      <c r="AW12" s="340"/>
      <c r="AX12" s="340"/>
      <c r="AY12" s="340"/>
      <c r="AZ12" s="340"/>
      <c r="BA12" s="340"/>
      <c r="BB12" s="340"/>
      <c r="BC12" s="340"/>
      <c r="BD12" s="340"/>
      <c r="BE12" s="340"/>
      <c r="BF12" s="340"/>
      <c r="BG12" s="340"/>
      <c r="BH12" s="340"/>
      <c r="BI12" s="340"/>
      <c r="BJ12" s="340"/>
      <c r="BK12" s="340"/>
      <c r="BL12" s="340"/>
      <c r="BM12" s="340"/>
      <c r="BN12" s="340"/>
      <c r="BO12" s="340"/>
      <c r="BP12" s="340"/>
      <c r="BQ12" s="340"/>
      <c r="BR12" s="340"/>
      <c r="BS12" s="340"/>
      <c r="BT12" s="340"/>
      <c r="BU12" s="340"/>
      <c r="BV12" s="340"/>
      <c r="BW12" s="340"/>
      <c r="BX12" s="340"/>
      <c r="BY12" s="340"/>
      <c r="BZ12" s="340"/>
      <c r="CA12" s="340"/>
      <c r="CB12" s="340"/>
      <c r="CC12" s="340"/>
      <c r="CD12" s="340"/>
      <c r="CE12" s="340"/>
      <c r="CF12" s="340"/>
      <c r="CG12" s="340"/>
      <c r="CH12" s="340"/>
      <c r="CI12" s="340"/>
      <c r="CJ12" s="340"/>
      <c r="CK12" s="340"/>
      <c r="CL12" s="340"/>
      <c r="CM12" s="340"/>
      <c r="CN12" s="340"/>
      <c r="CO12" s="340"/>
      <c r="CP12" s="340"/>
      <c r="CQ12" s="340"/>
      <c r="CR12" s="340"/>
      <c r="CS12" s="340"/>
      <c r="CT12" s="340"/>
      <c r="CU12" s="340"/>
      <c r="CV12" s="340"/>
      <c r="CW12" s="340"/>
      <c r="CX12" s="340"/>
      <c r="CY12" s="340"/>
      <c r="CZ12" s="340"/>
      <c r="DA12" s="340"/>
      <c r="DB12" s="340"/>
      <c r="DC12" s="340"/>
      <c r="DD12" s="340"/>
      <c r="DE12" s="340"/>
      <c r="DF12" s="340"/>
      <c r="DG12" s="340"/>
      <c r="DH12" s="340"/>
      <c r="DI12" s="340"/>
      <c r="DJ12" s="340"/>
      <c r="DK12" s="340"/>
      <c r="DL12" s="340"/>
      <c r="DM12" s="340"/>
      <c r="DN12" s="340"/>
      <c r="DO12" s="340"/>
      <c r="DP12" s="340"/>
      <c r="DQ12" s="340"/>
      <c r="DR12" s="340"/>
      <c r="DS12" s="340"/>
      <c r="DT12" s="340"/>
      <c r="DU12" s="340"/>
      <c r="DV12" s="340"/>
      <c r="DW12" s="340"/>
      <c r="DX12" s="340"/>
      <c r="DY12" s="340"/>
      <c r="DZ12" s="340"/>
      <c r="EA12" s="340"/>
      <c r="EB12" s="340"/>
      <c r="EC12" s="340"/>
      <c r="ED12" s="340"/>
      <c r="EE12" s="340"/>
      <c r="EF12" s="340"/>
      <c r="EG12" s="340"/>
      <c r="EH12" s="340"/>
      <c r="EI12" s="340"/>
      <c r="EJ12" s="340"/>
      <c r="EK12" s="340"/>
      <c r="EL12" s="340"/>
      <c r="EM12" s="340"/>
      <c r="EN12" s="340"/>
      <c r="EO12" s="340"/>
      <c r="EP12" s="340"/>
      <c r="EQ12" s="340"/>
      <c r="ER12" s="340"/>
      <c r="ES12" s="340"/>
      <c r="ET12" s="340"/>
      <c r="EU12" s="340"/>
      <c r="EV12" s="340"/>
      <c r="EW12" s="340"/>
      <c r="EX12" s="340"/>
      <c r="EY12" s="340"/>
      <c r="EZ12" s="340"/>
      <c r="FA12" s="340"/>
      <c r="FB12" s="340"/>
      <c r="FC12" s="340"/>
      <c r="FD12" s="340"/>
      <c r="FE12" s="340"/>
      <c r="FF12" s="340"/>
      <c r="FG12" s="340"/>
      <c r="FH12" s="340"/>
      <c r="FI12" s="340"/>
      <c r="FJ12" s="340"/>
      <c r="FK12" s="340"/>
      <c r="FL12" s="340"/>
      <c r="FM12" s="340"/>
      <c r="FN12" s="340"/>
      <c r="FO12" s="340"/>
      <c r="FP12" s="340"/>
      <c r="FQ12" s="340"/>
      <c r="FR12" s="340"/>
      <c r="FS12" s="340"/>
      <c r="FT12" s="340"/>
      <c r="FU12" s="340"/>
      <c r="FV12" s="340"/>
      <c r="FW12" s="340"/>
      <c r="FX12" s="340"/>
      <c r="FY12" s="340"/>
      <c r="FZ12" s="340"/>
      <c r="GA12" s="340"/>
      <c r="GB12" s="340"/>
      <c r="GC12" s="340"/>
      <c r="GD12" s="340"/>
      <c r="GE12" s="340"/>
      <c r="GF12" s="340"/>
      <c r="GG12" s="340"/>
      <c r="GH12" s="340"/>
      <c r="GI12" s="340"/>
      <c r="GJ12" s="340"/>
      <c r="GK12" s="340"/>
      <c r="GL12" s="340"/>
      <c r="GM12" s="340"/>
      <c r="GN12" s="340"/>
      <c r="GO12" s="340"/>
      <c r="GP12" s="340"/>
      <c r="GQ12" s="340"/>
      <c r="GR12" s="340"/>
      <c r="GS12" s="340"/>
      <c r="GT12" s="340"/>
      <c r="GU12" s="340"/>
      <c r="GV12" s="340"/>
      <c r="GW12" s="340"/>
      <c r="GX12" s="340"/>
      <c r="GY12" s="340"/>
      <c r="GZ12" s="340"/>
      <c r="HA12" s="340"/>
      <c r="HB12" s="340"/>
      <c r="HC12" s="340"/>
      <c r="HD12" s="340"/>
      <c r="HE12" s="340"/>
      <c r="HF12" s="340"/>
      <c r="HG12" s="340"/>
      <c r="HH12" s="340"/>
      <c r="HI12" s="340"/>
      <c r="HJ12" s="340"/>
      <c r="HK12" s="340"/>
      <c r="HL12" s="340"/>
      <c r="HM12" s="340"/>
      <c r="HN12" s="340"/>
      <c r="HO12" s="340"/>
      <c r="HP12" s="340"/>
      <c r="HQ12" s="340"/>
      <c r="HR12" s="340"/>
      <c r="HS12" s="340"/>
      <c r="HT12" s="340"/>
      <c r="HU12" s="340"/>
      <c r="HV12" s="340"/>
      <c r="HW12" s="340"/>
      <c r="HX12" s="340"/>
      <c r="HY12" s="340"/>
      <c r="HZ12" s="340"/>
      <c r="IA12" s="340"/>
      <c r="IB12" s="340"/>
      <c r="IC12" s="340"/>
      <c r="ID12" s="340"/>
      <c r="IE12" s="340"/>
      <c r="IF12" s="340"/>
      <c r="IG12" s="340"/>
      <c r="IH12" s="340"/>
      <c r="II12" s="340"/>
      <c r="IJ12" s="340"/>
      <c r="IK12" s="340"/>
      <c r="IL12" s="340"/>
      <c r="IM12" s="340"/>
      <c r="IN12" s="340"/>
      <c r="IO12" s="340"/>
      <c r="IP12" s="340"/>
      <c r="IQ12" s="340"/>
      <c r="IR12" s="340"/>
      <c r="IS12" s="340"/>
      <c r="IT12" s="340"/>
      <c r="IU12" s="340"/>
      <c r="IV12" s="340"/>
    </row>
    <row r="13" spans="1:256" ht="12.75" hidden="1" customHeight="1" x14ac:dyDescent="0.25">
      <c r="A13" s="36"/>
      <c r="B13" s="37"/>
      <c r="C13" s="344" t="s">
        <v>8</v>
      </c>
      <c r="D13" s="286">
        <f>'Estructura de Capital'!E8</f>
        <v>0</v>
      </c>
      <c r="E13" s="286">
        <f>'Estructura de Capital'!F8+Terrenos!C18</f>
        <v>0</v>
      </c>
      <c r="F13" s="286">
        <f>'Estructura de Capital'!G8+Terrenos!D18</f>
        <v>0</v>
      </c>
      <c r="G13" s="286">
        <f>'Estructura de Capital'!H8+Terrenos!E18</f>
        <v>0</v>
      </c>
      <c r="H13" s="286">
        <f>'Estructura de Capital'!I8+Terrenos!F18</f>
        <v>0</v>
      </c>
      <c r="I13" s="286">
        <f>'Estructura de Capital'!J8+Terrenos!G18</f>
        <v>0</v>
      </c>
      <c r="J13" s="57"/>
      <c r="K13" s="3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2.75" hidden="1" customHeight="1" outlineLevel="1" x14ac:dyDescent="0.25">
      <c r="A14" s="36"/>
      <c r="B14" s="37"/>
      <c r="C14" s="348" t="s">
        <v>269</v>
      </c>
      <c r="D14" s="286">
        <f>'Estructura de Capital'!E11</f>
        <v>0</v>
      </c>
      <c r="E14" s="286">
        <f>'Estructura de Capital'!F11+Construcciones!C17</f>
        <v>0</v>
      </c>
      <c r="F14" s="286">
        <f>'Estructura de Capital'!G11+Construcciones!D17</f>
        <v>0</v>
      </c>
      <c r="G14" s="286">
        <f>'Estructura de Capital'!H11+Construcciones!E17</f>
        <v>0</v>
      </c>
      <c r="H14" s="286">
        <f>'Estructura de Capital'!I11+Construcciones!F17</f>
        <v>0</v>
      </c>
      <c r="I14" s="286">
        <f>'Estructura de Capital'!J11+Construcciones!G17</f>
        <v>0</v>
      </c>
      <c r="J14" s="57"/>
      <c r="K14" s="3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2.75" hidden="1" customHeight="1" outlineLevel="1" x14ac:dyDescent="0.25">
      <c r="A15" s="36"/>
      <c r="B15" s="37"/>
      <c r="C15" s="348" t="s">
        <v>434</v>
      </c>
      <c r="D15" s="286"/>
      <c r="E15" s="286">
        <f>-'Estructura de Capital'!F15-Construcciones!C38</f>
        <v>0</v>
      </c>
      <c r="F15" s="286">
        <f>-'Estructura de Capital'!G15-Construcciones!D38</f>
        <v>0</v>
      </c>
      <c r="G15" s="286">
        <f>-'Estructura de Capital'!H15-Construcciones!E38</f>
        <v>0</v>
      </c>
      <c r="H15" s="286">
        <f>-'Estructura de Capital'!I15-Construcciones!F38</f>
        <v>0</v>
      </c>
      <c r="I15" s="286">
        <f>-'Estructura de Capital'!J15-Construcciones!G38</f>
        <v>0</v>
      </c>
      <c r="J15" s="57"/>
      <c r="K15" s="3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2.75" hidden="1" customHeight="1" collapsed="1" x14ac:dyDescent="0.25">
      <c r="A16" s="36"/>
      <c r="B16" s="37"/>
      <c r="C16" s="344" t="s">
        <v>269</v>
      </c>
      <c r="D16" s="286">
        <f t="shared" ref="D16:I16" si="2">D14+D15</f>
        <v>0</v>
      </c>
      <c r="E16" s="286">
        <f t="shared" si="2"/>
        <v>0</v>
      </c>
      <c r="F16" s="286">
        <f t="shared" si="2"/>
        <v>0</v>
      </c>
      <c r="G16" s="286">
        <f t="shared" si="2"/>
        <v>0</v>
      </c>
      <c r="H16" s="286">
        <f t="shared" si="2"/>
        <v>0</v>
      </c>
      <c r="I16" s="286">
        <f t="shared" si="2"/>
        <v>0</v>
      </c>
      <c r="J16" s="57"/>
      <c r="K16" s="3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2.75" hidden="1" customHeight="1" x14ac:dyDescent="0.25">
      <c r="A17" s="36"/>
      <c r="B17" s="37"/>
      <c r="C17" s="348" t="s">
        <v>14</v>
      </c>
      <c r="D17" s="286">
        <f>+'Estructura de Capital'!E18</f>
        <v>0</v>
      </c>
      <c r="E17" s="286">
        <f>+'Estructura de Capital'!F18+'Adecuaciones y Mejoras'!C17</f>
        <v>2000000</v>
      </c>
      <c r="F17" s="286">
        <f>+'Estructura de Capital'!G18+'Adecuaciones y Mejoras'!D17</f>
        <v>2000000</v>
      </c>
      <c r="G17" s="286">
        <f>+'Estructura de Capital'!H18+'Adecuaciones y Mejoras'!E17</f>
        <v>2000000</v>
      </c>
      <c r="H17" s="286">
        <f>+'Estructura de Capital'!I18+'Adecuaciones y Mejoras'!F17</f>
        <v>2000000</v>
      </c>
      <c r="I17" s="286">
        <f>+'Estructura de Capital'!J18+'Adecuaciones y Mejoras'!G17</f>
        <v>2000000</v>
      </c>
      <c r="J17" s="57"/>
      <c r="K17" s="3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2.75" hidden="1" customHeight="1" x14ac:dyDescent="0.25">
      <c r="A18" s="36"/>
      <c r="B18" s="37"/>
      <c r="C18" s="348" t="s">
        <v>435</v>
      </c>
      <c r="D18" s="286"/>
      <c r="E18" s="286">
        <f>-'Estructura de Capital'!F22-'Adecuaciones y Mejoras'!C38</f>
        <v>-500000</v>
      </c>
      <c r="F18" s="286">
        <f>-'Estructura de Capital'!G22-'Adecuaciones y Mejoras'!D38</f>
        <v>-1000000</v>
      </c>
      <c r="G18" s="286">
        <f>-'Estructura de Capital'!H22-'Adecuaciones y Mejoras'!E38</f>
        <v>-1500000</v>
      </c>
      <c r="H18" s="286">
        <f>-'Estructura de Capital'!I22-'Adecuaciones y Mejoras'!F38</f>
        <v>-2000000</v>
      </c>
      <c r="I18" s="286">
        <f>-'Estructura de Capital'!J22-'Adecuaciones y Mejoras'!G38</f>
        <v>-2000000</v>
      </c>
      <c r="J18" s="57"/>
      <c r="K18" s="3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2.75" hidden="1" customHeight="1" x14ac:dyDescent="0.25">
      <c r="A19" s="36"/>
      <c r="B19" s="37"/>
      <c r="C19" s="344" t="s">
        <v>436</v>
      </c>
      <c r="D19" s="286">
        <f t="shared" ref="D19:I19" si="3">+D17+D18</f>
        <v>0</v>
      </c>
      <c r="E19" s="286">
        <f t="shared" si="3"/>
        <v>1500000</v>
      </c>
      <c r="F19" s="286">
        <f t="shared" si="3"/>
        <v>1000000</v>
      </c>
      <c r="G19" s="286">
        <f t="shared" si="3"/>
        <v>500000</v>
      </c>
      <c r="H19" s="286">
        <f t="shared" si="3"/>
        <v>0</v>
      </c>
      <c r="I19" s="286">
        <f t="shared" si="3"/>
        <v>0</v>
      </c>
      <c r="J19" s="57"/>
      <c r="K19" s="3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 hidden="1" customHeight="1" outlineLevel="1" x14ac:dyDescent="0.25">
      <c r="A20" s="36"/>
      <c r="B20" s="37"/>
      <c r="C20" s="348" t="s">
        <v>152</v>
      </c>
      <c r="D20" s="286">
        <f>'Estructura de Capital'!E25</f>
        <v>0</v>
      </c>
      <c r="E20" s="286">
        <f>'Estructura de Capital'!F25+Maquinaria!C17</f>
        <v>4150000</v>
      </c>
      <c r="F20" s="286">
        <f>'Estructura de Capital'!G25+Maquinaria!D17</f>
        <v>4150000</v>
      </c>
      <c r="G20" s="286">
        <f>'Estructura de Capital'!H25+Maquinaria!E17</f>
        <v>4150000</v>
      </c>
      <c r="H20" s="286">
        <f>'Estructura de Capital'!I25+Maquinaria!F17</f>
        <v>4150000</v>
      </c>
      <c r="I20" s="286">
        <f>'Estructura de Capital'!J25+Maquinaria!G17</f>
        <v>4150000</v>
      </c>
      <c r="J20" s="57"/>
      <c r="K20" s="3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2.75" hidden="1" customHeight="1" outlineLevel="1" x14ac:dyDescent="0.25">
      <c r="A21" s="36"/>
      <c r="B21" s="37"/>
      <c r="C21" s="348" t="s">
        <v>437</v>
      </c>
      <c r="D21" s="286"/>
      <c r="E21" s="286">
        <f>-'Estructura de Capital'!F29-Maquinaria!C38</f>
        <v>-415000</v>
      </c>
      <c r="F21" s="286">
        <f>-'Estructura de Capital'!G29-Maquinaria!D38</f>
        <v>-830000</v>
      </c>
      <c r="G21" s="286">
        <f>-'Estructura de Capital'!H29-Maquinaria!E38</f>
        <v>-1245000</v>
      </c>
      <c r="H21" s="286">
        <f>-'Estructura de Capital'!I29-Maquinaria!F38</f>
        <v>-1660000</v>
      </c>
      <c r="I21" s="286">
        <f>-'Estructura de Capital'!J29-Maquinaria!G38</f>
        <v>-2075000</v>
      </c>
      <c r="J21" s="57"/>
      <c r="K21" s="3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2.75" hidden="1" customHeight="1" collapsed="1" x14ac:dyDescent="0.25">
      <c r="A22" s="36"/>
      <c r="B22" s="37"/>
      <c r="C22" s="344" t="s">
        <v>152</v>
      </c>
      <c r="D22" s="286">
        <f>D20-D21</f>
        <v>0</v>
      </c>
      <c r="E22" s="286">
        <f>E20+E21</f>
        <v>3735000</v>
      </c>
      <c r="F22" s="286">
        <f>F20+F21</f>
        <v>3320000</v>
      </c>
      <c r="G22" s="286">
        <f>G20+G21</f>
        <v>2905000</v>
      </c>
      <c r="H22" s="286">
        <f>H20+H21</f>
        <v>2490000</v>
      </c>
      <c r="I22" s="286">
        <f>I20+I21</f>
        <v>2075000</v>
      </c>
      <c r="J22" s="57"/>
      <c r="K22" s="3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2.75" hidden="1" customHeight="1" outlineLevel="1" x14ac:dyDescent="0.25">
      <c r="A23" s="36"/>
      <c r="B23" s="37"/>
      <c r="C23" s="348" t="s">
        <v>153</v>
      </c>
      <c r="D23" s="286">
        <f>'Estructura de Capital'!E32</f>
        <v>4500000</v>
      </c>
      <c r="E23" s="286">
        <f>'Estructura de Capital'!F32+Muebles!C17</f>
        <v>4500000</v>
      </c>
      <c r="F23" s="286">
        <f>'Estructura de Capital'!G32+Muebles!D17</f>
        <v>4500000</v>
      </c>
      <c r="G23" s="286">
        <f>'Estructura de Capital'!H32+Muebles!E17</f>
        <v>4500000</v>
      </c>
      <c r="H23" s="286">
        <f>'Estructura de Capital'!I32+Muebles!F17</f>
        <v>4500000</v>
      </c>
      <c r="I23" s="286">
        <f>'Estructura de Capital'!J32+Muebles!G17</f>
        <v>4500000</v>
      </c>
      <c r="J23" s="57"/>
      <c r="K23" s="3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2.75" hidden="1" customHeight="1" outlineLevel="1" x14ac:dyDescent="0.25">
      <c r="A24" s="36"/>
      <c r="B24" s="37"/>
      <c r="C24" s="348" t="s">
        <v>437</v>
      </c>
      <c r="D24" s="286"/>
      <c r="E24" s="286">
        <f>-'Estructura de Capital'!F36-Muebles!C38</f>
        <v>-450000</v>
      </c>
      <c r="F24" s="286">
        <f>-'Estructura de Capital'!G36-Muebles!D38</f>
        <v>-900000</v>
      </c>
      <c r="G24" s="286">
        <f>-'Estructura de Capital'!H36-Muebles!E38</f>
        <v>-1350000</v>
      </c>
      <c r="H24" s="286">
        <f>-'Estructura de Capital'!I36-Muebles!F38</f>
        <v>-1800000</v>
      </c>
      <c r="I24" s="286">
        <f>-'Estructura de Capital'!J36-Muebles!G38</f>
        <v>-2250000</v>
      </c>
      <c r="J24" s="57"/>
      <c r="K24" s="3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2.75" hidden="1" customHeight="1" collapsed="1" x14ac:dyDescent="0.25">
      <c r="A25" s="36"/>
      <c r="B25" s="37"/>
      <c r="C25" s="344" t="s">
        <v>153</v>
      </c>
      <c r="D25" s="286">
        <f>D23-D24</f>
        <v>4500000</v>
      </c>
      <c r="E25" s="286">
        <f>E23+E24</f>
        <v>4050000</v>
      </c>
      <c r="F25" s="286">
        <f>F23+F24</f>
        <v>3600000</v>
      </c>
      <c r="G25" s="286">
        <f>G23+G24</f>
        <v>3150000</v>
      </c>
      <c r="H25" s="286">
        <f>H23+H24</f>
        <v>2700000</v>
      </c>
      <c r="I25" s="286">
        <f>I23+I24</f>
        <v>2250000</v>
      </c>
      <c r="J25" s="57"/>
      <c r="K25" s="3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2.75" hidden="1" customHeight="1" outlineLevel="1" x14ac:dyDescent="0.25">
      <c r="A26" s="36"/>
      <c r="B26" s="37"/>
      <c r="C26" s="348" t="s">
        <v>154</v>
      </c>
      <c r="D26" s="286">
        <f>'Estructura de Capital'!E39</f>
        <v>0</v>
      </c>
      <c r="E26" s="286">
        <f>'Estructura de Capital'!F39+Transporte!C17</f>
        <v>6700000</v>
      </c>
      <c r="F26" s="286">
        <f>'Estructura de Capital'!G39+Transporte!D17</f>
        <v>6700000</v>
      </c>
      <c r="G26" s="286">
        <f>'Estructura de Capital'!H39+Transporte!E17</f>
        <v>6700000</v>
      </c>
      <c r="H26" s="286">
        <f>'Estructura de Capital'!I39+Transporte!F17</f>
        <v>6700000</v>
      </c>
      <c r="I26" s="286">
        <f>'Estructura de Capital'!J39+Transporte!G17</f>
        <v>6700000</v>
      </c>
      <c r="J26" s="57"/>
      <c r="K26" s="3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2.75" hidden="1" customHeight="1" outlineLevel="1" x14ac:dyDescent="0.25">
      <c r="A27" s="36"/>
      <c r="B27" s="37"/>
      <c r="C27" s="348" t="s">
        <v>437</v>
      </c>
      <c r="D27" s="286"/>
      <c r="E27" s="286">
        <f>-'Estructura de Capital'!F43-Transporte!C38</f>
        <v>-335000</v>
      </c>
      <c r="F27" s="286">
        <f>-'Estructura de Capital'!G43-Transporte!D38</f>
        <v>-670000</v>
      </c>
      <c r="G27" s="286">
        <f>-'Estructura de Capital'!H43-Transporte!E38</f>
        <v>-1005000</v>
      </c>
      <c r="H27" s="286">
        <f>-'Estructura de Capital'!I43-Transporte!F38</f>
        <v>-1340000</v>
      </c>
      <c r="I27" s="286">
        <f>-'Estructura de Capital'!J43-Transporte!G38</f>
        <v>-1675000</v>
      </c>
      <c r="J27" s="57"/>
      <c r="K27" s="3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2.75" hidden="1" customHeight="1" x14ac:dyDescent="0.25">
      <c r="A28" s="36"/>
      <c r="B28" s="37"/>
      <c r="C28" s="344" t="s">
        <v>154</v>
      </c>
      <c r="D28" s="286">
        <f>D26-D27</f>
        <v>0</v>
      </c>
      <c r="E28" s="286">
        <f>E26+E27</f>
        <v>6365000</v>
      </c>
      <c r="F28" s="286">
        <f>F26+F27</f>
        <v>6030000</v>
      </c>
      <c r="G28" s="286">
        <f>G26+G27</f>
        <v>5695000</v>
      </c>
      <c r="H28" s="286">
        <f>H26+H27</f>
        <v>5360000</v>
      </c>
      <c r="I28" s="286">
        <f>I26+I27</f>
        <v>5025000</v>
      </c>
      <c r="J28" s="57"/>
      <c r="K28" s="3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 hidden="1" customHeight="1" outlineLevel="1" x14ac:dyDescent="0.25">
      <c r="A29" s="36"/>
      <c r="B29" s="37"/>
      <c r="C29" s="348" t="s">
        <v>155</v>
      </c>
      <c r="D29" s="286">
        <f>'Estructura de Capital'!E46</f>
        <v>9850000</v>
      </c>
      <c r="E29" s="286">
        <f>'Estructura de Capital'!F46+Oficina!C17</f>
        <v>9850000</v>
      </c>
      <c r="F29" s="286">
        <f>'Estructura de Capital'!G46+Oficina!D17</f>
        <v>9850000</v>
      </c>
      <c r="G29" s="286">
        <f>'Estructura de Capital'!H46+Oficina!E17</f>
        <v>9850000</v>
      </c>
      <c r="H29" s="286">
        <f>'Estructura de Capital'!I46+Oficina!F17</f>
        <v>9850000</v>
      </c>
      <c r="I29" s="286">
        <f>'Estructura de Capital'!J46+Oficina!G17</f>
        <v>9850000</v>
      </c>
      <c r="J29" s="57"/>
      <c r="K29" s="3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2.75" hidden="1" customHeight="1" outlineLevel="1" x14ac:dyDescent="0.25">
      <c r="A30" s="36"/>
      <c r="B30" s="37"/>
      <c r="C30" s="348" t="s">
        <v>437</v>
      </c>
      <c r="D30" s="286"/>
      <c r="E30" s="286">
        <f>-'Estructura de Capital'!F50-Oficina!C38</f>
        <v>-656666.66666666663</v>
      </c>
      <c r="F30" s="286">
        <f>-'Estructura de Capital'!G50-Oficina!D38</f>
        <v>-1313333.3333333333</v>
      </c>
      <c r="G30" s="286">
        <f>-'Estructura de Capital'!H50-Oficina!E38</f>
        <v>-1970000</v>
      </c>
      <c r="H30" s="286">
        <f>-'Estructura de Capital'!I50-Oficina!F38</f>
        <v>-2626666.6666666665</v>
      </c>
      <c r="I30" s="286">
        <f>-'Estructura de Capital'!J50-Oficina!G38</f>
        <v>-3283333.333333333</v>
      </c>
      <c r="J30" s="57"/>
      <c r="K30" s="3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2" hidden="1" customHeight="1" x14ac:dyDescent="0.25">
      <c r="A31" s="36"/>
      <c r="B31" s="37"/>
      <c r="C31" s="344" t="s">
        <v>155</v>
      </c>
      <c r="D31" s="286">
        <f>D29-D30</f>
        <v>9850000</v>
      </c>
      <c r="E31" s="286">
        <f>E29+E30</f>
        <v>9193333.333333334</v>
      </c>
      <c r="F31" s="286">
        <f>F29+F30</f>
        <v>8536666.666666666</v>
      </c>
      <c r="G31" s="286">
        <f>G29+G30</f>
        <v>7880000</v>
      </c>
      <c r="H31" s="286">
        <f>H29+H30</f>
        <v>7223333.333333334</v>
      </c>
      <c r="I31" s="286">
        <f>I29+I30</f>
        <v>6566666.666666667</v>
      </c>
      <c r="J31" s="57"/>
      <c r="K31" s="3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0.5" hidden="1" customHeight="1" outlineLevel="1" x14ac:dyDescent="0.25">
      <c r="A32" s="36"/>
      <c r="B32" s="37"/>
      <c r="C32" s="348" t="s">
        <v>438</v>
      </c>
      <c r="D32" s="286">
        <f>'Estructura de Capital'!E53</f>
        <v>0</v>
      </c>
      <c r="E32" s="286">
        <f>'Estructura de Capital'!F53+Semovientes!C17</f>
        <v>0</v>
      </c>
      <c r="F32" s="286">
        <f>'Estructura de Capital'!G53+Semovientes!D17</f>
        <v>0</v>
      </c>
      <c r="G32" s="286">
        <f>'Estructura de Capital'!H53+Semovientes!E17</f>
        <v>0</v>
      </c>
      <c r="H32" s="286">
        <f>'Estructura de Capital'!I53+Semovientes!F17</f>
        <v>0</v>
      </c>
      <c r="I32" s="286">
        <f>'Estructura de Capital'!J53+Semovientes!G17</f>
        <v>0</v>
      </c>
      <c r="J32" s="57"/>
      <c r="K32" s="3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2" hidden="1" customHeight="1" outlineLevel="1" x14ac:dyDescent="0.25">
      <c r="A33" s="36"/>
      <c r="B33" s="37"/>
      <c r="C33" s="348" t="s">
        <v>439</v>
      </c>
      <c r="D33" s="286"/>
      <c r="E33" s="286">
        <f>-'Estructura de Capital'!F57-Semovientes!C38</f>
        <v>0</v>
      </c>
      <c r="F33" s="286">
        <f>-'Estructura de Capital'!G57-Semovientes!D38</f>
        <v>0</v>
      </c>
      <c r="G33" s="286">
        <f>-'Estructura de Capital'!H57-Semovientes!E38</f>
        <v>0</v>
      </c>
      <c r="H33" s="286">
        <f>-'Estructura de Capital'!I57-Semovientes!F38</f>
        <v>0</v>
      </c>
      <c r="I33" s="286">
        <f>-'Estructura de Capital'!J57-Semovientes!G38</f>
        <v>0</v>
      </c>
      <c r="J33" s="57"/>
      <c r="K33" s="3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2" hidden="1" customHeight="1" x14ac:dyDescent="0.25">
      <c r="A34" s="36"/>
      <c r="B34" s="37"/>
      <c r="C34" s="344" t="s">
        <v>158</v>
      </c>
      <c r="D34" s="286">
        <f t="shared" ref="D34:I34" si="4">+D32+D33</f>
        <v>0</v>
      </c>
      <c r="E34" s="286">
        <f t="shared" si="4"/>
        <v>0</v>
      </c>
      <c r="F34" s="286">
        <f t="shared" si="4"/>
        <v>0</v>
      </c>
      <c r="G34" s="286">
        <f t="shared" si="4"/>
        <v>0</v>
      </c>
      <c r="H34" s="286">
        <f t="shared" si="4"/>
        <v>0</v>
      </c>
      <c r="I34" s="286">
        <f t="shared" si="4"/>
        <v>0</v>
      </c>
      <c r="J34" s="57"/>
      <c r="K34" s="3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2.75" hidden="1" customHeight="1" outlineLevel="1" x14ac:dyDescent="0.25">
      <c r="A35" s="36"/>
      <c r="B35" s="37"/>
      <c r="C35" s="348"/>
      <c r="D35" s="286"/>
      <c r="E35" s="286"/>
      <c r="F35" s="286"/>
      <c r="G35" s="286"/>
      <c r="H35" s="286"/>
      <c r="I35" s="286"/>
      <c r="J35" s="57"/>
      <c r="K35" s="3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2.75" hidden="1" customHeight="1" outlineLevel="1" x14ac:dyDescent="0.25">
      <c r="A36" s="36"/>
      <c r="B36" s="37"/>
      <c r="C36" s="348"/>
      <c r="D36" s="286"/>
      <c r="E36" s="286"/>
      <c r="F36" s="286"/>
      <c r="G36" s="286"/>
      <c r="H36" s="286"/>
      <c r="I36" s="286"/>
      <c r="J36" s="57"/>
      <c r="K36" s="3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2.75" hidden="1" customHeight="1" x14ac:dyDescent="0.25">
      <c r="A37" s="36"/>
      <c r="B37" s="37"/>
      <c r="C37" s="344"/>
      <c r="D37" s="286"/>
      <c r="E37" s="286"/>
      <c r="F37" s="286"/>
      <c r="G37" s="286"/>
      <c r="H37" s="286"/>
      <c r="I37" s="286"/>
      <c r="J37" s="57"/>
      <c r="K37" s="3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2.75" customHeight="1" x14ac:dyDescent="0.25">
      <c r="A38" s="315"/>
      <c r="B38" s="316"/>
      <c r="C38" s="358" t="s">
        <v>440</v>
      </c>
      <c r="D38" s="318">
        <f t="shared" ref="D38:I38" si="5">D13+D16+D19+D22+D25+D28+D31+D34+D37</f>
        <v>14350000</v>
      </c>
      <c r="E38" s="318">
        <f t="shared" si="5"/>
        <v>24843333.333333336</v>
      </c>
      <c r="F38" s="318">
        <f t="shared" si="5"/>
        <v>22486666.666666664</v>
      </c>
      <c r="G38" s="318">
        <f t="shared" si="5"/>
        <v>20130000</v>
      </c>
      <c r="H38" s="318">
        <f t="shared" si="5"/>
        <v>17773333.333333336</v>
      </c>
      <c r="I38" s="318">
        <f t="shared" si="5"/>
        <v>15916666.666666668</v>
      </c>
      <c r="J38" s="319"/>
      <c r="K38" s="315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  <c r="AF38" s="340"/>
      <c r="AG38" s="340"/>
      <c r="AH38" s="340"/>
      <c r="AI38" s="340"/>
      <c r="AJ38" s="340"/>
      <c r="AK38" s="340"/>
      <c r="AL38" s="340"/>
      <c r="AM38" s="340"/>
      <c r="AN38" s="340"/>
      <c r="AO38" s="340"/>
      <c r="AP38" s="340"/>
      <c r="AQ38" s="340"/>
      <c r="AR38" s="340"/>
      <c r="AS38" s="340"/>
      <c r="AT38" s="340"/>
      <c r="AU38" s="340"/>
      <c r="AV38" s="340"/>
      <c r="AW38" s="340"/>
      <c r="AX38" s="340"/>
      <c r="AY38" s="340"/>
      <c r="AZ38" s="340"/>
      <c r="BA38" s="340"/>
      <c r="BB38" s="340"/>
      <c r="BC38" s="340"/>
      <c r="BD38" s="340"/>
      <c r="BE38" s="340"/>
      <c r="BF38" s="340"/>
      <c r="BG38" s="340"/>
      <c r="BH38" s="340"/>
      <c r="BI38" s="340"/>
      <c r="BJ38" s="340"/>
      <c r="BK38" s="340"/>
      <c r="BL38" s="340"/>
      <c r="BM38" s="340"/>
      <c r="BN38" s="340"/>
      <c r="BO38" s="340"/>
      <c r="BP38" s="340"/>
      <c r="BQ38" s="340"/>
      <c r="BR38" s="340"/>
      <c r="BS38" s="340"/>
      <c r="BT38" s="340"/>
      <c r="BU38" s="340"/>
      <c r="BV38" s="340"/>
      <c r="BW38" s="340"/>
      <c r="BX38" s="340"/>
      <c r="BY38" s="340"/>
      <c r="BZ38" s="340"/>
      <c r="CA38" s="340"/>
      <c r="CB38" s="340"/>
      <c r="CC38" s="340"/>
      <c r="CD38" s="340"/>
      <c r="CE38" s="340"/>
      <c r="CF38" s="340"/>
      <c r="CG38" s="340"/>
      <c r="CH38" s="340"/>
      <c r="CI38" s="340"/>
      <c r="CJ38" s="340"/>
      <c r="CK38" s="340"/>
      <c r="CL38" s="340"/>
      <c r="CM38" s="340"/>
      <c r="CN38" s="340"/>
      <c r="CO38" s="340"/>
      <c r="CP38" s="340"/>
      <c r="CQ38" s="340"/>
      <c r="CR38" s="340"/>
      <c r="CS38" s="340"/>
      <c r="CT38" s="340"/>
      <c r="CU38" s="340"/>
      <c r="CV38" s="340"/>
      <c r="CW38" s="340"/>
      <c r="CX38" s="340"/>
      <c r="CY38" s="340"/>
      <c r="CZ38" s="340"/>
      <c r="DA38" s="340"/>
      <c r="DB38" s="340"/>
      <c r="DC38" s="340"/>
      <c r="DD38" s="340"/>
      <c r="DE38" s="340"/>
      <c r="DF38" s="340"/>
      <c r="DG38" s="340"/>
      <c r="DH38" s="340"/>
      <c r="DI38" s="340"/>
      <c r="DJ38" s="340"/>
      <c r="DK38" s="340"/>
      <c r="DL38" s="340"/>
      <c r="DM38" s="340"/>
      <c r="DN38" s="340"/>
      <c r="DO38" s="340"/>
      <c r="DP38" s="340"/>
      <c r="DQ38" s="340"/>
      <c r="DR38" s="340"/>
      <c r="DS38" s="340"/>
      <c r="DT38" s="340"/>
      <c r="DU38" s="340"/>
      <c r="DV38" s="340"/>
      <c r="DW38" s="340"/>
      <c r="DX38" s="340"/>
      <c r="DY38" s="340"/>
      <c r="DZ38" s="340"/>
      <c r="EA38" s="340"/>
      <c r="EB38" s="340"/>
      <c r="EC38" s="340"/>
      <c r="ED38" s="340"/>
      <c r="EE38" s="340"/>
      <c r="EF38" s="340"/>
      <c r="EG38" s="340"/>
      <c r="EH38" s="340"/>
      <c r="EI38" s="340"/>
      <c r="EJ38" s="340"/>
      <c r="EK38" s="340"/>
      <c r="EL38" s="340"/>
      <c r="EM38" s="340"/>
      <c r="EN38" s="340"/>
      <c r="EO38" s="340"/>
      <c r="EP38" s="340"/>
      <c r="EQ38" s="340"/>
      <c r="ER38" s="340"/>
      <c r="ES38" s="340"/>
      <c r="ET38" s="340"/>
      <c r="EU38" s="340"/>
      <c r="EV38" s="340"/>
      <c r="EW38" s="340"/>
      <c r="EX38" s="340"/>
      <c r="EY38" s="340"/>
      <c r="EZ38" s="340"/>
      <c r="FA38" s="340"/>
      <c r="FB38" s="340"/>
      <c r="FC38" s="340"/>
      <c r="FD38" s="340"/>
      <c r="FE38" s="340"/>
      <c r="FF38" s="340"/>
      <c r="FG38" s="340"/>
      <c r="FH38" s="340"/>
      <c r="FI38" s="340"/>
      <c r="FJ38" s="340"/>
      <c r="FK38" s="340"/>
      <c r="FL38" s="340"/>
      <c r="FM38" s="340"/>
      <c r="FN38" s="340"/>
      <c r="FO38" s="340"/>
      <c r="FP38" s="340"/>
      <c r="FQ38" s="340"/>
      <c r="FR38" s="340"/>
      <c r="FS38" s="340"/>
      <c r="FT38" s="340"/>
      <c r="FU38" s="340"/>
      <c r="FV38" s="340"/>
      <c r="FW38" s="340"/>
      <c r="FX38" s="340"/>
      <c r="FY38" s="340"/>
      <c r="FZ38" s="340"/>
      <c r="GA38" s="340"/>
      <c r="GB38" s="340"/>
      <c r="GC38" s="340"/>
      <c r="GD38" s="340"/>
      <c r="GE38" s="340"/>
      <c r="GF38" s="340"/>
      <c r="GG38" s="340"/>
      <c r="GH38" s="340"/>
      <c r="GI38" s="340"/>
      <c r="GJ38" s="340"/>
      <c r="GK38" s="340"/>
      <c r="GL38" s="340"/>
      <c r="GM38" s="340"/>
      <c r="GN38" s="340"/>
      <c r="GO38" s="340"/>
      <c r="GP38" s="340"/>
      <c r="GQ38" s="340"/>
      <c r="GR38" s="340"/>
      <c r="GS38" s="340"/>
      <c r="GT38" s="340"/>
      <c r="GU38" s="340"/>
      <c r="GV38" s="340"/>
      <c r="GW38" s="340"/>
      <c r="GX38" s="340"/>
      <c r="GY38" s="340"/>
      <c r="GZ38" s="340"/>
      <c r="HA38" s="340"/>
      <c r="HB38" s="340"/>
      <c r="HC38" s="340"/>
      <c r="HD38" s="340"/>
      <c r="HE38" s="340"/>
      <c r="HF38" s="340"/>
      <c r="HG38" s="340"/>
      <c r="HH38" s="340"/>
      <c r="HI38" s="340"/>
      <c r="HJ38" s="340"/>
      <c r="HK38" s="340"/>
      <c r="HL38" s="340"/>
      <c r="HM38" s="340"/>
      <c r="HN38" s="340"/>
      <c r="HO38" s="340"/>
      <c r="HP38" s="340"/>
      <c r="HQ38" s="340"/>
      <c r="HR38" s="340"/>
      <c r="HS38" s="340"/>
      <c r="HT38" s="340"/>
      <c r="HU38" s="340"/>
      <c r="HV38" s="340"/>
      <c r="HW38" s="340"/>
      <c r="HX38" s="340"/>
      <c r="HY38" s="340"/>
      <c r="HZ38" s="340"/>
      <c r="IA38" s="340"/>
      <c r="IB38" s="340"/>
      <c r="IC38" s="340"/>
      <c r="ID38" s="340"/>
      <c r="IE38" s="340"/>
      <c r="IF38" s="340"/>
      <c r="IG38" s="340"/>
      <c r="IH38" s="340"/>
      <c r="II38" s="340"/>
      <c r="IJ38" s="340"/>
      <c r="IK38" s="340"/>
      <c r="IL38" s="340"/>
      <c r="IM38" s="340"/>
      <c r="IN38" s="340"/>
      <c r="IO38" s="340"/>
      <c r="IP38" s="340"/>
      <c r="IQ38" s="340"/>
      <c r="IR38" s="340"/>
      <c r="IS38" s="340"/>
      <c r="IT38" s="340"/>
      <c r="IU38" s="340"/>
      <c r="IV38" s="340"/>
    </row>
    <row r="39" spans="1:256" ht="13.5" hidden="1" customHeight="1" x14ac:dyDescent="0.25">
      <c r="A39" s="315"/>
      <c r="B39" s="316"/>
      <c r="C39" s="348" t="s">
        <v>441</v>
      </c>
      <c r="D39" s="286">
        <f>Diferidos!C19</f>
        <v>2804000</v>
      </c>
      <c r="E39" s="286">
        <f>Diferidos!D19</f>
        <v>2804000</v>
      </c>
      <c r="F39" s="286">
        <f>Diferidos!E19</f>
        <v>2804000</v>
      </c>
      <c r="G39" s="286">
        <f>Diferidos!F19</f>
        <v>2804000</v>
      </c>
      <c r="H39" s="286">
        <f>Diferidos!G19</f>
        <v>2804000</v>
      </c>
      <c r="I39" s="286">
        <f>Diferidos!H19</f>
        <v>2804000</v>
      </c>
      <c r="J39" s="319"/>
      <c r="K39" s="315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  <c r="AF39" s="340"/>
      <c r="AG39" s="340"/>
      <c r="AH39" s="340"/>
      <c r="AI39" s="340"/>
      <c r="AJ39" s="340"/>
      <c r="AK39" s="340"/>
      <c r="AL39" s="340"/>
      <c r="AM39" s="340"/>
      <c r="AN39" s="340"/>
      <c r="AO39" s="340"/>
      <c r="AP39" s="340"/>
      <c r="AQ39" s="340"/>
      <c r="AR39" s="340"/>
      <c r="AS39" s="340"/>
      <c r="AT39" s="340"/>
      <c r="AU39" s="340"/>
      <c r="AV39" s="340"/>
      <c r="AW39" s="340"/>
      <c r="AX39" s="340"/>
      <c r="AY39" s="340"/>
      <c r="AZ39" s="340"/>
      <c r="BA39" s="340"/>
      <c r="BB39" s="340"/>
      <c r="BC39" s="340"/>
      <c r="BD39" s="340"/>
      <c r="BE39" s="340"/>
      <c r="BF39" s="340"/>
      <c r="BG39" s="340"/>
      <c r="BH39" s="340"/>
      <c r="BI39" s="340"/>
      <c r="BJ39" s="340"/>
      <c r="BK39" s="340"/>
      <c r="BL39" s="340"/>
      <c r="BM39" s="340"/>
      <c r="BN39" s="340"/>
      <c r="BO39" s="340"/>
      <c r="BP39" s="340"/>
      <c r="BQ39" s="340"/>
      <c r="BR39" s="340"/>
      <c r="BS39" s="340"/>
      <c r="BT39" s="340"/>
      <c r="BU39" s="340"/>
      <c r="BV39" s="340"/>
      <c r="BW39" s="340"/>
      <c r="BX39" s="340"/>
      <c r="BY39" s="340"/>
      <c r="BZ39" s="340"/>
      <c r="CA39" s="340"/>
      <c r="CB39" s="340"/>
      <c r="CC39" s="340"/>
      <c r="CD39" s="340"/>
      <c r="CE39" s="340"/>
      <c r="CF39" s="340"/>
      <c r="CG39" s="340"/>
      <c r="CH39" s="340"/>
      <c r="CI39" s="340"/>
      <c r="CJ39" s="340"/>
      <c r="CK39" s="340"/>
      <c r="CL39" s="340"/>
      <c r="CM39" s="340"/>
      <c r="CN39" s="340"/>
      <c r="CO39" s="340"/>
      <c r="CP39" s="340"/>
      <c r="CQ39" s="340"/>
      <c r="CR39" s="340"/>
      <c r="CS39" s="340"/>
      <c r="CT39" s="340"/>
      <c r="CU39" s="340"/>
      <c r="CV39" s="340"/>
      <c r="CW39" s="340"/>
      <c r="CX39" s="340"/>
      <c r="CY39" s="340"/>
      <c r="CZ39" s="340"/>
      <c r="DA39" s="340"/>
      <c r="DB39" s="340"/>
      <c r="DC39" s="340"/>
      <c r="DD39" s="340"/>
      <c r="DE39" s="340"/>
      <c r="DF39" s="340"/>
      <c r="DG39" s="340"/>
      <c r="DH39" s="340"/>
      <c r="DI39" s="340"/>
      <c r="DJ39" s="340"/>
      <c r="DK39" s="340"/>
      <c r="DL39" s="340"/>
      <c r="DM39" s="340"/>
      <c r="DN39" s="340"/>
      <c r="DO39" s="340"/>
      <c r="DP39" s="340"/>
      <c r="DQ39" s="340"/>
      <c r="DR39" s="340"/>
      <c r="DS39" s="340"/>
      <c r="DT39" s="340"/>
      <c r="DU39" s="340"/>
      <c r="DV39" s="340"/>
      <c r="DW39" s="340"/>
      <c r="DX39" s="340"/>
      <c r="DY39" s="340"/>
      <c r="DZ39" s="340"/>
      <c r="EA39" s="340"/>
      <c r="EB39" s="340"/>
      <c r="EC39" s="340"/>
      <c r="ED39" s="340"/>
      <c r="EE39" s="340"/>
      <c r="EF39" s="340"/>
      <c r="EG39" s="340"/>
      <c r="EH39" s="340"/>
      <c r="EI39" s="340"/>
      <c r="EJ39" s="340"/>
      <c r="EK39" s="340"/>
      <c r="EL39" s="340"/>
      <c r="EM39" s="340"/>
      <c r="EN39" s="340"/>
      <c r="EO39" s="340"/>
      <c r="EP39" s="340"/>
      <c r="EQ39" s="340"/>
      <c r="ER39" s="340"/>
      <c r="ES39" s="340"/>
      <c r="ET39" s="340"/>
      <c r="EU39" s="340"/>
      <c r="EV39" s="340"/>
      <c r="EW39" s="340"/>
      <c r="EX39" s="340"/>
      <c r="EY39" s="340"/>
      <c r="EZ39" s="340"/>
      <c r="FA39" s="340"/>
      <c r="FB39" s="340"/>
      <c r="FC39" s="340"/>
      <c r="FD39" s="340"/>
      <c r="FE39" s="340"/>
      <c r="FF39" s="340"/>
      <c r="FG39" s="340"/>
      <c r="FH39" s="340"/>
      <c r="FI39" s="340"/>
      <c r="FJ39" s="340"/>
      <c r="FK39" s="340"/>
      <c r="FL39" s="340"/>
      <c r="FM39" s="340"/>
      <c r="FN39" s="340"/>
      <c r="FO39" s="340"/>
      <c r="FP39" s="340"/>
      <c r="FQ39" s="340"/>
      <c r="FR39" s="340"/>
      <c r="FS39" s="340"/>
      <c r="FT39" s="340"/>
      <c r="FU39" s="340"/>
      <c r="FV39" s="340"/>
      <c r="FW39" s="340"/>
      <c r="FX39" s="340"/>
      <c r="FY39" s="340"/>
      <c r="FZ39" s="340"/>
      <c r="GA39" s="340"/>
      <c r="GB39" s="340"/>
      <c r="GC39" s="340"/>
      <c r="GD39" s="340"/>
      <c r="GE39" s="340"/>
      <c r="GF39" s="340"/>
      <c r="GG39" s="340"/>
      <c r="GH39" s="340"/>
      <c r="GI39" s="340"/>
      <c r="GJ39" s="340"/>
      <c r="GK39" s="340"/>
      <c r="GL39" s="340"/>
      <c r="GM39" s="340"/>
      <c r="GN39" s="340"/>
      <c r="GO39" s="340"/>
      <c r="GP39" s="340"/>
      <c r="GQ39" s="340"/>
      <c r="GR39" s="340"/>
      <c r="GS39" s="340"/>
      <c r="GT39" s="340"/>
      <c r="GU39" s="340"/>
      <c r="GV39" s="340"/>
      <c r="GW39" s="340"/>
      <c r="GX39" s="340"/>
      <c r="GY39" s="340"/>
      <c r="GZ39" s="340"/>
      <c r="HA39" s="340"/>
      <c r="HB39" s="340"/>
      <c r="HC39" s="340"/>
      <c r="HD39" s="340"/>
      <c r="HE39" s="340"/>
      <c r="HF39" s="340"/>
      <c r="HG39" s="340"/>
      <c r="HH39" s="340"/>
      <c r="HI39" s="340"/>
      <c r="HJ39" s="340"/>
      <c r="HK39" s="340"/>
      <c r="HL39" s="340"/>
      <c r="HM39" s="340"/>
      <c r="HN39" s="340"/>
      <c r="HO39" s="340"/>
      <c r="HP39" s="340"/>
      <c r="HQ39" s="340"/>
      <c r="HR39" s="340"/>
      <c r="HS39" s="340"/>
      <c r="HT39" s="340"/>
      <c r="HU39" s="340"/>
      <c r="HV39" s="340"/>
      <c r="HW39" s="340"/>
      <c r="HX39" s="340"/>
      <c r="HY39" s="340"/>
      <c r="HZ39" s="340"/>
      <c r="IA39" s="340"/>
      <c r="IB39" s="340"/>
      <c r="IC39" s="340"/>
      <c r="ID39" s="340"/>
      <c r="IE39" s="340"/>
      <c r="IF39" s="340"/>
      <c r="IG39" s="340"/>
      <c r="IH39" s="340"/>
      <c r="II39" s="340"/>
      <c r="IJ39" s="340"/>
      <c r="IK39" s="340"/>
      <c r="IL39" s="340"/>
      <c r="IM39" s="340"/>
      <c r="IN39" s="340"/>
      <c r="IO39" s="340"/>
      <c r="IP39" s="340"/>
      <c r="IQ39" s="340"/>
      <c r="IR39" s="340"/>
      <c r="IS39" s="340"/>
      <c r="IT39" s="340"/>
      <c r="IU39" s="340"/>
      <c r="IV39" s="340"/>
    </row>
    <row r="40" spans="1:256" ht="13.5" hidden="1" customHeight="1" x14ac:dyDescent="0.25">
      <c r="A40" s="315"/>
      <c r="B40" s="316"/>
      <c r="C40" s="348" t="s">
        <v>442</v>
      </c>
      <c r="D40" s="359"/>
      <c r="E40" s="286">
        <f>-Diferidos!C43</f>
        <v>-2804000</v>
      </c>
      <c r="F40" s="286">
        <f>-Diferidos!D43</f>
        <v>-2804000</v>
      </c>
      <c r="G40" s="286">
        <f>-Diferidos!E43</f>
        <v>-2804000</v>
      </c>
      <c r="H40" s="286">
        <f>-Diferidos!F43</f>
        <v>-2804000</v>
      </c>
      <c r="I40" s="286">
        <f>-Diferidos!G43</f>
        <v>-2804000</v>
      </c>
      <c r="J40" s="319"/>
      <c r="K40" s="315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ht="12.75" customHeight="1" x14ac:dyDescent="0.25">
      <c r="A41" s="315"/>
      <c r="B41" s="316"/>
      <c r="C41" s="358" t="s">
        <v>443</v>
      </c>
      <c r="D41" s="286">
        <f t="shared" ref="D41:I41" si="6">+D39+D40</f>
        <v>2804000</v>
      </c>
      <c r="E41" s="286">
        <f t="shared" si="6"/>
        <v>0</v>
      </c>
      <c r="F41" s="286">
        <f t="shared" si="6"/>
        <v>0</v>
      </c>
      <c r="G41" s="286">
        <f t="shared" si="6"/>
        <v>0</v>
      </c>
      <c r="H41" s="286">
        <f t="shared" si="6"/>
        <v>0</v>
      </c>
      <c r="I41" s="286">
        <f t="shared" si="6"/>
        <v>0</v>
      </c>
      <c r="J41" s="319"/>
      <c r="K41" s="315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ht="12.75" customHeight="1" x14ac:dyDescent="0.25">
      <c r="A42" s="315"/>
      <c r="B42" s="316"/>
      <c r="C42" s="358" t="s">
        <v>444</v>
      </c>
      <c r="D42" s="318">
        <f>' Inversiones Fijas y Diferidas'!G171</f>
        <v>0</v>
      </c>
      <c r="E42" s="318">
        <f>' Inversiones Fijas y Diferidas'!H171</f>
        <v>0</v>
      </c>
      <c r="F42" s="318">
        <f>' Inversiones Fijas y Diferidas'!I171</f>
        <v>0</v>
      </c>
      <c r="G42" s="318">
        <f>' Inversiones Fijas y Diferidas'!J171</f>
        <v>0</v>
      </c>
      <c r="H42" s="318">
        <f>' Inversiones Fijas y Diferidas'!K171</f>
        <v>0</v>
      </c>
      <c r="I42" s="318">
        <f>' Inversiones Fijas y Diferidas'!L171</f>
        <v>0</v>
      </c>
      <c r="J42" s="319"/>
      <c r="K42" s="315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ht="12.75" customHeight="1" x14ac:dyDescent="0.25">
      <c r="A43" s="36"/>
      <c r="B43" s="37"/>
      <c r="C43" s="360" t="s">
        <v>445</v>
      </c>
      <c r="D43" s="318">
        <f t="shared" ref="D43:I43" si="7">D12+D38+D41+D42</f>
        <v>109993442.20674074</v>
      </c>
      <c r="E43" s="318">
        <f t="shared" si="7"/>
        <v>-334816200.87660855</v>
      </c>
      <c r="F43" s="318">
        <f t="shared" si="7"/>
        <v>-848375467.0649426</v>
      </c>
      <c r="G43" s="318">
        <f t="shared" si="7"/>
        <v>-1429742861.0330551</v>
      </c>
      <c r="H43" s="318">
        <f t="shared" si="7"/>
        <v>-2079954058.8226147</v>
      </c>
      <c r="I43" s="318">
        <f t="shared" si="7"/>
        <v>-2766815038.2913756</v>
      </c>
      <c r="J43" s="57"/>
      <c r="K43" s="3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2.75" customHeight="1" x14ac:dyDescent="0.25">
      <c r="A44" s="36"/>
      <c r="B44" s="37"/>
      <c r="C44" s="357" t="s">
        <v>446</v>
      </c>
      <c r="D44" s="212"/>
      <c r="E44" s="212"/>
      <c r="F44" s="212"/>
      <c r="G44" s="212"/>
      <c r="H44" s="212"/>
      <c r="I44" s="212"/>
      <c r="J44" s="57"/>
      <c r="K44" s="3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2.75" customHeight="1" x14ac:dyDescent="0.25">
      <c r="A45" s="36"/>
      <c r="B45" s="37"/>
      <c r="C45" s="344" t="s">
        <v>447</v>
      </c>
      <c r="D45" s="286">
        <f>'Capital de Trabajo'!E30</f>
        <v>31324610.206740733</v>
      </c>
      <c r="E45" s="286">
        <f>'Capital de Trabajo'!F30</f>
        <v>31324610.206740733</v>
      </c>
      <c r="F45" s="286">
        <f>'Capital de Trabajo'!G30</f>
        <v>4146376.8693637359</v>
      </c>
      <c r="G45" s="286">
        <f>'Capital de Trabajo'!H30</f>
        <v>12871302.48387449</v>
      </c>
      <c r="H45" s="286">
        <f>'Capital de Trabajo'!I30</f>
        <v>5493341.7011208171</v>
      </c>
      <c r="I45" s="286">
        <f>'Capital de Trabajo'!J30</f>
        <v>5013411.9349279236</v>
      </c>
      <c r="J45" s="57"/>
      <c r="K45" s="3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2.75" customHeight="1" x14ac:dyDescent="0.25">
      <c r="A46" s="36"/>
      <c r="B46" s="37"/>
      <c r="C46" s="344" t="s">
        <v>448</v>
      </c>
      <c r="D46" s="286">
        <v>0</v>
      </c>
      <c r="E46" s="286">
        <f>'Estructura de Capital'!F78</f>
        <v>0</v>
      </c>
      <c r="F46" s="286">
        <f>'Estructura de Capital'!G78</f>
        <v>0</v>
      </c>
      <c r="G46" s="286">
        <f>'Estructura de Capital'!H78</f>
        <v>0</v>
      </c>
      <c r="H46" s="286">
        <f>'Estructura de Capital'!I78</f>
        <v>0</v>
      </c>
      <c r="I46" s="286">
        <f>'Estructura de Capital'!J78</f>
        <v>0</v>
      </c>
      <c r="J46" s="57"/>
      <c r="K46" s="3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2.75" customHeight="1" x14ac:dyDescent="0.25">
      <c r="A47" s="36"/>
      <c r="B47" s="37"/>
      <c r="C47" s="344" t="s">
        <v>347</v>
      </c>
      <c r="D47" s="286"/>
      <c r="E47" s="286">
        <f>'Capital de Trabajo'!F32</f>
        <v>0</v>
      </c>
      <c r="F47" s="286">
        <f>'Capital de Trabajo'!G32</f>
        <v>0</v>
      </c>
      <c r="G47" s="286">
        <f>'Capital de Trabajo'!H32</f>
        <v>0</v>
      </c>
      <c r="H47" s="286">
        <f>'Capital de Trabajo'!I32</f>
        <v>0</v>
      </c>
      <c r="I47" s="286">
        <f>'Capital de Trabajo'!J32</f>
        <v>0</v>
      </c>
      <c r="J47" s="57"/>
      <c r="K47" s="3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2.75" customHeight="1" x14ac:dyDescent="0.25">
      <c r="A48" s="36"/>
      <c r="B48" s="37"/>
      <c r="C48" s="344" t="s">
        <v>367</v>
      </c>
      <c r="D48" s="286">
        <f>'Deuda $'!C14</f>
        <v>71968832</v>
      </c>
      <c r="E48" s="286">
        <f>'Deuda $'!D14</f>
        <v>57575065.600000001</v>
      </c>
      <c r="F48" s="286">
        <f>'Deuda $'!E14</f>
        <v>43181299.200000003</v>
      </c>
      <c r="G48" s="286">
        <f>'Deuda $'!F14</f>
        <v>28787532.800000004</v>
      </c>
      <c r="H48" s="286">
        <f>'Deuda $'!G14</f>
        <v>14393766.400000004</v>
      </c>
      <c r="I48" s="286">
        <f>'Deuda $'!H14</f>
        <v>3.7252902984619141E-9</v>
      </c>
      <c r="J48" s="57"/>
      <c r="K48" s="3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2.75" customHeight="1" x14ac:dyDescent="0.25">
      <c r="A49" s="36"/>
      <c r="B49" s="37"/>
      <c r="C49" s="344" t="s">
        <v>449</v>
      </c>
      <c r="D49" s="286"/>
      <c r="E49" s="286">
        <f>'Capital de Trabajo'!F34</f>
        <v>0</v>
      </c>
      <c r="F49" s="286">
        <f>'Capital de Trabajo'!G34</f>
        <v>0</v>
      </c>
      <c r="G49" s="286">
        <f>'Capital de Trabajo'!H34</f>
        <v>0</v>
      </c>
      <c r="H49" s="286">
        <f>'Capital de Trabajo'!I34</f>
        <v>0</v>
      </c>
      <c r="I49" s="286">
        <f>'Capital de Trabajo'!J34</f>
        <v>0</v>
      </c>
      <c r="J49" s="57"/>
      <c r="K49" s="3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2.75" customHeight="1" x14ac:dyDescent="0.25">
      <c r="A50" s="36"/>
      <c r="B50" s="37"/>
      <c r="C50" s="344" t="s">
        <v>450</v>
      </c>
      <c r="D50" s="286">
        <f>'Estructura de Capital'!E83</f>
        <v>0</v>
      </c>
      <c r="E50" s="286">
        <f>'Estructura de Capital'!F83</f>
        <v>0</v>
      </c>
      <c r="F50" s="286">
        <f>'Estructura de Capital'!G83</f>
        <v>0</v>
      </c>
      <c r="G50" s="286">
        <f>'Estructura de Capital'!H83</f>
        <v>0</v>
      </c>
      <c r="H50" s="286">
        <f>'Estructura de Capital'!I83</f>
        <v>0</v>
      </c>
      <c r="I50" s="286">
        <f>'Estructura de Capital'!J83</f>
        <v>0</v>
      </c>
      <c r="J50" s="57"/>
      <c r="K50" s="3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ht="12.75" customHeight="1" x14ac:dyDescent="0.25">
      <c r="A51" s="315"/>
      <c r="B51" s="316"/>
      <c r="C51" s="360" t="s">
        <v>451</v>
      </c>
      <c r="D51" s="318">
        <f t="shared" ref="D51:I51" si="8">SUM(D45:D50)</f>
        <v>103293442.20674074</v>
      </c>
      <c r="E51" s="318">
        <f t="shared" si="8"/>
        <v>88899675.806740731</v>
      </c>
      <c r="F51" s="318">
        <f t="shared" si="8"/>
        <v>47327676.069363736</v>
      </c>
      <c r="G51" s="318">
        <f t="shared" si="8"/>
        <v>41658835.283874497</v>
      </c>
      <c r="H51" s="318">
        <f t="shared" si="8"/>
        <v>19887108.101120822</v>
      </c>
      <c r="I51" s="318">
        <f t="shared" si="8"/>
        <v>5013411.9349279273</v>
      </c>
      <c r="J51" s="319"/>
      <c r="K51" s="315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0"/>
      <c r="AP51" s="340"/>
      <c r="AQ51" s="340"/>
      <c r="AR51" s="340"/>
      <c r="AS51" s="340"/>
      <c r="AT51" s="340"/>
      <c r="AU51" s="340"/>
      <c r="AV51" s="340"/>
      <c r="AW51" s="340"/>
      <c r="AX51" s="340"/>
      <c r="AY51" s="340"/>
      <c r="AZ51" s="340"/>
      <c r="BA51" s="340"/>
      <c r="BB51" s="340"/>
      <c r="BC51" s="340"/>
      <c r="BD51" s="340"/>
      <c r="BE51" s="340"/>
      <c r="BF51" s="340"/>
      <c r="BG51" s="340"/>
      <c r="BH51" s="340"/>
      <c r="BI51" s="340"/>
      <c r="BJ51" s="340"/>
      <c r="BK51" s="340"/>
      <c r="BL51" s="340"/>
      <c r="BM51" s="340"/>
      <c r="BN51" s="340"/>
      <c r="BO51" s="340"/>
      <c r="BP51" s="340"/>
      <c r="BQ51" s="340"/>
      <c r="BR51" s="340"/>
      <c r="BS51" s="340"/>
      <c r="BT51" s="340"/>
      <c r="BU51" s="340"/>
      <c r="BV51" s="340"/>
      <c r="BW51" s="340"/>
      <c r="BX51" s="340"/>
      <c r="BY51" s="340"/>
      <c r="BZ51" s="340"/>
      <c r="CA51" s="340"/>
      <c r="CB51" s="340"/>
      <c r="CC51" s="340"/>
      <c r="CD51" s="340"/>
      <c r="CE51" s="340"/>
      <c r="CF51" s="340"/>
      <c r="CG51" s="340"/>
      <c r="CH51" s="340"/>
      <c r="CI51" s="340"/>
      <c r="CJ51" s="340"/>
      <c r="CK51" s="340"/>
      <c r="CL51" s="340"/>
      <c r="CM51" s="340"/>
      <c r="CN51" s="340"/>
      <c r="CO51" s="340"/>
      <c r="CP51" s="340"/>
      <c r="CQ51" s="340"/>
      <c r="CR51" s="340"/>
      <c r="CS51" s="340"/>
      <c r="CT51" s="340"/>
      <c r="CU51" s="340"/>
      <c r="CV51" s="340"/>
      <c r="CW51" s="340"/>
      <c r="CX51" s="340"/>
      <c r="CY51" s="340"/>
      <c r="CZ51" s="340"/>
      <c r="DA51" s="340"/>
      <c r="DB51" s="340"/>
      <c r="DC51" s="340"/>
      <c r="DD51" s="340"/>
      <c r="DE51" s="340"/>
      <c r="DF51" s="340"/>
      <c r="DG51" s="340"/>
      <c r="DH51" s="340"/>
      <c r="DI51" s="340"/>
      <c r="DJ51" s="340"/>
      <c r="DK51" s="340"/>
      <c r="DL51" s="340"/>
      <c r="DM51" s="340"/>
      <c r="DN51" s="340"/>
      <c r="DO51" s="340"/>
      <c r="DP51" s="340"/>
      <c r="DQ51" s="340"/>
      <c r="DR51" s="340"/>
      <c r="DS51" s="340"/>
      <c r="DT51" s="340"/>
      <c r="DU51" s="340"/>
      <c r="DV51" s="340"/>
      <c r="DW51" s="340"/>
      <c r="DX51" s="340"/>
      <c r="DY51" s="340"/>
      <c r="DZ51" s="340"/>
      <c r="EA51" s="340"/>
      <c r="EB51" s="340"/>
      <c r="EC51" s="340"/>
      <c r="ED51" s="340"/>
      <c r="EE51" s="340"/>
      <c r="EF51" s="340"/>
      <c r="EG51" s="340"/>
      <c r="EH51" s="340"/>
      <c r="EI51" s="340"/>
      <c r="EJ51" s="340"/>
      <c r="EK51" s="340"/>
      <c r="EL51" s="340"/>
      <c r="EM51" s="340"/>
      <c r="EN51" s="340"/>
      <c r="EO51" s="340"/>
      <c r="EP51" s="340"/>
      <c r="EQ51" s="340"/>
      <c r="ER51" s="340"/>
      <c r="ES51" s="340"/>
      <c r="ET51" s="340"/>
      <c r="EU51" s="340"/>
      <c r="EV51" s="340"/>
      <c r="EW51" s="340"/>
      <c r="EX51" s="340"/>
      <c r="EY51" s="340"/>
      <c r="EZ51" s="340"/>
      <c r="FA51" s="340"/>
      <c r="FB51" s="340"/>
      <c r="FC51" s="340"/>
      <c r="FD51" s="340"/>
      <c r="FE51" s="340"/>
      <c r="FF51" s="340"/>
      <c r="FG51" s="340"/>
      <c r="FH51" s="340"/>
      <c r="FI51" s="340"/>
      <c r="FJ51" s="340"/>
      <c r="FK51" s="340"/>
      <c r="FL51" s="340"/>
      <c r="FM51" s="340"/>
      <c r="FN51" s="340"/>
      <c r="FO51" s="340"/>
      <c r="FP51" s="340"/>
      <c r="FQ51" s="340"/>
      <c r="FR51" s="340"/>
      <c r="FS51" s="340"/>
      <c r="FT51" s="340"/>
      <c r="FU51" s="340"/>
      <c r="FV51" s="340"/>
      <c r="FW51" s="340"/>
      <c r="FX51" s="340"/>
      <c r="FY51" s="340"/>
      <c r="FZ51" s="340"/>
      <c r="GA51" s="340"/>
      <c r="GB51" s="340"/>
      <c r="GC51" s="340"/>
      <c r="GD51" s="340"/>
      <c r="GE51" s="340"/>
      <c r="GF51" s="340"/>
      <c r="GG51" s="340"/>
      <c r="GH51" s="340"/>
      <c r="GI51" s="340"/>
      <c r="GJ51" s="340"/>
      <c r="GK51" s="340"/>
      <c r="GL51" s="340"/>
      <c r="GM51" s="340"/>
      <c r="GN51" s="340"/>
      <c r="GO51" s="340"/>
      <c r="GP51" s="340"/>
      <c r="GQ51" s="340"/>
      <c r="GR51" s="340"/>
      <c r="GS51" s="340"/>
      <c r="GT51" s="340"/>
      <c r="GU51" s="340"/>
      <c r="GV51" s="340"/>
      <c r="GW51" s="340"/>
      <c r="GX51" s="340"/>
      <c r="GY51" s="340"/>
      <c r="GZ51" s="340"/>
      <c r="HA51" s="340"/>
      <c r="HB51" s="340"/>
      <c r="HC51" s="340"/>
      <c r="HD51" s="340"/>
      <c r="HE51" s="340"/>
      <c r="HF51" s="340"/>
      <c r="HG51" s="340"/>
      <c r="HH51" s="340"/>
      <c r="HI51" s="340"/>
      <c r="HJ51" s="340"/>
      <c r="HK51" s="340"/>
      <c r="HL51" s="340"/>
      <c r="HM51" s="340"/>
      <c r="HN51" s="340"/>
      <c r="HO51" s="340"/>
      <c r="HP51" s="340"/>
      <c r="HQ51" s="340"/>
      <c r="HR51" s="340"/>
      <c r="HS51" s="340"/>
      <c r="HT51" s="340"/>
      <c r="HU51" s="340"/>
      <c r="HV51" s="340"/>
      <c r="HW51" s="340"/>
      <c r="HX51" s="340"/>
      <c r="HY51" s="340"/>
      <c r="HZ51" s="340"/>
      <c r="IA51" s="340"/>
      <c r="IB51" s="340"/>
      <c r="IC51" s="340"/>
      <c r="ID51" s="340"/>
      <c r="IE51" s="340"/>
      <c r="IF51" s="340"/>
      <c r="IG51" s="340"/>
      <c r="IH51" s="340"/>
      <c r="II51" s="340"/>
      <c r="IJ51" s="340"/>
      <c r="IK51" s="340"/>
      <c r="IL51" s="340"/>
      <c r="IM51" s="340"/>
      <c r="IN51" s="340"/>
      <c r="IO51" s="340"/>
      <c r="IP51" s="340"/>
      <c r="IQ51" s="340"/>
      <c r="IR51" s="340"/>
      <c r="IS51" s="340"/>
      <c r="IT51" s="340"/>
      <c r="IU51" s="340"/>
      <c r="IV51" s="340"/>
    </row>
    <row r="52" spans="1:256" ht="12.75" customHeight="1" x14ac:dyDescent="0.25">
      <c r="A52" s="36"/>
      <c r="B52" s="37"/>
      <c r="C52" s="361" t="s">
        <v>352</v>
      </c>
      <c r="D52" s="212"/>
      <c r="E52" s="212"/>
      <c r="F52" s="212"/>
      <c r="G52" s="212"/>
      <c r="H52" s="212"/>
      <c r="I52" s="212"/>
      <c r="J52" s="57"/>
      <c r="K52" s="3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2.75" customHeight="1" x14ac:dyDescent="0.25">
      <c r="A53" s="36"/>
      <c r="B53" s="37"/>
      <c r="C53" s="344" t="s">
        <v>368</v>
      </c>
      <c r="D53" s="286">
        <f>'Estructura de Capital'!E81</f>
        <v>6700000</v>
      </c>
      <c r="E53" s="286">
        <f>'Estructura de Capital'!F86</f>
        <v>6700000</v>
      </c>
      <c r="F53" s="286">
        <f>'Estructura de Capital'!G86</f>
        <v>6700000</v>
      </c>
      <c r="G53" s="286">
        <f>'Estructura de Capital'!H86</f>
        <v>6700000</v>
      </c>
      <c r="H53" s="286">
        <f>'Estructura de Capital'!I86</f>
        <v>6700000</v>
      </c>
      <c r="I53" s="286">
        <f>'Estructura de Capital'!J86</f>
        <v>6700000</v>
      </c>
      <c r="J53" s="57"/>
      <c r="K53" s="3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2.75" hidden="1" customHeight="1" x14ac:dyDescent="0.25">
      <c r="A54" s="312"/>
      <c r="B54" s="313"/>
      <c r="C54" s="344" t="s">
        <v>370</v>
      </c>
      <c r="D54" s="286">
        <v>0</v>
      </c>
      <c r="E54" s="286">
        <f>'Estructura de Capital'!F88</f>
        <v>0</v>
      </c>
      <c r="F54" s="286">
        <f>'Estructura de Capital'!G88</f>
        <v>0</v>
      </c>
      <c r="G54" s="286">
        <f>'Estructura de Capital'!H88</f>
        <v>0</v>
      </c>
      <c r="H54" s="286">
        <f>'Estructura de Capital'!I88</f>
        <v>0</v>
      </c>
      <c r="I54" s="286">
        <f>'Estructura de Capital'!J88</f>
        <v>0</v>
      </c>
      <c r="J54" s="314"/>
      <c r="K54" s="312"/>
      <c r="L54" s="296"/>
      <c r="M54" s="296"/>
      <c r="N54" s="296"/>
      <c r="O54" s="296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  <c r="CK54" s="296"/>
      <c r="CL54" s="296"/>
      <c r="CM54" s="296"/>
      <c r="CN54" s="296"/>
      <c r="CO54" s="296"/>
      <c r="CP54" s="296"/>
      <c r="CQ54" s="296"/>
      <c r="CR54" s="296"/>
      <c r="CS54" s="296"/>
      <c r="CT54" s="296"/>
      <c r="CU54" s="296"/>
      <c r="CV54" s="296"/>
      <c r="CW54" s="296"/>
      <c r="CX54" s="296"/>
      <c r="CY54" s="296"/>
      <c r="CZ54" s="296"/>
      <c r="DA54" s="296"/>
      <c r="DB54" s="296"/>
      <c r="DC54" s="296"/>
      <c r="DD54" s="296"/>
      <c r="DE54" s="296"/>
      <c r="DF54" s="296"/>
      <c r="DG54" s="296"/>
      <c r="DH54" s="296"/>
      <c r="DI54" s="296"/>
      <c r="DJ54" s="296"/>
      <c r="DK54" s="296"/>
      <c r="DL54" s="296"/>
      <c r="DM54" s="296"/>
      <c r="DN54" s="296"/>
      <c r="DO54" s="296"/>
      <c r="DP54" s="296"/>
      <c r="DQ54" s="296"/>
      <c r="DR54" s="296"/>
      <c r="DS54" s="296"/>
      <c r="DT54" s="296"/>
      <c r="DU54" s="296"/>
      <c r="DV54" s="296"/>
      <c r="DW54" s="296"/>
      <c r="DX54" s="296"/>
      <c r="DY54" s="296"/>
      <c r="DZ54" s="296"/>
      <c r="EA54" s="296"/>
      <c r="EB54" s="296"/>
      <c r="EC54" s="296"/>
      <c r="ED54" s="296"/>
      <c r="EE54" s="296"/>
      <c r="EF54" s="296"/>
      <c r="EG54" s="296"/>
      <c r="EH54" s="296"/>
      <c r="EI54" s="296"/>
      <c r="EJ54" s="296"/>
      <c r="EK54" s="296"/>
      <c r="EL54" s="296"/>
      <c r="EM54" s="296"/>
      <c r="EN54" s="296"/>
      <c r="EO54" s="296"/>
      <c r="EP54" s="296"/>
      <c r="EQ54" s="296"/>
      <c r="ER54" s="296"/>
      <c r="ES54" s="296"/>
      <c r="ET54" s="296"/>
      <c r="EU54" s="296"/>
      <c r="EV54" s="296"/>
      <c r="EW54" s="296"/>
      <c r="EX54" s="296"/>
      <c r="EY54" s="296"/>
      <c r="EZ54" s="296"/>
      <c r="FA54" s="296"/>
      <c r="FB54" s="296"/>
      <c r="FC54" s="296"/>
      <c r="FD54" s="296"/>
      <c r="FE54" s="296"/>
      <c r="FF54" s="296"/>
      <c r="FG54" s="296"/>
      <c r="FH54" s="296"/>
      <c r="FI54" s="296"/>
      <c r="FJ54" s="296"/>
      <c r="FK54" s="296"/>
      <c r="FL54" s="296"/>
      <c r="FM54" s="296"/>
      <c r="FN54" s="296"/>
      <c r="FO54" s="296"/>
      <c r="FP54" s="296"/>
      <c r="FQ54" s="296"/>
      <c r="FR54" s="296"/>
      <c r="FS54" s="296"/>
      <c r="FT54" s="296"/>
      <c r="FU54" s="296"/>
      <c r="FV54" s="296"/>
      <c r="FW54" s="296"/>
      <c r="FX54" s="296"/>
      <c r="FY54" s="296"/>
      <c r="FZ54" s="296"/>
      <c r="GA54" s="296"/>
      <c r="GB54" s="296"/>
      <c r="GC54" s="296"/>
      <c r="GD54" s="296"/>
      <c r="GE54" s="296"/>
      <c r="GF54" s="296"/>
      <c r="GG54" s="296"/>
      <c r="GH54" s="296"/>
      <c r="GI54" s="296"/>
      <c r="GJ54" s="296"/>
      <c r="GK54" s="296"/>
      <c r="GL54" s="296"/>
      <c r="GM54" s="296"/>
      <c r="GN54" s="296"/>
      <c r="GO54" s="296"/>
      <c r="GP54" s="296"/>
      <c r="GQ54" s="296"/>
      <c r="GR54" s="296"/>
      <c r="GS54" s="296"/>
      <c r="GT54" s="296"/>
      <c r="GU54" s="296"/>
      <c r="GV54" s="296"/>
      <c r="GW54" s="296"/>
      <c r="GX54" s="296"/>
      <c r="GY54" s="296"/>
      <c r="GZ54" s="296"/>
      <c r="HA54" s="296"/>
      <c r="HB54" s="296"/>
      <c r="HC54" s="296"/>
      <c r="HD54" s="296"/>
      <c r="HE54" s="296"/>
      <c r="HF54" s="296"/>
      <c r="HG54" s="296"/>
      <c r="HH54" s="296"/>
      <c r="HI54" s="296"/>
      <c r="HJ54" s="296"/>
      <c r="HK54" s="296"/>
      <c r="HL54" s="296"/>
      <c r="HM54" s="296"/>
      <c r="HN54" s="296"/>
      <c r="HO54" s="296"/>
      <c r="HP54" s="296"/>
      <c r="HQ54" s="296"/>
      <c r="HR54" s="296"/>
      <c r="HS54" s="296"/>
      <c r="HT54" s="296"/>
      <c r="HU54" s="296"/>
      <c r="HV54" s="296"/>
      <c r="HW54" s="296"/>
      <c r="HX54" s="296"/>
      <c r="HY54" s="296"/>
      <c r="HZ54" s="296"/>
      <c r="IA54" s="296"/>
      <c r="IB54" s="296"/>
      <c r="IC54" s="296"/>
      <c r="ID54" s="296"/>
      <c r="IE54" s="296"/>
      <c r="IF54" s="296"/>
      <c r="IG54" s="296"/>
      <c r="IH54" s="296"/>
      <c r="II54" s="296"/>
      <c r="IJ54" s="296"/>
      <c r="IK54" s="296"/>
      <c r="IL54" s="296"/>
      <c r="IM54" s="296"/>
      <c r="IN54" s="296"/>
      <c r="IO54" s="296"/>
      <c r="IP54" s="296"/>
      <c r="IQ54" s="296"/>
      <c r="IR54" s="296"/>
      <c r="IS54" s="296"/>
      <c r="IT54" s="296"/>
      <c r="IU54" s="296"/>
      <c r="IV54" s="296"/>
    </row>
    <row r="55" spans="1:256" ht="12.75" hidden="1" customHeight="1" x14ac:dyDescent="0.25">
      <c r="A55" s="36"/>
      <c r="B55" s="37"/>
      <c r="C55" s="344" t="s">
        <v>371</v>
      </c>
      <c r="D55" s="286">
        <v>0</v>
      </c>
      <c r="E55" s="286">
        <f>'Estructura de Capital'!F89</f>
        <v>0</v>
      </c>
      <c r="F55" s="286">
        <f>'Estructura de Capital'!G89</f>
        <v>-430415876.68334937</v>
      </c>
      <c r="G55" s="286">
        <f>'Estructura de Capital'!H89</f>
        <v>-902403143.13430619</v>
      </c>
      <c r="H55" s="286">
        <f>'Estructura de Capital'!I89</f>
        <v>-1478101696.3169293</v>
      </c>
      <c r="I55" s="286">
        <f>'Estructura de Capital'!J89</f>
        <v>-2106541166.9237354</v>
      </c>
      <c r="J55" s="57"/>
      <c r="K55" s="3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2.75" hidden="1" customHeight="1" x14ac:dyDescent="0.25">
      <c r="A56" s="36"/>
      <c r="B56" s="37"/>
      <c r="C56" s="344" t="s">
        <v>372</v>
      </c>
      <c r="D56" s="286">
        <v>0</v>
      </c>
      <c r="E56" s="286">
        <f>'Estructura de Capital'!F90</f>
        <v>-430415876.68334937</v>
      </c>
      <c r="F56" s="286">
        <f>'Estructura de Capital'!G90</f>
        <v>-471987266.45095688</v>
      </c>
      <c r="G56" s="286">
        <f>'Estructura de Capital'!H90</f>
        <v>-575698553.18262327</v>
      </c>
      <c r="H56" s="286">
        <f>'Estructura de Capital'!I90</f>
        <v>-628439470.60680604</v>
      </c>
      <c r="I56" s="286">
        <f>'Estructura de Capital'!J90</f>
        <v>-671987283.3025682</v>
      </c>
      <c r="J56" s="57"/>
      <c r="K56" s="3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2.75" hidden="1" customHeight="1" x14ac:dyDescent="0.25">
      <c r="A57" s="312"/>
      <c r="B57" s="313"/>
      <c r="C57" s="344" t="s">
        <v>452</v>
      </c>
      <c r="D57" s="286">
        <v>0</v>
      </c>
      <c r="E57" s="286">
        <f>'Estructura de Capital'!F93</f>
        <v>0</v>
      </c>
      <c r="F57" s="286">
        <f>'Estructura de Capital'!G93</f>
        <v>0</v>
      </c>
      <c r="G57" s="286">
        <f>'Estructura de Capital'!H93</f>
        <v>0</v>
      </c>
      <c r="H57" s="286">
        <f>'Estructura de Capital'!I93</f>
        <v>0</v>
      </c>
      <c r="I57" s="286">
        <f>'Estructura de Capital'!J93</f>
        <v>0</v>
      </c>
      <c r="J57" s="314"/>
      <c r="K57" s="312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  <c r="CK57" s="296"/>
      <c r="CL57" s="296"/>
      <c r="CM57" s="296"/>
      <c r="CN57" s="296"/>
      <c r="CO57" s="296"/>
      <c r="CP57" s="296"/>
      <c r="CQ57" s="296"/>
      <c r="CR57" s="296"/>
      <c r="CS57" s="296"/>
      <c r="CT57" s="296"/>
      <c r="CU57" s="296"/>
      <c r="CV57" s="296"/>
      <c r="CW57" s="296"/>
      <c r="CX57" s="296"/>
      <c r="CY57" s="296"/>
      <c r="CZ57" s="296"/>
      <c r="DA57" s="296"/>
      <c r="DB57" s="296"/>
      <c r="DC57" s="296"/>
      <c r="DD57" s="296"/>
      <c r="DE57" s="296"/>
      <c r="DF57" s="296"/>
      <c r="DG57" s="296"/>
      <c r="DH57" s="296"/>
      <c r="DI57" s="296"/>
      <c r="DJ57" s="296"/>
      <c r="DK57" s="296"/>
      <c r="DL57" s="296"/>
      <c r="DM57" s="296"/>
      <c r="DN57" s="296"/>
      <c r="DO57" s="296"/>
      <c r="DP57" s="296"/>
      <c r="DQ57" s="296"/>
      <c r="DR57" s="296"/>
      <c r="DS57" s="296"/>
      <c r="DT57" s="296"/>
      <c r="DU57" s="296"/>
      <c r="DV57" s="296"/>
      <c r="DW57" s="296"/>
      <c r="DX57" s="296"/>
      <c r="DY57" s="296"/>
      <c r="DZ57" s="296"/>
      <c r="EA57" s="296"/>
      <c r="EB57" s="296"/>
      <c r="EC57" s="296"/>
      <c r="ED57" s="296"/>
      <c r="EE57" s="296"/>
      <c r="EF57" s="296"/>
      <c r="EG57" s="296"/>
      <c r="EH57" s="296"/>
      <c r="EI57" s="296"/>
      <c r="EJ57" s="296"/>
      <c r="EK57" s="296"/>
      <c r="EL57" s="296"/>
      <c r="EM57" s="296"/>
      <c r="EN57" s="296"/>
      <c r="EO57" s="296"/>
      <c r="EP57" s="296"/>
      <c r="EQ57" s="296"/>
      <c r="ER57" s="296"/>
      <c r="ES57" s="296"/>
      <c r="ET57" s="296"/>
      <c r="EU57" s="296"/>
      <c r="EV57" s="296"/>
      <c r="EW57" s="296"/>
      <c r="EX57" s="296"/>
      <c r="EY57" s="296"/>
      <c r="EZ57" s="296"/>
      <c r="FA57" s="296"/>
      <c r="FB57" s="296"/>
      <c r="FC57" s="296"/>
      <c r="FD57" s="296"/>
      <c r="FE57" s="296"/>
      <c r="FF57" s="296"/>
      <c r="FG57" s="296"/>
      <c r="FH57" s="296"/>
      <c r="FI57" s="296"/>
      <c r="FJ57" s="296"/>
      <c r="FK57" s="296"/>
      <c r="FL57" s="296"/>
      <c r="FM57" s="296"/>
      <c r="FN57" s="296"/>
      <c r="FO57" s="296"/>
      <c r="FP57" s="296"/>
      <c r="FQ57" s="296"/>
      <c r="FR57" s="296"/>
      <c r="FS57" s="296"/>
      <c r="FT57" s="296"/>
      <c r="FU57" s="296"/>
      <c r="FV57" s="296"/>
      <c r="FW57" s="296"/>
      <c r="FX57" s="296"/>
      <c r="FY57" s="296"/>
      <c r="FZ57" s="296"/>
      <c r="GA57" s="296"/>
      <c r="GB57" s="296"/>
      <c r="GC57" s="296"/>
      <c r="GD57" s="296"/>
      <c r="GE57" s="296"/>
      <c r="GF57" s="296"/>
      <c r="GG57" s="296"/>
      <c r="GH57" s="296"/>
      <c r="GI57" s="296"/>
      <c r="GJ57" s="296"/>
      <c r="GK57" s="296"/>
      <c r="GL57" s="296"/>
      <c r="GM57" s="296"/>
      <c r="GN57" s="296"/>
      <c r="GO57" s="296"/>
      <c r="GP57" s="296"/>
      <c r="GQ57" s="296"/>
      <c r="GR57" s="296"/>
      <c r="GS57" s="296"/>
      <c r="GT57" s="296"/>
      <c r="GU57" s="296"/>
      <c r="GV57" s="296"/>
      <c r="GW57" s="296"/>
      <c r="GX57" s="296"/>
      <c r="GY57" s="296"/>
      <c r="GZ57" s="296"/>
      <c r="HA57" s="296"/>
      <c r="HB57" s="296"/>
      <c r="HC57" s="296"/>
      <c r="HD57" s="296"/>
      <c r="HE57" s="296"/>
      <c r="HF57" s="296"/>
      <c r="HG57" s="296"/>
      <c r="HH57" s="296"/>
      <c r="HI57" s="296"/>
      <c r="HJ57" s="296"/>
      <c r="HK57" s="296"/>
      <c r="HL57" s="296"/>
      <c r="HM57" s="296"/>
      <c r="HN57" s="296"/>
      <c r="HO57" s="296"/>
      <c r="HP57" s="296"/>
      <c r="HQ57" s="296"/>
      <c r="HR57" s="296"/>
      <c r="HS57" s="296"/>
      <c r="HT57" s="296"/>
      <c r="HU57" s="296"/>
      <c r="HV57" s="296"/>
      <c r="HW57" s="296"/>
      <c r="HX57" s="296"/>
      <c r="HY57" s="296"/>
      <c r="HZ57" s="296"/>
      <c r="IA57" s="296"/>
      <c r="IB57" s="296"/>
      <c r="IC57" s="296"/>
      <c r="ID57" s="296"/>
      <c r="IE57" s="296"/>
      <c r="IF57" s="296"/>
      <c r="IG57" s="296"/>
      <c r="IH57" s="296"/>
      <c r="II57" s="296"/>
      <c r="IJ57" s="296"/>
      <c r="IK57" s="296"/>
      <c r="IL57" s="296"/>
      <c r="IM57" s="296"/>
      <c r="IN57" s="296"/>
      <c r="IO57" s="296"/>
      <c r="IP57" s="296"/>
      <c r="IQ57" s="296"/>
      <c r="IR57" s="296"/>
      <c r="IS57" s="296"/>
      <c r="IT57" s="296"/>
      <c r="IU57" s="296"/>
      <c r="IV57" s="296"/>
    </row>
    <row r="58" spans="1:256" ht="12.75" customHeight="1" x14ac:dyDescent="0.25">
      <c r="A58" s="315"/>
      <c r="B58" s="316"/>
      <c r="C58" s="360" t="s">
        <v>453</v>
      </c>
      <c r="D58" s="318">
        <f t="shared" ref="D58:I58" si="9">D53+D54+D55+D56+D57</f>
        <v>6700000</v>
      </c>
      <c r="E58" s="318">
        <f t="shared" si="9"/>
        <v>-423715876.68334937</v>
      </c>
      <c r="F58" s="318">
        <f t="shared" si="9"/>
        <v>-895703143.13430619</v>
      </c>
      <c r="G58" s="318">
        <f t="shared" si="9"/>
        <v>-1471401696.3169293</v>
      </c>
      <c r="H58" s="318">
        <f t="shared" si="9"/>
        <v>-2099841166.9237354</v>
      </c>
      <c r="I58" s="318">
        <f t="shared" si="9"/>
        <v>-2771828450.2263036</v>
      </c>
      <c r="J58" s="319"/>
      <c r="K58" s="315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  <c r="AF58" s="340"/>
      <c r="AG58" s="340"/>
      <c r="AH58" s="340"/>
      <c r="AI58" s="340"/>
      <c r="AJ58" s="340"/>
      <c r="AK58" s="340"/>
      <c r="AL58" s="340"/>
      <c r="AM58" s="340"/>
      <c r="AN58" s="340"/>
      <c r="AO58" s="340"/>
      <c r="AP58" s="340"/>
      <c r="AQ58" s="340"/>
      <c r="AR58" s="340"/>
      <c r="AS58" s="340"/>
      <c r="AT58" s="340"/>
      <c r="AU58" s="340"/>
      <c r="AV58" s="340"/>
      <c r="AW58" s="340"/>
      <c r="AX58" s="340"/>
      <c r="AY58" s="340"/>
      <c r="AZ58" s="340"/>
      <c r="BA58" s="340"/>
      <c r="BB58" s="340"/>
      <c r="BC58" s="340"/>
      <c r="BD58" s="340"/>
      <c r="BE58" s="340"/>
      <c r="BF58" s="340"/>
      <c r="BG58" s="340"/>
      <c r="BH58" s="340"/>
      <c r="BI58" s="340"/>
      <c r="BJ58" s="340"/>
      <c r="BK58" s="340"/>
      <c r="BL58" s="340"/>
      <c r="BM58" s="340"/>
      <c r="BN58" s="340"/>
      <c r="BO58" s="340"/>
      <c r="BP58" s="340"/>
      <c r="BQ58" s="340"/>
      <c r="BR58" s="340"/>
      <c r="BS58" s="340"/>
      <c r="BT58" s="340"/>
      <c r="BU58" s="340"/>
      <c r="BV58" s="340"/>
      <c r="BW58" s="340"/>
      <c r="BX58" s="340"/>
      <c r="BY58" s="340"/>
      <c r="BZ58" s="340"/>
      <c r="CA58" s="340"/>
      <c r="CB58" s="340"/>
      <c r="CC58" s="340"/>
      <c r="CD58" s="340"/>
      <c r="CE58" s="340"/>
      <c r="CF58" s="340"/>
      <c r="CG58" s="340"/>
      <c r="CH58" s="340"/>
      <c r="CI58" s="340"/>
      <c r="CJ58" s="340"/>
      <c r="CK58" s="340"/>
      <c r="CL58" s="340"/>
      <c r="CM58" s="340"/>
      <c r="CN58" s="340"/>
      <c r="CO58" s="340"/>
      <c r="CP58" s="340"/>
      <c r="CQ58" s="340"/>
      <c r="CR58" s="340"/>
      <c r="CS58" s="340"/>
      <c r="CT58" s="340"/>
      <c r="CU58" s="340"/>
      <c r="CV58" s="340"/>
      <c r="CW58" s="340"/>
      <c r="CX58" s="340"/>
      <c r="CY58" s="340"/>
      <c r="CZ58" s="340"/>
      <c r="DA58" s="340"/>
      <c r="DB58" s="340"/>
      <c r="DC58" s="340"/>
      <c r="DD58" s="340"/>
      <c r="DE58" s="340"/>
      <c r="DF58" s="340"/>
      <c r="DG58" s="340"/>
      <c r="DH58" s="340"/>
      <c r="DI58" s="340"/>
      <c r="DJ58" s="340"/>
      <c r="DK58" s="340"/>
      <c r="DL58" s="340"/>
      <c r="DM58" s="340"/>
      <c r="DN58" s="340"/>
      <c r="DO58" s="340"/>
      <c r="DP58" s="340"/>
      <c r="DQ58" s="340"/>
      <c r="DR58" s="340"/>
      <c r="DS58" s="340"/>
      <c r="DT58" s="340"/>
      <c r="DU58" s="340"/>
      <c r="DV58" s="340"/>
      <c r="DW58" s="340"/>
      <c r="DX58" s="340"/>
      <c r="DY58" s="340"/>
      <c r="DZ58" s="340"/>
      <c r="EA58" s="340"/>
      <c r="EB58" s="340"/>
      <c r="EC58" s="340"/>
      <c r="ED58" s="340"/>
      <c r="EE58" s="340"/>
      <c r="EF58" s="340"/>
      <c r="EG58" s="340"/>
      <c r="EH58" s="340"/>
      <c r="EI58" s="340"/>
      <c r="EJ58" s="340"/>
      <c r="EK58" s="340"/>
      <c r="EL58" s="340"/>
      <c r="EM58" s="340"/>
      <c r="EN58" s="340"/>
      <c r="EO58" s="340"/>
      <c r="EP58" s="340"/>
      <c r="EQ58" s="340"/>
      <c r="ER58" s="340"/>
      <c r="ES58" s="340"/>
      <c r="ET58" s="340"/>
      <c r="EU58" s="340"/>
      <c r="EV58" s="340"/>
      <c r="EW58" s="340"/>
      <c r="EX58" s="340"/>
      <c r="EY58" s="340"/>
      <c r="EZ58" s="340"/>
      <c r="FA58" s="340"/>
      <c r="FB58" s="340"/>
      <c r="FC58" s="340"/>
      <c r="FD58" s="340"/>
      <c r="FE58" s="340"/>
      <c r="FF58" s="340"/>
      <c r="FG58" s="340"/>
      <c r="FH58" s="340"/>
      <c r="FI58" s="340"/>
      <c r="FJ58" s="340"/>
      <c r="FK58" s="340"/>
      <c r="FL58" s="340"/>
      <c r="FM58" s="340"/>
      <c r="FN58" s="340"/>
      <c r="FO58" s="340"/>
      <c r="FP58" s="340"/>
      <c r="FQ58" s="340"/>
      <c r="FR58" s="340"/>
      <c r="FS58" s="340"/>
      <c r="FT58" s="340"/>
      <c r="FU58" s="340"/>
      <c r="FV58" s="340"/>
      <c r="FW58" s="340"/>
      <c r="FX58" s="340"/>
      <c r="FY58" s="340"/>
      <c r="FZ58" s="340"/>
      <c r="GA58" s="340"/>
      <c r="GB58" s="340"/>
      <c r="GC58" s="340"/>
      <c r="GD58" s="340"/>
      <c r="GE58" s="340"/>
      <c r="GF58" s="340"/>
      <c r="GG58" s="340"/>
      <c r="GH58" s="340"/>
      <c r="GI58" s="340"/>
      <c r="GJ58" s="340"/>
      <c r="GK58" s="340"/>
      <c r="GL58" s="340"/>
      <c r="GM58" s="340"/>
      <c r="GN58" s="340"/>
      <c r="GO58" s="340"/>
      <c r="GP58" s="340"/>
      <c r="GQ58" s="340"/>
      <c r="GR58" s="340"/>
      <c r="GS58" s="340"/>
      <c r="GT58" s="340"/>
      <c r="GU58" s="340"/>
      <c r="GV58" s="340"/>
      <c r="GW58" s="340"/>
      <c r="GX58" s="340"/>
      <c r="GY58" s="340"/>
      <c r="GZ58" s="340"/>
      <c r="HA58" s="340"/>
      <c r="HB58" s="340"/>
      <c r="HC58" s="340"/>
      <c r="HD58" s="340"/>
      <c r="HE58" s="340"/>
      <c r="HF58" s="340"/>
      <c r="HG58" s="340"/>
      <c r="HH58" s="340"/>
      <c r="HI58" s="340"/>
      <c r="HJ58" s="340"/>
      <c r="HK58" s="340"/>
      <c r="HL58" s="340"/>
      <c r="HM58" s="340"/>
      <c r="HN58" s="340"/>
      <c r="HO58" s="340"/>
      <c r="HP58" s="340"/>
      <c r="HQ58" s="340"/>
      <c r="HR58" s="340"/>
      <c r="HS58" s="340"/>
      <c r="HT58" s="340"/>
      <c r="HU58" s="340"/>
      <c r="HV58" s="340"/>
      <c r="HW58" s="340"/>
      <c r="HX58" s="340"/>
      <c r="HY58" s="340"/>
      <c r="HZ58" s="340"/>
      <c r="IA58" s="340"/>
      <c r="IB58" s="340"/>
      <c r="IC58" s="340"/>
      <c r="ID58" s="340"/>
      <c r="IE58" s="340"/>
      <c r="IF58" s="340"/>
      <c r="IG58" s="340"/>
      <c r="IH58" s="340"/>
      <c r="II58" s="340"/>
      <c r="IJ58" s="340"/>
      <c r="IK58" s="340"/>
      <c r="IL58" s="340"/>
      <c r="IM58" s="340"/>
      <c r="IN58" s="340"/>
      <c r="IO58" s="340"/>
      <c r="IP58" s="340"/>
      <c r="IQ58" s="340"/>
      <c r="IR58" s="340"/>
      <c r="IS58" s="340"/>
      <c r="IT58" s="340"/>
      <c r="IU58" s="340"/>
      <c r="IV58" s="340"/>
    </row>
    <row r="59" spans="1:256" ht="12.75" customHeight="1" x14ac:dyDescent="0.25">
      <c r="A59" s="315"/>
      <c r="B59" s="316"/>
      <c r="C59" s="360" t="s">
        <v>454</v>
      </c>
      <c r="D59" s="318">
        <f t="shared" ref="D59:I59" si="10">D51+D58</f>
        <v>109993442.20674074</v>
      </c>
      <c r="E59" s="318">
        <f t="shared" si="10"/>
        <v>-334816200.87660861</v>
      </c>
      <c r="F59" s="318">
        <f t="shared" si="10"/>
        <v>-848375467.06494248</v>
      </c>
      <c r="G59" s="318">
        <f t="shared" si="10"/>
        <v>-1429742861.0330548</v>
      </c>
      <c r="H59" s="318">
        <f t="shared" si="10"/>
        <v>-2079954058.8226147</v>
      </c>
      <c r="I59" s="318">
        <f t="shared" si="10"/>
        <v>-2766815038.2913756</v>
      </c>
      <c r="J59" s="319"/>
      <c r="K59" s="315"/>
      <c r="L59" s="340"/>
      <c r="M59" s="340"/>
      <c r="N59" s="340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0"/>
      <c r="Z59" s="340"/>
      <c r="AA59" s="340"/>
      <c r="AB59" s="340"/>
      <c r="AC59" s="340"/>
      <c r="AD59" s="340"/>
      <c r="AE59" s="340"/>
      <c r="AF59" s="340"/>
      <c r="AG59" s="340"/>
      <c r="AH59" s="340"/>
      <c r="AI59" s="340"/>
      <c r="AJ59" s="340"/>
      <c r="AK59" s="340"/>
      <c r="AL59" s="340"/>
      <c r="AM59" s="340"/>
      <c r="AN59" s="340"/>
      <c r="AO59" s="340"/>
      <c r="AP59" s="340"/>
      <c r="AQ59" s="340"/>
      <c r="AR59" s="340"/>
      <c r="AS59" s="340"/>
      <c r="AT59" s="340"/>
      <c r="AU59" s="340"/>
      <c r="AV59" s="340"/>
      <c r="AW59" s="340"/>
      <c r="AX59" s="340"/>
      <c r="AY59" s="340"/>
      <c r="AZ59" s="340"/>
      <c r="BA59" s="340"/>
      <c r="BB59" s="340"/>
      <c r="BC59" s="340"/>
      <c r="BD59" s="340"/>
      <c r="BE59" s="340"/>
      <c r="BF59" s="340"/>
      <c r="BG59" s="340"/>
      <c r="BH59" s="340"/>
      <c r="BI59" s="340"/>
      <c r="BJ59" s="340"/>
      <c r="BK59" s="340"/>
      <c r="BL59" s="340"/>
      <c r="BM59" s="340"/>
      <c r="BN59" s="340"/>
      <c r="BO59" s="340"/>
      <c r="BP59" s="340"/>
      <c r="BQ59" s="340"/>
      <c r="BR59" s="340"/>
      <c r="BS59" s="340"/>
      <c r="BT59" s="340"/>
      <c r="BU59" s="340"/>
      <c r="BV59" s="340"/>
      <c r="BW59" s="340"/>
      <c r="BX59" s="340"/>
      <c r="BY59" s="340"/>
      <c r="BZ59" s="340"/>
      <c r="CA59" s="340"/>
      <c r="CB59" s="340"/>
      <c r="CC59" s="340"/>
      <c r="CD59" s="340"/>
      <c r="CE59" s="340"/>
      <c r="CF59" s="340"/>
      <c r="CG59" s="340"/>
      <c r="CH59" s="340"/>
      <c r="CI59" s="340"/>
      <c r="CJ59" s="340"/>
      <c r="CK59" s="340"/>
      <c r="CL59" s="340"/>
      <c r="CM59" s="340"/>
      <c r="CN59" s="340"/>
      <c r="CO59" s="340"/>
      <c r="CP59" s="340"/>
      <c r="CQ59" s="340"/>
      <c r="CR59" s="340"/>
      <c r="CS59" s="340"/>
      <c r="CT59" s="340"/>
      <c r="CU59" s="340"/>
      <c r="CV59" s="340"/>
      <c r="CW59" s="340"/>
      <c r="CX59" s="340"/>
      <c r="CY59" s="340"/>
      <c r="CZ59" s="340"/>
      <c r="DA59" s="340"/>
      <c r="DB59" s="340"/>
      <c r="DC59" s="340"/>
      <c r="DD59" s="340"/>
      <c r="DE59" s="340"/>
      <c r="DF59" s="340"/>
      <c r="DG59" s="340"/>
      <c r="DH59" s="340"/>
      <c r="DI59" s="340"/>
      <c r="DJ59" s="340"/>
      <c r="DK59" s="340"/>
      <c r="DL59" s="340"/>
      <c r="DM59" s="340"/>
      <c r="DN59" s="340"/>
      <c r="DO59" s="340"/>
      <c r="DP59" s="340"/>
      <c r="DQ59" s="340"/>
      <c r="DR59" s="340"/>
      <c r="DS59" s="340"/>
      <c r="DT59" s="340"/>
      <c r="DU59" s="340"/>
      <c r="DV59" s="340"/>
      <c r="DW59" s="340"/>
      <c r="DX59" s="340"/>
      <c r="DY59" s="340"/>
      <c r="DZ59" s="340"/>
      <c r="EA59" s="340"/>
      <c r="EB59" s="340"/>
      <c r="EC59" s="340"/>
      <c r="ED59" s="340"/>
      <c r="EE59" s="340"/>
      <c r="EF59" s="340"/>
      <c r="EG59" s="340"/>
      <c r="EH59" s="340"/>
      <c r="EI59" s="340"/>
      <c r="EJ59" s="340"/>
      <c r="EK59" s="340"/>
      <c r="EL59" s="340"/>
      <c r="EM59" s="340"/>
      <c r="EN59" s="340"/>
      <c r="EO59" s="340"/>
      <c r="EP59" s="340"/>
      <c r="EQ59" s="340"/>
      <c r="ER59" s="340"/>
      <c r="ES59" s="340"/>
      <c r="ET59" s="340"/>
      <c r="EU59" s="340"/>
      <c r="EV59" s="340"/>
      <c r="EW59" s="340"/>
      <c r="EX59" s="340"/>
      <c r="EY59" s="340"/>
      <c r="EZ59" s="340"/>
      <c r="FA59" s="340"/>
      <c r="FB59" s="340"/>
      <c r="FC59" s="340"/>
      <c r="FD59" s="340"/>
      <c r="FE59" s="340"/>
      <c r="FF59" s="340"/>
      <c r="FG59" s="340"/>
      <c r="FH59" s="340"/>
      <c r="FI59" s="340"/>
      <c r="FJ59" s="340"/>
      <c r="FK59" s="340"/>
      <c r="FL59" s="340"/>
      <c r="FM59" s="340"/>
      <c r="FN59" s="340"/>
      <c r="FO59" s="340"/>
      <c r="FP59" s="340"/>
      <c r="FQ59" s="340"/>
      <c r="FR59" s="340"/>
      <c r="FS59" s="340"/>
      <c r="FT59" s="340"/>
      <c r="FU59" s="340"/>
      <c r="FV59" s="340"/>
      <c r="FW59" s="340"/>
      <c r="FX59" s="340"/>
      <c r="FY59" s="340"/>
      <c r="FZ59" s="340"/>
      <c r="GA59" s="340"/>
      <c r="GB59" s="340"/>
      <c r="GC59" s="340"/>
      <c r="GD59" s="340"/>
      <c r="GE59" s="340"/>
      <c r="GF59" s="340"/>
      <c r="GG59" s="340"/>
      <c r="GH59" s="340"/>
      <c r="GI59" s="340"/>
      <c r="GJ59" s="340"/>
      <c r="GK59" s="340"/>
      <c r="GL59" s="340"/>
      <c r="GM59" s="340"/>
      <c r="GN59" s="340"/>
      <c r="GO59" s="340"/>
      <c r="GP59" s="340"/>
      <c r="GQ59" s="340"/>
      <c r="GR59" s="340"/>
      <c r="GS59" s="340"/>
      <c r="GT59" s="340"/>
      <c r="GU59" s="340"/>
      <c r="GV59" s="340"/>
      <c r="GW59" s="340"/>
      <c r="GX59" s="340"/>
      <c r="GY59" s="340"/>
      <c r="GZ59" s="340"/>
      <c r="HA59" s="340"/>
      <c r="HB59" s="340"/>
      <c r="HC59" s="340"/>
      <c r="HD59" s="340"/>
      <c r="HE59" s="340"/>
      <c r="HF59" s="340"/>
      <c r="HG59" s="340"/>
      <c r="HH59" s="340"/>
      <c r="HI59" s="340"/>
      <c r="HJ59" s="340"/>
      <c r="HK59" s="340"/>
      <c r="HL59" s="340"/>
      <c r="HM59" s="340"/>
      <c r="HN59" s="340"/>
      <c r="HO59" s="340"/>
      <c r="HP59" s="340"/>
      <c r="HQ59" s="340"/>
      <c r="HR59" s="340"/>
      <c r="HS59" s="340"/>
      <c r="HT59" s="340"/>
      <c r="HU59" s="340"/>
      <c r="HV59" s="340"/>
      <c r="HW59" s="340"/>
      <c r="HX59" s="340"/>
      <c r="HY59" s="340"/>
      <c r="HZ59" s="340"/>
      <c r="IA59" s="340"/>
      <c r="IB59" s="340"/>
      <c r="IC59" s="340"/>
      <c r="ID59" s="340"/>
      <c r="IE59" s="340"/>
      <c r="IF59" s="340"/>
      <c r="IG59" s="340"/>
      <c r="IH59" s="340"/>
      <c r="II59" s="340"/>
      <c r="IJ59" s="340"/>
      <c r="IK59" s="340"/>
      <c r="IL59" s="340"/>
      <c r="IM59" s="340"/>
      <c r="IN59" s="340"/>
      <c r="IO59" s="340"/>
      <c r="IP59" s="340"/>
      <c r="IQ59" s="340"/>
      <c r="IR59" s="340"/>
      <c r="IS59" s="340"/>
      <c r="IT59" s="340"/>
      <c r="IU59" s="340"/>
      <c r="IV59" s="340"/>
    </row>
    <row r="60" spans="1:256" ht="13.5" customHeight="1" x14ac:dyDescent="0.25">
      <c r="A60" s="36"/>
      <c r="B60" s="75"/>
      <c r="C60" s="352"/>
      <c r="D60" s="362">
        <f t="shared" ref="D60:J60" si="11">+D43-D59</f>
        <v>0</v>
      </c>
      <c r="E60" s="362">
        <f t="shared" si="11"/>
        <v>0</v>
      </c>
      <c r="F60" s="362">
        <f t="shared" si="11"/>
        <v>0</v>
      </c>
      <c r="G60" s="362">
        <f t="shared" si="11"/>
        <v>0</v>
      </c>
      <c r="H60" s="362">
        <f t="shared" si="11"/>
        <v>0</v>
      </c>
      <c r="I60" s="362">
        <f t="shared" si="11"/>
        <v>0</v>
      </c>
      <c r="J60" s="362">
        <f t="shared" si="11"/>
        <v>0</v>
      </c>
      <c r="K60" s="3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ht="12.75" hidden="1" customHeight="1" outlineLevel="1" x14ac:dyDescent="0.25">
      <c r="A61" s="331"/>
      <c r="B61" s="332"/>
      <c r="C61" s="333" t="s">
        <v>455</v>
      </c>
      <c r="D61" s="334">
        <f t="shared" ref="D61:I61" si="12">D59-D43</f>
        <v>0</v>
      </c>
      <c r="E61" s="334">
        <f t="shared" si="12"/>
        <v>0</v>
      </c>
      <c r="F61" s="334">
        <f t="shared" si="12"/>
        <v>0</v>
      </c>
      <c r="G61" s="334">
        <f t="shared" si="12"/>
        <v>0</v>
      </c>
      <c r="H61" s="334">
        <f t="shared" si="12"/>
        <v>0</v>
      </c>
      <c r="I61" s="334">
        <f t="shared" si="12"/>
        <v>0</v>
      </c>
      <c r="J61" s="332"/>
      <c r="K61" s="331"/>
      <c r="L61" s="332"/>
      <c r="M61" s="332"/>
      <c r="N61" s="332"/>
      <c r="O61" s="332"/>
      <c r="P61" s="332"/>
      <c r="Q61" s="332"/>
      <c r="R61" s="332"/>
      <c r="S61" s="332"/>
      <c r="T61" s="332"/>
      <c r="U61" s="332"/>
      <c r="V61" s="332"/>
      <c r="W61" s="332"/>
      <c r="X61" s="332"/>
      <c r="Y61" s="332"/>
      <c r="Z61" s="332"/>
      <c r="AA61" s="332"/>
      <c r="AB61" s="332"/>
      <c r="AC61" s="332"/>
      <c r="AD61" s="332"/>
      <c r="AE61" s="332"/>
      <c r="AF61" s="332"/>
      <c r="AG61" s="332"/>
      <c r="AH61" s="332"/>
      <c r="AI61" s="332"/>
      <c r="AJ61" s="332"/>
      <c r="AK61" s="332"/>
      <c r="AL61" s="332"/>
      <c r="AM61" s="332"/>
      <c r="AN61" s="332"/>
      <c r="AO61" s="332"/>
      <c r="AP61" s="332"/>
      <c r="AQ61" s="332"/>
      <c r="AR61" s="332"/>
      <c r="AS61" s="332"/>
      <c r="AT61" s="332"/>
      <c r="AU61" s="332"/>
      <c r="AV61" s="332"/>
      <c r="AW61" s="332"/>
      <c r="AX61" s="332"/>
      <c r="AY61" s="332"/>
      <c r="AZ61" s="332"/>
      <c r="BA61" s="332"/>
      <c r="BB61" s="332"/>
      <c r="BC61" s="332"/>
      <c r="BD61" s="332"/>
      <c r="BE61" s="332"/>
      <c r="BF61" s="332"/>
      <c r="BG61" s="332"/>
      <c r="BH61" s="332"/>
      <c r="BI61" s="332"/>
      <c r="BJ61" s="332"/>
      <c r="BK61" s="332"/>
      <c r="BL61" s="332"/>
      <c r="BM61" s="332"/>
      <c r="BN61" s="332"/>
      <c r="BO61" s="332"/>
      <c r="BP61" s="332"/>
      <c r="BQ61" s="332"/>
      <c r="BR61" s="332"/>
      <c r="BS61" s="332"/>
      <c r="BT61" s="332"/>
      <c r="BU61" s="332"/>
      <c r="BV61" s="332"/>
      <c r="BW61" s="332"/>
      <c r="BX61" s="332"/>
      <c r="BY61" s="332"/>
      <c r="BZ61" s="332"/>
      <c r="CA61" s="332"/>
      <c r="CB61" s="332"/>
      <c r="CC61" s="332"/>
      <c r="CD61" s="332"/>
      <c r="CE61" s="332"/>
      <c r="CF61" s="332"/>
      <c r="CG61" s="332"/>
      <c r="CH61" s="332"/>
      <c r="CI61" s="332"/>
      <c r="CJ61" s="332"/>
      <c r="CK61" s="332"/>
      <c r="CL61" s="332"/>
      <c r="CM61" s="332"/>
      <c r="CN61" s="332"/>
      <c r="CO61" s="332"/>
      <c r="CP61" s="332"/>
      <c r="CQ61" s="332"/>
      <c r="CR61" s="332"/>
      <c r="CS61" s="332"/>
      <c r="CT61" s="332"/>
      <c r="CU61" s="332"/>
      <c r="CV61" s="332"/>
      <c r="CW61" s="332"/>
      <c r="CX61" s="332"/>
      <c r="CY61" s="332"/>
      <c r="CZ61" s="332"/>
      <c r="DA61" s="332"/>
      <c r="DB61" s="332"/>
      <c r="DC61" s="332"/>
      <c r="DD61" s="332"/>
      <c r="DE61" s="332"/>
      <c r="DF61" s="332"/>
      <c r="DG61" s="332"/>
      <c r="DH61" s="332"/>
      <c r="DI61" s="332"/>
      <c r="DJ61" s="332"/>
      <c r="DK61" s="332"/>
      <c r="DL61" s="332"/>
      <c r="DM61" s="332"/>
      <c r="DN61" s="332"/>
      <c r="DO61" s="332"/>
      <c r="DP61" s="332"/>
      <c r="DQ61" s="332"/>
      <c r="DR61" s="332"/>
      <c r="DS61" s="332"/>
      <c r="DT61" s="332"/>
      <c r="DU61" s="332"/>
      <c r="DV61" s="332"/>
      <c r="DW61" s="332"/>
      <c r="DX61" s="332"/>
      <c r="DY61" s="332"/>
      <c r="DZ61" s="332"/>
      <c r="EA61" s="332"/>
      <c r="EB61" s="332"/>
      <c r="EC61" s="332"/>
      <c r="ED61" s="332"/>
      <c r="EE61" s="332"/>
      <c r="EF61" s="332"/>
      <c r="EG61" s="332"/>
      <c r="EH61" s="332"/>
      <c r="EI61" s="332"/>
      <c r="EJ61" s="332"/>
      <c r="EK61" s="332"/>
      <c r="EL61" s="332"/>
      <c r="EM61" s="332"/>
      <c r="EN61" s="332"/>
      <c r="EO61" s="332"/>
      <c r="EP61" s="332"/>
      <c r="EQ61" s="332"/>
      <c r="ER61" s="332"/>
      <c r="ES61" s="332"/>
      <c r="ET61" s="332"/>
      <c r="EU61" s="332"/>
      <c r="EV61" s="332"/>
      <c r="EW61" s="332"/>
      <c r="EX61" s="332"/>
      <c r="EY61" s="332"/>
      <c r="EZ61" s="332"/>
      <c r="FA61" s="332"/>
      <c r="FB61" s="332"/>
      <c r="FC61" s="332"/>
      <c r="FD61" s="332"/>
      <c r="FE61" s="332"/>
      <c r="FF61" s="332"/>
      <c r="FG61" s="332"/>
      <c r="FH61" s="332"/>
      <c r="FI61" s="332"/>
      <c r="FJ61" s="332"/>
      <c r="FK61" s="332"/>
      <c r="FL61" s="332"/>
      <c r="FM61" s="332"/>
      <c r="FN61" s="332"/>
      <c r="FO61" s="332"/>
      <c r="FP61" s="332"/>
      <c r="FQ61" s="332"/>
      <c r="FR61" s="332"/>
      <c r="FS61" s="332"/>
      <c r="FT61" s="332"/>
      <c r="FU61" s="332"/>
      <c r="FV61" s="332"/>
      <c r="FW61" s="332"/>
      <c r="FX61" s="332"/>
      <c r="FY61" s="332"/>
      <c r="FZ61" s="332"/>
      <c r="GA61" s="332"/>
      <c r="GB61" s="332"/>
      <c r="GC61" s="332"/>
      <c r="GD61" s="332"/>
      <c r="GE61" s="332"/>
      <c r="GF61" s="332"/>
      <c r="GG61" s="332"/>
      <c r="GH61" s="332"/>
      <c r="GI61" s="332"/>
      <c r="GJ61" s="332"/>
      <c r="GK61" s="332"/>
      <c r="GL61" s="332"/>
      <c r="GM61" s="332"/>
      <c r="GN61" s="332"/>
      <c r="GO61" s="332"/>
      <c r="GP61" s="332"/>
      <c r="GQ61" s="332"/>
      <c r="GR61" s="332"/>
      <c r="GS61" s="332"/>
      <c r="GT61" s="332"/>
      <c r="GU61" s="332"/>
      <c r="GV61" s="332"/>
      <c r="GW61" s="332"/>
      <c r="GX61" s="332"/>
      <c r="GY61" s="332"/>
      <c r="GZ61" s="332"/>
      <c r="HA61" s="332"/>
      <c r="HB61" s="332"/>
      <c r="HC61" s="332"/>
      <c r="HD61" s="332"/>
      <c r="HE61" s="332"/>
      <c r="HF61" s="332"/>
      <c r="HG61" s="332"/>
      <c r="HH61" s="332"/>
      <c r="HI61" s="332"/>
      <c r="HJ61" s="332"/>
      <c r="HK61" s="332"/>
      <c r="HL61" s="332"/>
      <c r="HM61" s="332"/>
      <c r="HN61" s="332"/>
      <c r="HO61" s="332"/>
      <c r="HP61" s="332"/>
      <c r="HQ61" s="332"/>
      <c r="HR61" s="332"/>
      <c r="HS61" s="332"/>
      <c r="HT61" s="332"/>
      <c r="HU61" s="332"/>
      <c r="HV61" s="332"/>
      <c r="HW61" s="332"/>
      <c r="HX61" s="332"/>
      <c r="HY61" s="332"/>
      <c r="HZ61" s="332"/>
      <c r="IA61" s="332"/>
      <c r="IB61" s="332"/>
      <c r="IC61" s="332"/>
      <c r="ID61" s="332"/>
      <c r="IE61" s="332"/>
      <c r="IF61" s="332"/>
      <c r="IG61" s="332"/>
      <c r="IH61" s="332"/>
      <c r="II61" s="332"/>
      <c r="IJ61" s="332"/>
      <c r="IK61" s="332"/>
      <c r="IL61" s="332"/>
      <c r="IM61" s="332"/>
      <c r="IN61" s="332"/>
      <c r="IO61" s="332"/>
      <c r="IP61" s="332"/>
      <c r="IQ61" s="332"/>
      <c r="IR61" s="332"/>
      <c r="IS61" s="332"/>
      <c r="IT61" s="332"/>
      <c r="IU61" s="332"/>
      <c r="IV61" s="332"/>
    </row>
    <row r="62" spans="1:256" ht="12.75" customHeight="1" collapsed="1" x14ac:dyDescent="0.25">
      <c r="A62" s="36"/>
      <c r="B62" s="36"/>
      <c r="C62" s="312"/>
      <c r="D62" s="335"/>
      <c r="E62" s="79"/>
      <c r="F62" s="79"/>
      <c r="G62" s="79"/>
      <c r="H62" s="79"/>
      <c r="I62" s="79"/>
      <c r="J62" s="36"/>
      <c r="K62" s="3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ht="12.75" customHeight="1" x14ac:dyDescent="0.25">
      <c r="A63" s="26"/>
      <c r="B63" s="26"/>
      <c r="C63" s="296"/>
      <c r="D63" s="363"/>
      <c r="E63" s="364"/>
      <c r="F63" s="364"/>
      <c r="G63" s="364"/>
      <c r="H63" s="364"/>
      <c r="I63" s="364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ht="12.75" customHeight="1" x14ac:dyDescent="0.25">
      <c r="A64" s="26"/>
      <c r="B64" s="26"/>
      <c r="C64" s="296"/>
      <c r="D64" s="363"/>
      <c r="E64" s="364"/>
      <c r="F64" s="364"/>
      <c r="G64" s="364"/>
      <c r="H64" s="364"/>
      <c r="I64" s="364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ht="12.75" customHeight="1" x14ac:dyDescent="0.25">
      <c r="A65" s="26"/>
      <c r="B65" s="26"/>
      <c r="C65" s="296"/>
      <c r="D65" s="363"/>
      <c r="E65" s="364"/>
      <c r="F65" s="364"/>
      <c r="G65" s="364"/>
      <c r="H65" s="364"/>
      <c r="I65" s="364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2.75" customHeight="1" x14ac:dyDescent="0.25">
      <c r="A66" s="26"/>
      <c r="B66" s="26"/>
      <c r="C66" s="296"/>
      <c r="D66" s="363"/>
      <c r="E66" s="364"/>
      <c r="F66" s="364"/>
      <c r="G66" s="364"/>
      <c r="H66" s="364"/>
      <c r="I66" s="364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2.75" customHeight="1" x14ac:dyDescent="0.25">
      <c r="A67" s="26"/>
      <c r="B67" s="26"/>
      <c r="C67" s="296"/>
      <c r="D67" s="363"/>
      <c r="E67" s="364"/>
      <c r="F67" s="364"/>
      <c r="G67" s="364"/>
      <c r="H67" s="364"/>
      <c r="I67" s="364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ht="12.75" customHeight="1" x14ac:dyDescent="0.25">
      <c r="A68" s="26"/>
      <c r="B68" s="26"/>
      <c r="C68" s="296"/>
      <c r="D68" s="363"/>
      <c r="E68" s="364"/>
      <c r="F68" s="364"/>
      <c r="G68" s="364"/>
      <c r="H68" s="364"/>
      <c r="I68" s="364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ht="12.75" customHeight="1" x14ac:dyDescent="0.25">
      <c r="A69" s="26"/>
      <c r="B69" s="26"/>
      <c r="C69" s="296"/>
      <c r="D69" s="363"/>
      <c r="E69" s="364"/>
      <c r="F69" s="364"/>
      <c r="G69" s="364"/>
      <c r="H69" s="364"/>
      <c r="I69" s="364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ht="12.75" customHeight="1" x14ac:dyDescent="0.25">
      <c r="A70" s="26"/>
      <c r="B70" s="26"/>
      <c r="C70" s="296"/>
      <c r="D70" s="363"/>
      <c r="E70" s="364"/>
      <c r="F70" s="364"/>
      <c r="G70" s="364"/>
      <c r="H70" s="364"/>
      <c r="I70" s="364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ht="12.75" customHeight="1" x14ac:dyDescent="0.25">
      <c r="A71" s="26"/>
      <c r="B71" s="26"/>
      <c r="C71" s="296"/>
      <c r="D71" s="363"/>
      <c r="E71" s="364"/>
      <c r="F71" s="364"/>
      <c r="G71" s="364"/>
      <c r="H71" s="364"/>
      <c r="I71" s="364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ht="12.75" customHeight="1" x14ac:dyDescent="0.25">
      <c r="A72" s="26"/>
      <c r="B72" s="26"/>
      <c r="C72" s="296"/>
      <c r="D72" s="363"/>
      <c r="E72" s="364"/>
      <c r="F72" s="364"/>
      <c r="G72" s="364"/>
      <c r="H72" s="364"/>
      <c r="I72" s="364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ht="12.75" customHeight="1" x14ac:dyDescent="0.25">
      <c r="A73" s="26"/>
      <c r="B73" s="26"/>
      <c r="C73" s="296"/>
      <c r="D73" s="363"/>
      <c r="E73" s="364"/>
      <c r="F73" s="364"/>
      <c r="G73" s="364"/>
      <c r="H73" s="364"/>
      <c r="I73" s="364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ht="12.75" customHeight="1" x14ac:dyDescent="0.25">
      <c r="A74" s="26"/>
      <c r="B74" s="26"/>
      <c r="C74" s="296"/>
      <c r="D74" s="363"/>
      <c r="E74" s="364"/>
      <c r="F74" s="364"/>
      <c r="G74" s="364"/>
      <c r="H74" s="364"/>
      <c r="I74" s="364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ht="12.75" customHeight="1" x14ac:dyDescent="0.25">
      <c r="A75" s="26"/>
      <c r="B75" s="26"/>
      <c r="C75" s="296"/>
      <c r="D75" s="363"/>
      <c r="E75" s="364"/>
      <c r="F75" s="364"/>
      <c r="G75" s="364"/>
      <c r="H75" s="364"/>
      <c r="I75" s="364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ht="12.75" customHeight="1" x14ac:dyDescent="0.25">
      <c r="A76" s="26"/>
      <c r="B76" s="26"/>
      <c r="C76" s="296"/>
      <c r="D76" s="363"/>
      <c r="E76" s="364"/>
      <c r="F76" s="364"/>
      <c r="G76" s="364"/>
      <c r="H76" s="364"/>
      <c r="I76" s="364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ht="12.75" customHeight="1" x14ac:dyDescent="0.25">
      <c r="A77" s="26"/>
      <c r="B77" s="26"/>
      <c r="C77" s="296"/>
      <c r="D77" s="363"/>
      <c r="E77" s="364"/>
      <c r="F77" s="364"/>
      <c r="G77" s="364"/>
      <c r="H77" s="364"/>
      <c r="I77" s="364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ht="12.75" customHeight="1" x14ac:dyDescent="0.25">
      <c r="A78" s="26"/>
      <c r="B78" s="26"/>
      <c r="C78" s="296"/>
      <c r="D78" s="363"/>
      <c r="E78" s="364"/>
      <c r="F78" s="364"/>
      <c r="G78" s="364"/>
      <c r="H78" s="364"/>
      <c r="I78" s="364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ht="12.75" customHeight="1" x14ac:dyDescent="0.25">
      <c r="A79" s="26"/>
      <c r="B79" s="26"/>
      <c r="C79" s="296"/>
      <c r="D79" s="363"/>
      <c r="E79" s="364"/>
      <c r="F79" s="364"/>
      <c r="G79" s="364"/>
      <c r="H79" s="364"/>
      <c r="I79" s="364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ht="12.75" customHeight="1" x14ac:dyDescent="0.25">
      <c r="A80" s="26"/>
      <c r="B80" s="26"/>
      <c r="C80" s="296"/>
      <c r="D80" s="363"/>
      <c r="E80" s="364"/>
      <c r="F80" s="364"/>
      <c r="G80" s="364"/>
      <c r="H80" s="364"/>
      <c r="I80" s="364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ht="12.75" customHeight="1" x14ac:dyDescent="0.25">
      <c r="A81" s="26"/>
      <c r="B81" s="26"/>
      <c r="C81" s="296"/>
      <c r="D81" s="363"/>
      <c r="E81" s="364"/>
      <c r="F81" s="364"/>
      <c r="G81" s="364"/>
      <c r="H81" s="364"/>
      <c r="I81" s="364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ht="12.75" customHeight="1" x14ac:dyDescent="0.25">
      <c r="A82" s="26"/>
      <c r="B82" s="26"/>
      <c r="C82" s="296"/>
      <c r="D82" s="363"/>
      <c r="E82" s="364"/>
      <c r="F82" s="364"/>
      <c r="G82" s="364"/>
      <c r="H82" s="364"/>
      <c r="I82" s="364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ht="12.75" customHeight="1" x14ac:dyDescent="0.25">
      <c r="A83" s="26"/>
      <c r="B83" s="26"/>
      <c r="C83" s="296"/>
      <c r="D83" s="363"/>
      <c r="E83" s="364"/>
      <c r="F83" s="364"/>
      <c r="G83" s="364"/>
      <c r="H83" s="364"/>
      <c r="I83" s="364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ht="12.75" customHeight="1" x14ac:dyDescent="0.25">
      <c r="A84" s="26"/>
      <c r="B84" s="26"/>
      <c r="C84" s="296"/>
      <c r="D84" s="363"/>
      <c r="E84" s="364"/>
      <c r="F84" s="364"/>
      <c r="G84" s="364"/>
      <c r="H84" s="364"/>
      <c r="I84" s="364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ht="12.75" customHeight="1" x14ac:dyDescent="0.25">
      <c r="A85" s="26"/>
      <c r="B85" s="26"/>
      <c r="C85" s="296"/>
      <c r="D85" s="363"/>
      <c r="E85" s="364"/>
      <c r="F85" s="364"/>
      <c r="G85" s="364"/>
      <c r="H85" s="364"/>
      <c r="I85" s="364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ht="12.75" customHeight="1" x14ac:dyDescent="0.25">
      <c r="A86" s="26"/>
      <c r="B86" s="26"/>
      <c r="C86" s="296"/>
      <c r="D86" s="363"/>
      <c r="E86" s="364"/>
      <c r="F86" s="364"/>
      <c r="G86" s="364"/>
      <c r="H86" s="364"/>
      <c r="I86" s="364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ht="12.75" customHeight="1" x14ac:dyDescent="0.25">
      <c r="A87" s="26"/>
      <c r="B87" s="26"/>
      <c r="C87" s="296"/>
      <c r="D87" s="363"/>
      <c r="E87" s="364"/>
      <c r="F87" s="364"/>
      <c r="G87" s="364"/>
      <c r="H87" s="364"/>
      <c r="I87" s="364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ht="12.75" customHeight="1" x14ac:dyDescent="0.25">
      <c r="A88" s="26"/>
      <c r="B88" s="26"/>
      <c r="C88" s="296"/>
      <c r="D88" s="363"/>
      <c r="E88" s="364"/>
      <c r="F88" s="364"/>
      <c r="G88" s="364"/>
      <c r="H88" s="364"/>
      <c r="I88" s="364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ht="12.75" customHeight="1" x14ac:dyDescent="0.25">
      <c r="A89" s="26"/>
      <c r="B89" s="26"/>
      <c r="C89" s="296"/>
      <c r="D89" s="363"/>
      <c r="E89" s="364"/>
      <c r="F89" s="364"/>
      <c r="G89" s="364"/>
      <c r="H89" s="364"/>
      <c r="I89" s="364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ht="12.75" customHeight="1" x14ac:dyDescent="0.25">
      <c r="A90" s="26"/>
      <c r="B90" s="26"/>
      <c r="C90" s="296"/>
      <c r="D90" s="363"/>
      <c r="E90" s="364"/>
      <c r="F90" s="364"/>
      <c r="G90" s="364"/>
      <c r="H90" s="364"/>
      <c r="I90" s="364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ht="12.75" customHeight="1" x14ac:dyDescent="0.25">
      <c r="A91" s="26"/>
      <c r="B91" s="26"/>
      <c r="C91" s="296"/>
      <c r="D91" s="363"/>
      <c r="E91" s="364"/>
      <c r="F91" s="364"/>
      <c r="G91" s="364"/>
      <c r="H91" s="364"/>
      <c r="I91" s="364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ht="12.75" customHeight="1" x14ac:dyDescent="0.25">
      <c r="A92" s="26"/>
      <c r="B92" s="26"/>
      <c r="C92" s="296"/>
      <c r="D92" s="363"/>
      <c r="E92" s="364"/>
      <c r="F92" s="364"/>
      <c r="G92" s="364"/>
      <c r="H92" s="364"/>
      <c r="I92" s="364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ht="12.75" customHeight="1" x14ac:dyDescent="0.25">
      <c r="A93" s="26"/>
      <c r="B93" s="26"/>
      <c r="C93" s="296"/>
      <c r="D93" s="363"/>
      <c r="E93" s="364"/>
      <c r="F93" s="364"/>
      <c r="G93" s="364"/>
      <c r="H93" s="364"/>
      <c r="I93" s="364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ht="12.75" customHeight="1" x14ac:dyDescent="0.25">
      <c r="A94" s="26"/>
      <c r="B94" s="26"/>
      <c r="C94" s="296"/>
      <c r="D94" s="363"/>
      <c r="E94" s="364"/>
      <c r="F94" s="364"/>
      <c r="G94" s="364"/>
      <c r="H94" s="364"/>
      <c r="I94" s="364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ht="12.75" customHeight="1" x14ac:dyDescent="0.25">
      <c r="A95" s="26"/>
      <c r="B95" s="26"/>
      <c r="C95" s="296"/>
      <c r="D95" s="363"/>
      <c r="E95" s="364"/>
      <c r="F95" s="364"/>
      <c r="G95" s="364"/>
      <c r="H95" s="364"/>
      <c r="I95" s="364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ht="12.75" customHeight="1" x14ac:dyDescent="0.25">
      <c r="A96" s="26"/>
      <c r="B96" s="26"/>
      <c r="C96" s="296"/>
      <c r="D96" s="363"/>
      <c r="E96" s="364"/>
      <c r="F96" s="364"/>
      <c r="G96" s="364"/>
      <c r="H96" s="364"/>
      <c r="I96" s="364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ht="12.75" customHeight="1" x14ac:dyDescent="0.25">
      <c r="A97" s="26"/>
      <c r="B97" s="26"/>
      <c r="C97" s="296"/>
      <c r="D97" s="363"/>
      <c r="E97" s="364"/>
      <c r="F97" s="364"/>
      <c r="G97" s="364"/>
      <c r="H97" s="364"/>
      <c r="I97" s="364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ht="12.75" customHeight="1" x14ac:dyDescent="0.25">
      <c r="A98" s="26"/>
      <c r="B98" s="26"/>
      <c r="C98" s="296"/>
      <c r="D98" s="363"/>
      <c r="E98" s="364"/>
      <c r="F98" s="364"/>
      <c r="G98" s="364"/>
      <c r="H98" s="364"/>
      <c r="I98" s="364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ht="12.75" customHeight="1" x14ac:dyDescent="0.25">
      <c r="A99" s="26"/>
      <c r="B99" s="26"/>
      <c r="C99" s="296"/>
      <c r="D99" s="363"/>
      <c r="E99" s="364"/>
      <c r="F99" s="364"/>
      <c r="G99" s="364"/>
      <c r="H99" s="364"/>
      <c r="I99" s="364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ht="12.75" customHeight="1" x14ac:dyDescent="0.25">
      <c r="A100" s="26"/>
      <c r="B100" s="26"/>
      <c r="C100" s="296"/>
      <c r="D100" s="363"/>
      <c r="E100" s="364"/>
      <c r="F100" s="364"/>
      <c r="G100" s="364"/>
      <c r="H100" s="364"/>
      <c r="I100" s="364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1:256" ht="12.75" customHeight="1" x14ac:dyDescent="0.25">
      <c r="A101" s="26"/>
      <c r="B101" s="26"/>
      <c r="C101" s="296"/>
      <c r="D101" s="363"/>
      <c r="E101" s="364"/>
      <c r="F101" s="364"/>
      <c r="G101" s="364"/>
      <c r="H101" s="364"/>
      <c r="I101" s="364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1:256" ht="12.75" customHeight="1" x14ac:dyDescent="0.25">
      <c r="A102" s="26"/>
      <c r="B102" s="26"/>
      <c r="C102" s="296"/>
      <c r="D102" s="363"/>
      <c r="E102" s="364"/>
      <c r="F102" s="364"/>
      <c r="G102" s="364"/>
      <c r="H102" s="364"/>
      <c r="I102" s="364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 ht="12.75" customHeight="1" x14ac:dyDescent="0.25">
      <c r="A103" s="26"/>
      <c r="B103" s="26"/>
      <c r="C103" s="296"/>
      <c r="D103" s="363"/>
      <c r="E103" s="364"/>
      <c r="F103" s="364"/>
      <c r="G103" s="364"/>
      <c r="H103" s="364"/>
      <c r="I103" s="364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 ht="12.75" customHeight="1" x14ac:dyDescent="0.25">
      <c r="A104" s="26"/>
      <c r="B104" s="26"/>
      <c r="C104" s="296"/>
      <c r="D104" s="363"/>
      <c r="E104" s="364"/>
      <c r="F104" s="364"/>
      <c r="G104" s="364"/>
      <c r="H104" s="364"/>
      <c r="I104" s="364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 ht="12.75" customHeight="1" x14ac:dyDescent="0.25">
      <c r="A105" s="26"/>
      <c r="B105" s="26"/>
      <c r="C105" s="296"/>
      <c r="D105" s="363"/>
      <c r="E105" s="364"/>
      <c r="F105" s="364"/>
      <c r="G105" s="364"/>
      <c r="H105" s="364"/>
      <c r="I105" s="364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 ht="12.75" customHeight="1" x14ac:dyDescent="0.25">
      <c r="A106" s="26"/>
      <c r="B106" s="26"/>
      <c r="C106" s="296"/>
      <c r="D106" s="363"/>
      <c r="E106" s="364"/>
      <c r="F106" s="364"/>
      <c r="G106" s="364"/>
      <c r="H106" s="364"/>
      <c r="I106" s="364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 ht="12.75" customHeight="1" x14ac:dyDescent="0.25">
      <c r="A107" s="26"/>
      <c r="B107" s="26"/>
      <c r="C107" s="296"/>
      <c r="D107" s="363"/>
      <c r="E107" s="364"/>
      <c r="F107" s="364"/>
      <c r="G107" s="364"/>
      <c r="H107" s="364"/>
      <c r="I107" s="364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 ht="12.75" customHeight="1" x14ac:dyDescent="0.25">
      <c r="A108" s="26"/>
      <c r="B108" s="26"/>
      <c r="C108" s="296"/>
      <c r="D108" s="363"/>
      <c r="E108" s="364"/>
      <c r="F108" s="364"/>
      <c r="G108" s="364"/>
      <c r="H108" s="364"/>
      <c r="I108" s="364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 ht="12.75" customHeight="1" x14ac:dyDescent="0.25">
      <c r="A109" s="26"/>
      <c r="B109" s="26"/>
      <c r="C109" s="296"/>
      <c r="D109" s="363"/>
      <c r="E109" s="364"/>
      <c r="F109" s="364"/>
      <c r="G109" s="364"/>
      <c r="H109" s="364"/>
      <c r="I109" s="364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 ht="12.75" customHeight="1" x14ac:dyDescent="0.25">
      <c r="A110" s="26"/>
      <c r="B110" s="26"/>
      <c r="C110" s="296"/>
      <c r="D110" s="363"/>
      <c r="E110" s="364"/>
      <c r="F110" s="364"/>
      <c r="G110" s="364"/>
      <c r="H110" s="364"/>
      <c r="I110" s="364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 ht="12.75" customHeight="1" x14ac:dyDescent="0.25">
      <c r="A111" s="26"/>
      <c r="B111" s="26"/>
      <c r="C111" s="296"/>
      <c r="D111" s="363"/>
      <c r="E111" s="364"/>
      <c r="F111" s="364"/>
      <c r="G111" s="364"/>
      <c r="H111" s="364"/>
      <c r="I111" s="364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 ht="12.75" customHeight="1" x14ac:dyDescent="0.25">
      <c r="A112" s="26"/>
      <c r="B112" s="26"/>
      <c r="C112" s="296"/>
      <c r="D112" s="363"/>
      <c r="E112" s="364"/>
      <c r="F112" s="364"/>
      <c r="G112" s="364"/>
      <c r="H112" s="364"/>
      <c r="I112" s="364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 ht="12.75" customHeight="1" x14ac:dyDescent="0.25">
      <c r="A113" s="26"/>
      <c r="B113" s="26"/>
      <c r="C113" s="296"/>
      <c r="D113" s="363"/>
      <c r="E113" s="364"/>
      <c r="F113" s="364"/>
      <c r="G113" s="364"/>
      <c r="H113" s="364"/>
      <c r="I113" s="364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 ht="12.75" customHeight="1" x14ac:dyDescent="0.25">
      <c r="A114" s="26"/>
      <c r="B114" s="26"/>
      <c r="C114" s="296"/>
      <c r="D114" s="363"/>
      <c r="E114" s="364"/>
      <c r="F114" s="364"/>
      <c r="G114" s="364"/>
      <c r="H114" s="364"/>
      <c r="I114" s="364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 ht="12.75" customHeight="1" x14ac:dyDescent="0.25">
      <c r="A115" s="26"/>
      <c r="B115" s="26"/>
      <c r="C115" s="296"/>
      <c r="D115" s="363"/>
      <c r="E115" s="364"/>
      <c r="F115" s="364"/>
      <c r="G115" s="364"/>
      <c r="H115" s="364"/>
      <c r="I115" s="364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 ht="12.75" customHeight="1" x14ac:dyDescent="0.25">
      <c r="A116" s="26"/>
      <c r="B116" s="26"/>
      <c r="C116" s="296"/>
      <c r="D116" s="363"/>
      <c r="E116" s="364"/>
      <c r="F116" s="364"/>
      <c r="G116" s="364"/>
      <c r="H116" s="364"/>
      <c r="I116" s="364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 ht="12.75" customHeight="1" x14ac:dyDescent="0.25">
      <c r="A117" s="26"/>
      <c r="B117" s="26"/>
      <c r="C117" s="296"/>
      <c r="D117" s="363"/>
      <c r="E117" s="364"/>
      <c r="F117" s="364"/>
      <c r="G117" s="364"/>
      <c r="H117" s="364"/>
      <c r="I117" s="364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 ht="12.75" customHeight="1" x14ac:dyDescent="0.25">
      <c r="A118" s="26"/>
      <c r="B118" s="26"/>
      <c r="C118" s="296"/>
      <c r="D118" s="363"/>
      <c r="E118" s="364"/>
      <c r="F118" s="364"/>
      <c r="G118" s="364"/>
      <c r="H118" s="364"/>
      <c r="I118" s="364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1:256" ht="12.75" customHeight="1" x14ac:dyDescent="0.25">
      <c r="A119" s="26"/>
      <c r="B119" s="26"/>
      <c r="C119" s="296"/>
      <c r="D119" s="363"/>
      <c r="E119" s="364"/>
      <c r="F119" s="364"/>
      <c r="G119" s="364"/>
      <c r="H119" s="364"/>
      <c r="I119" s="364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1:256" ht="12.75" customHeight="1" x14ac:dyDescent="0.25">
      <c r="A120" s="26"/>
      <c r="B120" s="26"/>
      <c r="C120" s="296"/>
      <c r="D120" s="363"/>
      <c r="E120" s="364"/>
      <c r="F120" s="364"/>
      <c r="G120" s="364"/>
      <c r="H120" s="364"/>
      <c r="I120" s="364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1:256" ht="12.75" customHeight="1" x14ac:dyDescent="0.25">
      <c r="A121" s="26"/>
      <c r="B121" s="26"/>
      <c r="C121" s="296"/>
      <c r="D121" s="363"/>
      <c r="E121" s="364"/>
      <c r="F121" s="364"/>
      <c r="G121" s="364"/>
      <c r="H121" s="364"/>
      <c r="I121" s="364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1:256" ht="12.75" customHeight="1" x14ac:dyDescent="0.25">
      <c r="A122" s="26"/>
      <c r="B122" s="26"/>
      <c r="C122" s="296"/>
      <c r="D122" s="363"/>
      <c r="E122" s="364"/>
      <c r="F122" s="364"/>
      <c r="G122" s="364"/>
      <c r="H122" s="364"/>
      <c r="I122" s="364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1:256" ht="12.75" customHeight="1" x14ac:dyDescent="0.25">
      <c r="A123" s="26"/>
      <c r="B123" s="26"/>
      <c r="C123" s="296"/>
      <c r="D123" s="363"/>
      <c r="E123" s="364"/>
      <c r="F123" s="364"/>
      <c r="G123" s="364"/>
      <c r="H123" s="364"/>
      <c r="I123" s="364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1:256" ht="12.75" customHeight="1" x14ac:dyDescent="0.25">
      <c r="A124" s="26"/>
      <c r="B124" s="26"/>
      <c r="C124" s="296"/>
      <c r="D124" s="363"/>
      <c r="E124" s="364"/>
      <c r="F124" s="364"/>
      <c r="G124" s="364"/>
      <c r="H124" s="364"/>
      <c r="I124" s="364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1:256" ht="12.75" customHeight="1" x14ac:dyDescent="0.25">
      <c r="A125" s="26"/>
      <c r="B125" s="26"/>
      <c r="C125" s="296"/>
      <c r="D125" s="363"/>
      <c r="E125" s="364"/>
      <c r="F125" s="364"/>
      <c r="G125" s="364"/>
      <c r="H125" s="364"/>
      <c r="I125" s="364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1:256" ht="12.75" customHeight="1" x14ac:dyDescent="0.25">
      <c r="A126" s="26"/>
      <c r="B126" s="26"/>
      <c r="C126" s="296"/>
      <c r="D126" s="363"/>
      <c r="E126" s="364"/>
      <c r="F126" s="364"/>
      <c r="G126" s="364"/>
      <c r="H126" s="364"/>
      <c r="I126" s="364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 ht="12.75" customHeight="1" x14ac:dyDescent="0.25">
      <c r="A127" s="26"/>
      <c r="B127" s="26"/>
      <c r="C127" s="296"/>
      <c r="D127" s="363"/>
      <c r="E127" s="364"/>
      <c r="F127" s="364"/>
      <c r="G127" s="364"/>
      <c r="H127" s="364"/>
      <c r="I127" s="364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 ht="12.75" customHeight="1" x14ac:dyDescent="0.25">
      <c r="A128" s="26"/>
      <c r="B128" s="26"/>
      <c r="C128" s="296"/>
      <c r="D128" s="363"/>
      <c r="E128" s="364"/>
      <c r="F128" s="364"/>
      <c r="G128" s="364"/>
      <c r="H128" s="364"/>
      <c r="I128" s="364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 ht="12.75" customHeight="1" x14ac:dyDescent="0.25">
      <c r="A129" s="26"/>
      <c r="B129" s="26"/>
      <c r="C129" s="296"/>
      <c r="D129" s="363"/>
      <c r="E129" s="364"/>
      <c r="F129" s="364"/>
      <c r="G129" s="364"/>
      <c r="H129" s="364"/>
      <c r="I129" s="364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 ht="12.75" customHeight="1" x14ac:dyDescent="0.25">
      <c r="A130" s="26"/>
      <c r="B130" s="26"/>
      <c r="C130" s="296"/>
      <c r="D130" s="363"/>
      <c r="E130" s="364"/>
      <c r="F130" s="364"/>
      <c r="G130" s="364"/>
      <c r="H130" s="364"/>
      <c r="I130" s="364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 ht="12.75" customHeight="1" x14ac:dyDescent="0.25">
      <c r="A131" s="26"/>
      <c r="B131" s="26"/>
      <c r="C131" s="296"/>
      <c r="D131" s="363"/>
      <c r="E131" s="364"/>
      <c r="F131" s="364"/>
      <c r="G131" s="364"/>
      <c r="H131" s="364"/>
      <c r="I131" s="364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 ht="12.75" customHeight="1" x14ac:dyDescent="0.25">
      <c r="A132" s="26"/>
      <c r="B132" s="26"/>
      <c r="C132" s="296"/>
      <c r="D132" s="363"/>
      <c r="E132" s="364"/>
      <c r="F132" s="364"/>
      <c r="G132" s="364"/>
      <c r="H132" s="364"/>
      <c r="I132" s="364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 ht="12.75" customHeight="1" x14ac:dyDescent="0.25">
      <c r="A133" s="26"/>
      <c r="B133" s="26"/>
      <c r="C133" s="296"/>
      <c r="D133" s="363"/>
      <c r="E133" s="364"/>
      <c r="F133" s="364"/>
      <c r="G133" s="364"/>
      <c r="H133" s="364"/>
      <c r="I133" s="364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 ht="12.75" customHeight="1" x14ac:dyDescent="0.25">
      <c r="A134" s="26"/>
      <c r="B134" s="26"/>
      <c r="C134" s="296"/>
      <c r="D134" s="363"/>
      <c r="E134" s="364"/>
      <c r="F134" s="364"/>
      <c r="G134" s="364"/>
      <c r="H134" s="364"/>
      <c r="I134" s="364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 ht="12.75" customHeight="1" x14ac:dyDescent="0.25">
      <c r="A135" s="26"/>
      <c r="B135" s="26"/>
      <c r="C135" s="296"/>
      <c r="D135" s="363"/>
      <c r="E135" s="364"/>
      <c r="F135" s="364"/>
      <c r="G135" s="364"/>
      <c r="H135" s="364"/>
      <c r="I135" s="364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 ht="12.75" customHeight="1" x14ac:dyDescent="0.25">
      <c r="A136" s="26"/>
      <c r="B136" s="26"/>
      <c r="C136" s="296"/>
      <c r="D136" s="363"/>
      <c r="E136" s="364"/>
      <c r="F136" s="364"/>
      <c r="G136" s="364"/>
      <c r="H136" s="364"/>
      <c r="I136" s="364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1:256" ht="12.75" customHeight="1" x14ac:dyDescent="0.25">
      <c r="A137" s="26"/>
      <c r="B137" s="26"/>
      <c r="C137" s="296"/>
      <c r="D137" s="363"/>
      <c r="E137" s="364"/>
      <c r="F137" s="364"/>
      <c r="G137" s="364"/>
      <c r="H137" s="364"/>
      <c r="I137" s="364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1:256" ht="12.75" customHeight="1" x14ac:dyDescent="0.25">
      <c r="A138" s="26"/>
      <c r="B138" s="26"/>
      <c r="C138" s="296"/>
      <c r="D138" s="363"/>
      <c r="E138" s="364"/>
      <c r="F138" s="364"/>
      <c r="G138" s="364"/>
      <c r="H138" s="364"/>
      <c r="I138" s="364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1:256" ht="12.75" customHeight="1" x14ac:dyDescent="0.25">
      <c r="A139" s="26"/>
      <c r="B139" s="26"/>
      <c r="C139" s="296"/>
      <c r="D139" s="363"/>
      <c r="E139" s="364"/>
      <c r="F139" s="364"/>
      <c r="G139" s="364"/>
      <c r="H139" s="364"/>
      <c r="I139" s="364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1:256" ht="12.75" customHeight="1" x14ac:dyDescent="0.25">
      <c r="A140" s="26"/>
      <c r="B140" s="26"/>
      <c r="C140" s="296"/>
      <c r="D140" s="363"/>
      <c r="E140" s="364"/>
      <c r="F140" s="364"/>
      <c r="G140" s="364"/>
      <c r="H140" s="364"/>
      <c r="I140" s="364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1:256" ht="12.75" customHeight="1" x14ac:dyDescent="0.25">
      <c r="A141" s="26"/>
      <c r="B141" s="26"/>
      <c r="C141" s="296"/>
      <c r="D141" s="363"/>
      <c r="E141" s="364"/>
      <c r="F141" s="364"/>
      <c r="G141" s="364"/>
      <c r="H141" s="364"/>
      <c r="I141" s="364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1:256" ht="12.75" customHeight="1" x14ac:dyDescent="0.25">
      <c r="A142" s="26"/>
      <c r="B142" s="26"/>
      <c r="C142" s="296"/>
      <c r="D142" s="363"/>
      <c r="E142" s="364"/>
      <c r="F142" s="364"/>
      <c r="G142" s="364"/>
      <c r="H142" s="364"/>
      <c r="I142" s="364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1:256" ht="12.75" customHeight="1" x14ac:dyDescent="0.25">
      <c r="A143" s="26"/>
      <c r="B143" s="26"/>
      <c r="C143" s="296"/>
      <c r="D143" s="363"/>
      <c r="E143" s="364"/>
      <c r="F143" s="364"/>
      <c r="G143" s="364"/>
      <c r="H143" s="364"/>
      <c r="I143" s="364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1:256" ht="12.75" customHeight="1" x14ac:dyDescent="0.25">
      <c r="A144" s="26"/>
      <c r="B144" s="26"/>
      <c r="C144" s="296"/>
      <c r="D144" s="363"/>
      <c r="E144" s="364"/>
      <c r="F144" s="364"/>
      <c r="G144" s="364"/>
      <c r="H144" s="364"/>
      <c r="I144" s="364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1:256" ht="12.75" customHeight="1" x14ac:dyDescent="0.25">
      <c r="A145" s="26"/>
      <c r="B145" s="26"/>
      <c r="C145" s="296"/>
      <c r="D145" s="363"/>
      <c r="E145" s="364"/>
      <c r="F145" s="364"/>
      <c r="G145" s="364"/>
      <c r="H145" s="364"/>
      <c r="I145" s="364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1:256" ht="12.75" customHeight="1" x14ac:dyDescent="0.25">
      <c r="A146" s="26"/>
      <c r="B146" s="26"/>
      <c r="C146" s="296"/>
      <c r="D146" s="363"/>
      <c r="E146" s="364"/>
      <c r="F146" s="364"/>
      <c r="G146" s="364"/>
      <c r="H146" s="364"/>
      <c r="I146" s="364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1:256" ht="12.75" customHeight="1" x14ac:dyDescent="0.25">
      <c r="A147" s="26"/>
      <c r="B147" s="26"/>
      <c r="C147" s="296"/>
      <c r="D147" s="363"/>
      <c r="E147" s="364"/>
      <c r="F147" s="364"/>
      <c r="G147" s="364"/>
      <c r="H147" s="364"/>
      <c r="I147" s="364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1:256" ht="12.75" customHeight="1" x14ac:dyDescent="0.25">
      <c r="A148" s="26"/>
      <c r="B148" s="26"/>
      <c r="C148" s="296"/>
      <c r="D148" s="363"/>
      <c r="E148" s="364"/>
      <c r="F148" s="364"/>
      <c r="G148" s="364"/>
      <c r="H148" s="364"/>
      <c r="I148" s="364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1:256" ht="12.75" customHeight="1" x14ac:dyDescent="0.25">
      <c r="A149" s="26"/>
      <c r="B149" s="26"/>
      <c r="C149" s="296"/>
      <c r="D149" s="363"/>
      <c r="E149" s="364"/>
      <c r="F149" s="364"/>
      <c r="G149" s="364"/>
      <c r="H149" s="364"/>
      <c r="I149" s="364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1:256" ht="12.75" customHeight="1" x14ac:dyDescent="0.25">
      <c r="A150" s="26"/>
      <c r="B150" s="26"/>
      <c r="C150" s="296"/>
      <c r="D150" s="363"/>
      <c r="E150" s="364"/>
      <c r="F150" s="364"/>
      <c r="G150" s="364"/>
      <c r="H150" s="364"/>
      <c r="I150" s="364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1:256" ht="12.75" customHeight="1" x14ac:dyDescent="0.25">
      <c r="A151" s="26"/>
      <c r="B151" s="26"/>
      <c r="C151" s="296"/>
      <c r="D151" s="363"/>
      <c r="E151" s="364"/>
      <c r="F151" s="364"/>
      <c r="G151" s="364"/>
      <c r="H151" s="364"/>
      <c r="I151" s="364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1:256" ht="12.75" customHeight="1" x14ac:dyDescent="0.25">
      <c r="A152" s="26"/>
      <c r="B152" s="26"/>
      <c r="C152" s="296"/>
      <c r="D152" s="363"/>
      <c r="E152" s="364"/>
      <c r="F152" s="364"/>
      <c r="G152" s="364"/>
      <c r="H152" s="364"/>
      <c r="I152" s="364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1:256" ht="12.75" customHeight="1" x14ac:dyDescent="0.25">
      <c r="A153" s="26"/>
      <c r="B153" s="26"/>
      <c r="C153" s="296"/>
      <c r="D153" s="363"/>
      <c r="E153" s="364"/>
      <c r="F153" s="364"/>
      <c r="G153" s="364"/>
      <c r="H153" s="364"/>
      <c r="I153" s="364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1:256" ht="12.75" customHeight="1" x14ac:dyDescent="0.25">
      <c r="A154" s="26"/>
      <c r="B154" s="26"/>
      <c r="C154" s="296"/>
      <c r="D154" s="363"/>
      <c r="E154" s="364"/>
      <c r="F154" s="364"/>
      <c r="G154" s="364"/>
      <c r="H154" s="364"/>
      <c r="I154" s="364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1:256" ht="12.75" customHeight="1" x14ac:dyDescent="0.25">
      <c r="A155" s="26"/>
      <c r="B155" s="26"/>
      <c r="C155" s="296"/>
      <c r="D155" s="363"/>
      <c r="E155" s="364"/>
      <c r="F155" s="364"/>
      <c r="G155" s="364"/>
      <c r="H155" s="364"/>
      <c r="I155" s="364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1:256" ht="12.75" customHeight="1" x14ac:dyDescent="0.25">
      <c r="A156" s="26"/>
      <c r="B156" s="26"/>
      <c r="C156" s="296"/>
      <c r="D156" s="363"/>
      <c r="E156" s="364"/>
      <c r="F156" s="364"/>
      <c r="G156" s="364"/>
      <c r="H156" s="364"/>
      <c r="I156" s="364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1:256" ht="12.75" customHeight="1" x14ac:dyDescent="0.25">
      <c r="A157" s="26"/>
      <c r="B157" s="26"/>
      <c r="C157" s="296"/>
      <c r="D157" s="363"/>
      <c r="E157" s="364"/>
      <c r="F157" s="364"/>
      <c r="G157" s="364"/>
      <c r="H157" s="364"/>
      <c r="I157" s="364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1:256" ht="12.75" customHeight="1" x14ac:dyDescent="0.25">
      <c r="A158" s="26"/>
      <c r="B158" s="26"/>
      <c r="C158" s="296"/>
      <c r="D158" s="363"/>
      <c r="E158" s="364"/>
      <c r="F158" s="364"/>
      <c r="G158" s="364"/>
      <c r="H158" s="364"/>
      <c r="I158" s="364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1:256" ht="12.75" customHeight="1" x14ac:dyDescent="0.25">
      <c r="A159" s="26"/>
      <c r="B159" s="26"/>
      <c r="C159" s="296"/>
      <c r="D159" s="363"/>
      <c r="E159" s="364"/>
      <c r="F159" s="364"/>
      <c r="G159" s="364"/>
      <c r="H159" s="364"/>
      <c r="I159" s="364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1:256" ht="12.75" customHeight="1" x14ac:dyDescent="0.25">
      <c r="A160" s="26"/>
      <c r="B160" s="26"/>
      <c r="C160" s="296"/>
      <c r="D160" s="363"/>
      <c r="E160" s="364"/>
      <c r="F160" s="364"/>
      <c r="G160" s="364"/>
      <c r="H160" s="364"/>
      <c r="I160" s="364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1:256" ht="12.75" customHeight="1" x14ac:dyDescent="0.25">
      <c r="A161" s="26"/>
      <c r="B161" s="26"/>
      <c r="C161" s="296"/>
      <c r="D161" s="363"/>
      <c r="E161" s="364"/>
      <c r="F161" s="364"/>
      <c r="G161" s="364"/>
      <c r="H161" s="364"/>
      <c r="I161" s="364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1:256" ht="12.75" customHeight="1" x14ac:dyDescent="0.25">
      <c r="A162" s="26"/>
      <c r="B162" s="26"/>
      <c r="C162" s="296"/>
      <c r="D162" s="363"/>
      <c r="E162" s="364"/>
      <c r="F162" s="364"/>
      <c r="G162" s="364"/>
      <c r="H162" s="364"/>
      <c r="I162" s="364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1:256" ht="12.75" customHeight="1" x14ac:dyDescent="0.25">
      <c r="A163" s="26"/>
      <c r="B163" s="26"/>
      <c r="C163" s="296"/>
      <c r="D163" s="363"/>
      <c r="E163" s="364"/>
      <c r="F163" s="364"/>
      <c r="G163" s="364"/>
      <c r="H163" s="364"/>
      <c r="I163" s="364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1:256" ht="12.75" customHeight="1" x14ac:dyDescent="0.25">
      <c r="A164" s="26"/>
      <c r="B164" s="26"/>
      <c r="C164" s="296"/>
      <c r="D164" s="363"/>
      <c r="E164" s="364"/>
      <c r="F164" s="364"/>
      <c r="G164" s="364"/>
      <c r="H164" s="364"/>
      <c r="I164" s="364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1:256" ht="12.75" customHeight="1" x14ac:dyDescent="0.25">
      <c r="A165" s="26"/>
      <c r="B165" s="26"/>
      <c r="C165" s="296"/>
      <c r="D165" s="363"/>
      <c r="E165" s="364"/>
      <c r="F165" s="364"/>
      <c r="G165" s="364"/>
      <c r="H165" s="364"/>
      <c r="I165" s="364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1:256" ht="12.75" customHeight="1" x14ac:dyDescent="0.25">
      <c r="A166" s="26"/>
      <c r="B166" s="26"/>
      <c r="C166" s="296"/>
      <c r="D166" s="363"/>
      <c r="E166" s="364"/>
      <c r="F166" s="364"/>
      <c r="G166" s="364"/>
      <c r="H166" s="364"/>
      <c r="I166" s="364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1:256" ht="12.75" customHeight="1" x14ac:dyDescent="0.25">
      <c r="A167" s="26"/>
      <c r="B167" s="26"/>
      <c r="C167" s="296"/>
      <c r="D167" s="363"/>
      <c r="E167" s="364"/>
      <c r="F167" s="364"/>
      <c r="G167" s="364"/>
      <c r="H167" s="364"/>
      <c r="I167" s="364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1:256" ht="12.75" customHeight="1" x14ac:dyDescent="0.25">
      <c r="A168" s="26"/>
      <c r="B168" s="26"/>
      <c r="C168" s="296"/>
      <c r="D168" s="363"/>
      <c r="E168" s="364"/>
      <c r="F168" s="364"/>
      <c r="G168" s="364"/>
      <c r="H168" s="364"/>
      <c r="I168" s="364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1:256" ht="12.75" customHeight="1" x14ac:dyDescent="0.25">
      <c r="A169" s="26"/>
      <c r="B169" s="26"/>
      <c r="C169" s="296"/>
      <c r="D169" s="363"/>
      <c r="E169" s="364"/>
      <c r="F169" s="364"/>
      <c r="G169" s="364"/>
      <c r="H169" s="364"/>
      <c r="I169" s="364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1:256" ht="12.75" customHeight="1" x14ac:dyDescent="0.25">
      <c r="A170" s="26"/>
      <c r="B170" s="26"/>
      <c r="C170" s="296"/>
      <c r="D170" s="363"/>
      <c r="E170" s="364"/>
      <c r="F170" s="364"/>
      <c r="G170" s="364"/>
      <c r="H170" s="364"/>
      <c r="I170" s="364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1:256" ht="12.75" customHeight="1" x14ac:dyDescent="0.25">
      <c r="A171" s="26"/>
      <c r="B171" s="26"/>
      <c r="C171" s="296"/>
      <c r="D171" s="363"/>
      <c r="E171" s="364"/>
      <c r="F171" s="364"/>
      <c r="G171" s="364"/>
      <c r="H171" s="364"/>
      <c r="I171" s="364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1:256" ht="12.75" customHeight="1" x14ac:dyDescent="0.25">
      <c r="A172" s="26"/>
      <c r="B172" s="26"/>
      <c r="C172" s="296"/>
      <c r="D172" s="363"/>
      <c r="E172" s="364"/>
      <c r="F172" s="364"/>
      <c r="G172" s="364"/>
      <c r="H172" s="364"/>
      <c r="I172" s="364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1:256" ht="12.75" customHeight="1" x14ac:dyDescent="0.25">
      <c r="A173" s="26"/>
      <c r="B173" s="26"/>
      <c r="C173" s="296"/>
      <c r="D173" s="363"/>
      <c r="E173" s="364"/>
      <c r="F173" s="364"/>
      <c r="G173" s="364"/>
      <c r="H173" s="364"/>
      <c r="I173" s="364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1:256" ht="12.75" customHeight="1" x14ac:dyDescent="0.25">
      <c r="A174" s="26"/>
      <c r="B174" s="26"/>
      <c r="C174" s="296"/>
      <c r="D174" s="363"/>
      <c r="E174" s="364"/>
      <c r="F174" s="364"/>
      <c r="G174" s="364"/>
      <c r="H174" s="364"/>
      <c r="I174" s="364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1:256" ht="12.75" customHeight="1" x14ac:dyDescent="0.25">
      <c r="A175" s="26"/>
      <c r="B175" s="26"/>
      <c r="C175" s="296"/>
      <c r="D175" s="363"/>
      <c r="E175" s="364"/>
      <c r="F175" s="364"/>
      <c r="G175" s="364"/>
      <c r="H175" s="364"/>
      <c r="I175" s="364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1:256" ht="12.75" customHeight="1" x14ac:dyDescent="0.25">
      <c r="A176" s="26"/>
      <c r="B176" s="26"/>
      <c r="C176" s="296"/>
      <c r="D176" s="363"/>
      <c r="E176" s="364"/>
      <c r="F176" s="364"/>
      <c r="G176" s="364"/>
      <c r="H176" s="364"/>
      <c r="I176" s="364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1:256" ht="12.75" customHeight="1" x14ac:dyDescent="0.25">
      <c r="A177" s="26"/>
      <c r="B177" s="26"/>
      <c r="C177" s="296"/>
      <c r="D177" s="363"/>
      <c r="E177" s="364"/>
      <c r="F177" s="364"/>
      <c r="G177" s="364"/>
      <c r="H177" s="364"/>
      <c r="I177" s="364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1:256" ht="12.75" customHeight="1" x14ac:dyDescent="0.25">
      <c r="A178" s="26"/>
      <c r="B178" s="26"/>
      <c r="C178" s="296"/>
      <c r="D178" s="363"/>
      <c r="E178" s="364"/>
      <c r="F178" s="364"/>
      <c r="G178" s="364"/>
      <c r="H178" s="364"/>
      <c r="I178" s="364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1:256" ht="12.75" customHeight="1" x14ac:dyDescent="0.25">
      <c r="A179" s="26"/>
      <c r="B179" s="26"/>
      <c r="C179" s="296"/>
      <c r="D179" s="363"/>
      <c r="E179" s="364"/>
      <c r="F179" s="364"/>
      <c r="G179" s="364"/>
      <c r="H179" s="364"/>
      <c r="I179" s="364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1:256" ht="12.75" customHeight="1" x14ac:dyDescent="0.25">
      <c r="A180" s="26"/>
      <c r="B180" s="26"/>
      <c r="C180" s="296"/>
      <c r="D180" s="363"/>
      <c r="E180" s="364"/>
      <c r="F180" s="364"/>
      <c r="G180" s="364"/>
      <c r="H180" s="364"/>
      <c r="I180" s="364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1:256" ht="12.75" customHeight="1" x14ac:dyDescent="0.25">
      <c r="A181" s="26"/>
      <c r="B181" s="26"/>
      <c r="C181" s="296"/>
      <c r="D181" s="363"/>
      <c r="E181" s="364"/>
      <c r="F181" s="364"/>
      <c r="G181" s="364"/>
      <c r="H181" s="364"/>
      <c r="I181" s="364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1:256" ht="12.75" customHeight="1" x14ac:dyDescent="0.25">
      <c r="A182" s="26"/>
      <c r="B182" s="26"/>
      <c r="C182" s="296"/>
      <c r="D182" s="363"/>
      <c r="E182" s="364"/>
      <c r="F182" s="364"/>
      <c r="G182" s="364"/>
      <c r="H182" s="364"/>
      <c r="I182" s="364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1:256" ht="12.75" customHeight="1" x14ac:dyDescent="0.25">
      <c r="A183" s="26"/>
      <c r="B183" s="26"/>
      <c r="C183" s="296"/>
      <c r="D183" s="363"/>
      <c r="E183" s="364"/>
      <c r="F183" s="364"/>
      <c r="G183" s="364"/>
      <c r="H183" s="364"/>
      <c r="I183" s="364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1:256" ht="12.75" customHeight="1" x14ac:dyDescent="0.25">
      <c r="A184" s="26"/>
      <c r="B184" s="26"/>
      <c r="C184" s="296"/>
      <c r="D184" s="363"/>
      <c r="E184" s="364"/>
      <c r="F184" s="364"/>
      <c r="G184" s="364"/>
      <c r="H184" s="364"/>
      <c r="I184" s="364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1:256" ht="12.75" customHeight="1" x14ac:dyDescent="0.25">
      <c r="A185" s="26"/>
      <c r="B185" s="26"/>
      <c r="C185" s="296"/>
      <c r="D185" s="363"/>
      <c r="E185" s="364"/>
      <c r="F185" s="364"/>
      <c r="G185" s="364"/>
      <c r="H185" s="364"/>
      <c r="I185" s="364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1:256" ht="12.75" customHeight="1" x14ac:dyDescent="0.25">
      <c r="A186" s="26"/>
      <c r="B186" s="26"/>
      <c r="C186" s="296"/>
      <c r="D186" s="363"/>
      <c r="E186" s="364"/>
      <c r="F186" s="364"/>
      <c r="G186" s="364"/>
      <c r="H186" s="364"/>
      <c r="I186" s="364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1:256" ht="12.75" customHeight="1" x14ac:dyDescent="0.25">
      <c r="A187" s="26"/>
      <c r="B187" s="26"/>
      <c r="C187" s="296"/>
      <c r="D187" s="363"/>
      <c r="E187" s="364"/>
      <c r="F187" s="364"/>
      <c r="G187" s="364"/>
      <c r="H187" s="364"/>
      <c r="I187" s="364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1:256" ht="12.75" customHeight="1" x14ac:dyDescent="0.25">
      <c r="A188" s="26"/>
      <c r="B188" s="26"/>
      <c r="C188" s="296"/>
      <c r="D188" s="363"/>
      <c r="E188" s="364"/>
      <c r="F188" s="364"/>
      <c r="G188" s="364"/>
      <c r="H188" s="364"/>
      <c r="I188" s="364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1:256" ht="12.75" customHeight="1" x14ac:dyDescent="0.25">
      <c r="A189" s="26"/>
      <c r="B189" s="26"/>
      <c r="C189" s="296"/>
      <c r="D189" s="363"/>
      <c r="E189" s="364"/>
      <c r="F189" s="364"/>
      <c r="G189" s="364"/>
      <c r="H189" s="364"/>
      <c r="I189" s="364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1:256" ht="12.75" customHeight="1" x14ac:dyDescent="0.25">
      <c r="A190" s="26"/>
      <c r="B190" s="26"/>
      <c r="C190" s="296"/>
      <c r="D190" s="363"/>
      <c r="E190" s="364"/>
      <c r="F190" s="364"/>
      <c r="G190" s="364"/>
      <c r="H190" s="364"/>
      <c r="I190" s="364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1:256" ht="12.75" customHeight="1" x14ac:dyDescent="0.25">
      <c r="A191" s="26"/>
      <c r="B191" s="26"/>
      <c r="C191" s="296"/>
      <c r="D191" s="363"/>
      <c r="E191" s="364"/>
      <c r="F191" s="364"/>
      <c r="G191" s="364"/>
      <c r="H191" s="364"/>
      <c r="I191" s="364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1:256" ht="12.75" customHeight="1" x14ac:dyDescent="0.25">
      <c r="A192" s="26"/>
      <c r="B192" s="26"/>
      <c r="C192" s="296"/>
      <c r="D192" s="363"/>
      <c r="E192" s="364"/>
      <c r="F192" s="364"/>
      <c r="G192" s="364"/>
      <c r="H192" s="364"/>
      <c r="I192" s="364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1:256" ht="12.75" customHeight="1" x14ac:dyDescent="0.25">
      <c r="A193" s="26"/>
      <c r="B193" s="26"/>
      <c r="C193" s="296"/>
      <c r="D193" s="363"/>
      <c r="E193" s="364"/>
      <c r="F193" s="364"/>
      <c r="G193" s="364"/>
      <c r="H193" s="364"/>
      <c r="I193" s="364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1:256" ht="12.75" customHeight="1" x14ac:dyDescent="0.25">
      <c r="A194" s="26"/>
      <c r="B194" s="26"/>
      <c r="C194" s="296"/>
      <c r="D194" s="363"/>
      <c r="E194" s="364"/>
      <c r="F194" s="364"/>
      <c r="G194" s="364"/>
      <c r="H194" s="364"/>
      <c r="I194" s="364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1:256" ht="12.75" customHeight="1" x14ac:dyDescent="0.25">
      <c r="A195" s="26"/>
      <c r="B195" s="26"/>
      <c r="C195" s="296"/>
      <c r="D195" s="363"/>
      <c r="E195" s="364"/>
      <c r="F195" s="364"/>
      <c r="G195" s="364"/>
      <c r="H195" s="364"/>
      <c r="I195" s="364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1:256" ht="12.75" customHeight="1" x14ac:dyDescent="0.25">
      <c r="A196" s="26"/>
      <c r="B196" s="26"/>
      <c r="C196" s="296"/>
      <c r="D196" s="363"/>
      <c r="E196" s="364"/>
      <c r="F196" s="364"/>
      <c r="G196" s="364"/>
      <c r="H196" s="364"/>
      <c r="I196" s="364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1:256" ht="12.75" customHeight="1" x14ac:dyDescent="0.25">
      <c r="A197" s="26"/>
      <c r="B197" s="26"/>
      <c r="C197" s="296"/>
      <c r="D197" s="363"/>
      <c r="E197" s="364"/>
      <c r="F197" s="364"/>
      <c r="G197" s="364"/>
      <c r="H197" s="364"/>
      <c r="I197" s="364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1:256" ht="12.75" customHeight="1" x14ac:dyDescent="0.25">
      <c r="A198" s="26"/>
      <c r="B198" s="26"/>
      <c r="C198" s="296"/>
      <c r="D198" s="363"/>
      <c r="E198" s="364"/>
      <c r="F198" s="364"/>
      <c r="G198" s="364"/>
      <c r="H198" s="364"/>
      <c r="I198" s="364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1:256" ht="12.75" customHeight="1" x14ac:dyDescent="0.25">
      <c r="A199" s="26"/>
      <c r="B199" s="26"/>
      <c r="C199" s="296"/>
      <c r="D199" s="363"/>
      <c r="E199" s="364"/>
      <c r="F199" s="364"/>
      <c r="G199" s="364"/>
      <c r="H199" s="364"/>
      <c r="I199" s="364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1:256" ht="12.75" customHeight="1" x14ac:dyDescent="0.25">
      <c r="A200" s="26"/>
      <c r="B200" s="26"/>
      <c r="C200" s="296"/>
      <c r="D200" s="363"/>
      <c r="E200" s="364"/>
      <c r="F200" s="364"/>
      <c r="G200" s="364"/>
      <c r="H200" s="364"/>
      <c r="I200" s="364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ht="12.75" customHeight="1" x14ac:dyDescent="0.25">
      <c r="A201" s="26"/>
      <c r="B201" s="26"/>
      <c r="C201" s="296"/>
      <c r="D201" s="363"/>
      <c r="E201" s="364"/>
      <c r="F201" s="364"/>
      <c r="G201" s="364"/>
      <c r="H201" s="364"/>
      <c r="I201" s="364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ht="12.75" customHeight="1" x14ac:dyDescent="0.25">
      <c r="A202" s="26"/>
      <c r="B202" s="26"/>
      <c r="C202" s="296"/>
      <c r="D202" s="363"/>
      <c r="E202" s="364"/>
      <c r="F202" s="364"/>
      <c r="G202" s="364"/>
      <c r="H202" s="364"/>
      <c r="I202" s="364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ht="12.75" customHeight="1" x14ac:dyDescent="0.25">
      <c r="A203" s="26"/>
      <c r="B203" s="26"/>
      <c r="C203" s="296"/>
      <c r="D203" s="363"/>
      <c r="E203" s="364"/>
      <c r="F203" s="364"/>
      <c r="G203" s="364"/>
      <c r="H203" s="364"/>
      <c r="I203" s="364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ht="12.75" customHeight="1" x14ac:dyDescent="0.25">
      <c r="A204" s="26"/>
      <c r="B204" s="26"/>
      <c r="C204" s="296"/>
      <c r="D204" s="363"/>
      <c r="E204" s="364"/>
      <c r="F204" s="364"/>
      <c r="G204" s="364"/>
      <c r="H204" s="364"/>
      <c r="I204" s="364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ht="12.75" customHeight="1" x14ac:dyDescent="0.25">
      <c r="A205" s="26"/>
      <c r="B205" s="26"/>
      <c r="C205" s="296"/>
      <c r="D205" s="363"/>
      <c r="E205" s="364"/>
      <c r="F205" s="364"/>
      <c r="G205" s="364"/>
      <c r="H205" s="364"/>
      <c r="I205" s="364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ht="12.75" customHeight="1" x14ac:dyDescent="0.25">
      <c r="A206" s="26"/>
      <c r="B206" s="26"/>
      <c r="C206" s="296"/>
      <c r="D206" s="363"/>
      <c r="E206" s="364"/>
      <c r="F206" s="364"/>
      <c r="G206" s="364"/>
      <c r="H206" s="364"/>
      <c r="I206" s="364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ht="12.75" customHeight="1" x14ac:dyDescent="0.25">
      <c r="A207" s="26"/>
      <c r="B207" s="26"/>
      <c r="C207" s="296"/>
      <c r="D207" s="363"/>
      <c r="E207" s="364"/>
      <c r="F207" s="364"/>
      <c r="G207" s="364"/>
      <c r="H207" s="364"/>
      <c r="I207" s="364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ht="12.75" customHeight="1" x14ac:dyDescent="0.25">
      <c r="A208" s="26"/>
      <c r="B208" s="26"/>
      <c r="C208" s="296"/>
      <c r="D208" s="363"/>
      <c r="E208" s="364"/>
      <c r="F208" s="364"/>
      <c r="G208" s="364"/>
      <c r="H208" s="364"/>
      <c r="I208" s="364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ht="12.75" customHeight="1" x14ac:dyDescent="0.25">
      <c r="A209" s="26"/>
      <c r="B209" s="26"/>
      <c r="C209" s="296"/>
      <c r="D209" s="363"/>
      <c r="E209" s="364"/>
      <c r="F209" s="364"/>
      <c r="G209" s="364"/>
      <c r="H209" s="364"/>
      <c r="I209" s="364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ht="12.75" customHeight="1" x14ac:dyDescent="0.25">
      <c r="A210" s="26"/>
      <c r="B210" s="26"/>
      <c r="C210" s="296"/>
      <c r="D210" s="363"/>
      <c r="E210" s="364"/>
      <c r="F210" s="364"/>
      <c r="G210" s="364"/>
      <c r="H210" s="364"/>
      <c r="I210" s="364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ht="12.75" customHeight="1" x14ac:dyDescent="0.25">
      <c r="A211" s="26"/>
      <c r="B211" s="26"/>
      <c r="C211" s="296"/>
      <c r="D211" s="363"/>
      <c r="E211" s="364"/>
      <c r="F211" s="364"/>
      <c r="G211" s="364"/>
      <c r="H211" s="364"/>
      <c r="I211" s="364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ht="12.75" customHeight="1" x14ac:dyDescent="0.25">
      <c r="A212" s="26"/>
      <c r="B212" s="26"/>
      <c r="C212" s="296"/>
      <c r="D212" s="363"/>
      <c r="E212" s="364"/>
      <c r="F212" s="364"/>
      <c r="G212" s="364"/>
      <c r="H212" s="364"/>
      <c r="I212" s="364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ht="12.75" customHeight="1" x14ac:dyDescent="0.25">
      <c r="A213" s="26"/>
      <c r="B213" s="26"/>
      <c r="C213" s="296"/>
      <c r="D213" s="363"/>
      <c r="E213" s="364"/>
      <c r="F213" s="364"/>
      <c r="G213" s="364"/>
      <c r="H213" s="364"/>
      <c r="I213" s="364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ht="12.75" customHeight="1" x14ac:dyDescent="0.25">
      <c r="A214" s="26"/>
      <c r="B214" s="26"/>
      <c r="C214" s="296"/>
      <c r="D214" s="363"/>
      <c r="E214" s="364"/>
      <c r="F214" s="364"/>
      <c r="G214" s="364"/>
      <c r="H214" s="364"/>
      <c r="I214" s="364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ht="12.75" customHeight="1" x14ac:dyDescent="0.25">
      <c r="A215" s="26"/>
      <c r="B215" s="26"/>
      <c r="C215" s="296"/>
      <c r="D215" s="363"/>
      <c r="E215" s="364"/>
      <c r="F215" s="364"/>
      <c r="G215" s="364"/>
      <c r="H215" s="364"/>
      <c r="I215" s="364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ht="12.75" customHeight="1" x14ac:dyDescent="0.25">
      <c r="A216" s="26"/>
      <c r="B216" s="26"/>
      <c r="C216" s="296"/>
      <c r="D216" s="363"/>
      <c r="E216" s="364"/>
      <c r="F216" s="364"/>
      <c r="G216" s="364"/>
      <c r="H216" s="364"/>
      <c r="I216" s="364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ht="12.75" customHeight="1" x14ac:dyDescent="0.25">
      <c r="A217" s="26"/>
      <c r="B217" s="26"/>
      <c r="C217" s="296"/>
      <c r="D217" s="363"/>
      <c r="E217" s="364"/>
      <c r="F217" s="364"/>
      <c r="G217" s="364"/>
      <c r="H217" s="364"/>
      <c r="I217" s="364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ht="12.75" customHeight="1" x14ac:dyDescent="0.25">
      <c r="A218" s="26"/>
      <c r="B218" s="26"/>
      <c r="C218" s="296"/>
      <c r="D218" s="363"/>
      <c r="E218" s="364"/>
      <c r="F218" s="364"/>
      <c r="G218" s="364"/>
      <c r="H218" s="364"/>
      <c r="I218" s="364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ht="12.75" customHeight="1" x14ac:dyDescent="0.25">
      <c r="A219" s="26"/>
      <c r="B219" s="26"/>
      <c r="C219" s="296"/>
      <c r="D219" s="363"/>
      <c r="E219" s="364"/>
      <c r="F219" s="364"/>
      <c r="G219" s="364"/>
      <c r="H219" s="364"/>
      <c r="I219" s="364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ht="12.75" customHeight="1" x14ac:dyDescent="0.25">
      <c r="A220" s="26"/>
      <c r="B220" s="26"/>
      <c r="C220" s="296"/>
      <c r="D220" s="363"/>
      <c r="E220" s="364"/>
      <c r="F220" s="364"/>
      <c r="G220" s="364"/>
      <c r="H220" s="364"/>
      <c r="I220" s="364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ht="12.75" customHeight="1" x14ac:dyDescent="0.25">
      <c r="A221" s="26"/>
      <c r="B221" s="26"/>
      <c r="C221" s="296"/>
      <c r="D221" s="363"/>
      <c r="E221" s="364"/>
      <c r="F221" s="364"/>
      <c r="G221" s="364"/>
      <c r="H221" s="364"/>
      <c r="I221" s="364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ht="12.75" customHeight="1" x14ac:dyDescent="0.25">
      <c r="A222" s="26"/>
      <c r="B222" s="26"/>
      <c r="C222" s="296"/>
      <c r="D222" s="363"/>
      <c r="E222" s="364"/>
      <c r="F222" s="364"/>
      <c r="G222" s="364"/>
      <c r="H222" s="364"/>
      <c r="I222" s="364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ht="12.75" customHeight="1" x14ac:dyDescent="0.25">
      <c r="A223" s="26"/>
      <c r="B223" s="26"/>
      <c r="C223" s="296"/>
      <c r="D223" s="363"/>
      <c r="E223" s="364"/>
      <c r="F223" s="364"/>
      <c r="G223" s="364"/>
      <c r="H223" s="364"/>
      <c r="I223" s="364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ht="12.75" customHeight="1" x14ac:dyDescent="0.25">
      <c r="A224" s="26"/>
      <c r="B224" s="26"/>
      <c r="C224" s="296"/>
      <c r="D224" s="363"/>
      <c r="E224" s="364"/>
      <c r="F224" s="364"/>
      <c r="G224" s="364"/>
      <c r="H224" s="364"/>
      <c r="I224" s="364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ht="12.75" customHeight="1" x14ac:dyDescent="0.25">
      <c r="A225" s="26"/>
      <c r="B225" s="26"/>
      <c r="C225" s="296"/>
      <c r="D225" s="363"/>
      <c r="E225" s="364"/>
      <c r="F225" s="364"/>
      <c r="G225" s="364"/>
      <c r="H225" s="364"/>
      <c r="I225" s="364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ht="12.75" customHeight="1" x14ac:dyDescent="0.25">
      <c r="A226" s="26"/>
      <c r="B226" s="26"/>
      <c r="C226" s="296"/>
      <c r="D226" s="363"/>
      <c r="E226" s="364"/>
      <c r="F226" s="364"/>
      <c r="G226" s="364"/>
      <c r="H226" s="364"/>
      <c r="I226" s="364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ht="12.75" customHeight="1" x14ac:dyDescent="0.25">
      <c r="A227" s="26"/>
      <c r="B227" s="26"/>
      <c r="C227" s="296"/>
      <c r="D227" s="363"/>
      <c r="E227" s="364"/>
      <c r="F227" s="364"/>
      <c r="G227" s="364"/>
      <c r="H227" s="364"/>
      <c r="I227" s="364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ht="12.75" customHeight="1" x14ac:dyDescent="0.25">
      <c r="A228" s="26"/>
      <c r="B228" s="26"/>
      <c r="C228" s="296"/>
      <c r="D228" s="363"/>
      <c r="E228" s="364"/>
      <c r="F228" s="364"/>
      <c r="G228" s="364"/>
      <c r="H228" s="364"/>
      <c r="I228" s="364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ht="12.75" customHeight="1" x14ac:dyDescent="0.25">
      <c r="A229" s="26"/>
      <c r="B229" s="26"/>
      <c r="C229" s="296"/>
      <c r="D229" s="363"/>
      <c r="E229" s="364"/>
      <c r="F229" s="364"/>
      <c r="G229" s="364"/>
      <c r="H229" s="364"/>
      <c r="I229" s="364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ht="12.75" customHeight="1" x14ac:dyDescent="0.25">
      <c r="A230" s="26"/>
      <c r="B230" s="26"/>
      <c r="C230" s="296"/>
      <c r="D230" s="363"/>
      <c r="E230" s="364"/>
      <c r="F230" s="364"/>
      <c r="G230" s="364"/>
      <c r="H230" s="364"/>
      <c r="I230" s="364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ht="12.75" customHeight="1" x14ac:dyDescent="0.25">
      <c r="A231" s="26"/>
      <c r="B231" s="26"/>
      <c r="C231" s="296"/>
      <c r="D231" s="363"/>
      <c r="E231" s="364"/>
      <c r="F231" s="364"/>
      <c r="G231" s="364"/>
      <c r="H231" s="364"/>
      <c r="I231" s="364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ht="12.75" customHeight="1" x14ac:dyDescent="0.25">
      <c r="A232" s="26"/>
      <c r="B232" s="26"/>
      <c r="C232" s="296"/>
      <c r="D232" s="363"/>
      <c r="E232" s="364"/>
      <c r="F232" s="364"/>
      <c r="G232" s="364"/>
      <c r="H232" s="364"/>
      <c r="I232" s="364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ht="12.75" customHeight="1" x14ac:dyDescent="0.25">
      <c r="A233" s="26"/>
      <c r="B233" s="26"/>
      <c r="C233" s="296"/>
      <c r="D233" s="363"/>
      <c r="E233" s="364"/>
      <c r="F233" s="364"/>
      <c r="G233" s="364"/>
      <c r="H233" s="364"/>
      <c r="I233" s="364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ht="12.75" customHeight="1" x14ac:dyDescent="0.25">
      <c r="A234" s="26"/>
      <c r="B234" s="26"/>
      <c r="C234" s="296"/>
      <c r="D234" s="363"/>
      <c r="E234" s="364"/>
      <c r="F234" s="364"/>
      <c r="G234" s="364"/>
      <c r="H234" s="364"/>
      <c r="I234" s="364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ht="12.75" customHeight="1" x14ac:dyDescent="0.25">
      <c r="A235" s="26"/>
      <c r="B235" s="26"/>
      <c r="C235" s="296"/>
      <c r="D235" s="363"/>
      <c r="E235" s="364"/>
      <c r="F235" s="364"/>
      <c r="G235" s="364"/>
      <c r="H235" s="364"/>
      <c r="I235" s="364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ht="12.75" customHeight="1" x14ac:dyDescent="0.25">
      <c r="A236" s="26"/>
      <c r="B236" s="26"/>
      <c r="C236" s="296"/>
      <c r="D236" s="363"/>
      <c r="E236" s="364"/>
      <c r="F236" s="364"/>
      <c r="G236" s="364"/>
      <c r="H236" s="364"/>
      <c r="I236" s="364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ht="12.75" customHeight="1" x14ac:dyDescent="0.25">
      <c r="A237" s="26"/>
      <c r="B237" s="26"/>
      <c r="C237" s="296"/>
      <c r="D237" s="363"/>
      <c r="E237" s="364"/>
      <c r="F237" s="364"/>
      <c r="G237" s="364"/>
      <c r="H237" s="364"/>
      <c r="I237" s="364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ht="12.75" customHeight="1" x14ac:dyDescent="0.25">
      <c r="A238" s="26"/>
      <c r="B238" s="26"/>
      <c r="C238" s="296"/>
      <c r="D238" s="363"/>
      <c r="E238" s="364"/>
      <c r="F238" s="364"/>
      <c r="G238" s="364"/>
      <c r="H238" s="364"/>
      <c r="I238" s="364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ht="12.75" customHeight="1" x14ac:dyDescent="0.25">
      <c r="A239" s="26"/>
      <c r="B239" s="26"/>
      <c r="C239" s="296"/>
      <c r="D239" s="363"/>
      <c r="E239" s="364"/>
      <c r="F239" s="364"/>
      <c r="G239" s="364"/>
      <c r="H239" s="364"/>
      <c r="I239" s="364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ht="12.75" customHeight="1" x14ac:dyDescent="0.25">
      <c r="A240" s="26"/>
      <c r="B240" s="26"/>
      <c r="C240" s="296"/>
      <c r="D240" s="363"/>
      <c r="E240" s="364"/>
      <c r="F240" s="364"/>
      <c r="G240" s="364"/>
      <c r="H240" s="364"/>
      <c r="I240" s="364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ht="12.75" customHeight="1" x14ac:dyDescent="0.25">
      <c r="A241" s="26"/>
      <c r="B241" s="26"/>
      <c r="C241" s="296"/>
      <c r="D241" s="363"/>
      <c r="E241" s="364"/>
      <c r="F241" s="364"/>
      <c r="G241" s="364"/>
      <c r="H241" s="364"/>
      <c r="I241" s="364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ht="12.75" customHeight="1" x14ac:dyDescent="0.25">
      <c r="A242" s="26"/>
      <c r="B242" s="26"/>
      <c r="C242" s="296"/>
      <c r="D242" s="363"/>
      <c r="E242" s="364"/>
      <c r="F242" s="364"/>
      <c r="G242" s="364"/>
      <c r="H242" s="364"/>
      <c r="I242" s="364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ht="12.75" customHeight="1" x14ac:dyDescent="0.25">
      <c r="A243" s="26"/>
      <c r="B243" s="26"/>
      <c r="C243" s="296"/>
      <c r="D243" s="363"/>
      <c r="E243" s="364"/>
      <c r="F243" s="364"/>
      <c r="G243" s="364"/>
      <c r="H243" s="364"/>
      <c r="I243" s="364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ht="12.75" customHeight="1" x14ac:dyDescent="0.25">
      <c r="A244" s="26"/>
      <c r="B244" s="26"/>
      <c r="C244" s="296"/>
      <c r="D244" s="363"/>
      <c r="E244" s="364"/>
      <c r="F244" s="364"/>
      <c r="G244" s="364"/>
      <c r="H244" s="364"/>
      <c r="I244" s="364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ht="12.75" customHeight="1" x14ac:dyDescent="0.25">
      <c r="A245" s="26"/>
      <c r="B245" s="26"/>
      <c r="C245" s="296"/>
      <c r="D245" s="363"/>
      <c r="E245" s="364"/>
      <c r="F245" s="364"/>
      <c r="G245" s="364"/>
      <c r="H245" s="364"/>
      <c r="I245" s="364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ht="12.75" customHeight="1" x14ac:dyDescent="0.25">
      <c r="A246" s="26"/>
      <c r="B246" s="26"/>
      <c r="C246" s="296"/>
      <c r="D246" s="363"/>
      <c r="E246" s="364"/>
      <c r="F246" s="364"/>
      <c r="G246" s="364"/>
      <c r="H246" s="364"/>
      <c r="I246" s="364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ht="12.75" customHeight="1" x14ac:dyDescent="0.25">
      <c r="A247" s="26"/>
      <c r="B247" s="26"/>
      <c r="C247" s="296"/>
      <c r="D247" s="363"/>
      <c r="E247" s="364"/>
      <c r="F247" s="364"/>
      <c r="G247" s="364"/>
      <c r="H247" s="364"/>
      <c r="I247" s="364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ht="12.75" customHeight="1" x14ac:dyDescent="0.25">
      <c r="A248" s="26"/>
      <c r="B248" s="26"/>
      <c r="C248" s="296"/>
      <c r="D248" s="363"/>
      <c r="E248" s="364"/>
      <c r="F248" s="364"/>
      <c r="G248" s="364"/>
      <c r="H248" s="364"/>
      <c r="I248" s="364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ht="12.75" customHeight="1" x14ac:dyDescent="0.25">
      <c r="A249" s="26"/>
      <c r="B249" s="26"/>
      <c r="C249" s="296"/>
      <c r="D249" s="363"/>
      <c r="E249" s="364"/>
      <c r="F249" s="364"/>
      <c r="G249" s="364"/>
      <c r="H249" s="364"/>
      <c r="I249" s="364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ht="12.75" customHeight="1" x14ac:dyDescent="0.25">
      <c r="A250" s="26"/>
      <c r="B250" s="26"/>
      <c r="C250" s="296"/>
      <c r="D250" s="363"/>
      <c r="E250" s="364"/>
      <c r="F250" s="364"/>
      <c r="G250" s="364"/>
      <c r="H250" s="364"/>
      <c r="I250" s="364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ht="12.75" customHeight="1" x14ac:dyDescent="0.25">
      <c r="A251" s="26"/>
      <c r="B251" s="26"/>
      <c r="C251" s="296"/>
      <c r="D251" s="363"/>
      <c r="E251" s="364"/>
      <c r="F251" s="364"/>
      <c r="G251" s="364"/>
      <c r="H251" s="364"/>
      <c r="I251" s="364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ht="12.75" customHeight="1" x14ac:dyDescent="0.25">
      <c r="A252" s="26"/>
      <c r="B252" s="26"/>
      <c r="C252" s="296"/>
      <c r="D252" s="363"/>
      <c r="E252" s="364"/>
      <c r="F252" s="364"/>
      <c r="G252" s="364"/>
      <c r="H252" s="364"/>
      <c r="I252" s="364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ht="12.75" customHeight="1" x14ac:dyDescent="0.25">
      <c r="A253" s="26"/>
      <c r="B253" s="26"/>
      <c r="C253" s="296"/>
      <c r="D253" s="363"/>
      <c r="E253" s="364"/>
      <c r="F253" s="364"/>
      <c r="G253" s="364"/>
      <c r="H253" s="364"/>
      <c r="I253" s="364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ht="12.75" customHeight="1" x14ac:dyDescent="0.25">
      <c r="A254" s="26"/>
      <c r="B254" s="26"/>
      <c r="C254" s="296"/>
      <c r="D254" s="363"/>
      <c r="E254" s="364"/>
      <c r="F254" s="364"/>
      <c r="G254" s="364"/>
      <c r="H254" s="364"/>
      <c r="I254" s="364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ht="12.75" customHeight="1" x14ac:dyDescent="0.25">
      <c r="A255" s="26"/>
      <c r="B255" s="26"/>
      <c r="C255" s="296"/>
      <c r="D255" s="363"/>
      <c r="E255" s="364"/>
      <c r="F255" s="364"/>
      <c r="G255" s="364"/>
      <c r="H255" s="364"/>
      <c r="I255" s="364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ht="12.75" customHeight="1" x14ac:dyDescent="0.25">
      <c r="A256" s="26"/>
      <c r="B256" s="26"/>
      <c r="C256" s="296"/>
      <c r="D256" s="363"/>
      <c r="E256" s="364"/>
      <c r="F256" s="364"/>
      <c r="G256" s="364"/>
      <c r="H256" s="364"/>
      <c r="I256" s="364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256" ht="12.75" customHeight="1" x14ac:dyDescent="0.25">
      <c r="A257" s="26"/>
      <c r="B257" s="26"/>
      <c r="C257" s="296"/>
      <c r="D257" s="363"/>
      <c r="E257" s="364"/>
      <c r="F257" s="364"/>
      <c r="G257" s="364"/>
      <c r="H257" s="364"/>
      <c r="I257" s="364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1:256" ht="12.75" customHeight="1" x14ac:dyDescent="0.25">
      <c r="A258" s="26"/>
      <c r="B258" s="26"/>
      <c r="C258" s="296"/>
      <c r="D258" s="363"/>
      <c r="E258" s="364"/>
      <c r="F258" s="364"/>
      <c r="G258" s="364"/>
      <c r="H258" s="364"/>
      <c r="I258" s="364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1:256" ht="12.75" customHeight="1" x14ac:dyDescent="0.25">
      <c r="A259" s="26"/>
      <c r="B259" s="26"/>
      <c r="C259" s="296"/>
      <c r="D259" s="363"/>
      <c r="E259" s="364"/>
      <c r="F259" s="364"/>
      <c r="G259" s="364"/>
      <c r="H259" s="364"/>
      <c r="I259" s="364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1:256" ht="12.75" customHeight="1" x14ac:dyDescent="0.25">
      <c r="A260" s="26"/>
      <c r="B260" s="26"/>
      <c r="C260" s="296"/>
      <c r="D260" s="363"/>
      <c r="E260" s="364"/>
      <c r="F260" s="364"/>
      <c r="G260" s="364"/>
      <c r="H260" s="364"/>
      <c r="I260" s="364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1:256" ht="12.75" customHeight="1" x14ac:dyDescent="0.25">
      <c r="A261" s="26"/>
      <c r="B261" s="26"/>
      <c r="C261" s="296"/>
      <c r="D261" s="363"/>
      <c r="E261" s="364"/>
      <c r="F261" s="364"/>
      <c r="G261" s="364"/>
      <c r="H261" s="364"/>
      <c r="I261" s="364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1:256" ht="12.75" customHeight="1" x14ac:dyDescent="0.25">
      <c r="A262" s="26"/>
      <c r="B262" s="26"/>
      <c r="C262" s="296"/>
      <c r="D262" s="363"/>
      <c r="E262" s="364"/>
      <c r="F262" s="364"/>
      <c r="G262" s="364"/>
      <c r="H262" s="364"/>
      <c r="I262" s="364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1:256" ht="12.75" customHeight="1" x14ac:dyDescent="0.25">
      <c r="A263" s="26"/>
      <c r="B263" s="26"/>
      <c r="C263" s="296"/>
      <c r="D263" s="363"/>
      <c r="E263" s="364"/>
      <c r="F263" s="364"/>
      <c r="G263" s="364"/>
      <c r="H263" s="364"/>
      <c r="I263" s="364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1:256" ht="12.75" customHeight="1" x14ac:dyDescent="0.25">
      <c r="A264" s="26"/>
      <c r="B264" s="26"/>
      <c r="C264" s="296"/>
      <c r="D264" s="363"/>
      <c r="E264" s="364"/>
      <c r="F264" s="364"/>
      <c r="G264" s="364"/>
      <c r="H264" s="364"/>
      <c r="I264" s="364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1:256" ht="12.75" customHeight="1" x14ac:dyDescent="0.25">
      <c r="A265" s="26"/>
      <c r="B265" s="26"/>
      <c r="C265" s="296"/>
      <c r="D265" s="363"/>
      <c r="E265" s="364"/>
      <c r="F265" s="364"/>
      <c r="G265" s="364"/>
      <c r="H265" s="364"/>
      <c r="I265" s="364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1:256" ht="12.75" customHeight="1" x14ac:dyDescent="0.25">
      <c r="A266" s="26"/>
      <c r="B266" s="26"/>
      <c r="C266" s="296"/>
      <c r="D266" s="363"/>
      <c r="E266" s="364"/>
      <c r="F266" s="364"/>
      <c r="G266" s="364"/>
      <c r="H266" s="364"/>
      <c r="I266" s="364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1:256" ht="12.75" customHeight="1" x14ac:dyDescent="0.25">
      <c r="A267" s="26"/>
      <c r="B267" s="26"/>
      <c r="C267" s="296"/>
      <c r="D267" s="363"/>
      <c r="E267" s="364"/>
      <c r="F267" s="364"/>
      <c r="G267" s="364"/>
      <c r="H267" s="364"/>
      <c r="I267" s="364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1:256" ht="12.75" customHeight="1" x14ac:dyDescent="0.25">
      <c r="A268" s="26"/>
      <c r="B268" s="26"/>
      <c r="C268" s="296"/>
      <c r="D268" s="363"/>
      <c r="E268" s="364"/>
      <c r="F268" s="364"/>
      <c r="G268" s="364"/>
      <c r="H268" s="364"/>
      <c r="I268" s="364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1:256" ht="12.75" customHeight="1" x14ac:dyDescent="0.25">
      <c r="A269" s="26"/>
      <c r="B269" s="26"/>
      <c r="C269" s="296"/>
      <c r="D269" s="363"/>
      <c r="E269" s="364"/>
      <c r="F269" s="364"/>
      <c r="G269" s="364"/>
      <c r="H269" s="364"/>
      <c r="I269" s="364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1:256" ht="12.75" customHeight="1" x14ac:dyDescent="0.25">
      <c r="A270" s="26"/>
      <c r="B270" s="26"/>
      <c r="C270" s="296"/>
      <c r="D270" s="363"/>
      <c r="E270" s="364"/>
      <c r="F270" s="364"/>
      <c r="G270" s="364"/>
      <c r="H270" s="364"/>
      <c r="I270" s="364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1:256" ht="12.75" customHeight="1" x14ac:dyDescent="0.25">
      <c r="A271" s="26"/>
      <c r="B271" s="26"/>
      <c r="C271" s="296"/>
      <c r="D271" s="363"/>
      <c r="E271" s="364"/>
      <c r="F271" s="364"/>
      <c r="G271" s="364"/>
      <c r="H271" s="364"/>
      <c r="I271" s="364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1:256" ht="12.75" customHeight="1" x14ac:dyDescent="0.25">
      <c r="A272" s="26"/>
      <c r="B272" s="26"/>
      <c r="C272" s="296"/>
      <c r="D272" s="363"/>
      <c r="E272" s="364"/>
      <c r="F272" s="364"/>
      <c r="G272" s="364"/>
      <c r="H272" s="364"/>
      <c r="I272" s="364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1:256" ht="12.75" customHeight="1" x14ac:dyDescent="0.25">
      <c r="A273" s="26"/>
      <c r="B273" s="26"/>
      <c r="C273" s="296"/>
      <c r="D273" s="363"/>
      <c r="E273" s="364"/>
      <c r="F273" s="364"/>
      <c r="G273" s="364"/>
      <c r="H273" s="364"/>
      <c r="I273" s="364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1:256" ht="12.75" customHeight="1" x14ac:dyDescent="0.25">
      <c r="A274" s="26"/>
      <c r="B274" s="26"/>
      <c r="C274" s="296"/>
      <c r="D274" s="363"/>
      <c r="E274" s="364"/>
      <c r="F274" s="364"/>
      <c r="G274" s="364"/>
      <c r="H274" s="364"/>
      <c r="I274" s="364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1:256" ht="12.75" customHeight="1" x14ac:dyDescent="0.25">
      <c r="A275" s="26"/>
      <c r="B275" s="26"/>
      <c r="C275" s="296"/>
      <c r="D275" s="363"/>
      <c r="E275" s="364"/>
      <c r="F275" s="364"/>
      <c r="G275" s="364"/>
      <c r="H275" s="364"/>
      <c r="I275" s="364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1:256" ht="12.75" customHeight="1" x14ac:dyDescent="0.25">
      <c r="A276" s="26"/>
      <c r="B276" s="26"/>
      <c r="C276" s="296"/>
      <c r="D276" s="363"/>
      <c r="E276" s="364"/>
      <c r="F276" s="364"/>
      <c r="G276" s="364"/>
      <c r="H276" s="364"/>
      <c r="I276" s="364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1:256" ht="12.75" customHeight="1" x14ac:dyDescent="0.25">
      <c r="A277" s="26"/>
      <c r="B277" s="26"/>
      <c r="C277" s="296"/>
      <c r="D277" s="363"/>
      <c r="E277" s="364"/>
      <c r="F277" s="364"/>
      <c r="G277" s="364"/>
      <c r="H277" s="364"/>
      <c r="I277" s="364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1:256" ht="12.75" customHeight="1" x14ac:dyDescent="0.25">
      <c r="A278" s="26"/>
      <c r="B278" s="26"/>
      <c r="C278" s="296"/>
      <c r="D278" s="363"/>
      <c r="E278" s="364"/>
      <c r="F278" s="364"/>
      <c r="G278" s="364"/>
      <c r="H278" s="364"/>
      <c r="I278" s="364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1:256" ht="12.75" customHeight="1" x14ac:dyDescent="0.25">
      <c r="A279" s="26"/>
      <c r="B279" s="26"/>
      <c r="C279" s="296"/>
      <c r="D279" s="363"/>
      <c r="E279" s="364"/>
      <c r="F279" s="364"/>
      <c r="G279" s="364"/>
      <c r="H279" s="364"/>
      <c r="I279" s="364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1:256" ht="12.75" customHeight="1" x14ac:dyDescent="0.25">
      <c r="A280" s="26"/>
      <c r="B280" s="26"/>
      <c r="C280" s="296"/>
      <c r="D280" s="363"/>
      <c r="E280" s="364"/>
      <c r="F280" s="364"/>
      <c r="G280" s="364"/>
      <c r="H280" s="364"/>
      <c r="I280" s="364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1:256" ht="12.75" customHeight="1" x14ac:dyDescent="0.25">
      <c r="A281" s="26"/>
      <c r="B281" s="26"/>
      <c r="C281" s="296"/>
      <c r="D281" s="363"/>
      <c r="E281" s="364"/>
      <c r="F281" s="364"/>
      <c r="G281" s="364"/>
      <c r="H281" s="364"/>
      <c r="I281" s="364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1:256" ht="12.75" customHeight="1" x14ac:dyDescent="0.25">
      <c r="A282" s="26"/>
      <c r="B282" s="26"/>
      <c r="C282" s="296"/>
      <c r="D282" s="363"/>
      <c r="E282" s="364"/>
      <c r="F282" s="364"/>
      <c r="G282" s="364"/>
      <c r="H282" s="364"/>
      <c r="I282" s="364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1:256" ht="12.75" customHeight="1" x14ac:dyDescent="0.25">
      <c r="A283" s="26"/>
      <c r="B283" s="26"/>
      <c r="C283" s="296"/>
      <c r="D283" s="363"/>
      <c r="E283" s="364"/>
      <c r="F283" s="364"/>
      <c r="G283" s="364"/>
      <c r="H283" s="364"/>
      <c r="I283" s="364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1:256" ht="12.75" customHeight="1" x14ac:dyDescent="0.25">
      <c r="A284" s="26"/>
      <c r="B284" s="26"/>
      <c r="C284" s="296"/>
      <c r="D284" s="363"/>
      <c r="E284" s="364"/>
      <c r="F284" s="364"/>
      <c r="G284" s="364"/>
      <c r="H284" s="364"/>
      <c r="I284" s="364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1:256" ht="12.75" customHeight="1" x14ac:dyDescent="0.25">
      <c r="A285" s="26"/>
      <c r="B285" s="26"/>
      <c r="C285" s="296"/>
      <c r="D285" s="363"/>
      <c r="E285" s="364"/>
      <c r="F285" s="364"/>
      <c r="G285" s="364"/>
      <c r="H285" s="364"/>
      <c r="I285" s="364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1:256" ht="12.75" customHeight="1" x14ac:dyDescent="0.25">
      <c r="A286" s="26"/>
      <c r="B286" s="26"/>
      <c r="C286" s="296"/>
      <c r="D286" s="363"/>
      <c r="E286" s="364"/>
      <c r="F286" s="364"/>
      <c r="G286" s="364"/>
      <c r="H286" s="364"/>
      <c r="I286" s="364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1:256" ht="12.75" customHeight="1" x14ac:dyDescent="0.25">
      <c r="A287" s="26"/>
      <c r="B287" s="26"/>
      <c r="C287" s="296"/>
      <c r="D287" s="363"/>
      <c r="E287" s="364"/>
      <c r="F287" s="364"/>
      <c r="G287" s="364"/>
      <c r="H287" s="364"/>
      <c r="I287" s="364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1:256" ht="12.75" customHeight="1" x14ac:dyDescent="0.25">
      <c r="A288" s="26"/>
      <c r="B288" s="26"/>
      <c r="C288" s="296"/>
      <c r="D288" s="363"/>
      <c r="E288" s="364"/>
      <c r="F288" s="364"/>
      <c r="G288" s="364"/>
      <c r="H288" s="364"/>
      <c r="I288" s="364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1:256" ht="12.75" customHeight="1" x14ac:dyDescent="0.25">
      <c r="A289" s="26"/>
      <c r="B289" s="26"/>
      <c r="C289" s="296"/>
      <c r="D289" s="363"/>
      <c r="E289" s="364"/>
      <c r="F289" s="364"/>
      <c r="G289" s="364"/>
      <c r="H289" s="364"/>
      <c r="I289" s="364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1:256" ht="12.75" customHeight="1" x14ac:dyDescent="0.25">
      <c r="A290" s="26"/>
      <c r="B290" s="26"/>
      <c r="C290" s="296"/>
      <c r="D290" s="363"/>
      <c r="E290" s="364"/>
      <c r="F290" s="364"/>
      <c r="G290" s="364"/>
      <c r="H290" s="364"/>
      <c r="I290" s="364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1:256" ht="12.75" customHeight="1" x14ac:dyDescent="0.25">
      <c r="A291" s="26"/>
      <c r="B291" s="26"/>
      <c r="C291" s="296"/>
      <c r="D291" s="363"/>
      <c r="E291" s="364"/>
      <c r="F291" s="364"/>
      <c r="G291" s="364"/>
      <c r="H291" s="364"/>
      <c r="I291" s="364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1:256" ht="12.75" customHeight="1" x14ac:dyDescent="0.25">
      <c r="A292" s="26"/>
      <c r="B292" s="26"/>
      <c r="C292" s="296"/>
      <c r="D292" s="363"/>
      <c r="E292" s="364"/>
      <c r="F292" s="364"/>
      <c r="G292" s="364"/>
      <c r="H292" s="364"/>
      <c r="I292" s="364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1:256" ht="12.75" customHeight="1" x14ac:dyDescent="0.25">
      <c r="A293" s="26"/>
      <c r="B293" s="26"/>
      <c r="C293" s="296"/>
      <c r="D293" s="363"/>
      <c r="E293" s="364"/>
      <c r="F293" s="364"/>
      <c r="G293" s="364"/>
      <c r="H293" s="364"/>
      <c r="I293" s="364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1:256" ht="12.75" customHeight="1" x14ac:dyDescent="0.25">
      <c r="A294" s="26"/>
      <c r="B294" s="26"/>
      <c r="C294" s="296"/>
      <c r="D294" s="363"/>
      <c r="E294" s="364"/>
      <c r="F294" s="364"/>
      <c r="G294" s="364"/>
      <c r="H294" s="364"/>
      <c r="I294" s="364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1:256" ht="12.75" customHeight="1" x14ac:dyDescent="0.25">
      <c r="A295" s="26"/>
      <c r="B295" s="26"/>
      <c r="C295" s="296"/>
      <c r="D295" s="363"/>
      <c r="E295" s="364"/>
      <c r="F295" s="364"/>
      <c r="G295" s="364"/>
      <c r="H295" s="364"/>
      <c r="I295" s="364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1:256" ht="12.75" customHeight="1" x14ac:dyDescent="0.25">
      <c r="A296" s="26"/>
      <c r="B296" s="26"/>
      <c r="C296" s="296"/>
      <c r="D296" s="363"/>
      <c r="E296" s="364"/>
      <c r="F296" s="364"/>
      <c r="G296" s="364"/>
      <c r="H296" s="364"/>
      <c r="I296" s="364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1:256" ht="12.75" customHeight="1" x14ac:dyDescent="0.25">
      <c r="A297" s="26"/>
      <c r="B297" s="26"/>
      <c r="C297" s="296"/>
      <c r="D297" s="363"/>
      <c r="E297" s="364"/>
      <c r="F297" s="364"/>
      <c r="G297" s="364"/>
      <c r="H297" s="364"/>
      <c r="I297" s="364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1:256" ht="12.75" customHeight="1" x14ac:dyDescent="0.25">
      <c r="A298" s="26"/>
      <c r="B298" s="26"/>
      <c r="C298" s="296"/>
      <c r="D298" s="363"/>
      <c r="E298" s="364"/>
      <c r="F298" s="364"/>
      <c r="G298" s="364"/>
      <c r="H298" s="364"/>
      <c r="I298" s="364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1:256" ht="12.75" customHeight="1" x14ac:dyDescent="0.25">
      <c r="A299" s="26"/>
      <c r="B299" s="26"/>
      <c r="C299" s="296"/>
      <c r="D299" s="363"/>
      <c r="E299" s="364"/>
      <c r="F299" s="364"/>
      <c r="G299" s="364"/>
      <c r="H299" s="364"/>
      <c r="I299" s="364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1:256" ht="12.75" customHeight="1" x14ac:dyDescent="0.25">
      <c r="A300" s="26"/>
      <c r="B300" s="26"/>
      <c r="C300" s="296"/>
      <c r="D300" s="363"/>
      <c r="E300" s="364"/>
      <c r="F300" s="364"/>
      <c r="G300" s="364"/>
      <c r="H300" s="364"/>
      <c r="I300" s="364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1:256" ht="12.75" customHeight="1" x14ac:dyDescent="0.25">
      <c r="A301" s="26"/>
      <c r="B301" s="26"/>
      <c r="C301" s="296"/>
      <c r="D301" s="363"/>
      <c r="E301" s="364"/>
      <c r="F301" s="364"/>
      <c r="G301" s="364"/>
      <c r="H301" s="364"/>
      <c r="I301" s="364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1:256" ht="12.75" customHeight="1" x14ac:dyDescent="0.25">
      <c r="A302" s="26"/>
      <c r="B302" s="26"/>
      <c r="C302" s="296"/>
      <c r="D302" s="363"/>
      <c r="E302" s="364"/>
      <c r="F302" s="364"/>
      <c r="G302" s="364"/>
      <c r="H302" s="364"/>
      <c r="I302" s="364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1:256" ht="12.75" customHeight="1" x14ac:dyDescent="0.25">
      <c r="A303" s="26"/>
      <c r="B303" s="26"/>
      <c r="C303" s="296"/>
      <c r="D303" s="363"/>
      <c r="E303" s="364"/>
      <c r="F303" s="364"/>
      <c r="G303" s="364"/>
      <c r="H303" s="364"/>
      <c r="I303" s="364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1:256" ht="12.75" customHeight="1" x14ac:dyDescent="0.25">
      <c r="A304" s="26"/>
      <c r="B304" s="26"/>
      <c r="C304" s="296"/>
      <c r="D304" s="363"/>
      <c r="E304" s="364"/>
      <c r="F304" s="364"/>
      <c r="G304" s="364"/>
      <c r="H304" s="364"/>
      <c r="I304" s="364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1:256" ht="12.75" customHeight="1" x14ac:dyDescent="0.25">
      <c r="A305" s="26"/>
      <c r="B305" s="26"/>
      <c r="C305" s="296"/>
      <c r="D305" s="363"/>
      <c r="E305" s="364"/>
      <c r="F305" s="364"/>
      <c r="G305" s="364"/>
      <c r="H305" s="364"/>
      <c r="I305" s="364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1:256" ht="12.75" customHeight="1" x14ac:dyDescent="0.25">
      <c r="A306" s="26"/>
      <c r="B306" s="26"/>
      <c r="C306" s="296"/>
      <c r="D306" s="363"/>
      <c r="E306" s="364"/>
      <c r="F306" s="364"/>
      <c r="G306" s="364"/>
      <c r="H306" s="364"/>
      <c r="I306" s="364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1:256" ht="12.75" customHeight="1" x14ac:dyDescent="0.25">
      <c r="A307" s="26"/>
      <c r="B307" s="26"/>
      <c r="C307" s="296"/>
      <c r="D307" s="363"/>
      <c r="E307" s="364"/>
      <c r="F307" s="364"/>
      <c r="G307" s="364"/>
      <c r="H307" s="364"/>
      <c r="I307" s="364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1:256" ht="12.75" customHeight="1" x14ac:dyDescent="0.25">
      <c r="A308" s="26"/>
      <c r="B308" s="26"/>
      <c r="C308" s="296"/>
      <c r="D308" s="363"/>
      <c r="E308" s="364"/>
      <c r="F308" s="364"/>
      <c r="G308" s="364"/>
      <c r="H308" s="364"/>
      <c r="I308" s="364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1:256" ht="12.75" customHeight="1" x14ac:dyDescent="0.25">
      <c r="A309" s="26"/>
      <c r="B309" s="26"/>
      <c r="C309" s="296"/>
      <c r="D309" s="363"/>
      <c r="E309" s="364"/>
      <c r="F309" s="364"/>
      <c r="G309" s="364"/>
      <c r="H309" s="364"/>
      <c r="I309" s="364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1:256" ht="12.75" customHeight="1" x14ac:dyDescent="0.25">
      <c r="A310" s="26"/>
      <c r="B310" s="26"/>
      <c r="C310" s="296"/>
      <c r="D310" s="363"/>
      <c r="E310" s="364"/>
      <c r="F310" s="364"/>
      <c r="G310" s="364"/>
      <c r="H310" s="364"/>
      <c r="I310" s="364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1:256" ht="12.75" customHeight="1" x14ac:dyDescent="0.25">
      <c r="A311" s="26"/>
      <c r="B311" s="26"/>
      <c r="C311" s="296"/>
      <c r="D311" s="363"/>
      <c r="E311" s="364"/>
      <c r="F311" s="364"/>
      <c r="G311" s="364"/>
      <c r="H311" s="364"/>
      <c r="I311" s="364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1:256" ht="12.75" customHeight="1" x14ac:dyDescent="0.25">
      <c r="A312" s="26"/>
      <c r="B312" s="26"/>
      <c r="C312" s="296"/>
      <c r="D312" s="363"/>
      <c r="E312" s="364"/>
      <c r="F312" s="364"/>
      <c r="G312" s="364"/>
      <c r="H312" s="364"/>
      <c r="I312" s="364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1:256" ht="12.75" customHeight="1" x14ac:dyDescent="0.25">
      <c r="A313" s="26"/>
      <c r="B313" s="26"/>
      <c r="C313" s="296"/>
      <c r="D313" s="363"/>
      <c r="E313" s="364"/>
      <c r="F313" s="364"/>
      <c r="G313" s="364"/>
      <c r="H313" s="364"/>
      <c r="I313" s="364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1:256" ht="12.75" customHeight="1" x14ac:dyDescent="0.25">
      <c r="A314" s="26"/>
      <c r="B314" s="26"/>
      <c r="C314" s="296"/>
      <c r="D314" s="363"/>
      <c r="E314" s="364"/>
      <c r="F314" s="364"/>
      <c r="G314" s="364"/>
      <c r="H314" s="364"/>
      <c r="I314" s="364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1:256" ht="12.75" customHeight="1" x14ac:dyDescent="0.25">
      <c r="A315" s="26"/>
      <c r="B315" s="26"/>
      <c r="C315" s="296"/>
      <c r="D315" s="363"/>
      <c r="E315" s="364"/>
      <c r="F315" s="364"/>
      <c r="G315" s="364"/>
      <c r="H315" s="364"/>
      <c r="I315" s="364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1:256" ht="12.75" customHeight="1" x14ac:dyDescent="0.25">
      <c r="A316" s="26"/>
      <c r="B316" s="26"/>
      <c r="C316" s="296"/>
      <c r="D316" s="363"/>
      <c r="E316" s="364"/>
      <c r="F316" s="364"/>
      <c r="G316" s="364"/>
      <c r="H316" s="364"/>
      <c r="I316" s="364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1:256" ht="12.75" customHeight="1" x14ac:dyDescent="0.25">
      <c r="A317" s="26"/>
      <c r="B317" s="26"/>
      <c r="C317" s="296"/>
      <c r="D317" s="363"/>
      <c r="E317" s="364"/>
      <c r="F317" s="364"/>
      <c r="G317" s="364"/>
      <c r="H317" s="364"/>
      <c r="I317" s="364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1:256" ht="12.75" customHeight="1" x14ac:dyDescent="0.25">
      <c r="A318" s="26"/>
      <c r="B318" s="26"/>
      <c r="C318" s="296"/>
      <c r="D318" s="363"/>
      <c r="E318" s="364"/>
      <c r="F318" s="364"/>
      <c r="G318" s="364"/>
      <c r="H318" s="364"/>
      <c r="I318" s="364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1:256" ht="12.75" customHeight="1" x14ac:dyDescent="0.25">
      <c r="A319" s="26"/>
      <c r="B319" s="26"/>
      <c r="C319" s="296"/>
      <c r="D319" s="363"/>
      <c r="E319" s="364"/>
      <c r="F319" s="364"/>
      <c r="G319" s="364"/>
      <c r="H319" s="364"/>
      <c r="I319" s="364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1:256" ht="12.75" customHeight="1" x14ac:dyDescent="0.25">
      <c r="A320" s="26"/>
      <c r="B320" s="26"/>
      <c r="C320" s="296"/>
      <c r="D320" s="363"/>
      <c r="E320" s="364"/>
      <c r="F320" s="364"/>
      <c r="G320" s="364"/>
      <c r="H320" s="364"/>
      <c r="I320" s="364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1:256" ht="12.75" customHeight="1" x14ac:dyDescent="0.25">
      <c r="A321" s="26"/>
      <c r="B321" s="26"/>
      <c r="C321" s="296"/>
      <c r="D321" s="363"/>
      <c r="E321" s="364"/>
      <c r="F321" s="364"/>
      <c r="G321" s="364"/>
      <c r="H321" s="364"/>
      <c r="I321" s="364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1:256" ht="12.75" customHeight="1" x14ac:dyDescent="0.25">
      <c r="A322" s="26"/>
      <c r="B322" s="26"/>
      <c r="C322" s="296"/>
      <c r="D322" s="363"/>
      <c r="E322" s="364"/>
      <c r="F322" s="364"/>
      <c r="G322" s="364"/>
      <c r="H322" s="364"/>
      <c r="I322" s="364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1:256" ht="12.75" customHeight="1" x14ac:dyDescent="0.25">
      <c r="A323" s="26"/>
      <c r="B323" s="26"/>
      <c r="C323" s="296"/>
      <c r="D323" s="363"/>
      <c r="E323" s="364"/>
      <c r="F323" s="364"/>
      <c r="G323" s="364"/>
      <c r="H323" s="364"/>
      <c r="I323" s="364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1:256" ht="12.75" customHeight="1" x14ac:dyDescent="0.25">
      <c r="A324" s="26"/>
      <c r="B324" s="26"/>
      <c r="C324" s="296"/>
      <c r="D324" s="363"/>
      <c r="E324" s="364"/>
      <c r="F324" s="364"/>
      <c r="G324" s="364"/>
      <c r="H324" s="364"/>
      <c r="I324" s="364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1:256" ht="12.75" customHeight="1" x14ac:dyDescent="0.25">
      <c r="A325" s="26"/>
      <c r="B325" s="26"/>
      <c r="C325" s="296"/>
      <c r="D325" s="363"/>
      <c r="E325" s="364"/>
      <c r="F325" s="364"/>
      <c r="G325" s="364"/>
      <c r="H325" s="364"/>
      <c r="I325" s="364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  <row r="326" spans="1:256" ht="12.75" customHeight="1" x14ac:dyDescent="0.25">
      <c r="A326" s="26"/>
      <c r="B326" s="26"/>
      <c r="C326" s="296"/>
      <c r="D326" s="363"/>
      <c r="E326" s="364"/>
      <c r="F326" s="364"/>
      <c r="G326" s="364"/>
      <c r="H326" s="364"/>
      <c r="I326" s="364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  <c r="DE326" s="26"/>
      <c r="DF326" s="26"/>
      <c r="DG326" s="26"/>
      <c r="DH326" s="26"/>
      <c r="DI326" s="26"/>
      <c r="DJ326" s="26"/>
      <c r="DK326" s="26"/>
      <c r="DL326" s="26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  <c r="DY326" s="26"/>
      <c r="DZ326" s="26"/>
      <c r="EA326" s="26"/>
      <c r="EB326" s="26"/>
      <c r="EC326" s="26"/>
      <c r="ED326" s="26"/>
      <c r="EE326" s="26"/>
      <c r="EF326" s="26"/>
      <c r="EG326" s="26"/>
      <c r="EH326" s="26"/>
      <c r="EI326" s="26"/>
      <c r="EJ326" s="26"/>
      <c r="EK326" s="26"/>
      <c r="EL326" s="26"/>
      <c r="EM326" s="26"/>
      <c r="EN326" s="26"/>
      <c r="EO326" s="26"/>
      <c r="EP326" s="26"/>
      <c r="EQ326" s="26"/>
      <c r="ER326" s="26"/>
      <c r="ES326" s="26"/>
      <c r="ET326" s="26"/>
      <c r="EU326" s="26"/>
      <c r="EV326" s="26"/>
      <c r="EW326" s="26"/>
      <c r="EX326" s="26"/>
      <c r="EY326" s="26"/>
      <c r="EZ326" s="26"/>
      <c r="FA326" s="26"/>
      <c r="FB326" s="26"/>
      <c r="FC326" s="26"/>
      <c r="FD326" s="26"/>
      <c r="FE326" s="26"/>
      <c r="FF326" s="26"/>
      <c r="FG326" s="26"/>
      <c r="FH326" s="26"/>
      <c r="FI326" s="26"/>
      <c r="FJ326" s="26"/>
      <c r="FK326" s="26"/>
      <c r="FL326" s="26"/>
      <c r="FM326" s="26"/>
      <c r="FN326" s="26"/>
      <c r="FO326" s="26"/>
      <c r="FP326" s="26"/>
      <c r="FQ326" s="26"/>
      <c r="FR326" s="26"/>
      <c r="FS326" s="26"/>
      <c r="FT326" s="26"/>
      <c r="FU326" s="26"/>
      <c r="FV326" s="26"/>
      <c r="FW326" s="26"/>
      <c r="FX326" s="26"/>
      <c r="FY326" s="26"/>
      <c r="FZ326" s="26"/>
      <c r="GA326" s="26"/>
      <c r="GB326" s="26"/>
      <c r="GC326" s="26"/>
      <c r="GD326" s="26"/>
      <c r="GE326" s="26"/>
      <c r="GF326" s="26"/>
      <c r="GG326" s="26"/>
      <c r="GH326" s="26"/>
      <c r="GI326" s="26"/>
      <c r="GJ326" s="26"/>
      <c r="GK326" s="26"/>
      <c r="GL326" s="26"/>
      <c r="GM326" s="26"/>
      <c r="GN326" s="26"/>
      <c r="GO326" s="26"/>
      <c r="GP326" s="26"/>
      <c r="GQ326" s="26"/>
      <c r="GR326" s="26"/>
      <c r="GS326" s="26"/>
      <c r="GT326" s="26"/>
      <c r="GU326" s="26"/>
      <c r="GV326" s="26"/>
      <c r="GW326" s="26"/>
      <c r="GX326" s="26"/>
      <c r="GY326" s="26"/>
      <c r="GZ326" s="26"/>
      <c r="HA326" s="26"/>
      <c r="HB326" s="26"/>
      <c r="HC326" s="26"/>
      <c r="HD326" s="26"/>
      <c r="HE326" s="26"/>
      <c r="HF326" s="26"/>
      <c r="HG326" s="26"/>
      <c r="HH326" s="26"/>
      <c r="HI326" s="26"/>
      <c r="HJ326" s="26"/>
      <c r="HK326" s="26"/>
      <c r="HL326" s="26"/>
      <c r="HM326" s="26"/>
      <c r="HN326" s="26"/>
      <c r="HO326" s="26"/>
      <c r="HP326" s="26"/>
      <c r="HQ326" s="26"/>
      <c r="HR326" s="26"/>
      <c r="HS326" s="26"/>
      <c r="HT326" s="26"/>
      <c r="HU326" s="26"/>
      <c r="HV326" s="26"/>
      <c r="HW326" s="26"/>
      <c r="HX326" s="26"/>
      <c r="HY326" s="26"/>
      <c r="HZ326" s="26"/>
      <c r="IA326" s="26"/>
      <c r="IB326" s="26"/>
      <c r="IC326" s="26"/>
      <c r="ID326" s="26"/>
      <c r="IE326" s="26"/>
      <c r="IF326" s="26"/>
      <c r="IG326" s="26"/>
      <c r="IH326" s="26"/>
      <c r="II326" s="26"/>
      <c r="IJ326" s="26"/>
      <c r="IK326" s="26"/>
      <c r="IL326" s="26"/>
      <c r="IM326" s="26"/>
      <c r="IN326" s="26"/>
      <c r="IO326" s="26"/>
      <c r="IP326" s="26"/>
      <c r="IQ326" s="26"/>
      <c r="IR326" s="26"/>
      <c r="IS326" s="26"/>
      <c r="IT326" s="26"/>
      <c r="IU326" s="26"/>
      <c r="IV326" s="26"/>
    </row>
    <row r="327" spans="1:256" ht="12.75" customHeight="1" x14ac:dyDescent="0.25">
      <c r="A327" s="26"/>
      <c r="B327" s="26"/>
      <c r="C327" s="296"/>
      <c r="D327" s="363"/>
      <c r="E327" s="364"/>
      <c r="F327" s="364"/>
      <c r="G327" s="364"/>
      <c r="H327" s="364"/>
      <c r="I327" s="364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  <c r="DE327" s="26"/>
      <c r="DF327" s="26"/>
      <c r="DG327" s="26"/>
      <c r="DH327" s="26"/>
      <c r="DI327" s="26"/>
      <c r="DJ327" s="26"/>
      <c r="DK327" s="26"/>
      <c r="DL327" s="26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  <c r="DY327" s="26"/>
      <c r="DZ327" s="26"/>
      <c r="EA327" s="26"/>
      <c r="EB327" s="26"/>
      <c r="EC327" s="26"/>
      <c r="ED327" s="26"/>
      <c r="EE327" s="26"/>
      <c r="EF327" s="26"/>
      <c r="EG327" s="26"/>
      <c r="EH327" s="26"/>
      <c r="EI327" s="26"/>
      <c r="EJ327" s="26"/>
      <c r="EK327" s="26"/>
      <c r="EL327" s="26"/>
      <c r="EM327" s="26"/>
      <c r="EN327" s="26"/>
      <c r="EO327" s="26"/>
      <c r="EP327" s="26"/>
      <c r="EQ327" s="26"/>
      <c r="ER327" s="26"/>
      <c r="ES327" s="26"/>
      <c r="ET327" s="26"/>
      <c r="EU327" s="26"/>
      <c r="EV327" s="26"/>
      <c r="EW327" s="26"/>
      <c r="EX327" s="26"/>
      <c r="EY327" s="26"/>
      <c r="EZ327" s="26"/>
      <c r="FA327" s="26"/>
      <c r="FB327" s="26"/>
      <c r="FC327" s="26"/>
      <c r="FD327" s="26"/>
      <c r="FE327" s="26"/>
      <c r="FF327" s="26"/>
      <c r="FG327" s="26"/>
      <c r="FH327" s="26"/>
      <c r="FI327" s="26"/>
      <c r="FJ327" s="26"/>
      <c r="FK327" s="26"/>
      <c r="FL327" s="26"/>
      <c r="FM327" s="26"/>
      <c r="FN327" s="26"/>
      <c r="FO327" s="26"/>
      <c r="FP327" s="26"/>
      <c r="FQ327" s="26"/>
      <c r="FR327" s="26"/>
      <c r="FS327" s="26"/>
      <c r="FT327" s="26"/>
      <c r="FU327" s="26"/>
      <c r="FV327" s="26"/>
      <c r="FW327" s="26"/>
      <c r="FX327" s="26"/>
      <c r="FY327" s="26"/>
      <c r="FZ327" s="26"/>
      <c r="GA327" s="26"/>
      <c r="GB327" s="26"/>
      <c r="GC327" s="26"/>
      <c r="GD327" s="26"/>
      <c r="GE327" s="26"/>
      <c r="GF327" s="26"/>
      <c r="GG327" s="26"/>
      <c r="GH327" s="26"/>
      <c r="GI327" s="26"/>
      <c r="GJ327" s="26"/>
      <c r="GK327" s="26"/>
      <c r="GL327" s="26"/>
      <c r="GM327" s="26"/>
      <c r="GN327" s="26"/>
      <c r="GO327" s="26"/>
      <c r="GP327" s="26"/>
      <c r="GQ327" s="26"/>
      <c r="GR327" s="26"/>
      <c r="GS327" s="26"/>
      <c r="GT327" s="26"/>
      <c r="GU327" s="26"/>
      <c r="GV327" s="26"/>
      <c r="GW327" s="26"/>
      <c r="GX327" s="26"/>
      <c r="GY327" s="26"/>
      <c r="GZ327" s="26"/>
      <c r="HA327" s="26"/>
      <c r="HB327" s="26"/>
      <c r="HC327" s="26"/>
      <c r="HD327" s="26"/>
      <c r="HE327" s="26"/>
      <c r="HF327" s="26"/>
      <c r="HG327" s="26"/>
      <c r="HH327" s="26"/>
      <c r="HI327" s="26"/>
      <c r="HJ327" s="26"/>
      <c r="HK327" s="26"/>
      <c r="HL327" s="26"/>
      <c r="HM327" s="26"/>
      <c r="HN327" s="26"/>
      <c r="HO327" s="26"/>
      <c r="HP327" s="26"/>
      <c r="HQ327" s="26"/>
      <c r="HR327" s="26"/>
      <c r="HS327" s="26"/>
      <c r="HT327" s="26"/>
      <c r="HU327" s="26"/>
      <c r="HV327" s="26"/>
      <c r="HW327" s="26"/>
      <c r="HX327" s="26"/>
      <c r="HY327" s="26"/>
      <c r="HZ327" s="26"/>
      <c r="IA327" s="26"/>
      <c r="IB327" s="26"/>
      <c r="IC327" s="26"/>
      <c r="ID327" s="26"/>
      <c r="IE327" s="26"/>
      <c r="IF327" s="26"/>
      <c r="IG327" s="26"/>
      <c r="IH327" s="26"/>
      <c r="II327" s="26"/>
      <c r="IJ327" s="26"/>
      <c r="IK327" s="26"/>
      <c r="IL327" s="26"/>
      <c r="IM327" s="26"/>
      <c r="IN327" s="26"/>
      <c r="IO327" s="26"/>
      <c r="IP327" s="26"/>
      <c r="IQ327" s="26"/>
      <c r="IR327" s="26"/>
      <c r="IS327" s="26"/>
      <c r="IT327" s="26"/>
      <c r="IU327" s="26"/>
      <c r="IV327" s="26"/>
    </row>
    <row r="328" spans="1:256" ht="12.75" customHeight="1" x14ac:dyDescent="0.25">
      <c r="A328" s="26"/>
      <c r="B328" s="26"/>
      <c r="C328" s="296"/>
      <c r="D328" s="363"/>
      <c r="E328" s="364"/>
      <c r="F328" s="364"/>
      <c r="G328" s="364"/>
      <c r="H328" s="364"/>
      <c r="I328" s="364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  <c r="DY328" s="26"/>
      <c r="DZ328" s="26"/>
      <c r="EA328" s="26"/>
      <c r="EB328" s="26"/>
      <c r="EC328" s="26"/>
      <c r="ED328" s="26"/>
      <c r="EE328" s="26"/>
      <c r="EF328" s="26"/>
      <c r="EG328" s="26"/>
      <c r="EH328" s="26"/>
      <c r="EI328" s="26"/>
      <c r="EJ328" s="26"/>
      <c r="EK328" s="26"/>
      <c r="EL328" s="26"/>
      <c r="EM328" s="26"/>
      <c r="EN328" s="26"/>
      <c r="EO328" s="26"/>
      <c r="EP328" s="26"/>
      <c r="EQ328" s="26"/>
      <c r="ER328" s="26"/>
      <c r="ES328" s="26"/>
      <c r="ET328" s="26"/>
      <c r="EU328" s="26"/>
      <c r="EV328" s="26"/>
      <c r="EW328" s="26"/>
      <c r="EX328" s="26"/>
      <c r="EY328" s="26"/>
      <c r="EZ328" s="26"/>
      <c r="FA328" s="26"/>
      <c r="FB328" s="26"/>
      <c r="FC328" s="26"/>
      <c r="FD328" s="26"/>
      <c r="FE328" s="26"/>
      <c r="FF328" s="26"/>
      <c r="FG328" s="26"/>
      <c r="FH328" s="26"/>
      <c r="FI328" s="26"/>
      <c r="FJ328" s="26"/>
      <c r="FK328" s="26"/>
      <c r="FL328" s="26"/>
      <c r="FM328" s="26"/>
      <c r="FN328" s="26"/>
      <c r="FO328" s="26"/>
      <c r="FP328" s="26"/>
      <c r="FQ328" s="26"/>
      <c r="FR328" s="26"/>
      <c r="FS328" s="26"/>
      <c r="FT328" s="26"/>
      <c r="FU328" s="26"/>
      <c r="FV328" s="26"/>
      <c r="FW328" s="26"/>
      <c r="FX328" s="26"/>
      <c r="FY328" s="26"/>
      <c r="FZ328" s="26"/>
      <c r="GA328" s="26"/>
      <c r="GB328" s="26"/>
      <c r="GC328" s="26"/>
      <c r="GD328" s="26"/>
      <c r="GE328" s="26"/>
      <c r="GF328" s="26"/>
      <c r="GG328" s="26"/>
      <c r="GH328" s="26"/>
      <c r="GI328" s="26"/>
      <c r="GJ328" s="26"/>
      <c r="GK328" s="26"/>
      <c r="GL328" s="26"/>
      <c r="GM328" s="26"/>
      <c r="GN328" s="26"/>
      <c r="GO328" s="26"/>
      <c r="GP328" s="26"/>
      <c r="GQ328" s="26"/>
      <c r="GR328" s="26"/>
      <c r="GS328" s="26"/>
      <c r="GT328" s="26"/>
      <c r="GU328" s="26"/>
      <c r="GV328" s="26"/>
      <c r="GW328" s="26"/>
      <c r="GX328" s="26"/>
      <c r="GY328" s="26"/>
      <c r="GZ328" s="26"/>
      <c r="HA328" s="26"/>
      <c r="HB328" s="26"/>
      <c r="HC328" s="26"/>
      <c r="HD328" s="26"/>
      <c r="HE328" s="26"/>
      <c r="HF328" s="26"/>
      <c r="HG328" s="26"/>
      <c r="HH328" s="26"/>
      <c r="HI328" s="26"/>
      <c r="HJ328" s="26"/>
      <c r="HK328" s="26"/>
      <c r="HL328" s="26"/>
      <c r="HM328" s="26"/>
      <c r="HN328" s="26"/>
      <c r="HO328" s="26"/>
      <c r="HP328" s="26"/>
      <c r="HQ328" s="26"/>
      <c r="HR328" s="26"/>
      <c r="HS328" s="26"/>
      <c r="HT328" s="26"/>
      <c r="HU328" s="26"/>
      <c r="HV328" s="26"/>
      <c r="HW328" s="26"/>
      <c r="HX328" s="26"/>
      <c r="HY328" s="26"/>
      <c r="HZ328" s="26"/>
      <c r="IA328" s="26"/>
      <c r="IB328" s="26"/>
      <c r="IC328" s="26"/>
      <c r="ID328" s="26"/>
      <c r="IE328" s="26"/>
      <c r="IF328" s="26"/>
      <c r="IG328" s="26"/>
      <c r="IH328" s="26"/>
      <c r="II328" s="26"/>
      <c r="IJ328" s="26"/>
      <c r="IK328" s="26"/>
      <c r="IL328" s="26"/>
      <c r="IM328" s="26"/>
      <c r="IN328" s="26"/>
      <c r="IO328" s="26"/>
      <c r="IP328" s="26"/>
      <c r="IQ328" s="26"/>
      <c r="IR328" s="26"/>
      <c r="IS328" s="26"/>
      <c r="IT328" s="26"/>
      <c r="IU328" s="26"/>
      <c r="IV328" s="26"/>
    </row>
    <row r="329" spans="1:256" ht="12.75" customHeight="1" x14ac:dyDescent="0.25">
      <c r="A329" s="26"/>
      <c r="B329" s="26"/>
      <c r="C329" s="296"/>
      <c r="D329" s="363"/>
      <c r="E329" s="364"/>
      <c r="F329" s="364"/>
      <c r="G329" s="364"/>
      <c r="H329" s="364"/>
      <c r="I329" s="364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  <c r="DY329" s="26"/>
      <c r="DZ329" s="26"/>
      <c r="EA329" s="26"/>
      <c r="EB329" s="26"/>
      <c r="EC329" s="26"/>
      <c r="ED329" s="26"/>
      <c r="EE329" s="26"/>
      <c r="EF329" s="26"/>
      <c r="EG329" s="26"/>
      <c r="EH329" s="26"/>
      <c r="EI329" s="26"/>
      <c r="EJ329" s="26"/>
      <c r="EK329" s="26"/>
      <c r="EL329" s="26"/>
      <c r="EM329" s="26"/>
      <c r="EN329" s="26"/>
      <c r="EO329" s="26"/>
      <c r="EP329" s="26"/>
      <c r="EQ329" s="26"/>
      <c r="ER329" s="26"/>
      <c r="ES329" s="26"/>
      <c r="ET329" s="26"/>
      <c r="EU329" s="26"/>
      <c r="EV329" s="26"/>
      <c r="EW329" s="26"/>
      <c r="EX329" s="26"/>
      <c r="EY329" s="26"/>
      <c r="EZ329" s="26"/>
      <c r="FA329" s="26"/>
      <c r="FB329" s="26"/>
      <c r="FC329" s="26"/>
      <c r="FD329" s="26"/>
      <c r="FE329" s="26"/>
      <c r="FF329" s="26"/>
      <c r="FG329" s="26"/>
      <c r="FH329" s="26"/>
      <c r="FI329" s="26"/>
      <c r="FJ329" s="26"/>
      <c r="FK329" s="26"/>
      <c r="FL329" s="26"/>
      <c r="FM329" s="26"/>
      <c r="FN329" s="26"/>
      <c r="FO329" s="26"/>
      <c r="FP329" s="26"/>
      <c r="FQ329" s="26"/>
      <c r="FR329" s="26"/>
      <c r="FS329" s="26"/>
      <c r="FT329" s="26"/>
      <c r="FU329" s="26"/>
      <c r="FV329" s="26"/>
      <c r="FW329" s="26"/>
      <c r="FX329" s="26"/>
      <c r="FY329" s="26"/>
      <c r="FZ329" s="26"/>
      <c r="GA329" s="26"/>
      <c r="GB329" s="26"/>
      <c r="GC329" s="26"/>
      <c r="GD329" s="26"/>
      <c r="GE329" s="26"/>
      <c r="GF329" s="26"/>
      <c r="GG329" s="26"/>
      <c r="GH329" s="26"/>
      <c r="GI329" s="26"/>
      <c r="GJ329" s="26"/>
      <c r="GK329" s="26"/>
      <c r="GL329" s="26"/>
      <c r="GM329" s="26"/>
      <c r="GN329" s="26"/>
      <c r="GO329" s="26"/>
      <c r="GP329" s="26"/>
      <c r="GQ329" s="26"/>
      <c r="GR329" s="26"/>
      <c r="GS329" s="26"/>
      <c r="GT329" s="26"/>
      <c r="GU329" s="26"/>
      <c r="GV329" s="26"/>
      <c r="GW329" s="26"/>
      <c r="GX329" s="26"/>
      <c r="GY329" s="26"/>
      <c r="GZ329" s="26"/>
      <c r="HA329" s="26"/>
      <c r="HB329" s="26"/>
      <c r="HC329" s="26"/>
      <c r="HD329" s="26"/>
      <c r="HE329" s="26"/>
      <c r="HF329" s="26"/>
      <c r="HG329" s="26"/>
      <c r="HH329" s="26"/>
      <c r="HI329" s="26"/>
      <c r="HJ329" s="26"/>
      <c r="HK329" s="26"/>
      <c r="HL329" s="26"/>
      <c r="HM329" s="26"/>
      <c r="HN329" s="26"/>
      <c r="HO329" s="26"/>
      <c r="HP329" s="26"/>
      <c r="HQ329" s="26"/>
      <c r="HR329" s="26"/>
      <c r="HS329" s="26"/>
      <c r="HT329" s="26"/>
      <c r="HU329" s="26"/>
      <c r="HV329" s="26"/>
      <c r="HW329" s="26"/>
      <c r="HX329" s="26"/>
      <c r="HY329" s="26"/>
      <c r="HZ329" s="26"/>
      <c r="IA329" s="26"/>
      <c r="IB329" s="26"/>
      <c r="IC329" s="26"/>
      <c r="ID329" s="26"/>
      <c r="IE329" s="26"/>
      <c r="IF329" s="26"/>
      <c r="IG329" s="26"/>
      <c r="IH329" s="26"/>
      <c r="II329" s="26"/>
      <c r="IJ329" s="26"/>
      <c r="IK329" s="26"/>
      <c r="IL329" s="26"/>
      <c r="IM329" s="26"/>
      <c r="IN329" s="26"/>
      <c r="IO329" s="26"/>
      <c r="IP329" s="26"/>
      <c r="IQ329" s="26"/>
      <c r="IR329" s="26"/>
      <c r="IS329" s="26"/>
      <c r="IT329" s="26"/>
      <c r="IU329" s="26"/>
      <c r="IV329" s="26"/>
    </row>
    <row r="330" spans="1:256" ht="12.75" customHeight="1" x14ac:dyDescent="0.25">
      <c r="A330" s="26"/>
      <c r="B330" s="26"/>
      <c r="C330" s="296"/>
      <c r="D330" s="363"/>
      <c r="E330" s="364"/>
      <c r="F330" s="364"/>
      <c r="G330" s="364"/>
      <c r="H330" s="364"/>
      <c r="I330" s="364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  <c r="DY330" s="26"/>
      <c r="DZ330" s="26"/>
      <c r="EA330" s="26"/>
      <c r="EB330" s="26"/>
      <c r="EC330" s="26"/>
      <c r="ED330" s="26"/>
      <c r="EE330" s="26"/>
      <c r="EF330" s="26"/>
      <c r="EG330" s="26"/>
      <c r="EH330" s="26"/>
      <c r="EI330" s="26"/>
      <c r="EJ330" s="26"/>
      <c r="EK330" s="26"/>
      <c r="EL330" s="26"/>
      <c r="EM330" s="26"/>
      <c r="EN330" s="26"/>
      <c r="EO330" s="26"/>
      <c r="EP330" s="26"/>
      <c r="EQ330" s="26"/>
      <c r="ER330" s="26"/>
      <c r="ES330" s="26"/>
      <c r="ET330" s="26"/>
      <c r="EU330" s="26"/>
      <c r="EV330" s="26"/>
      <c r="EW330" s="26"/>
      <c r="EX330" s="26"/>
      <c r="EY330" s="26"/>
      <c r="EZ330" s="26"/>
      <c r="FA330" s="26"/>
      <c r="FB330" s="26"/>
      <c r="FC330" s="26"/>
      <c r="FD330" s="26"/>
      <c r="FE330" s="26"/>
      <c r="FF330" s="26"/>
      <c r="FG330" s="26"/>
      <c r="FH330" s="26"/>
      <c r="FI330" s="26"/>
      <c r="FJ330" s="26"/>
      <c r="FK330" s="26"/>
      <c r="FL330" s="26"/>
      <c r="FM330" s="26"/>
      <c r="FN330" s="26"/>
      <c r="FO330" s="26"/>
      <c r="FP330" s="26"/>
      <c r="FQ330" s="26"/>
      <c r="FR330" s="26"/>
      <c r="FS330" s="26"/>
      <c r="FT330" s="26"/>
      <c r="FU330" s="26"/>
      <c r="FV330" s="26"/>
      <c r="FW330" s="26"/>
      <c r="FX330" s="26"/>
      <c r="FY330" s="26"/>
      <c r="FZ330" s="26"/>
      <c r="GA330" s="26"/>
      <c r="GB330" s="26"/>
      <c r="GC330" s="26"/>
      <c r="GD330" s="26"/>
      <c r="GE330" s="26"/>
      <c r="GF330" s="26"/>
      <c r="GG330" s="26"/>
      <c r="GH330" s="26"/>
      <c r="GI330" s="26"/>
      <c r="GJ330" s="26"/>
      <c r="GK330" s="26"/>
      <c r="GL330" s="26"/>
      <c r="GM330" s="26"/>
      <c r="GN330" s="26"/>
      <c r="GO330" s="26"/>
      <c r="GP330" s="26"/>
      <c r="GQ330" s="26"/>
      <c r="GR330" s="26"/>
      <c r="GS330" s="26"/>
      <c r="GT330" s="26"/>
      <c r="GU330" s="26"/>
      <c r="GV330" s="26"/>
      <c r="GW330" s="26"/>
      <c r="GX330" s="26"/>
      <c r="GY330" s="26"/>
      <c r="GZ330" s="26"/>
      <c r="HA330" s="26"/>
      <c r="HB330" s="26"/>
      <c r="HC330" s="26"/>
      <c r="HD330" s="26"/>
      <c r="HE330" s="26"/>
      <c r="HF330" s="26"/>
      <c r="HG330" s="26"/>
      <c r="HH330" s="26"/>
      <c r="HI330" s="26"/>
      <c r="HJ330" s="26"/>
      <c r="HK330" s="26"/>
      <c r="HL330" s="26"/>
      <c r="HM330" s="26"/>
      <c r="HN330" s="26"/>
      <c r="HO330" s="26"/>
      <c r="HP330" s="26"/>
      <c r="HQ330" s="26"/>
      <c r="HR330" s="26"/>
      <c r="HS330" s="26"/>
      <c r="HT330" s="26"/>
      <c r="HU330" s="26"/>
      <c r="HV330" s="26"/>
      <c r="HW330" s="26"/>
      <c r="HX330" s="26"/>
      <c r="HY330" s="26"/>
      <c r="HZ330" s="26"/>
      <c r="IA330" s="26"/>
      <c r="IB330" s="26"/>
      <c r="IC330" s="26"/>
      <c r="ID330" s="26"/>
      <c r="IE330" s="26"/>
      <c r="IF330" s="26"/>
      <c r="IG330" s="26"/>
      <c r="IH330" s="26"/>
      <c r="II330" s="26"/>
      <c r="IJ330" s="26"/>
      <c r="IK330" s="26"/>
      <c r="IL330" s="26"/>
      <c r="IM330" s="26"/>
      <c r="IN330" s="26"/>
      <c r="IO330" s="26"/>
      <c r="IP330" s="26"/>
      <c r="IQ330" s="26"/>
      <c r="IR330" s="26"/>
      <c r="IS330" s="26"/>
      <c r="IT330" s="26"/>
      <c r="IU330" s="26"/>
      <c r="IV330" s="26"/>
    </row>
    <row r="331" spans="1:256" ht="12.75" customHeight="1" x14ac:dyDescent="0.25">
      <c r="A331" s="26"/>
      <c r="B331" s="26"/>
      <c r="C331" s="296"/>
      <c r="D331" s="363"/>
      <c r="E331" s="364"/>
      <c r="F331" s="364"/>
      <c r="G331" s="364"/>
      <c r="H331" s="364"/>
      <c r="I331" s="364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  <c r="DY331" s="26"/>
      <c r="DZ331" s="26"/>
      <c r="EA331" s="26"/>
      <c r="EB331" s="26"/>
      <c r="EC331" s="26"/>
      <c r="ED331" s="26"/>
      <c r="EE331" s="26"/>
      <c r="EF331" s="26"/>
      <c r="EG331" s="26"/>
      <c r="EH331" s="26"/>
      <c r="EI331" s="26"/>
      <c r="EJ331" s="26"/>
      <c r="EK331" s="26"/>
      <c r="EL331" s="26"/>
      <c r="EM331" s="26"/>
      <c r="EN331" s="26"/>
      <c r="EO331" s="26"/>
      <c r="EP331" s="26"/>
      <c r="EQ331" s="26"/>
      <c r="ER331" s="26"/>
      <c r="ES331" s="26"/>
      <c r="ET331" s="26"/>
      <c r="EU331" s="26"/>
      <c r="EV331" s="26"/>
      <c r="EW331" s="26"/>
      <c r="EX331" s="26"/>
      <c r="EY331" s="26"/>
      <c r="EZ331" s="26"/>
      <c r="FA331" s="26"/>
      <c r="FB331" s="26"/>
      <c r="FC331" s="26"/>
      <c r="FD331" s="26"/>
      <c r="FE331" s="26"/>
      <c r="FF331" s="26"/>
      <c r="FG331" s="26"/>
      <c r="FH331" s="26"/>
      <c r="FI331" s="26"/>
      <c r="FJ331" s="26"/>
      <c r="FK331" s="26"/>
      <c r="FL331" s="26"/>
      <c r="FM331" s="26"/>
      <c r="FN331" s="26"/>
      <c r="FO331" s="26"/>
      <c r="FP331" s="26"/>
      <c r="FQ331" s="26"/>
      <c r="FR331" s="26"/>
      <c r="FS331" s="26"/>
      <c r="FT331" s="26"/>
      <c r="FU331" s="26"/>
      <c r="FV331" s="26"/>
      <c r="FW331" s="26"/>
      <c r="FX331" s="26"/>
      <c r="FY331" s="26"/>
      <c r="FZ331" s="26"/>
      <c r="GA331" s="26"/>
      <c r="GB331" s="26"/>
      <c r="GC331" s="26"/>
      <c r="GD331" s="26"/>
      <c r="GE331" s="26"/>
      <c r="GF331" s="26"/>
      <c r="GG331" s="26"/>
      <c r="GH331" s="26"/>
      <c r="GI331" s="26"/>
      <c r="GJ331" s="26"/>
      <c r="GK331" s="26"/>
      <c r="GL331" s="26"/>
      <c r="GM331" s="26"/>
      <c r="GN331" s="26"/>
      <c r="GO331" s="26"/>
      <c r="GP331" s="26"/>
      <c r="GQ331" s="26"/>
      <c r="GR331" s="26"/>
      <c r="GS331" s="26"/>
      <c r="GT331" s="26"/>
      <c r="GU331" s="26"/>
      <c r="GV331" s="26"/>
      <c r="GW331" s="26"/>
      <c r="GX331" s="26"/>
      <c r="GY331" s="26"/>
      <c r="GZ331" s="26"/>
      <c r="HA331" s="26"/>
      <c r="HB331" s="26"/>
      <c r="HC331" s="26"/>
      <c r="HD331" s="26"/>
      <c r="HE331" s="26"/>
      <c r="HF331" s="26"/>
      <c r="HG331" s="26"/>
      <c r="HH331" s="26"/>
      <c r="HI331" s="26"/>
      <c r="HJ331" s="26"/>
      <c r="HK331" s="26"/>
      <c r="HL331" s="26"/>
      <c r="HM331" s="26"/>
      <c r="HN331" s="26"/>
      <c r="HO331" s="26"/>
      <c r="HP331" s="26"/>
      <c r="HQ331" s="26"/>
      <c r="HR331" s="26"/>
      <c r="HS331" s="26"/>
      <c r="HT331" s="26"/>
      <c r="HU331" s="26"/>
      <c r="HV331" s="26"/>
      <c r="HW331" s="26"/>
      <c r="HX331" s="26"/>
      <c r="HY331" s="26"/>
      <c r="HZ331" s="26"/>
      <c r="IA331" s="26"/>
      <c r="IB331" s="26"/>
      <c r="IC331" s="26"/>
      <c r="ID331" s="26"/>
      <c r="IE331" s="26"/>
      <c r="IF331" s="26"/>
      <c r="IG331" s="26"/>
      <c r="IH331" s="26"/>
      <c r="II331" s="26"/>
      <c r="IJ331" s="26"/>
      <c r="IK331" s="26"/>
      <c r="IL331" s="26"/>
      <c r="IM331" s="26"/>
      <c r="IN331" s="26"/>
      <c r="IO331" s="26"/>
      <c r="IP331" s="26"/>
      <c r="IQ331" s="26"/>
      <c r="IR331" s="26"/>
      <c r="IS331" s="26"/>
      <c r="IT331" s="26"/>
      <c r="IU331" s="26"/>
      <c r="IV331" s="26"/>
    </row>
    <row r="332" spans="1:256" ht="12.75" customHeight="1" x14ac:dyDescent="0.25">
      <c r="A332" s="26"/>
      <c r="B332" s="26"/>
      <c r="C332" s="296"/>
      <c r="D332" s="363"/>
      <c r="E332" s="364"/>
      <c r="F332" s="364"/>
      <c r="G332" s="364"/>
      <c r="H332" s="364"/>
      <c r="I332" s="364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  <c r="DY332" s="26"/>
      <c r="DZ332" s="26"/>
      <c r="EA332" s="26"/>
      <c r="EB332" s="26"/>
      <c r="EC332" s="26"/>
      <c r="ED332" s="26"/>
      <c r="EE332" s="26"/>
      <c r="EF332" s="26"/>
      <c r="EG332" s="26"/>
      <c r="EH332" s="26"/>
      <c r="EI332" s="26"/>
      <c r="EJ332" s="26"/>
      <c r="EK332" s="26"/>
      <c r="EL332" s="26"/>
      <c r="EM332" s="26"/>
      <c r="EN332" s="26"/>
      <c r="EO332" s="26"/>
      <c r="EP332" s="26"/>
      <c r="EQ332" s="26"/>
      <c r="ER332" s="26"/>
      <c r="ES332" s="26"/>
      <c r="ET332" s="26"/>
      <c r="EU332" s="26"/>
      <c r="EV332" s="26"/>
      <c r="EW332" s="26"/>
      <c r="EX332" s="26"/>
      <c r="EY332" s="26"/>
      <c r="EZ332" s="26"/>
      <c r="FA332" s="26"/>
      <c r="FB332" s="26"/>
      <c r="FC332" s="26"/>
      <c r="FD332" s="26"/>
      <c r="FE332" s="26"/>
      <c r="FF332" s="26"/>
      <c r="FG332" s="26"/>
      <c r="FH332" s="26"/>
      <c r="FI332" s="26"/>
      <c r="FJ332" s="26"/>
      <c r="FK332" s="26"/>
      <c r="FL332" s="26"/>
      <c r="FM332" s="26"/>
      <c r="FN332" s="26"/>
      <c r="FO332" s="26"/>
      <c r="FP332" s="26"/>
      <c r="FQ332" s="26"/>
      <c r="FR332" s="26"/>
      <c r="FS332" s="26"/>
      <c r="FT332" s="26"/>
      <c r="FU332" s="26"/>
      <c r="FV332" s="26"/>
      <c r="FW332" s="26"/>
      <c r="FX332" s="26"/>
      <c r="FY332" s="26"/>
      <c r="FZ332" s="26"/>
      <c r="GA332" s="26"/>
      <c r="GB332" s="26"/>
      <c r="GC332" s="26"/>
      <c r="GD332" s="26"/>
      <c r="GE332" s="26"/>
      <c r="GF332" s="26"/>
      <c r="GG332" s="26"/>
      <c r="GH332" s="26"/>
      <c r="GI332" s="26"/>
      <c r="GJ332" s="26"/>
      <c r="GK332" s="26"/>
      <c r="GL332" s="26"/>
      <c r="GM332" s="26"/>
      <c r="GN332" s="26"/>
      <c r="GO332" s="26"/>
      <c r="GP332" s="26"/>
      <c r="GQ332" s="26"/>
      <c r="GR332" s="26"/>
      <c r="GS332" s="26"/>
      <c r="GT332" s="26"/>
      <c r="GU332" s="26"/>
      <c r="GV332" s="26"/>
      <c r="GW332" s="26"/>
      <c r="GX332" s="26"/>
      <c r="GY332" s="26"/>
      <c r="GZ332" s="26"/>
      <c r="HA332" s="26"/>
      <c r="HB332" s="26"/>
      <c r="HC332" s="26"/>
      <c r="HD332" s="26"/>
      <c r="HE332" s="26"/>
      <c r="HF332" s="26"/>
      <c r="HG332" s="26"/>
      <c r="HH332" s="26"/>
      <c r="HI332" s="26"/>
      <c r="HJ332" s="26"/>
      <c r="HK332" s="26"/>
      <c r="HL332" s="26"/>
      <c r="HM332" s="26"/>
      <c r="HN332" s="26"/>
      <c r="HO332" s="26"/>
      <c r="HP332" s="26"/>
      <c r="HQ332" s="26"/>
      <c r="HR332" s="26"/>
      <c r="HS332" s="26"/>
      <c r="HT332" s="26"/>
      <c r="HU332" s="26"/>
      <c r="HV332" s="26"/>
      <c r="HW332" s="26"/>
      <c r="HX332" s="26"/>
      <c r="HY332" s="26"/>
      <c r="HZ332" s="26"/>
      <c r="IA332" s="26"/>
      <c r="IB332" s="26"/>
      <c r="IC332" s="26"/>
      <c r="ID332" s="26"/>
      <c r="IE332" s="26"/>
      <c r="IF332" s="26"/>
      <c r="IG332" s="26"/>
      <c r="IH332" s="26"/>
      <c r="II332" s="26"/>
      <c r="IJ332" s="26"/>
      <c r="IK332" s="26"/>
      <c r="IL332" s="26"/>
      <c r="IM332" s="26"/>
      <c r="IN332" s="26"/>
      <c r="IO332" s="26"/>
      <c r="IP332" s="26"/>
      <c r="IQ332" s="26"/>
      <c r="IR332" s="26"/>
      <c r="IS332" s="26"/>
      <c r="IT332" s="26"/>
      <c r="IU332" s="26"/>
      <c r="IV332" s="26"/>
    </row>
    <row r="333" spans="1:256" ht="12.75" customHeight="1" x14ac:dyDescent="0.25">
      <c r="A333" s="26"/>
      <c r="B333" s="26"/>
      <c r="C333" s="296"/>
      <c r="D333" s="363"/>
      <c r="E333" s="364"/>
      <c r="F333" s="364"/>
      <c r="G333" s="364"/>
      <c r="H333" s="364"/>
      <c r="I333" s="364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  <c r="DY333" s="26"/>
      <c r="DZ333" s="26"/>
      <c r="EA333" s="26"/>
      <c r="EB333" s="26"/>
      <c r="EC333" s="26"/>
      <c r="ED333" s="26"/>
      <c r="EE333" s="26"/>
      <c r="EF333" s="26"/>
      <c r="EG333" s="26"/>
      <c r="EH333" s="26"/>
      <c r="EI333" s="26"/>
      <c r="EJ333" s="26"/>
      <c r="EK333" s="26"/>
      <c r="EL333" s="26"/>
      <c r="EM333" s="26"/>
      <c r="EN333" s="26"/>
      <c r="EO333" s="26"/>
      <c r="EP333" s="26"/>
      <c r="EQ333" s="26"/>
      <c r="ER333" s="26"/>
      <c r="ES333" s="26"/>
      <c r="ET333" s="26"/>
      <c r="EU333" s="26"/>
      <c r="EV333" s="26"/>
      <c r="EW333" s="26"/>
      <c r="EX333" s="26"/>
      <c r="EY333" s="26"/>
      <c r="EZ333" s="26"/>
      <c r="FA333" s="26"/>
      <c r="FB333" s="26"/>
      <c r="FC333" s="26"/>
      <c r="FD333" s="26"/>
      <c r="FE333" s="26"/>
      <c r="FF333" s="26"/>
      <c r="FG333" s="26"/>
      <c r="FH333" s="26"/>
      <c r="FI333" s="26"/>
      <c r="FJ333" s="26"/>
      <c r="FK333" s="26"/>
      <c r="FL333" s="26"/>
      <c r="FM333" s="26"/>
      <c r="FN333" s="26"/>
      <c r="FO333" s="26"/>
      <c r="FP333" s="26"/>
      <c r="FQ333" s="26"/>
      <c r="FR333" s="26"/>
      <c r="FS333" s="26"/>
      <c r="FT333" s="26"/>
      <c r="FU333" s="26"/>
      <c r="FV333" s="26"/>
      <c r="FW333" s="26"/>
      <c r="FX333" s="26"/>
      <c r="FY333" s="26"/>
      <c r="FZ333" s="26"/>
      <c r="GA333" s="26"/>
      <c r="GB333" s="26"/>
      <c r="GC333" s="26"/>
      <c r="GD333" s="26"/>
      <c r="GE333" s="26"/>
      <c r="GF333" s="26"/>
      <c r="GG333" s="26"/>
      <c r="GH333" s="26"/>
      <c r="GI333" s="26"/>
      <c r="GJ333" s="26"/>
      <c r="GK333" s="26"/>
      <c r="GL333" s="26"/>
      <c r="GM333" s="26"/>
      <c r="GN333" s="26"/>
      <c r="GO333" s="26"/>
      <c r="GP333" s="26"/>
      <c r="GQ333" s="26"/>
      <c r="GR333" s="26"/>
      <c r="GS333" s="26"/>
      <c r="GT333" s="26"/>
      <c r="GU333" s="26"/>
      <c r="GV333" s="26"/>
      <c r="GW333" s="26"/>
      <c r="GX333" s="26"/>
      <c r="GY333" s="26"/>
      <c r="GZ333" s="26"/>
      <c r="HA333" s="26"/>
      <c r="HB333" s="26"/>
      <c r="HC333" s="26"/>
      <c r="HD333" s="26"/>
      <c r="HE333" s="26"/>
      <c r="HF333" s="26"/>
      <c r="HG333" s="26"/>
      <c r="HH333" s="26"/>
      <c r="HI333" s="26"/>
      <c r="HJ333" s="26"/>
      <c r="HK333" s="26"/>
      <c r="HL333" s="26"/>
      <c r="HM333" s="26"/>
      <c r="HN333" s="26"/>
      <c r="HO333" s="26"/>
      <c r="HP333" s="26"/>
      <c r="HQ333" s="26"/>
      <c r="HR333" s="26"/>
      <c r="HS333" s="26"/>
      <c r="HT333" s="26"/>
      <c r="HU333" s="26"/>
      <c r="HV333" s="26"/>
      <c r="HW333" s="26"/>
      <c r="HX333" s="26"/>
      <c r="HY333" s="26"/>
      <c r="HZ333" s="26"/>
      <c r="IA333" s="26"/>
      <c r="IB333" s="26"/>
      <c r="IC333" s="26"/>
      <c r="ID333" s="26"/>
      <c r="IE333" s="26"/>
      <c r="IF333" s="26"/>
      <c r="IG333" s="26"/>
      <c r="IH333" s="26"/>
      <c r="II333" s="26"/>
      <c r="IJ333" s="26"/>
      <c r="IK333" s="26"/>
      <c r="IL333" s="26"/>
      <c r="IM333" s="26"/>
      <c r="IN333" s="26"/>
      <c r="IO333" s="26"/>
      <c r="IP333" s="26"/>
      <c r="IQ333" s="26"/>
      <c r="IR333" s="26"/>
      <c r="IS333" s="26"/>
      <c r="IT333" s="26"/>
      <c r="IU333" s="26"/>
      <c r="IV333" s="26"/>
    </row>
    <row r="334" spans="1:256" ht="12.75" customHeight="1" x14ac:dyDescent="0.25">
      <c r="A334" s="26"/>
      <c r="B334" s="26"/>
      <c r="C334" s="296"/>
      <c r="D334" s="363"/>
      <c r="E334" s="364"/>
      <c r="F334" s="364"/>
      <c r="G334" s="364"/>
      <c r="H334" s="364"/>
      <c r="I334" s="364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  <c r="DY334" s="26"/>
      <c r="DZ334" s="26"/>
      <c r="EA334" s="26"/>
      <c r="EB334" s="26"/>
      <c r="EC334" s="26"/>
      <c r="ED334" s="26"/>
      <c r="EE334" s="26"/>
      <c r="EF334" s="26"/>
      <c r="EG334" s="26"/>
      <c r="EH334" s="26"/>
      <c r="EI334" s="26"/>
      <c r="EJ334" s="26"/>
      <c r="EK334" s="26"/>
      <c r="EL334" s="26"/>
      <c r="EM334" s="26"/>
      <c r="EN334" s="26"/>
      <c r="EO334" s="26"/>
      <c r="EP334" s="26"/>
      <c r="EQ334" s="26"/>
      <c r="ER334" s="26"/>
      <c r="ES334" s="26"/>
      <c r="ET334" s="26"/>
      <c r="EU334" s="26"/>
      <c r="EV334" s="26"/>
      <c r="EW334" s="26"/>
      <c r="EX334" s="26"/>
      <c r="EY334" s="26"/>
      <c r="EZ334" s="26"/>
      <c r="FA334" s="26"/>
      <c r="FB334" s="26"/>
      <c r="FC334" s="26"/>
      <c r="FD334" s="26"/>
      <c r="FE334" s="26"/>
      <c r="FF334" s="26"/>
      <c r="FG334" s="26"/>
      <c r="FH334" s="26"/>
      <c r="FI334" s="26"/>
      <c r="FJ334" s="26"/>
      <c r="FK334" s="26"/>
      <c r="FL334" s="26"/>
      <c r="FM334" s="26"/>
      <c r="FN334" s="26"/>
      <c r="FO334" s="26"/>
      <c r="FP334" s="26"/>
      <c r="FQ334" s="26"/>
      <c r="FR334" s="26"/>
      <c r="FS334" s="26"/>
      <c r="FT334" s="26"/>
      <c r="FU334" s="26"/>
      <c r="FV334" s="26"/>
      <c r="FW334" s="26"/>
      <c r="FX334" s="26"/>
      <c r="FY334" s="26"/>
      <c r="FZ334" s="26"/>
      <c r="GA334" s="26"/>
      <c r="GB334" s="26"/>
      <c r="GC334" s="26"/>
      <c r="GD334" s="26"/>
      <c r="GE334" s="26"/>
      <c r="GF334" s="26"/>
      <c r="GG334" s="26"/>
      <c r="GH334" s="26"/>
      <c r="GI334" s="26"/>
      <c r="GJ334" s="26"/>
      <c r="GK334" s="26"/>
      <c r="GL334" s="26"/>
      <c r="GM334" s="26"/>
      <c r="GN334" s="26"/>
      <c r="GO334" s="26"/>
      <c r="GP334" s="26"/>
      <c r="GQ334" s="26"/>
      <c r="GR334" s="26"/>
      <c r="GS334" s="26"/>
      <c r="GT334" s="26"/>
      <c r="GU334" s="26"/>
      <c r="GV334" s="26"/>
      <c r="GW334" s="26"/>
      <c r="GX334" s="26"/>
      <c r="GY334" s="26"/>
      <c r="GZ334" s="26"/>
      <c r="HA334" s="26"/>
      <c r="HB334" s="26"/>
      <c r="HC334" s="26"/>
      <c r="HD334" s="26"/>
      <c r="HE334" s="26"/>
      <c r="HF334" s="26"/>
      <c r="HG334" s="26"/>
      <c r="HH334" s="26"/>
      <c r="HI334" s="26"/>
      <c r="HJ334" s="26"/>
      <c r="HK334" s="26"/>
      <c r="HL334" s="26"/>
      <c r="HM334" s="26"/>
      <c r="HN334" s="26"/>
      <c r="HO334" s="26"/>
      <c r="HP334" s="26"/>
      <c r="HQ334" s="26"/>
      <c r="HR334" s="26"/>
      <c r="HS334" s="26"/>
      <c r="HT334" s="26"/>
      <c r="HU334" s="26"/>
      <c r="HV334" s="26"/>
      <c r="HW334" s="26"/>
      <c r="HX334" s="26"/>
      <c r="HY334" s="26"/>
      <c r="HZ334" s="26"/>
      <c r="IA334" s="26"/>
      <c r="IB334" s="26"/>
      <c r="IC334" s="26"/>
      <c r="ID334" s="26"/>
      <c r="IE334" s="26"/>
      <c r="IF334" s="26"/>
      <c r="IG334" s="26"/>
      <c r="IH334" s="26"/>
      <c r="II334" s="26"/>
      <c r="IJ334" s="26"/>
      <c r="IK334" s="26"/>
      <c r="IL334" s="26"/>
      <c r="IM334" s="26"/>
      <c r="IN334" s="26"/>
      <c r="IO334" s="26"/>
      <c r="IP334" s="26"/>
      <c r="IQ334" s="26"/>
      <c r="IR334" s="26"/>
      <c r="IS334" s="26"/>
      <c r="IT334" s="26"/>
      <c r="IU334" s="26"/>
      <c r="IV334" s="26"/>
    </row>
    <row r="335" spans="1:256" ht="12.75" customHeight="1" x14ac:dyDescent="0.25">
      <c r="A335" s="26"/>
      <c r="B335" s="26"/>
      <c r="C335" s="296"/>
      <c r="D335" s="363"/>
      <c r="E335" s="364"/>
      <c r="F335" s="364"/>
      <c r="G335" s="364"/>
      <c r="H335" s="364"/>
      <c r="I335" s="364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  <c r="DY335" s="26"/>
      <c r="DZ335" s="26"/>
      <c r="EA335" s="26"/>
      <c r="EB335" s="26"/>
      <c r="EC335" s="26"/>
      <c r="ED335" s="26"/>
      <c r="EE335" s="26"/>
      <c r="EF335" s="26"/>
      <c r="EG335" s="26"/>
      <c r="EH335" s="26"/>
      <c r="EI335" s="26"/>
      <c r="EJ335" s="26"/>
      <c r="EK335" s="26"/>
      <c r="EL335" s="26"/>
      <c r="EM335" s="26"/>
      <c r="EN335" s="26"/>
      <c r="EO335" s="26"/>
      <c r="EP335" s="26"/>
      <c r="EQ335" s="26"/>
      <c r="ER335" s="26"/>
      <c r="ES335" s="26"/>
      <c r="ET335" s="26"/>
      <c r="EU335" s="26"/>
      <c r="EV335" s="26"/>
      <c r="EW335" s="26"/>
      <c r="EX335" s="26"/>
      <c r="EY335" s="26"/>
      <c r="EZ335" s="26"/>
      <c r="FA335" s="26"/>
      <c r="FB335" s="26"/>
      <c r="FC335" s="26"/>
      <c r="FD335" s="26"/>
      <c r="FE335" s="26"/>
      <c r="FF335" s="26"/>
      <c r="FG335" s="26"/>
      <c r="FH335" s="26"/>
      <c r="FI335" s="26"/>
      <c r="FJ335" s="26"/>
      <c r="FK335" s="26"/>
      <c r="FL335" s="26"/>
      <c r="FM335" s="26"/>
      <c r="FN335" s="26"/>
      <c r="FO335" s="26"/>
      <c r="FP335" s="26"/>
      <c r="FQ335" s="26"/>
      <c r="FR335" s="26"/>
      <c r="FS335" s="26"/>
      <c r="FT335" s="26"/>
      <c r="FU335" s="26"/>
      <c r="FV335" s="26"/>
      <c r="FW335" s="26"/>
      <c r="FX335" s="26"/>
      <c r="FY335" s="26"/>
      <c r="FZ335" s="26"/>
      <c r="GA335" s="26"/>
      <c r="GB335" s="26"/>
      <c r="GC335" s="26"/>
      <c r="GD335" s="26"/>
      <c r="GE335" s="26"/>
      <c r="GF335" s="26"/>
      <c r="GG335" s="26"/>
      <c r="GH335" s="26"/>
      <c r="GI335" s="26"/>
      <c r="GJ335" s="26"/>
      <c r="GK335" s="26"/>
      <c r="GL335" s="26"/>
      <c r="GM335" s="26"/>
      <c r="GN335" s="26"/>
      <c r="GO335" s="26"/>
      <c r="GP335" s="26"/>
      <c r="GQ335" s="26"/>
      <c r="GR335" s="26"/>
      <c r="GS335" s="26"/>
      <c r="GT335" s="26"/>
      <c r="GU335" s="26"/>
      <c r="GV335" s="26"/>
      <c r="GW335" s="26"/>
      <c r="GX335" s="26"/>
      <c r="GY335" s="26"/>
      <c r="GZ335" s="26"/>
      <c r="HA335" s="26"/>
      <c r="HB335" s="26"/>
      <c r="HC335" s="26"/>
      <c r="HD335" s="26"/>
      <c r="HE335" s="26"/>
      <c r="HF335" s="26"/>
      <c r="HG335" s="26"/>
      <c r="HH335" s="26"/>
      <c r="HI335" s="26"/>
      <c r="HJ335" s="26"/>
      <c r="HK335" s="26"/>
      <c r="HL335" s="26"/>
      <c r="HM335" s="26"/>
      <c r="HN335" s="26"/>
      <c r="HO335" s="26"/>
      <c r="HP335" s="26"/>
      <c r="HQ335" s="26"/>
      <c r="HR335" s="26"/>
      <c r="HS335" s="26"/>
      <c r="HT335" s="26"/>
      <c r="HU335" s="26"/>
      <c r="HV335" s="26"/>
      <c r="HW335" s="26"/>
      <c r="HX335" s="26"/>
      <c r="HY335" s="26"/>
      <c r="HZ335" s="26"/>
      <c r="IA335" s="26"/>
      <c r="IB335" s="26"/>
      <c r="IC335" s="26"/>
      <c r="ID335" s="26"/>
      <c r="IE335" s="26"/>
      <c r="IF335" s="26"/>
      <c r="IG335" s="26"/>
      <c r="IH335" s="26"/>
      <c r="II335" s="26"/>
      <c r="IJ335" s="26"/>
      <c r="IK335" s="26"/>
      <c r="IL335" s="26"/>
      <c r="IM335" s="26"/>
      <c r="IN335" s="26"/>
      <c r="IO335" s="26"/>
      <c r="IP335" s="26"/>
      <c r="IQ335" s="26"/>
      <c r="IR335" s="26"/>
      <c r="IS335" s="26"/>
      <c r="IT335" s="26"/>
      <c r="IU335" s="26"/>
      <c r="IV335" s="26"/>
    </row>
    <row r="336" spans="1:256" ht="12.75" customHeight="1" x14ac:dyDescent="0.25">
      <c r="A336" s="26"/>
      <c r="B336" s="26"/>
      <c r="C336" s="296"/>
      <c r="D336" s="363"/>
      <c r="E336" s="364"/>
      <c r="F336" s="364"/>
      <c r="G336" s="364"/>
      <c r="H336" s="364"/>
      <c r="I336" s="364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  <c r="DY336" s="26"/>
      <c r="DZ336" s="26"/>
      <c r="EA336" s="26"/>
      <c r="EB336" s="26"/>
      <c r="EC336" s="26"/>
      <c r="ED336" s="26"/>
      <c r="EE336" s="26"/>
      <c r="EF336" s="26"/>
      <c r="EG336" s="26"/>
      <c r="EH336" s="26"/>
      <c r="EI336" s="26"/>
      <c r="EJ336" s="26"/>
      <c r="EK336" s="26"/>
      <c r="EL336" s="26"/>
      <c r="EM336" s="26"/>
      <c r="EN336" s="26"/>
      <c r="EO336" s="26"/>
      <c r="EP336" s="26"/>
      <c r="EQ336" s="26"/>
      <c r="ER336" s="26"/>
      <c r="ES336" s="26"/>
      <c r="ET336" s="26"/>
      <c r="EU336" s="26"/>
      <c r="EV336" s="26"/>
      <c r="EW336" s="26"/>
      <c r="EX336" s="26"/>
      <c r="EY336" s="26"/>
      <c r="EZ336" s="26"/>
      <c r="FA336" s="26"/>
      <c r="FB336" s="26"/>
      <c r="FC336" s="26"/>
      <c r="FD336" s="26"/>
      <c r="FE336" s="26"/>
      <c r="FF336" s="26"/>
      <c r="FG336" s="26"/>
      <c r="FH336" s="26"/>
      <c r="FI336" s="26"/>
      <c r="FJ336" s="26"/>
      <c r="FK336" s="26"/>
      <c r="FL336" s="26"/>
      <c r="FM336" s="26"/>
      <c r="FN336" s="26"/>
      <c r="FO336" s="26"/>
      <c r="FP336" s="26"/>
      <c r="FQ336" s="26"/>
      <c r="FR336" s="26"/>
      <c r="FS336" s="26"/>
      <c r="FT336" s="26"/>
      <c r="FU336" s="26"/>
      <c r="FV336" s="26"/>
      <c r="FW336" s="26"/>
      <c r="FX336" s="26"/>
      <c r="FY336" s="26"/>
      <c r="FZ336" s="26"/>
      <c r="GA336" s="26"/>
      <c r="GB336" s="26"/>
      <c r="GC336" s="26"/>
      <c r="GD336" s="26"/>
      <c r="GE336" s="26"/>
      <c r="GF336" s="26"/>
      <c r="GG336" s="26"/>
      <c r="GH336" s="26"/>
      <c r="GI336" s="26"/>
      <c r="GJ336" s="26"/>
      <c r="GK336" s="26"/>
      <c r="GL336" s="26"/>
      <c r="GM336" s="26"/>
      <c r="GN336" s="26"/>
      <c r="GO336" s="26"/>
      <c r="GP336" s="26"/>
      <c r="GQ336" s="26"/>
      <c r="GR336" s="26"/>
      <c r="GS336" s="26"/>
      <c r="GT336" s="26"/>
      <c r="GU336" s="26"/>
      <c r="GV336" s="26"/>
      <c r="GW336" s="26"/>
      <c r="GX336" s="26"/>
      <c r="GY336" s="26"/>
      <c r="GZ336" s="26"/>
      <c r="HA336" s="26"/>
      <c r="HB336" s="26"/>
      <c r="HC336" s="26"/>
      <c r="HD336" s="26"/>
      <c r="HE336" s="26"/>
      <c r="HF336" s="26"/>
      <c r="HG336" s="26"/>
      <c r="HH336" s="26"/>
      <c r="HI336" s="26"/>
      <c r="HJ336" s="26"/>
      <c r="HK336" s="26"/>
      <c r="HL336" s="26"/>
      <c r="HM336" s="26"/>
      <c r="HN336" s="26"/>
      <c r="HO336" s="26"/>
      <c r="HP336" s="26"/>
      <c r="HQ336" s="26"/>
      <c r="HR336" s="26"/>
      <c r="HS336" s="26"/>
      <c r="HT336" s="26"/>
      <c r="HU336" s="26"/>
      <c r="HV336" s="26"/>
      <c r="HW336" s="26"/>
      <c r="HX336" s="26"/>
      <c r="HY336" s="26"/>
      <c r="HZ336" s="26"/>
      <c r="IA336" s="26"/>
      <c r="IB336" s="26"/>
      <c r="IC336" s="26"/>
      <c r="ID336" s="26"/>
      <c r="IE336" s="26"/>
      <c r="IF336" s="26"/>
      <c r="IG336" s="26"/>
      <c r="IH336" s="26"/>
      <c r="II336" s="26"/>
      <c r="IJ336" s="26"/>
      <c r="IK336" s="26"/>
      <c r="IL336" s="26"/>
      <c r="IM336" s="26"/>
      <c r="IN336" s="26"/>
      <c r="IO336" s="26"/>
      <c r="IP336" s="26"/>
      <c r="IQ336" s="26"/>
      <c r="IR336" s="26"/>
      <c r="IS336" s="26"/>
      <c r="IT336" s="26"/>
      <c r="IU336" s="26"/>
      <c r="IV336" s="26"/>
    </row>
    <row r="337" spans="1:256" ht="12.75" customHeight="1" x14ac:dyDescent="0.25">
      <c r="A337" s="26"/>
      <c r="B337" s="26"/>
      <c r="C337" s="296"/>
      <c r="D337" s="363"/>
      <c r="E337" s="364"/>
      <c r="F337" s="364"/>
      <c r="G337" s="364"/>
      <c r="H337" s="364"/>
      <c r="I337" s="364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  <c r="DY337" s="26"/>
      <c r="DZ337" s="26"/>
      <c r="EA337" s="26"/>
      <c r="EB337" s="26"/>
      <c r="EC337" s="26"/>
      <c r="ED337" s="26"/>
      <c r="EE337" s="26"/>
      <c r="EF337" s="26"/>
      <c r="EG337" s="26"/>
      <c r="EH337" s="26"/>
      <c r="EI337" s="26"/>
      <c r="EJ337" s="26"/>
      <c r="EK337" s="26"/>
      <c r="EL337" s="26"/>
      <c r="EM337" s="26"/>
      <c r="EN337" s="26"/>
      <c r="EO337" s="26"/>
      <c r="EP337" s="26"/>
      <c r="EQ337" s="26"/>
      <c r="ER337" s="26"/>
      <c r="ES337" s="26"/>
      <c r="ET337" s="26"/>
      <c r="EU337" s="26"/>
      <c r="EV337" s="26"/>
      <c r="EW337" s="26"/>
      <c r="EX337" s="26"/>
      <c r="EY337" s="26"/>
      <c r="EZ337" s="26"/>
      <c r="FA337" s="26"/>
      <c r="FB337" s="26"/>
      <c r="FC337" s="26"/>
      <c r="FD337" s="26"/>
      <c r="FE337" s="26"/>
      <c r="FF337" s="26"/>
      <c r="FG337" s="26"/>
      <c r="FH337" s="26"/>
      <c r="FI337" s="26"/>
      <c r="FJ337" s="26"/>
      <c r="FK337" s="26"/>
      <c r="FL337" s="26"/>
      <c r="FM337" s="26"/>
      <c r="FN337" s="26"/>
      <c r="FO337" s="26"/>
      <c r="FP337" s="26"/>
      <c r="FQ337" s="26"/>
      <c r="FR337" s="26"/>
      <c r="FS337" s="26"/>
      <c r="FT337" s="26"/>
      <c r="FU337" s="26"/>
      <c r="FV337" s="26"/>
      <c r="FW337" s="26"/>
      <c r="FX337" s="26"/>
      <c r="FY337" s="26"/>
      <c r="FZ337" s="26"/>
      <c r="GA337" s="26"/>
      <c r="GB337" s="26"/>
      <c r="GC337" s="26"/>
      <c r="GD337" s="26"/>
      <c r="GE337" s="26"/>
      <c r="GF337" s="26"/>
      <c r="GG337" s="26"/>
      <c r="GH337" s="26"/>
      <c r="GI337" s="26"/>
      <c r="GJ337" s="26"/>
      <c r="GK337" s="26"/>
      <c r="GL337" s="26"/>
      <c r="GM337" s="26"/>
      <c r="GN337" s="26"/>
      <c r="GO337" s="26"/>
      <c r="GP337" s="26"/>
      <c r="GQ337" s="26"/>
      <c r="GR337" s="26"/>
      <c r="GS337" s="26"/>
      <c r="GT337" s="26"/>
      <c r="GU337" s="26"/>
      <c r="GV337" s="26"/>
      <c r="GW337" s="26"/>
      <c r="GX337" s="26"/>
      <c r="GY337" s="26"/>
      <c r="GZ337" s="26"/>
      <c r="HA337" s="26"/>
      <c r="HB337" s="26"/>
      <c r="HC337" s="26"/>
      <c r="HD337" s="26"/>
      <c r="HE337" s="26"/>
      <c r="HF337" s="26"/>
      <c r="HG337" s="26"/>
      <c r="HH337" s="26"/>
      <c r="HI337" s="26"/>
      <c r="HJ337" s="26"/>
      <c r="HK337" s="26"/>
      <c r="HL337" s="26"/>
      <c r="HM337" s="26"/>
      <c r="HN337" s="26"/>
      <c r="HO337" s="26"/>
      <c r="HP337" s="26"/>
      <c r="HQ337" s="26"/>
      <c r="HR337" s="26"/>
      <c r="HS337" s="26"/>
      <c r="HT337" s="26"/>
      <c r="HU337" s="26"/>
      <c r="HV337" s="26"/>
      <c r="HW337" s="26"/>
      <c r="HX337" s="26"/>
      <c r="HY337" s="26"/>
      <c r="HZ337" s="26"/>
      <c r="IA337" s="26"/>
      <c r="IB337" s="26"/>
      <c r="IC337" s="26"/>
      <c r="ID337" s="26"/>
      <c r="IE337" s="26"/>
      <c r="IF337" s="26"/>
      <c r="IG337" s="26"/>
      <c r="IH337" s="26"/>
      <c r="II337" s="26"/>
      <c r="IJ337" s="26"/>
      <c r="IK337" s="26"/>
      <c r="IL337" s="26"/>
      <c r="IM337" s="26"/>
      <c r="IN337" s="26"/>
      <c r="IO337" s="26"/>
      <c r="IP337" s="26"/>
      <c r="IQ337" s="26"/>
      <c r="IR337" s="26"/>
      <c r="IS337" s="26"/>
      <c r="IT337" s="26"/>
      <c r="IU337" s="26"/>
      <c r="IV337" s="26"/>
    </row>
    <row r="338" spans="1:256" ht="12.75" customHeight="1" x14ac:dyDescent="0.25">
      <c r="A338" s="26"/>
      <c r="B338" s="26"/>
      <c r="C338" s="296"/>
      <c r="D338" s="363"/>
      <c r="E338" s="364"/>
      <c r="F338" s="364"/>
      <c r="G338" s="364"/>
      <c r="H338" s="364"/>
      <c r="I338" s="364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  <c r="DY338" s="26"/>
      <c r="DZ338" s="26"/>
      <c r="EA338" s="26"/>
      <c r="EB338" s="26"/>
      <c r="EC338" s="26"/>
      <c r="ED338" s="26"/>
      <c r="EE338" s="26"/>
      <c r="EF338" s="26"/>
      <c r="EG338" s="26"/>
      <c r="EH338" s="26"/>
      <c r="EI338" s="26"/>
      <c r="EJ338" s="26"/>
      <c r="EK338" s="26"/>
      <c r="EL338" s="26"/>
      <c r="EM338" s="26"/>
      <c r="EN338" s="26"/>
      <c r="EO338" s="26"/>
      <c r="EP338" s="26"/>
      <c r="EQ338" s="26"/>
      <c r="ER338" s="26"/>
      <c r="ES338" s="26"/>
      <c r="ET338" s="26"/>
      <c r="EU338" s="26"/>
      <c r="EV338" s="26"/>
      <c r="EW338" s="26"/>
      <c r="EX338" s="26"/>
      <c r="EY338" s="26"/>
      <c r="EZ338" s="26"/>
      <c r="FA338" s="26"/>
      <c r="FB338" s="26"/>
      <c r="FC338" s="26"/>
      <c r="FD338" s="26"/>
      <c r="FE338" s="26"/>
      <c r="FF338" s="26"/>
      <c r="FG338" s="26"/>
      <c r="FH338" s="26"/>
      <c r="FI338" s="26"/>
      <c r="FJ338" s="26"/>
      <c r="FK338" s="26"/>
      <c r="FL338" s="26"/>
      <c r="FM338" s="26"/>
      <c r="FN338" s="26"/>
      <c r="FO338" s="26"/>
      <c r="FP338" s="26"/>
      <c r="FQ338" s="26"/>
      <c r="FR338" s="26"/>
      <c r="FS338" s="26"/>
      <c r="FT338" s="26"/>
      <c r="FU338" s="26"/>
      <c r="FV338" s="26"/>
      <c r="FW338" s="26"/>
      <c r="FX338" s="26"/>
      <c r="FY338" s="26"/>
      <c r="FZ338" s="26"/>
      <c r="GA338" s="26"/>
      <c r="GB338" s="26"/>
      <c r="GC338" s="26"/>
      <c r="GD338" s="26"/>
      <c r="GE338" s="26"/>
      <c r="GF338" s="26"/>
      <c r="GG338" s="26"/>
      <c r="GH338" s="26"/>
      <c r="GI338" s="26"/>
      <c r="GJ338" s="26"/>
      <c r="GK338" s="26"/>
      <c r="GL338" s="26"/>
      <c r="GM338" s="26"/>
      <c r="GN338" s="26"/>
      <c r="GO338" s="26"/>
      <c r="GP338" s="26"/>
      <c r="GQ338" s="26"/>
      <c r="GR338" s="26"/>
      <c r="GS338" s="26"/>
      <c r="GT338" s="26"/>
      <c r="GU338" s="26"/>
      <c r="GV338" s="26"/>
      <c r="GW338" s="26"/>
      <c r="GX338" s="26"/>
      <c r="GY338" s="26"/>
      <c r="GZ338" s="26"/>
      <c r="HA338" s="26"/>
      <c r="HB338" s="26"/>
      <c r="HC338" s="26"/>
      <c r="HD338" s="26"/>
      <c r="HE338" s="26"/>
      <c r="HF338" s="26"/>
      <c r="HG338" s="26"/>
      <c r="HH338" s="26"/>
      <c r="HI338" s="26"/>
      <c r="HJ338" s="26"/>
      <c r="HK338" s="26"/>
      <c r="HL338" s="26"/>
      <c r="HM338" s="26"/>
      <c r="HN338" s="26"/>
      <c r="HO338" s="26"/>
      <c r="HP338" s="26"/>
      <c r="HQ338" s="26"/>
      <c r="HR338" s="26"/>
      <c r="HS338" s="26"/>
      <c r="HT338" s="26"/>
      <c r="HU338" s="26"/>
      <c r="HV338" s="26"/>
      <c r="HW338" s="26"/>
      <c r="HX338" s="26"/>
      <c r="HY338" s="26"/>
      <c r="HZ338" s="26"/>
      <c r="IA338" s="26"/>
      <c r="IB338" s="26"/>
      <c r="IC338" s="26"/>
      <c r="ID338" s="26"/>
      <c r="IE338" s="26"/>
      <c r="IF338" s="26"/>
      <c r="IG338" s="26"/>
      <c r="IH338" s="26"/>
      <c r="II338" s="26"/>
      <c r="IJ338" s="26"/>
      <c r="IK338" s="26"/>
      <c r="IL338" s="26"/>
      <c r="IM338" s="26"/>
      <c r="IN338" s="26"/>
      <c r="IO338" s="26"/>
      <c r="IP338" s="26"/>
      <c r="IQ338" s="26"/>
      <c r="IR338" s="26"/>
      <c r="IS338" s="26"/>
      <c r="IT338" s="26"/>
      <c r="IU338" s="26"/>
      <c r="IV338" s="26"/>
    </row>
    <row r="339" spans="1:256" ht="12.75" customHeight="1" x14ac:dyDescent="0.25">
      <c r="A339" s="26"/>
      <c r="B339" s="26"/>
      <c r="C339" s="296"/>
      <c r="D339" s="363"/>
      <c r="E339" s="364"/>
      <c r="F339" s="364"/>
      <c r="G339" s="364"/>
      <c r="H339" s="364"/>
      <c r="I339" s="364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  <c r="DY339" s="26"/>
      <c r="DZ339" s="26"/>
      <c r="EA339" s="26"/>
      <c r="EB339" s="26"/>
      <c r="EC339" s="26"/>
      <c r="ED339" s="26"/>
      <c r="EE339" s="26"/>
      <c r="EF339" s="26"/>
      <c r="EG339" s="26"/>
      <c r="EH339" s="26"/>
      <c r="EI339" s="26"/>
      <c r="EJ339" s="26"/>
      <c r="EK339" s="26"/>
      <c r="EL339" s="26"/>
      <c r="EM339" s="26"/>
      <c r="EN339" s="26"/>
      <c r="EO339" s="26"/>
      <c r="EP339" s="26"/>
      <c r="EQ339" s="26"/>
      <c r="ER339" s="26"/>
      <c r="ES339" s="26"/>
      <c r="ET339" s="26"/>
      <c r="EU339" s="26"/>
      <c r="EV339" s="26"/>
      <c r="EW339" s="26"/>
      <c r="EX339" s="26"/>
      <c r="EY339" s="26"/>
      <c r="EZ339" s="26"/>
      <c r="FA339" s="26"/>
      <c r="FB339" s="26"/>
      <c r="FC339" s="26"/>
      <c r="FD339" s="26"/>
      <c r="FE339" s="26"/>
      <c r="FF339" s="26"/>
      <c r="FG339" s="26"/>
      <c r="FH339" s="26"/>
      <c r="FI339" s="26"/>
      <c r="FJ339" s="26"/>
      <c r="FK339" s="26"/>
      <c r="FL339" s="26"/>
      <c r="FM339" s="26"/>
      <c r="FN339" s="26"/>
      <c r="FO339" s="26"/>
      <c r="FP339" s="26"/>
      <c r="FQ339" s="26"/>
      <c r="FR339" s="26"/>
      <c r="FS339" s="26"/>
      <c r="FT339" s="26"/>
      <c r="FU339" s="26"/>
      <c r="FV339" s="26"/>
      <c r="FW339" s="26"/>
      <c r="FX339" s="26"/>
      <c r="FY339" s="26"/>
      <c r="FZ339" s="26"/>
      <c r="GA339" s="26"/>
      <c r="GB339" s="26"/>
      <c r="GC339" s="26"/>
      <c r="GD339" s="26"/>
      <c r="GE339" s="26"/>
      <c r="GF339" s="26"/>
      <c r="GG339" s="26"/>
      <c r="GH339" s="26"/>
      <c r="GI339" s="26"/>
      <c r="GJ339" s="26"/>
      <c r="GK339" s="26"/>
      <c r="GL339" s="26"/>
      <c r="GM339" s="26"/>
      <c r="GN339" s="26"/>
      <c r="GO339" s="26"/>
      <c r="GP339" s="26"/>
      <c r="GQ339" s="26"/>
      <c r="GR339" s="26"/>
      <c r="GS339" s="26"/>
      <c r="GT339" s="26"/>
      <c r="GU339" s="26"/>
      <c r="GV339" s="26"/>
      <c r="GW339" s="26"/>
      <c r="GX339" s="26"/>
      <c r="GY339" s="26"/>
      <c r="GZ339" s="26"/>
      <c r="HA339" s="26"/>
      <c r="HB339" s="26"/>
      <c r="HC339" s="26"/>
      <c r="HD339" s="26"/>
      <c r="HE339" s="26"/>
      <c r="HF339" s="26"/>
      <c r="HG339" s="26"/>
      <c r="HH339" s="26"/>
      <c r="HI339" s="26"/>
      <c r="HJ339" s="26"/>
      <c r="HK339" s="26"/>
      <c r="HL339" s="26"/>
      <c r="HM339" s="26"/>
      <c r="HN339" s="26"/>
      <c r="HO339" s="26"/>
      <c r="HP339" s="26"/>
      <c r="HQ339" s="26"/>
      <c r="HR339" s="26"/>
      <c r="HS339" s="26"/>
      <c r="HT339" s="26"/>
      <c r="HU339" s="26"/>
      <c r="HV339" s="26"/>
      <c r="HW339" s="26"/>
      <c r="HX339" s="26"/>
      <c r="HY339" s="26"/>
      <c r="HZ339" s="26"/>
      <c r="IA339" s="26"/>
      <c r="IB339" s="26"/>
      <c r="IC339" s="26"/>
      <c r="ID339" s="26"/>
      <c r="IE339" s="26"/>
      <c r="IF339" s="26"/>
      <c r="IG339" s="26"/>
      <c r="IH339" s="26"/>
      <c r="II339" s="26"/>
      <c r="IJ339" s="26"/>
      <c r="IK339" s="26"/>
      <c r="IL339" s="26"/>
      <c r="IM339" s="26"/>
      <c r="IN339" s="26"/>
      <c r="IO339" s="26"/>
      <c r="IP339" s="26"/>
      <c r="IQ339" s="26"/>
      <c r="IR339" s="26"/>
      <c r="IS339" s="26"/>
      <c r="IT339" s="26"/>
      <c r="IU339" s="26"/>
      <c r="IV339" s="26"/>
    </row>
    <row r="340" spans="1:256" ht="12.75" customHeight="1" x14ac:dyDescent="0.25">
      <c r="A340" s="26"/>
      <c r="B340" s="26"/>
      <c r="C340" s="296"/>
      <c r="D340" s="363"/>
      <c r="E340" s="364"/>
      <c r="F340" s="364"/>
      <c r="G340" s="364"/>
      <c r="H340" s="364"/>
      <c r="I340" s="364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  <c r="DY340" s="26"/>
      <c r="DZ340" s="26"/>
      <c r="EA340" s="26"/>
      <c r="EB340" s="26"/>
      <c r="EC340" s="26"/>
      <c r="ED340" s="26"/>
      <c r="EE340" s="26"/>
      <c r="EF340" s="26"/>
      <c r="EG340" s="26"/>
      <c r="EH340" s="26"/>
      <c r="EI340" s="26"/>
      <c r="EJ340" s="26"/>
      <c r="EK340" s="26"/>
      <c r="EL340" s="26"/>
      <c r="EM340" s="26"/>
      <c r="EN340" s="26"/>
      <c r="EO340" s="26"/>
      <c r="EP340" s="26"/>
      <c r="EQ340" s="26"/>
      <c r="ER340" s="26"/>
      <c r="ES340" s="26"/>
      <c r="ET340" s="26"/>
      <c r="EU340" s="26"/>
      <c r="EV340" s="26"/>
      <c r="EW340" s="26"/>
      <c r="EX340" s="26"/>
      <c r="EY340" s="26"/>
      <c r="EZ340" s="26"/>
      <c r="FA340" s="26"/>
      <c r="FB340" s="26"/>
      <c r="FC340" s="26"/>
      <c r="FD340" s="26"/>
      <c r="FE340" s="26"/>
      <c r="FF340" s="26"/>
      <c r="FG340" s="26"/>
      <c r="FH340" s="26"/>
      <c r="FI340" s="26"/>
      <c r="FJ340" s="26"/>
      <c r="FK340" s="26"/>
      <c r="FL340" s="26"/>
      <c r="FM340" s="26"/>
      <c r="FN340" s="26"/>
      <c r="FO340" s="26"/>
      <c r="FP340" s="26"/>
      <c r="FQ340" s="26"/>
      <c r="FR340" s="26"/>
      <c r="FS340" s="26"/>
      <c r="FT340" s="26"/>
      <c r="FU340" s="26"/>
      <c r="FV340" s="26"/>
      <c r="FW340" s="26"/>
      <c r="FX340" s="26"/>
      <c r="FY340" s="26"/>
      <c r="FZ340" s="26"/>
      <c r="GA340" s="26"/>
      <c r="GB340" s="26"/>
      <c r="GC340" s="26"/>
      <c r="GD340" s="26"/>
      <c r="GE340" s="26"/>
      <c r="GF340" s="26"/>
      <c r="GG340" s="26"/>
      <c r="GH340" s="26"/>
      <c r="GI340" s="26"/>
      <c r="GJ340" s="26"/>
      <c r="GK340" s="26"/>
      <c r="GL340" s="26"/>
      <c r="GM340" s="26"/>
      <c r="GN340" s="26"/>
      <c r="GO340" s="26"/>
      <c r="GP340" s="26"/>
      <c r="GQ340" s="26"/>
      <c r="GR340" s="26"/>
      <c r="GS340" s="26"/>
      <c r="GT340" s="26"/>
      <c r="GU340" s="26"/>
      <c r="GV340" s="26"/>
      <c r="GW340" s="26"/>
      <c r="GX340" s="26"/>
      <c r="GY340" s="26"/>
      <c r="GZ340" s="26"/>
      <c r="HA340" s="26"/>
      <c r="HB340" s="26"/>
      <c r="HC340" s="26"/>
      <c r="HD340" s="26"/>
      <c r="HE340" s="26"/>
      <c r="HF340" s="26"/>
      <c r="HG340" s="26"/>
      <c r="HH340" s="26"/>
      <c r="HI340" s="26"/>
      <c r="HJ340" s="26"/>
      <c r="HK340" s="26"/>
      <c r="HL340" s="26"/>
      <c r="HM340" s="26"/>
      <c r="HN340" s="26"/>
      <c r="HO340" s="26"/>
      <c r="HP340" s="26"/>
      <c r="HQ340" s="26"/>
      <c r="HR340" s="26"/>
      <c r="HS340" s="26"/>
      <c r="HT340" s="26"/>
      <c r="HU340" s="26"/>
      <c r="HV340" s="26"/>
      <c r="HW340" s="26"/>
      <c r="HX340" s="26"/>
      <c r="HY340" s="26"/>
      <c r="HZ340" s="26"/>
      <c r="IA340" s="26"/>
      <c r="IB340" s="26"/>
      <c r="IC340" s="26"/>
      <c r="ID340" s="26"/>
      <c r="IE340" s="26"/>
      <c r="IF340" s="26"/>
      <c r="IG340" s="26"/>
      <c r="IH340" s="26"/>
      <c r="II340" s="26"/>
      <c r="IJ340" s="26"/>
      <c r="IK340" s="26"/>
      <c r="IL340" s="26"/>
      <c r="IM340" s="26"/>
      <c r="IN340" s="26"/>
      <c r="IO340" s="26"/>
      <c r="IP340" s="26"/>
      <c r="IQ340" s="26"/>
      <c r="IR340" s="26"/>
      <c r="IS340" s="26"/>
      <c r="IT340" s="26"/>
      <c r="IU340" s="26"/>
      <c r="IV340" s="26"/>
    </row>
    <row r="341" spans="1:256" ht="12.75" customHeight="1" x14ac:dyDescent="0.25">
      <c r="A341" s="26"/>
      <c r="B341" s="26"/>
      <c r="C341" s="296"/>
      <c r="D341" s="363"/>
      <c r="E341" s="364"/>
      <c r="F341" s="364"/>
      <c r="G341" s="364"/>
      <c r="H341" s="364"/>
      <c r="I341" s="364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  <c r="DY341" s="26"/>
      <c r="DZ341" s="26"/>
      <c r="EA341" s="26"/>
      <c r="EB341" s="26"/>
      <c r="EC341" s="26"/>
      <c r="ED341" s="26"/>
      <c r="EE341" s="26"/>
      <c r="EF341" s="26"/>
      <c r="EG341" s="26"/>
      <c r="EH341" s="26"/>
      <c r="EI341" s="26"/>
      <c r="EJ341" s="26"/>
      <c r="EK341" s="26"/>
      <c r="EL341" s="26"/>
      <c r="EM341" s="26"/>
      <c r="EN341" s="26"/>
      <c r="EO341" s="26"/>
      <c r="EP341" s="26"/>
      <c r="EQ341" s="26"/>
      <c r="ER341" s="26"/>
      <c r="ES341" s="26"/>
      <c r="ET341" s="26"/>
      <c r="EU341" s="26"/>
      <c r="EV341" s="26"/>
      <c r="EW341" s="26"/>
      <c r="EX341" s="26"/>
      <c r="EY341" s="26"/>
      <c r="EZ341" s="26"/>
      <c r="FA341" s="26"/>
      <c r="FB341" s="26"/>
      <c r="FC341" s="26"/>
      <c r="FD341" s="26"/>
      <c r="FE341" s="26"/>
      <c r="FF341" s="26"/>
      <c r="FG341" s="26"/>
      <c r="FH341" s="26"/>
      <c r="FI341" s="26"/>
      <c r="FJ341" s="26"/>
      <c r="FK341" s="26"/>
      <c r="FL341" s="26"/>
      <c r="FM341" s="26"/>
      <c r="FN341" s="26"/>
      <c r="FO341" s="26"/>
      <c r="FP341" s="26"/>
      <c r="FQ341" s="26"/>
      <c r="FR341" s="26"/>
      <c r="FS341" s="26"/>
      <c r="FT341" s="26"/>
      <c r="FU341" s="26"/>
      <c r="FV341" s="26"/>
      <c r="FW341" s="26"/>
      <c r="FX341" s="26"/>
      <c r="FY341" s="26"/>
      <c r="FZ341" s="26"/>
      <c r="GA341" s="26"/>
      <c r="GB341" s="26"/>
      <c r="GC341" s="26"/>
      <c r="GD341" s="26"/>
      <c r="GE341" s="26"/>
      <c r="GF341" s="26"/>
      <c r="GG341" s="26"/>
      <c r="GH341" s="26"/>
      <c r="GI341" s="26"/>
      <c r="GJ341" s="26"/>
      <c r="GK341" s="26"/>
      <c r="GL341" s="26"/>
      <c r="GM341" s="26"/>
      <c r="GN341" s="26"/>
      <c r="GO341" s="26"/>
      <c r="GP341" s="26"/>
      <c r="GQ341" s="26"/>
      <c r="GR341" s="26"/>
      <c r="GS341" s="26"/>
      <c r="GT341" s="26"/>
      <c r="GU341" s="26"/>
      <c r="GV341" s="26"/>
      <c r="GW341" s="26"/>
      <c r="GX341" s="26"/>
      <c r="GY341" s="26"/>
      <c r="GZ341" s="26"/>
      <c r="HA341" s="26"/>
      <c r="HB341" s="26"/>
      <c r="HC341" s="26"/>
      <c r="HD341" s="26"/>
      <c r="HE341" s="26"/>
      <c r="HF341" s="26"/>
      <c r="HG341" s="26"/>
      <c r="HH341" s="26"/>
      <c r="HI341" s="26"/>
      <c r="HJ341" s="26"/>
      <c r="HK341" s="26"/>
      <c r="HL341" s="26"/>
      <c r="HM341" s="26"/>
      <c r="HN341" s="26"/>
      <c r="HO341" s="26"/>
      <c r="HP341" s="26"/>
      <c r="HQ341" s="26"/>
      <c r="HR341" s="26"/>
      <c r="HS341" s="26"/>
      <c r="HT341" s="26"/>
      <c r="HU341" s="26"/>
      <c r="HV341" s="26"/>
      <c r="HW341" s="26"/>
      <c r="HX341" s="26"/>
      <c r="HY341" s="26"/>
      <c r="HZ341" s="26"/>
      <c r="IA341" s="26"/>
      <c r="IB341" s="26"/>
      <c r="IC341" s="26"/>
      <c r="ID341" s="26"/>
      <c r="IE341" s="26"/>
      <c r="IF341" s="26"/>
      <c r="IG341" s="26"/>
      <c r="IH341" s="26"/>
      <c r="II341" s="26"/>
      <c r="IJ341" s="26"/>
      <c r="IK341" s="26"/>
      <c r="IL341" s="26"/>
      <c r="IM341" s="26"/>
      <c r="IN341" s="26"/>
      <c r="IO341" s="26"/>
      <c r="IP341" s="26"/>
      <c r="IQ341" s="26"/>
      <c r="IR341" s="26"/>
      <c r="IS341" s="26"/>
      <c r="IT341" s="26"/>
      <c r="IU341" s="26"/>
      <c r="IV341" s="26"/>
    </row>
    <row r="342" spans="1:256" ht="12.75" customHeight="1" x14ac:dyDescent="0.25">
      <c r="A342" s="26"/>
      <c r="B342" s="26"/>
      <c r="C342" s="296"/>
      <c r="D342" s="363"/>
      <c r="E342" s="364"/>
      <c r="F342" s="364"/>
      <c r="G342" s="364"/>
      <c r="H342" s="364"/>
      <c r="I342" s="364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  <c r="DY342" s="26"/>
      <c r="DZ342" s="26"/>
      <c r="EA342" s="26"/>
      <c r="EB342" s="26"/>
      <c r="EC342" s="26"/>
      <c r="ED342" s="26"/>
      <c r="EE342" s="26"/>
      <c r="EF342" s="26"/>
      <c r="EG342" s="26"/>
      <c r="EH342" s="26"/>
      <c r="EI342" s="26"/>
      <c r="EJ342" s="26"/>
      <c r="EK342" s="26"/>
      <c r="EL342" s="26"/>
      <c r="EM342" s="26"/>
      <c r="EN342" s="26"/>
      <c r="EO342" s="26"/>
      <c r="EP342" s="26"/>
      <c r="EQ342" s="26"/>
      <c r="ER342" s="26"/>
      <c r="ES342" s="26"/>
      <c r="ET342" s="26"/>
      <c r="EU342" s="26"/>
      <c r="EV342" s="26"/>
      <c r="EW342" s="26"/>
      <c r="EX342" s="26"/>
      <c r="EY342" s="26"/>
      <c r="EZ342" s="26"/>
      <c r="FA342" s="26"/>
      <c r="FB342" s="26"/>
      <c r="FC342" s="26"/>
      <c r="FD342" s="26"/>
      <c r="FE342" s="26"/>
      <c r="FF342" s="26"/>
      <c r="FG342" s="26"/>
      <c r="FH342" s="26"/>
      <c r="FI342" s="26"/>
      <c r="FJ342" s="26"/>
      <c r="FK342" s="26"/>
      <c r="FL342" s="26"/>
      <c r="FM342" s="26"/>
      <c r="FN342" s="26"/>
      <c r="FO342" s="26"/>
      <c r="FP342" s="26"/>
      <c r="FQ342" s="26"/>
      <c r="FR342" s="26"/>
      <c r="FS342" s="26"/>
      <c r="FT342" s="26"/>
      <c r="FU342" s="26"/>
      <c r="FV342" s="26"/>
      <c r="FW342" s="26"/>
      <c r="FX342" s="26"/>
      <c r="FY342" s="26"/>
      <c r="FZ342" s="26"/>
      <c r="GA342" s="26"/>
      <c r="GB342" s="26"/>
      <c r="GC342" s="26"/>
      <c r="GD342" s="26"/>
      <c r="GE342" s="26"/>
      <c r="GF342" s="26"/>
      <c r="GG342" s="26"/>
      <c r="GH342" s="26"/>
      <c r="GI342" s="26"/>
      <c r="GJ342" s="26"/>
      <c r="GK342" s="26"/>
      <c r="GL342" s="26"/>
      <c r="GM342" s="26"/>
      <c r="GN342" s="26"/>
      <c r="GO342" s="26"/>
      <c r="GP342" s="26"/>
      <c r="GQ342" s="26"/>
      <c r="GR342" s="26"/>
      <c r="GS342" s="26"/>
      <c r="GT342" s="26"/>
      <c r="GU342" s="26"/>
      <c r="GV342" s="26"/>
      <c r="GW342" s="26"/>
      <c r="GX342" s="26"/>
      <c r="GY342" s="26"/>
      <c r="GZ342" s="26"/>
      <c r="HA342" s="26"/>
      <c r="HB342" s="26"/>
      <c r="HC342" s="26"/>
      <c r="HD342" s="26"/>
      <c r="HE342" s="26"/>
      <c r="HF342" s="26"/>
      <c r="HG342" s="26"/>
      <c r="HH342" s="26"/>
      <c r="HI342" s="26"/>
      <c r="HJ342" s="26"/>
      <c r="HK342" s="26"/>
      <c r="HL342" s="26"/>
      <c r="HM342" s="26"/>
      <c r="HN342" s="26"/>
      <c r="HO342" s="26"/>
      <c r="HP342" s="26"/>
      <c r="HQ342" s="26"/>
      <c r="HR342" s="26"/>
      <c r="HS342" s="26"/>
      <c r="HT342" s="26"/>
      <c r="HU342" s="26"/>
      <c r="HV342" s="26"/>
      <c r="HW342" s="26"/>
      <c r="HX342" s="26"/>
      <c r="HY342" s="26"/>
      <c r="HZ342" s="26"/>
      <c r="IA342" s="26"/>
      <c r="IB342" s="26"/>
      <c r="IC342" s="26"/>
      <c r="ID342" s="26"/>
      <c r="IE342" s="26"/>
      <c r="IF342" s="26"/>
      <c r="IG342" s="26"/>
      <c r="IH342" s="26"/>
      <c r="II342" s="26"/>
      <c r="IJ342" s="26"/>
      <c r="IK342" s="26"/>
      <c r="IL342" s="26"/>
      <c r="IM342" s="26"/>
      <c r="IN342" s="26"/>
      <c r="IO342" s="26"/>
      <c r="IP342" s="26"/>
      <c r="IQ342" s="26"/>
      <c r="IR342" s="26"/>
      <c r="IS342" s="26"/>
      <c r="IT342" s="26"/>
      <c r="IU342" s="26"/>
      <c r="IV342" s="26"/>
    </row>
    <row r="343" spans="1:256" ht="12.75" customHeight="1" x14ac:dyDescent="0.25">
      <c r="A343" s="26"/>
      <c r="B343" s="26"/>
      <c r="C343" s="296"/>
      <c r="D343" s="363"/>
      <c r="E343" s="364"/>
      <c r="F343" s="364"/>
      <c r="G343" s="364"/>
      <c r="H343" s="364"/>
      <c r="I343" s="364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  <c r="DY343" s="26"/>
      <c r="DZ343" s="26"/>
      <c r="EA343" s="26"/>
      <c r="EB343" s="26"/>
      <c r="EC343" s="26"/>
      <c r="ED343" s="26"/>
      <c r="EE343" s="26"/>
      <c r="EF343" s="26"/>
      <c r="EG343" s="26"/>
      <c r="EH343" s="26"/>
      <c r="EI343" s="26"/>
      <c r="EJ343" s="26"/>
      <c r="EK343" s="26"/>
      <c r="EL343" s="26"/>
      <c r="EM343" s="26"/>
      <c r="EN343" s="26"/>
      <c r="EO343" s="26"/>
      <c r="EP343" s="26"/>
      <c r="EQ343" s="26"/>
      <c r="ER343" s="26"/>
      <c r="ES343" s="26"/>
      <c r="ET343" s="26"/>
      <c r="EU343" s="26"/>
      <c r="EV343" s="26"/>
      <c r="EW343" s="26"/>
      <c r="EX343" s="26"/>
      <c r="EY343" s="26"/>
      <c r="EZ343" s="26"/>
      <c r="FA343" s="26"/>
      <c r="FB343" s="26"/>
      <c r="FC343" s="26"/>
      <c r="FD343" s="26"/>
      <c r="FE343" s="26"/>
      <c r="FF343" s="26"/>
      <c r="FG343" s="26"/>
      <c r="FH343" s="26"/>
      <c r="FI343" s="26"/>
      <c r="FJ343" s="26"/>
      <c r="FK343" s="26"/>
      <c r="FL343" s="26"/>
      <c r="FM343" s="26"/>
      <c r="FN343" s="26"/>
      <c r="FO343" s="26"/>
      <c r="FP343" s="26"/>
      <c r="FQ343" s="26"/>
      <c r="FR343" s="26"/>
      <c r="FS343" s="26"/>
      <c r="FT343" s="26"/>
      <c r="FU343" s="26"/>
      <c r="FV343" s="26"/>
      <c r="FW343" s="26"/>
      <c r="FX343" s="26"/>
      <c r="FY343" s="26"/>
      <c r="FZ343" s="26"/>
      <c r="GA343" s="26"/>
      <c r="GB343" s="26"/>
      <c r="GC343" s="26"/>
      <c r="GD343" s="26"/>
      <c r="GE343" s="26"/>
      <c r="GF343" s="26"/>
      <c r="GG343" s="26"/>
      <c r="GH343" s="26"/>
      <c r="GI343" s="26"/>
      <c r="GJ343" s="26"/>
      <c r="GK343" s="26"/>
      <c r="GL343" s="26"/>
      <c r="GM343" s="26"/>
      <c r="GN343" s="26"/>
      <c r="GO343" s="26"/>
      <c r="GP343" s="26"/>
      <c r="GQ343" s="26"/>
      <c r="GR343" s="26"/>
      <c r="GS343" s="26"/>
      <c r="GT343" s="26"/>
      <c r="GU343" s="26"/>
      <c r="GV343" s="26"/>
      <c r="GW343" s="26"/>
      <c r="GX343" s="26"/>
      <c r="GY343" s="26"/>
      <c r="GZ343" s="26"/>
      <c r="HA343" s="26"/>
      <c r="HB343" s="26"/>
      <c r="HC343" s="26"/>
      <c r="HD343" s="26"/>
      <c r="HE343" s="26"/>
      <c r="HF343" s="26"/>
      <c r="HG343" s="26"/>
      <c r="HH343" s="26"/>
      <c r="HI343" s="26"/>
      <c r="HJ343" s="26"/>
      <c r="HK343" s="26"/>
      <c r="HL343" s="26"/>
      <c r="HM343" s="26"/>
      <c r="HN343" s="26"/>
      <c r="HO343" s="26"/>
      <c r="HP343" s="26"/>
      <c r="HQ343" s="26"/>
      <c r="HR343" s="26"/>
      <c r="HS343" s="26"/>
      <c r="HT343" s="26"/>
      <c r="HU343" s="26"/>
      <c r="HV343" s="26"/>
      <c r="HW343" s="26"/>
      <c r="HX343" s="26"/>
      <c r="HY343" s="26"/>
      <c r="HZ343" s="26"/>
      <c r="IA343" s="26"/>
      <c r="IB343" s="26"/>
      <c r="IC343" s="26"/>
      <c r="ID343" s="26"/>
      <c r="IE343" s="26"/>
      <c r="IF343" s="26"/>
      <c r="IG343" s="26"/>
      <c r="IH343" s="26"/>
      <c r="II343" s="26"/>
      <c r="IJ343" s="26"/>
      <c r="IK343" s="26"/>
      <c r="IL343" s="26"/>
      <c r="IM343" s="26"/>
      <c r="IN343" s="26"/>
      <c r="IO343" s="26"/>
      <c r="IP343" s="26"/>
      <c r="IQ343" s="26"/>
      <c r="IR343" s="26"/>
      <c r="IS343" s="26"/>
      <c r="IT343" s="26"/>
      <c r="IU343" s="26"/>
      <c r="IV343" s="26"/>
    </row>
    <row r="344" spans="1:256" ht="12.75" customHeight="1" x14ac:dyDescent="0.25">
      <c r="A344" s="26"/>
      <c r="B344" s="26"/>
      <c r="C344" s="296"/>
      <c r="D344" s="363"/>
      <c r="E344" s="364"/>
      <c r="F344" s="364"/>
      <c r="G344" s="364"/>
      <c r="H344" s="364"/>
      <c r="I344" s="364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  <c r="DY344" s="26"/>
      <c r="DZ344" s="26"/>
      <c r="EA344" s="26"/>
      <c r="EB344" s="26"/>
      <c r="EC344" s="26"/>
      <c r="ED344" s="26"/>
      <c r="EE344" s="26"/>
      <c r="EF344" s="26"/>
      <c r="EG344" s="26"/>
      <c r="EH344" s="26"/>
      <c r="EI344" s="26"/>
      <c r="EJ344" s="26"/>
      <c r="EK344" s="26"/>
      <c r="EL344" s="26"/>
      <c r="EM344" s="26"/>
      <c r="EN344" s="26"/>
      <c r="EO344" s="26"/>
      <c r="EP344" s="26"/>
      <c r="EQ344" s="26"/>
      <c r="ER344" s="26"/>
      <c r="ES344" s="26"/>
      <c r="ET344" s="26"/>
      <c r="EU344" s="26"/>
      <c r="EV344" s="26"/>
      <c r="EW344" s="26"/>
      <c r="EX344" s="26"/>
      <c r="EY344" s="26"/>
      <c r="EZ344" s="26"/>
      <c r="FA344" s="26"/>
      <c r="FB344" s="26"/>
      <c r="FC344" s="26"/>
      <c r="FD344" s="26"/>
      <c r="FE344" s="26"/>
      <c r="FF344" s="26"/>
      <c r="FG344" s="26"/>
      <c r="FH344" s="26"/>
      <c r="FI344" s="26"/>
      <c r="FJ344" s="26"/>
      <c r="FK344" s="26"/>
      <c r="FL344" s="26"/>
      <c r="FM344" s="26"/>
      <c r="FN344" s="26"/>
      <c r="FO344" s="26"/>
      <c r="FP344" s="26"/>
      <c r="FQ344" s="26"/>
      <c r="FR344" s="26"/>
      <c r="FS344" s="26"/>
      <c r="FT344" s="26"/>
      <c r="FU344" s="26"/>
      <c r="FV344" s="26"/>
      <c r="FW344" s="26"/>
      <c r="FX344" s="26"/>
      <c r="FY344" s="26"/>
      <c r="FZ344" s="26"/>
      <c r="GA344" s="26"/>
      <c r="GB344" s="26"/>
      <c r="GC344" s="26"/>
      <c r="GD344" s="26"/>
      <c r="GE344" s="26"/>
      <c r="GF344" s="26"/>
      <c r="GG344" s="26"/>
      <c r="GH344" s="26"/>
      <c r="GI344" s="26"/>
      <c r="GJ344" s="26"/>
      <c r="GK344" s="26"/>
      <c r="GL344" s="26"/>
      <c r="GM344" s="26"/>
      <c r="GN344" s="26"/>
      <c r="GO344" s="26"/>
      <c r="GP344" s="26"/>
      <c r="GQ344" s="26"/>
      <c r="GR344" s="26"/>
      <c r="GS344" s="26"/>
      <c r="GT344" s="26"/>
      <c r="GU344" s="26"/>
      <c r="GV344" s="26"/>
      <c r="GW344" s="26"/>
      <c r="GX344" s="26"/>
      <c r="GY344" s="26"/>
      <c r="GZ344" s="26"/>
      <c r="HA344" s="26"/>
      <c r="HB344" s="26"/>
      <c r="HC344" s="26"/>
      <c r="HD344" s="26"/>
      <c r="HE344" s="26"/>
      <c r="HF344" s="26"/>
      <c r="HG344" s="26"/>
      <c r="HH344" s="26"/>
      <c r="HI344" s="26"/>
      <c r="HJ344" s="26"/>
      <c r="HK344" s="26"/>
      <c r="HL344" s="26"/>
      <c r="HM344" s="26"/>
      <c r="HN344" s="26"/>
      <c r="HO344" s="26"/>
      <c r="HP344" s="26"/>
      <c r="HQ344" s="26"/>
      <c r="HR344" s="26"/>
      <c r="HS344" s="26"/>
      <c r="HT344" s="26"/>
      <c r="HU344" s="26"/>
      <c r="HV344" s="26"/>
      <c r="HW344" s="26"/>
      <c r="HX344" s="26"/>
      <c r="HY344" s="26"/>
      <c r="HZ344" s="26"/>
      <c r="IA344" s="26"/>
      <c r="IB344" s="26"/>
      <c r="IC344" s="26"/>
      <c r="ID344" s="26"/>
      <c r="IE344" s="26"/>
      <c r="IF344" s="26"/>
      <c r="IG344" s="26"/>
      <c r="IH344" s="26"/>
      <c r="II344" s="26"/>
      <c r="IJ344" s="26"/>
      <c r="IK344" s="26"/>
      <c r="IL344" s="26"/>
      <c r="IM344" s="26"/>
      <c r="IN344" s="26"/>
      <c r="IO344" s="26"/>
      <c r="IP344" s="26"/>
      <c r="IQ344" s="26"/>
      <c r="IR344" s="26"/>
      <c r="IS344" s="26"/>
      <c r="IT344" s="26"/>
      <c r="IU344" s="26"/>
      <c r="IV344" s="26"/>
    </row>
    <row r="345" spans="1:256" ht="12.75" customHeight="1" x14ac:dyDescent="0.25">
      <c r="A345" s="26"/>
      <c r="B345" s="26"/>
      <c r="C345" s="296"/>
      <c r="D345" s="363"/>
      <c r="E345" s="364"/>
      <c r="F345" s="364"/>
      <c r="G345" s="364"/>
      <c r="H345" s="364"/>
      <c r="I345" s="364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  <c r="DY345" s="26"/>
      <c r="DZ345" s="26"/>
      <c r="EA345" s="26"/>
      <c r="EB345" s="26"/>
      <c r="EC345" s="26"/>
      <c r="ED345" s="26"/>
      <c r="EE345" s="26"/>
      <c r="EF345" s="26"/>
      <c r="EG345" s="26"/>
      <c r="EH345" s="26"/>
      <c r="EI345" s="26"/>
      <c r="EJ345" s="26"/>
      <c r="EK345" s="26"/>
      <c r="EL345" s="26"/>
      <c r="EM345" s="26"/>
      <c r="EN345" s="26"/>
      <c r="EO345" s="26"/>
      <c r="EP345" s="26"/>
      <c r="EQ345" s="26"/>
      <c r="ER345" s="26"/>
      <c r="ES345" s="26"/>
      <c r="ET345" s="26"/>
      <c r="EU345" s="26"/>
      <c r="EV345" s="26"/>
      <c r="EW345" s="26"/>
      <c r="EX345" s="26"/>
      <c r="EY345" s="26"/>
      <c r="EZ345" s="26"/>
      <c r="FA345" s="26"/>
      <c r="FB345" s="26"/>
      <c r="FC345" s="26"/>
      <c r="FD345" s="26"/>
      <c r="FE345" s="26"/>
      <c r="FF345" s="26"/>
      <c r="FG345" s="26"/>
      <c r="FH345" s="26"/>
      <c r="FI345" s="26"/>
      <c r="FJ345" s="26"/>
      <c r="FK345" s="26"/>
      <c r="FL345" s="26"/>
      <c r="FM345" s="26"/>
      <c r="FN345" s="26"/>
      <c r="FO345" s="26"/>
      <c r="FP345" s="26"/>
      <c r="FQ345" s="26"/>
      <c r="FR345" s="26"/>
      <c r="FS345" s="26"/>
      <c r="FT345" s="26"/>
      <c r="FU345" s="26"/>
      <c r="FV345" s="26"/>
      <c r="FW345" s="26"/>
      <c r="FX345" s="26"/>
      <c r="FY345" s="26"/>
      <c r="FZ345" s="26"/>
      <c r="GA345" s="26"/>
      <c r="GB345" s="26"/>
      <c r="GC345" s="26"/>
      <c r="GD345" s="26"/>
      <c r="GE345" s="26"/>
      <c r="GF345" s="26"/>
      <c r="GG345" s="26"/>
      <c r="GH345" s="26"/>
      <c r="GI345" s="26"/>
      <c r="GJ345" s="26"/>
      <c r="GK345" s="26"/>
      <c r="GL345" s="26"/>
      <c r="GM345" s="26"/>
      <c r="GN345" s="26"/>
      <c r="GO345" s="26"/>
      <c r="GP345" s="26"/>
      <c r="GQ345" s="26"/>
      <c r="GR345" s="26"/>
      <c r="GS345" s="26"/>
      <c r="GT345" s="26"/>
      <c r="GU345" s="26"/>
      <c r="GV345" s="26"/>
      <c r="GW345" s="26"/>
      <c r="GX345" s="26"/>
      <c r="GY345" s="26"/>
      <c r="GZ345" s="26"/>
      <c r="HA345" s="26"/>
      <c r="HB345" s="26"/>
      <c r="HC345" s="26"/>
      <c r="HD345" s="26"/>
      <c r="HE345" s="26"/>
      <c r="HF345" s="26"/>
      <c r="HG345" s="26"/>
      <c r="HH345" s="26"/>
      <c r="HI345" s="26"/>
      <c r="HJ345" s="26"/>
      <c r="HK345" s="26"/>
      <c r="HL345" s="26"/>
      <c r="HM345" s="26"/>
      <c r="HN345" s="26"/>
      <c r="HO345" s="26"/>
      <c r="HP345" s="26"/>
      <c r="HQ345" s="26"/>
      <c r="HR345" s="26"/>
      <c r="HS345" s="26"/>
      <c r="HT345" s="26"/>
      <c r="HU345" s="26"/>
      <c r="HV345" s="26"/>
      <c r="HW345" s="26"/>
      <c r="HX345" s="26"/>
      <c r="HY345" s="26"/>
      <c r="HZ345" s="26"/>
      <c r="IA345" s="26"/>
      <c r="IB345" s="26"/>
      <c r="IC345" s="26"/>
      <c r="ID345" s="26"/>
      <c r="IE345" s="26"/>
      <c r="IF345" s="26"/>
      <c r="IG345" s="26"/>
      <c r="IH345" s="26"/>
      <c r="II345" s="26"/>
      <c r="IJ345" s="26"/>
      <c r="IK345" s="26"/>
      <c r="IL345" s="26"/>
      <c r="IM345" s="26"/>
      <c r="IN345" s="26"/>
      <c r="IO345" s="26"/>
      <c r="IP345" s="26"/>
      <c r="IQ345" s="26"/>
      <c r="IR345" s="26"/>
      <c r="IS345" s="26"/>
      <c r="IT345" s="26"/>
      <c r="IU345" s="26"/>
      <c r="IV345" s="26"/>
    </row>
    <row r="346" spans="1:256" ht="12.75" customHeight="1" x14ac:dyDescent="0.25">
      <c r="A346" s="26"/>
      <c r="B346" s="26"/>
      <c r="C346" s="296"/>
      <c r="D346" s="363"/>
      <c r="E346" s="364"/>
      <c r="F346" s="364"/>
      <c r="G346" s="364"/>
      <c r="H346" s="364"/>
      <c r="I346" s="364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  <c r="DY346" s="26"/>
      <c r="DZ346" s="26"/>
      <c r="EA346" s="26"/>
      <c r="EB346" s="26"/>
      <c r="EC346" s="26"/>
      <c r="ED346" s="26"/>
      <c r="EE346" s="26"/>
      <c r="EF346" s="26"/>
      <c r="EG346" s="26"/>
      <c r="EH346" s="26"/>
      <c r="EI346" s="26"/>
      <c r="EJ346" s="26"/>
      <c r="EK346" s="26"/>
      <c r="EL346" s="26"/>
      <c r="EM346" s="26"/>
      <c r="EN346" s="26"/>
      <c r="EO346" s="26"/>
      <c r="EP346" s="26"/>
      <c r="EQ346" s="26"/>
      <c r="ER346" s="26"/>
      <c r="ES346" s="26"/>
      <c r="ET346" s="26"/>
      <c r="EU346" s="26"/>
      <c r="EV346" s="26"/>
      <c r="EW346" s="26"/>
      <c r="EX346" s="26"/>
      <c r="EY346" s="26"/>
      <c r="EZ346" s="26"/>
      <c r="FA346" s="26"/>
      <c r="FB346" s="26"/>
      <c r="FC346" s="26"/>
      <c r="FD346" s="26"/>
      <c r="FE346" s="26"/>
      <c r="FF346" s="26"/>
      <c r="FG346" s="26"/>
      <c r="FH346" s="26"/>
      <c r="FI346" s="26"/>
      <c r="FJ346" s="26"/>
      <c r="FK346" s="26"/>
      <c r="FL346" s="26"/>
      <c r="FM346" s="26"/>
      <c r="FN346" s="26"/>
      <c r="FO346" s="26"/>
      <c r="FP346" s="26"/>
      <c r="FQ346" s="26"/>
      <c r="FR346" s="26"/>
      <c r="FS346" s="26"/>
      <c r="FT346" s="26"/>
      <c r="FU346" s="26"/>
      <c r="FV346" s="26"/>
      <c r="FW346" s="26"/>
      <c r="FX346" s="26"/>
      <c r="FY346" s="26"/>
      <c r="FZ346" s="26"/>
      <c r="GA346" s="26"/>
      <c r="GB346" s="26"/>
      <c r="GC346" s="26"/>
      <c r="GD346" s="26"/>
      <c r="GE346" s="26"/>
      <c r="GF346" s="26"/>
      <c r="GG346" s="26"/>
      <c r="GH346" s="26"/>
      <c r="GI346" s="26"/>
      <c r="GJ346" s="26"/>
      <c r="GK346" s="26"/>
      <c r="GL346" s="26"/>
      <c r="GM346" s="26"/>
      <c r="GN346" s="26"/>
      <c r="GO346" s="26"/>
      <c r="GP346" s="26"/>
      <c r="GQ346" s="26"/>
      <c r="GR346" s="26"/>
      <c r="GS346" s="26"/>
      <c r="GT346" s="26"/>
      <c r="GU346" s="26"/>
      <c r="GV346" s="26"/>
      <c r="GW346" s="26"/>
      <c r="GX346" s="26"/>
      <c r="GY346" s="26"/>
      <c r="GZ346" s="26"/>
      <c r="HA346" s="26"/>
      <c r="HB346" s="26"/>
      <c r="HC346" s="26"/>
      <c r="HD346" s="26"/>
      <c r="HE346" s="26"/>
      <c r="HF346" s="26"/>
      <c r="HG346" s="26"/>
      <c r="HH346" s="26"/>
      <c r="HI346" s="26"/>
      <c r="HJ346" s="26"/>
      <c r="HK346" s="26"/>
      <c r="HL346" s="26"/>
      <c r="HM346" s="26"/>
      <c r="HN346" s="26"/>
      <c r="HO346" s="26"/>
      <c r="HP346" s="26"/>
      <c r="HQ346" s="26"/>
      <c r="HR346" s="26"/>
      <c r="HS346" s="26"/>
      <c r="HT346" s="26"/>
      <c r="HU346" s="26"/>
      <c r="HV346" s="26"/>
      <c r="HW346" s="26"/>
      <c r="HX346" s="26"/>
      <c r="HY346" s="26"/>
      <c r="HZ346" s="26"/>
      <c r="IA346" s="26"/>
      <c r="IB346" s="26"/>
      <c r="IC346" s="26"/>
      <c r="ID346" s="26"/>
      <c r="IE346" s="26"/>
      <c r="IF346" s="26"/>
      <c r="IG346" s="26"/>
      <c r="IH346" s="26"/>
      <c r="II346" s="26"/>
      <c r="IJ346" s="26"/>
      <c r="IK346" s="26"/>
      <c r="IL346" s="26"/>
      <c r="IM346" s="26"/>
      <c r="IN346" s="26"/>
      <c r="IO346" s="26"/>
      <c r="IP346" s="26"/>
      <c r="IQ346" s="26"/>
      <c r="IR346" s="26"/>
      <c r="IS346" s="26"/>
      <c r="IT346" s="26"/>
      <c r="IU346" s="26"/>
      <c r="IV346" s="26"/>
    </row>
    <row r="347" spans="1:256" ht="12.75" customHeight="1" x14ac:dyDescent="0.25">
      <c r="A347" s="26"/>
      <c r="B347" s="26"/>
      <c r="C347" s="296"/>
      <c r="D347" s="363"/>
      <c r="E347" s="364"/>
      <c r="F347" s="364"/>
      <c r="G347" s="364"/>
      <c r="H347" s="364"/>
      <c r="I347" s="364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  <c r="DY347" s="26"/>
      <c r="DZ347" s="26"/>
      <c r="EA347" s="26"/>
      <c r="EB347" s="26"/>
      <c r="EC347" s="26"/>
      <c r="ED347" s="26"/>
      <c r="EE347" s="26"/>
      <c r="EF347" s="26"/>
      <c r="EG347" s="26"/>
      <c r="EH347" s="26"/>
      <c r="EI347" s="26"/>
      <c r="EJ347" s="26"/>
      <c r="EK347" s="26"/>
      <c r="EL347" s="26"/>
      <c r="EM347" s="26"/>
      <c r="EN347" s="26"/>
      <c r="EO347" s="26"/>
      <c r="EP347" s="26"/>
      <c r="EQ347" s="26"/>
      <c r="ER347" s="26"/>
      <c r="ES347" s="26"/>
      <c r="ET347" s="26"/>
      <c r="EU347" s="26"/>
      <c r="EV347" s="26"/>
      <c r="EW347" s="26"/>
      <c r="EX347" s="26"/>
      <c r="EY347" s="26"/>
      <c r="EZ347" s="26"/>
      <c r="FA347" s="26"/>
      <c r="FB347" s="26"/>
      <c r="FC347" s="26"/>
      <c r="FD347" s="26"/>
      <c r="FE347" s="26"/>
      <c r="FF347" s="26"/>
      <c r="FG347" s="26"/>
      <c r="FH347" s="26"/>
      <c r="FI347" s="26"/>
      <c r="FJ347" s="26"/>
      <c r="FK347" s="26"/>
      <c r="FL347" s="26"/>
      <c r="FM347" s="26"/>
      <c r="FN347" s="26"/>
      <c r="FO347" s="26"/>
      <c r="FP347" s="26"/>
      <c r="FQ347" s="26"/>
      <c r="FR347" s="26"/>
      <c r="FS347" s="26"/>
      <c r="FT347" s="26"/>
      <c r="FU347" s="26"/>
      <c r="FV347" s="26"/>
      <c r="FW347" s="26"/>
      <c r="FX347" s="26"/>
      <c r="FY347" s="26"/>
      <c r="FZ347" s="26"/>
      <c r="GA347" s="26"/>
      <c r="GB347" s="26"/>
      <c r="GC347" s="26"/>
      <c r="GD347" s="26"/>
      <c r="GE347" s="26"/>
      <c r="GF347" s="26"/>
      <c r="GG347" s="26"/>
      <c r="GH347" s="26"/>
      <c r="GI347" s="26"/>
      <c r="GJ347" s="26"/>
      <c r="GK347" s="26"/>
      <c r="GL347" s="26"/>
      <c r="GM347" s="26"/>
      <c r="GN347" s="26"/>
      <c r="GO347" s="26"/>
      <c r="GP347" s="26"/>
      <c r="GQ347" s="26"/>
      <c r="GR347" s="26"/>
      <c r="GS347" s="26"/>
      <c r="GT347" s="26"/>
      <c r="GU347" s="26"/>
      <c r="GV347" s="26"/>
      <c r="GW347" s="26"/>
      <c r="GX347" s="26"/>
      <c r="GY347" s="26"/>
      <c r="GZ347" s="26"/>
      <c r="HA347" s="26"/>
      <c r="HB347" s="26"/>
      <c r="HC347" s="26"/>
      <c r="HD347" s="26"/>
      <c r="HE347" s="26"/>
      <c r="HF347" s="26"/>
      <c r="HG347" s="26"/>
      <c r="HH347" s="26"/>
      <c r="HI347" s="26"/>
      <c r="HJ347" s="26"/>
      <c r="HK347" s="26"/>
      <c r="HL347" s="26"/>
      <c r="HM347" s="26"/>
      <c r="HN347" s="26"/>
      <c r="HO347" s="26"/>
      <c r="HP347" s="26"/>
      <c r="HQ347" s="26"/>
      <c r="HR347" s="26"/>
      <c r="HS347" s="26"/>
      <c r="HT347" s="26"/>
      <c r="HU347" s="26"/>
      <c r="HV347" s="26"/>
      <c r="HW347" s="26"/>
      <c r="HX347" s="26"/>
      <c r="HY347" s="26"/>
      <c r="HZ347" s="26"/>
      <c r="IA347" s="26"/>
      <c r="IB347" s="26"/>
      <c r="IC347" s="26"/>
      <c r="ID347" s="26"/>
      <c r="IE347" s="26"/>
      <c r="IF347" s="26"/>
      <c r="IG347" s="26"/>
      <c r="IH347" s="26"/>
      <c r="II347" s="26"/>
      <c r="IJ347" s="26"/>
      <c r="IK347" s="26"/>
      <c r="IL347" s="26"/>
      <c r="IM347" s="26"/>
      <c r="IN347" s="26"/>
      <c r="IO347" s="26"/>
      <c r="IP347" s="26"/>
      <c r="IQ347" s="26"/>
      <c r="IR347" s="26"/>
      <c r="IS347" s="26"/>
      <c r="IT347" s="26"/>
      <c r="IU347" s="26"/>
      <c r="IV347" s="26"/>
    </row>
    <row r="348" spans="1:256" ht="12.75" customHeight="1" x14ac:dyDescent="0.25">
      <c r="A348" s="26"/>
      <c r="B348" s="26"/>
      <c r="C348" s="296"/>
      <c r="D348" s="363"/>
      <c r="E348" s="364"/>
      <c r="F348" s="364"/>
      <c r="G348" s="364"/>
      <c r="H348" s="364"/>
      <c r="I348" s="364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  <c r="DY348" s="26"/>
      <c r="DZ348" s="26"/>
      <c r="EA348" s="26"/>
      <c r="EB348" s="26"/>
      <c r="EC348" s="26"/>
      <c r="ED348" s="26"/>
      <c r="EE348" s="26"/>
      <c r="EF348" s="26"/>
      <c r="EG348" s="26"/>
      <c r="EH348" s="26"/>
      <c r="EI348" s="26"/>
      <c r="EJ348" s="26"/>
      <c r="EK348" s="26"/>
      <c r="EL348" s="26"/>
      <c r="EM348" s="26"/>
      <c r="EN348" s="26"/>
      <c r="EO348" s="26"/>
      <c r="EP348" s="26"/>
      <c r="EQ348" s="26"/>
      <c r="ER348" s="26"/>
      <c r="ES348" s="26"/>
      <c r="ET348" s="26"/>
      <c r="EU348" s="26"/>
      <c r="EV348" s="26"/>
      <c r="EW348" s="26"/>
      <c r="EX348" s="26"/>
      <c r="EY348" s="26"/>
      <c r="EZ348" s="26"/>
      <c r="FA348" s="26"/>
      <c r="FB348" s="26"/>
      <c r="FC348" s="26"/>
      <c r="FD348" s="26"/>
      <c r="FE348" s="26"/>
      <c r="FF348" s="26"/>
      <c r="FG348" s="26"/>
      <c r="FH348" s="26"/>
      <c r="FI348" s="26"/>
      <c r="FJ348" s="26"/>
      <c r="FK348" s="26"/>
      <c r="FL348" s="26"/>
      <c r="FM348" s="26"/>
      <c r="FN348" s="26"/>
      <c r="FO348" s="26"/>
      <c r="FP348" s="26"/>
      <c r="FQ348" s="26"/>
      <c r="FR348" s="26"/>
      <c r="FS348" s="26"/>
      <c r="FT348" s="26"/>
      <c r="FU348" s="26"/>
      <c r="FV348" s="26"/>
      <c r="FW348" s="26"/>
      <c r="FX348" s="26"/>
      <c r="FY348" s="26"/>
      <c r="FZ348" s="26"/>
      <c r="GA348" s="26"/>
      <c r="GB348" s="26"/>
      <c r="GC348" s="26"/>
      <c r="GD348" s="26"/>
      <c r="GE348" s="26"/>
      <c r="GF348" s="26"/>
      <c r="GG348" s="26"/>
      <c r="GH348" s="26"/>
      <c r="GI348" s="26"/>
      <c r="GJ348" s="26"/>
      <c r="GK348" s="26"/>
      <c r="GL348" s="26"/>
      <c r="GM348" s="26"/>
      <c r="GN348" s="26"/>
      <c r="GO348" s="26"/>
      <c r="GP348" s="26"/>
      <c r="GQ348" s="26"/>
      <c r="GR348" s="26"/>
      <c r="GS348" s="26"/>
      <c r="GT348" s="26"/>
      <c r="GU348" s="26"/>
      <c r="GV348" s="26"/>
      <c r="GW348" s="26"/>
      <c r="GX348" s="26"/>
      <c r="GY348" s="26"/>
      <c r="GZ348" s="26"/>
      <c r="HA348" s="26"/>
      <c r="HB348" s="26"/>
      <c r="HC348" s="26"/>
      <c r="HD348" s="26"/>
      <c r="HE348" s="26"/>
      <c r="HF348" s="26"/>
      <c r="HG348" s="26"/>
      <c r="HH348" s="26"/>
      <c r="HI348" s="26"/>
      <c r="HJ348" s="26"/>
      <c r="HK348" s="26"/>
      <c r="HL348" s="26"/>
      <c r="HM348" s="26"/>
      <c r="HN348" s="26"/>
      <c r="HO348" s="26"/>
      <c r="HP348" s="26"/>
      <c r="HQ348" s="26"/>
      <c r="HR348" s="26"/>
      <c r="HS348" s="26"/>
      <c r="HT348" s="26"/>
      <c r="HU348" s="26"/>
      <c r="HV348" s="26"/>
      <c r="HW348" s="26"/>
      <c r="HX348" s="26"/>
      <c r="HY348" s="26"/>
      <c r="HZ348" s="26"/>
      <c r="IA348" s="26"/>
      <c r="IB348" s="26"/>
      <c r="IC348" s="26"/>
      <c r="ID348" s="26"/>
      <c r="IE348" s="26"/>
      <c r="IF348" s="26"/>
      <c r="IG348" s="26"/>
      <c r="IH348" s="26"/>
      <c r="II348" s="26"/>
      <c r="IJ348" s="26"/>
      <c r="IK348" s="26"/>
      <c r="IL348" s="26"/>
      <c r="IM348" s="26"/>
      <c r="IN348" s="26"/>
      <c r="IO348" s="26"/>
      <c r="IP348" s="26"/>
      <c r="IQ348" s="26"/>
      <c r="IR348" s="26"/>
      <c r="IS348" s="26"/>
      <c r="IT348" s="26"/>
      <c r="IU348" s="26"/>
      <c r="IV348" s="26"/>
    </row>
    <row r="349" spans="1:256" ht="12.75" customHeight="1" x14ac:dyDescent="0.25">
      <c r="A349" s="26"/>
      <c r="B349" s="26"/>
      <c r="C349" s="296"/>
      <c r="D349" s="363"/>
      <c r="E349" s="364"/>
      <c r="F349" s="364"/>
      <c r="G349" s="364"/>
      <c r="H349" s="364"/>
      <c r="I349" s="364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  <c r="DY349" s="26"/>
      <c r="DZ349" s="26"/>
      <c r="EA349" s="26"/>
      <c r="EB349" s="26"/>
      <c r="EC349" s="26"/>
      <c r="ED349" s="26"/>
      <c r="EE349" s="26"/>
      <c r="EF349" s="26"/>
      <c r="EG349" s="26"/>
      <c r="EH349" s="26"/>
      <c r="EI349" s="26"/>
      <c r="EJ349" s="26"/>
      <c r="EK349" s="26"/>
      <c r="EL349" s="26"/>
      <c r="EM349" s="26"/>
      <c r="EN349" s="26"/>
      <c r="EO349" s="26"/>
      <c r="EP349" s="26"/>
      <c r="EQ349" s="26"/>
      <c r="ER349" s="26"/>
      <c r="ES349" s="26"/>
      <c r="ET349" s="26"/>
      <c r="EU349" s="26"/>
      <c r="EV349" s="26"/>
      <c r="EW349" s="26"/>
      <c r="EX349" s="26"/>
      <c r="EY349" s="26"/>
      <c r="EZ349" s="26"/>
      <c r="FA349" s="26"/>
      <c r="FB349" s="26"/>
      <c r="FC349" s="26"/>
      <c r="FD349" s="26"/>
      <c r="FE349" s="26"/>
      <c r="FF349" s="26"/>
      <c r="FG349" s="26"/>
      <c r="FH349" s="26"/>
      <c r="FI349" s="26"/>
      <c r="FJ349" s="26"/>
      <c r="FK349" s="26"/>
      <c r="FL349" s="26"/>
      <c r="FM349" s="26"/>
      <c r="FN349" s="26"/>
      <c r="FO349" s="26"/>
      <c r="FP349" s="26"/>
      <c r="FQ349" s="26"/>
      <c r="FR349" s="26"/>
      <c r="FS349" s="26"/>
      <c r="FT349" s="26"/>
      <c r="FU349" s="26"/>
      <c r="FV349" s="26"/>
      <c r="FW349" s="26"/>
      <c r="FX349" s="26"/>
      <c r="FY349" s="26"/>
      <c r="FZ349" s="26"/>
      <c r="GA349" s="26"/>
      <c r="GB349" s="26"/>
      <c r="GC349" s="26"/>
      <c r="GD349" s="26"/>
      <c r="GE349" s="26"/>
      <c r="GF349" s="26"/>
      <c r="GG349" s="26"/>
      <c r="GH349" s="26"/>
      <c r="GI349" s="26"/>
      <c r="GJ349" s="26"/>
      <c r="GK349" s="26"/>
      <c r="GL349" s="26"/>
      <c r="GM349" s="26"/>
      <c r="GN349" s="26"/>
      <c r="GO349" s="26"/>
      <c r="GP349" s="26"/>
      <c r="GQ349" s="26"/>
      <c r="GR349" s="26"/>
      <c r="GS349" s="26"/>
      <c r="GT349" s="26"/>
      <c r="GU349" s="26"/>
      <c r="GV349" s="26"/>
      <c r="GW349" s="26"/>
      <c r="GX349" s="26"/>
      <c r="GY349" s="26"/>
      <c r="GZ349" s="26"/>
      <c r="HA349" s="26"/>
      <c r="HB349" s="26"/>
      <c r="HC349" s="26"/>
      <c r="HD349" s="26"/>
      <c r="HE349" s="26"/>
      <c r="HF349" s="26"/>
      <c r="HG349" s="26"/>
      <c r="HH349" s="26"/>
      <c r="HI349" s="26"/>
      <c r="HJ349" s="26"/>
      <c r="HK349" s="26"/>
      <c r="HL349" s="26"/>
      <c r="HM349" s="26"/>
      <c r="HN349" s="26"/>
      <c r="HO349" s="26"/>
      <c r="HP349" s="26"/>
      <c r="HQ349" s="26"/>
      <c r="HR349" s="26"/>
      <c r="HS349" s="26"/>
      <c r="HT349" s="26"/>
      <c r="HU349" s="26"/>
      <c r="HV349" s="26"/>
      <c r="HW349" s="26"/>
      <c r="HX349" s="26"/>
      <c r="HY349" s="26"/>
      <c r="HZ349" s="26"/>
      <c r="IA349" s="26"/>
      <c r="IB349" s="26"/>
      <c r="IC349" s="26"/>
      <c r="ID349" s="26"/>
      <c r="IE349" s="26"/>
      <c r="IF349" s="26"/>
      <c r="IG349" s="26"/>
      <c r="IH349" s="26"/>
      <c r="II349" s="26"/>
      <c r="IJ349" s="26"/>
      <c r="IK349" s="26"/>
      <c r="IL349" s="26"/>
      <c r="IM349" s="26"/>
      <c r="IN349" s="26"/>
      <c r="IO349" s="26"/>
      <c r="IP349" s="26"/>
      <c r="IQ349" s="26"/>
      <c r="IR349" s="26"/>
      <c r="IS349" s="26"/>
      <c r="IT349" s="26"/>
      <c r="IU349" s="26"/>
      <c r="IV349" s="26"/>
    </row>
    <row r="350" spans="1:256" ht="12.75" customHeight="1" x14ac:dyDescent="0.25">
      <c r="A350" s="26"/>
      <c r="B350" s="26"/>
      <c r="C350" s="296"/>
      <c r="D350" s="363"/>
      <c r="E350" s="364"/>
      <c r="F350" s="364"/>
      <c r="G350" s="364"/>
      <c r="H350" s="364"/>
      <c r="I350" s="364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  <c r="DY350" s="26"/>
      <c r="DZ350" s="26"/>
      <c r="EA350" s="26"/>
      <c r="EB350" s="26"/>
      <c r="EC350" s="26"/>
      <c r="ED350" s="26"/>
      <c r="EE350" s="26"/>
      <c r="EF350" s="26"/>
      <c r="EG350" s="26"/>
      <c r="EH350" s="26"/>
      <c r="EI350" s="26"/>
      <c r="EJ350" s="26"/>
      <c r="EK350" s="26"/>
      <c r="EL350" s="26"/>
      <c r="EM350" s="26"/>
      <c r="EN350" s="26"/>
      <c r="EO350" s="26"/>
      <c r="EP350" s="26"/>
      <c r="EQ350" s="26"/>
      <c r="ER350" s="26"/>
      <c r="ES350" s="26"/>
      <c r="ET350" s="26"/>
      <c r="EU350" s="26"/>
      <c r="EV350" s="26"/>
      <c r="EW350" s="26"/>
      <c r="EX350" s="26"/>
      <c r="EY350" s="26"/>
      <c r="EZ350" s="26"/>
      <c r="FA350" s="26"/>
      <c r="FB350" s="26"/>
      <c r="FC350" s="26"/>
      <c r="FD350" s="26"/>
      <c r="FE350" s="26"/>
      <c r="FF350" s="26"/>
      <c r="FG350" s="26"/>
      <c r="FH350" s="26"/>
      <c r="FI350" s="26"/>
      <c r="FJ350" s="26"/>
      <c r="FK350" s="26"/>
      <c r="FL350" s="26"/>
      <c r="FM350" s="26"/>
      <c r="FN350" s="26"/>
      <c r="FO350" s="26"/>
      <c r="FP350" s="26"/>
      <c r="FQ350" s="26"/>
      <c r="FR350" s="26"/>
      <c r="FS350" s="26"/>
      <c r="FT350" s="26"/>
      <c r="FU350" s="26"/>
      <c r="FV350" s="26"/>
      <c r="FW350" s="26"/>
      <c r="FX350" s="26"/>
      <c r="FY350" s="26"/>
      <c r="FZ350" s="26"/>
      <c r="GA350" s="26"/>
      <c r="GB350" s="26"/>
      <c r="GC350" s="26"/>
      <c r="GD350" s="26"/>
      <c r="GE350" s="26"/>
      <c r="GF350" s="26"/>
      <c r="GG350" s="26"/>
      <c r="GH350" s="26"/>
      <c r="GI350" s="26"/>
      <c r="GJ350" s="26"/>
      <c r="GK350" s="26"/>
      <c r="GL350" s="26"/>
      <c r="GM350" s="26"/>
      <c r="GN350" s="26"/>
      <c r="GO350" s="26"/>
      <c r="GP350" s="26"/>
      <c r="GQ350" s="26"/>
      <c r="GR350" s="26"/>
      <c r="GS350" s="26"/>
      <c r="GT350" s="26"/>
      <c r="GU350" s="26"/>
      <c r="GV350" s="26"/>
      <c r="GW350" s="26"/>
      <c r="GX350" s="26"/>
      <c r="GY350" s="26"/>
      <c r="GZ350" s="26"/>
      <c r="HA350" s="26"/>
      <c r="HB350" s="26"/>
      <c r="HC350" s="26"/>
      <c r="HD350" s="26"/>
      <c r="HE350" s="26"/>
      <c r="HF350" s="26"/>
      <c r="HG350" s="26"/>
      <c r="HH350" s="26"/>
      <c r="HI350" s="26"/>
      <c r="HJ350" s="26"/>
      <c r="HK350" s="26"/>
      <c r="HL350" s="26"/>
      <c r="HM350" s="26"/>
      <c r="HN350" s="26"/>
      <c r="HO350" s="26"/>
      <c r="HP350" s="26"/>
      <c r="HQ350" s="26"/>
      <c r="HR350" s="26"/>
      <c r="HS350" s="26"/>
      <c r="HT350" s="26"/>
      <c r="HU350" s="26"/>
      <c r="HV350" s="26"/>
      <c r="HW350" s="26"/>
      <c r="HX350" s="26"/>
      <c r="HY350" s="26"/>
      <c r="HZ350" s="26"/>
      <c r="IA350" s="26"/>
      <c r="IB350" s="26"/>
      <c r="IC350" s="26"/>
      <c r="ID350" s="26"/>
      <c r="IE350" s="26"/>
      <c r="IF350" s="26"/>
      <c r="IG350" s="26"/>
      <c r="IH350" s="26"/>
      <c r="II350" s="26"/>
      <c r="IJ350" s="26"/>
      <c r="IK350" s="26"/>
      <c r="IL350" s="26"/>
      <c r="IM350" s="26"/>
      <c r="IN350" s="26"/>
      <c r="IO350" s="26"/>
      <c r="IP350" s="26"/>
      <c r="IQ350" s="26"/>
      <c r="IR350" s="26"/>
      <c r="IS350" s="26"/>
      <c r="IT350" s="26"/>
      <c r="IU350" s="26"/>
      <c r="IV350" s="26"/>
    </row>
    <row r="351" spans="1:256" ht="12.75" customHeight="1" x14ac:dyDescent="0.25">
      <c r="A351" s="26"/>
      <c r="B351" s="26"/>
      <c r="C351" s="296"/>
      <c r="D351" s="363"/>
      <c r="E351" s="364"/>
      <c r="F351" s="364"/>
      <c r="G351" s="364"/>
      <c r="H351" s="364"/>
      <c r="I351" s="364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  <c r="DY351" s="26"/>
      <c r="DZ351" s="26"/>
      <c r="EA351" s="26"/>
      <c r="EB351" s="26"/>
      <c r="EC351" s="26"/>
      <c r="ED351" s="26"/>
      <c r="EE351" s="26"/>
      <c r="EF351" s="26"/>
      <c r="EG351" s="26"/>
      <c r="EH351" s="26"/>
      <c r="EI351" s="26"/>
      <c r="EJ351" s="26"/>
      <c r="EK351" s="26"/>
      <c r="EL351" s="26"/>
      <c r="EM351" s="26"/>
      <c r="EN351" s="26"/>
      <c r="EO351" s="26"/>
      <c r="EP351" s="26"/>
      <c r="EQ351" s="26"/>
      <c r="ER351" s="26"/>
      <c r="ES351" s="26"/>
      <c r="ET351" s="26"/>
      <c r="EU351" s="26"/>
      <c r="EV351" s="26"/>
      <c r="EW351" s="26"/>
      <c r="EX351" s="26"/>
      <c r="EY351" s="26"/>
      <c r="EZ351" s="26"/>
      <c r="FA351" s="26"/>
      <c r="FB351" s="26"/>
      <c r="FC351" s="26"/>
      <c r="FD351" s="26"/>
      <c r="FE351" s="26"/>
      <c r="FF351" s="26"/>
      <c r="FG351" s="26"/>
      <c r="FH351" s="26"/>
      <c r="FI351" s="26"/>
      <c r="FJ351" s="26"/>
      <c r="FK351" s="26"/>
      <c r="FL351" s="26"/>
      <c r="FM351" s="26"/>
      <c r="FN351" s="26"/>
      <c r="FO351" s="26"/>
      <c r="FP351" s="26"/>
      <c r="FQ351" s="26"/>
      <c r="FR351" s="26"/>
      <c r="FS351" s="26"/>
      <c r="FT351" s="26"/>
      <c r="FU351" s="26"/>
      <c r="FV351" s="26"/>
      <c r="FW351" s="26"/>
      <c r="FX351" s="26"/>
      <c r="FY351" s="26"/>
      <c r="FZ351" s="26"/>
      <c r="GA351" s="26"/>
      <c r="GB351" s="26"/>
      <c r="GC351" s="26"/>
      <c r="GD351" s="26"/>
      <c r="GE351" s="26"/>
      <c r="GF351" s="26"/>
      <c r="GG351" s="26"/>
      <c r="GH351" s="26"/>
      <c r="GI351" s="26"/>
      <c r="GJ351" s="26"/>
      <c r="GK351" s="26"/>
      <c r="GL351" s="26"/>
      <c r="GM351" s="26"/>
      <c r="GN351" s="26"/>
      <c r="GO351" s="26"/>
      <c r="GP351" s="26"/>
      <c r="GQ351" s="26"/>
      <c r="GR351" s="26"/>
      <c r="GS351" s="26"/>
      <c r="GT351" s="26"/>
      <c r="GU351" s="26"/>
      <c r="GV351" s="26"/>
      <c r="GW351" s="26"/>
      <c r="GX351" s="26"/>
      <c r="GY351" s="26"/>
      <c r="GZ351" s="26"/>
      <c r="HA351" s="26"/>
      <c r="HB351" s="26"/>
      <c r="HC351" s="26"/>
      <c r="HD351" s="26"/>
      <c r="HE351" s="26"/>
      <c r="HF351" s="26"/>
      <c r="HG351" s="26"/>
      <c r="HH351" s="26"/>
      <c r="HI351" s="26"/>
      <c r="HJ351" s="26"/>
      <c r="HK351" s="26"/>
      <c r="HL351" s="26"/>
      <c r="HM351" s="26"/>
      <c r="HN351" s="26"/>
      <c r="HO351" s="26"/>
      <c r="HP351" s="26"/>
      <c r="HQ351" s="26"/>
      <c r="HR351" s="26"/>
      <c r="HS351" s="26"/>
      <c r="HT351" s="26"/>
      <c r="HU351" s="26"/>
      <c r="HV351" s="26"/>
      <c r="HW351" s="26"/>
      <c r="HX351" s="26"/>
      <c r="HY351" s="26"/>
      <c r="HZ351" s="26"/>
      <c r="IA351" s="26"/>
      <c r="IB351" s="26"/>
      <c r="IC351" s="26"/>
      <c r="ID351" s="26"/>
      <c r="IE351" s="26"/>
      <c r="IF351" s="26"/>
      <c r="IG351" s="26"/>
      <c r="IH351" s="26"/>
      <c r="II351" s="26"/>
      <c r="IJ351" s="26"/>
      <c r="IK351" s="26"/>
      <c r="IL351" s="26"/>
      <c r="IM351" s="26"/>
      <c r="IN351" s="26"/>
      <c r="IO351" s="26"/>
      <c r="IP351" s="26"/>
      <c r="IQ351" s="26"/>
      <c r="IR351" s="26"/>
      <c r="IS351" s="26"/>
      <c r="IT351" s="26"/>
      <c r="IU351" s="26"/>
      <c r="IV351" s="26"/>
    </row>
    <row r="352" spans="1:256" ht="12.75" customHeight="1" x14ac:dyDescent="0.25">
      <c r="A352" s="26"/>
      <c r="B352" s="26"/>
      <c r="C352" s="296"/>
      <c r="D352" s="363"/>
      <c r="E352" s="364"/>
      <c r="F352" s="364"/>
      <c r="G352" s="364"/>
      <c r="H352" s="364"/>
      <c r="I352" s="364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  <c r="DY352" s="26"/>
      <c r="DZ352" s="26"/>
      <c r="EA352" s="26"/>
      <c r="EB352" s="26"/>
      <c r="EC352" s="26"/>
      <c r="ED352" s="26"/>
      <c r="EE352" s="26"/>
      <c r="EF352" s="26"/>
      <c r="EG352" s="26"/>
      <c r="EH352" s="26"/>
      <c r="EI352" s="26"/>
      <c r="EJ352" s="26"/>
      <c r="EK352" s="26"/>
      <c r="EL352" s="26"/>
      <c r="EM352" s="26"/>
      <c r="EN352" s="26"/>
      <c r="EO352" s="26"/>
      <c r="EP352" s="26"/>
      <c r="EQ352" s="26"/>
      <c r="ER352" s="26"/>
      <c r="ES352" s="26"/>
      <c r="ET352" s="26"/>
      <c r="EU352" s="26"/>
      <c r="EV352" s="26"/>
      <c r="EW352" s="26"/>
      <c r="EX352" s="26"/>
      <c r="EY352" s="26"/>
      <c r="EZ352" s="26"/>
      <c r="FA352" s="26"/>
      <c r="FB352" s="26"/>
      <c r="FC352" s="26"/>
      <c r="FD352" s="26"/>
      <c r="FE352" s="26"/>
      <c r="FF352" s="26"/>
      <c r="FG352" s="26"/>
      <c r="FH352" s="26"/>
      <c r="FI352" s="26"/>
      <c r="FJ352" s="26"/>
      <c r="FK352" s="26"/>
      <c r="FL352" s="26"/>
      <c r="FM352" s="26"/>
      <c r="FN352" s="26"/>
      <c r="FO352" s="26"/>
      <c r="FP352" s="26"/>
      <c r="FQ352" s="26"/>
      <c r="FR352" s="26"/>
      <c r="FS352" s="26"/>
      <c r="FT352" s="26"/>
      <c r="FU352" s="26"/>
      <c r="FV352" s="26"/>
      <c r="FW352" s="26"/>
      <c r="FX352" s="26"/>
      <c r="FY352" s="26"/>
      <c r="FZ352" s="26"/>
      <c r="GA352" s="26"/>
      <c r="GB352" s="26"/>
      <c r="GC352" s="26"/>
      <c r="GD352" s="26"/>
      <c r="GE352" s="26"/>
      <c r="GF352" s="26"/>
      <c r="GG352" s="26"/>
      <c r="GH352" s="26"/>
      <c r="GI352" s="26"/>
      <c r="GJ352" s="26"/>
      <c r="GK352" s="26"/>
      <c r="GL352" s="26"/>
      <c r="GM352" s="26"/>
      <c r="GN352" s="26"/>
      <c r="GO352" s="26"/>
      <c r="GP352" s="26"/>
      <c r="GQ352" s="26"/>
      <c r="GR352" s="26"/>
      <c r="GS352" s="26"/>
      <c r="GT352" s="26"/>
      <c r="GU352" s="26"/>
      <c r="GV352" s="26"/>
      <c r="GW352" s="26"/>
      <c r="GX352" s="26"/>
      <c r="GY352" s="26"/>
      <c r="GZ352" s="26"/>
      <c r="HA352" s="26"/>
      <c r="HB352" s="26"/>
      <c r="HC352" s="26"/>
      <c r="HD352" s="26"/>
      <c r="HE352" s="26"/>
      <c r="HF352" s="26"/>
      <c r="HG352" s="26"/>
      <c r="HH352" s="26"/>
      <c r="HI352" s="26"/>
      <c r="HJ352" s="26"/>
      <c r="HK352" s="26"/>
      <c r="HL352" s="26"/>
      <c r="HM352" s="26"/>
      <c r="HN352" s="26"/>
      <c r="HO352" s="26"/>
      <c r="HP352" s="26"/>
      <c r="HQ352" s="26"/>
      <c r="HR352" s="26"/>
      <c r="HS352" s="26"/>
      <c r="HT352" s="26"/>
      <c r="HU352" s="26"/>
      <c r="HV352" s="26"/>
      <c r="HW352" s="26"/>
      <c r="HX352" s="26"/>
      <c r="HY352" s="26"/>
      <c r="HZ352" s="26"/>
      <c r="IA352" s="26"/>
      <c r="IB352" s="26"/>
      <c r="IC352" s="26"/>
      <c r="ID352" s="26"/>
      <c r="IE352" s="26"/>
      <c r="IF352" s="26"/>
      <c r="IG352" s="26"/>
      <c r="IH352" s="26"/>
      <c r="II352" s="26"/>
      <c r="IJ352" s="26"/>
      <c r="IK352" s="26"/>
      <c r="IL352" s="26"/>
      <c r="IM352" s="26"/>
      <c r="IN352" s="26"/>
      <c r="IO352" s="26"/>
      <c r="IP352" s="26"/>
      <c r="IQ352" s="26"/>
      <c r="IR352" s="26"/>
      <c r="IS352" s="26"/>
      <c r="IT352" s="26"/>
      <c r="IU352" s="26"/>
      <c r="IV352" s="26"/>
    </row>
    <row r="353" spans="1:256" ht="12.75" customHeight="1" x14ac:dyDescent="0.25">
      <c r="A353" s="26"/>
      <c r="B353" s="26"/>
      <c r="C353" s="296"/>
      <c r="D353" s="363"/>
      <c r="E353" s="364"/>
      <c r="F353" s="364"/>
      <c r="G353" s="364"/>
      <c r="H353" s="364"/>
      <c r="I353" s="364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  <c r="DY353" s="26"/>
      <c r="DZ353" s="26"/>
      <c r="EA353" s="26"/>
      <c r="EB353" s="26"/>
      <c r="EC353" s="26"/>
      <c r="ED353" s="26"/>
      <c r="EE353" s="26"/>
      <c r="EF353" s="26"/>
      <c r="EG353" s="26"/>
      <c r="EH353" s="26"/>
      <c r="EI353" s="26"/>
      <c r="EJ353" s="26"/>
      <c r="EK353" s="26"/>
      <c r="EL353" s="26"/>
      <c r="EM353" s="26"/>
      <c r="EN353" s="26"/>
      <c r="EO353" s="26"/>
      <c r="EP353" s="26"/>
      <c r="EQ353" s="26"/>
      <c r="ER353" s="26"/>
      <c r="ES353" s="26"/>
      <c r="ET353" s="26"/>
      <c r="EU353" s="26"/>
      <c r="EV353" s="26"/>
      <c r="EW353" s="26"/>
      <c r="EX353" s="26"/>
      <c r="EY353" s="26"/>
      <c r="EZ353" s="26"/>
      <c r="FA353" s="26"/>
      <c r="FB353" s="26"/>
      <c r="FC353" s="26"/>
      <c r="FD353" s="26"/>
      <c r="FE353" s="26"/>
      <c r="FF353" s="26"/>
      <c r="FG353" s="26"/>
      <c r="FH353" s="26"/>
      <c r="FI353" s="26"/>
      <c r="FJ353" s="26"/>
      <c r="FK353" s="26"/>
      <c r="FL353" s="26"/>
      <c r="FM353" s="26"/>
      <c r="FN353" s="26"/>
      <c r="FO353" s="26"/>
      <c r="FP353" s="26"/>
      <c r="FQ353" s="26"/>
      <c r="FR353" s="26"/>
      <c r="FS353" s="26"/>
      <c r="FT353" s="26"/>
      <c r="FU353" s="26"/>
      <c r="FV353" s="26"/>
      <c r="FW353" s="26"/>
      <c r="FX353" s="26"/>
      <c r="FY353" s="26"/>
      <c r="FZ353" s="26"/>
      <c r="GA353" s="26"/>
      <c r="GB353" s="26"/>
      <c r="GC353" s="26"/>
      <c r="GD353" s="26"/>
      <c r="GE353" s="26"/>
      <c r="GF353" s="26"/>
      <c r="GG353" s="26"/>
      <c r="GH353" s="26"/>
      <c r="GI353" s="26"/>
      <c r="GJ353" s="26"/>
      <c r="GK353" s="26"/>
      <c r="GL353" s="26"/>
      <c r="GM353" s="26"/>
      <c r="GN353" s="26"/>
      <c r="GO353" s="26"/>
      <c r="GP353" s="26"/>
      <c r="GQ353" s="26"/>
      <c r="GR353" s="26"/>
      <c r="GS353" s="26"/>
      <c r="GT353" s="26"/>
      <c r="GU353" s="26"/>
      <c r="GV353" s="26"/>
      <c r="GW353" s="26"/>
      <c r="GX353" s="26"/>
      <c r="GY353" s="26"/>
      <c r="GZ353" s="26"/>
      <c r="HA353" s="26"/>
      <c r="HB353" s="26"/>
      <c r="HC353" s="26"/>
      <c r="HD353" s="26"/>
      <c r="HE353" s="26"/>
      <c r="HF353" s="26"/>
      <c r="HG353" s="26"/>
      <c r="HH353" s="26"/>
      <c r="HI353" s="26"/>
      <c r="HJ353" s="26"/>
      <c r="HK353" s="26"/>
      <c r="HL353" s="26"/>
      <c r="HM353" s="26"/>
      <c r="HN353" s="26"/>
      <c r="HO353" s="26"/>
      <c r="HP353" s="26"/>
      <c r="HQ353" s="26"/>
      <c r="HR353" s="26"/>
      <c r="HS353" s="26"/>
      <c r="HT353" s="26"/>
      <c r="HU353" s="26"/>
      <c r="HV353" s="26"/>
      <c r="HW353" s="26"/>
      <c r="HX353" s="26"/>
      <c r="HY353" s="26"/>
      <c r="HZ353" s="26"/>
      <c r="IA353" s="26"/>
      <c r="IB353" s="26"/>
      <c r="IC353" s="26"/>
      <c r="ID353" s="26"/>
      <c r="IE353" s="26"/>
      <c r="IF353" s="26"/>
      <c r="IG353" s="26"/>
      <c r="IH353" s="26"/>
      <c r="II353" s="26"/>
      <c r="IJ353" s="26"/>
      <c r="IK353" s="26"/>
      <c r="IL353" s="26"/>
      <c r="IM353" s="26"/>
      <c r="IN353" s="26"/>
      <c r="IO353" s="26"/>
      <c r="IP353" s="26"/>
      <c r="IQ353" s="26"/>
      <c r="IR353" s="26"/>
      <c r="IS353" s="26"/>
      <c r="IT353" s="26"/>
      <c r="IU353" s="26"/>
      <c r="IV353" s="26"/>
    </row>
    <row r="354" spans="1:256" ht="12.75" customHeight="1" x14ac:dyDescent="0.25">
      <c r="A354" s="26"/>
      <c r="B354" s="26"/>
      <c r="C354" s="296"/>
      <c r="D354" s="363"/>
      <c r="E354" s="364"/>
      <c r="F354" s="364"/>
      <c r="G354" s="364"/>
      <c r="H354" s="364"/>
      <c r="I354" s="364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  <c r="DY354" s="26"/>
      <c r="DZ354" s="26"/>
      <c r="EA354" s="26"/>
      <c r="EB354" s="26"/>
      <c r="EC354" s="26"/>
      <c r="ED354" s="26"/>
      <c r="EE354" s="26"/>
      <c r="EF354" s="26"/>
      <c r="EG354" s="26"/>
      <c r="EH354" s="26"/>
      <c r="EI354" s="26"/>
      <c r="EJ354" s="26"/>
      <c r="EK354" s="26"/>
      <c r="EL354" s="26"/>
      <c r="EM354" s="26"/>
      <c r="EN354" s="26"/>
      <c r="EO354" s="26"/>
      <c r="EP354" s="26"/>
      <c r="EQ354" s="26"/>
      <c r="ER354" s="26"/>
      <c r="ES354" s="26"/>
      <c r="ET354" s="26"/>
      <c r="EU354" s="26"/>
      <c r="EV354" s="26"/>
      <c r="EW354" s="26"/>
      <c r="EX354" s="26"/>
      <c r="EY354" s="26"/>
      <c r="EZ354" s="26"/>
      <c r="FA354" s="26"/>
      <c r="FB354" s="26"/>
      <c r="FC354" s="26"/>
      <c r="FD354" s="26"/>
      <c r="FE354" s="26"/>
      <c r="FF354" s="26"/>
      <c r="FG354" s="26"/>
      <c r="FH354" s="26"/>
      <c r="FI354" s="26"/>
      <c r="FJ354" s="26"/>
      <c r="FK354" s="26"/>
      <c r="FL354" s="26"/>
      <c r="FM354" s="26"/>
      <c r="FN354" s="26"/>
      <c r="FO354" s="26"/>
      <c r="FP354" s="26"/>
      <c r="FQ354" s="26"/>
      <c r="FR354" s="26"/>
      <c r="FS354" s="26"/>
      <c r="FT354" s="26"/>
      <c r="FU354" s="26"/>
      <c r="FV354" s="26"/>
      <c r="FW354" s="26"/>
      <c r="FX354" s="26"/>
      <c r="FY354" s="26"/>
      <c r="FZ354" s="26"/>
      <c r="GA354" s="26"/>
      <c r="GB354" s="26"/>
      <c r="GC354" s="26"/>
      <c r="GD354" s="26"/>
      <c r="GE354" s="26"/>
      <c r="GF354" s="26"/>
      <c r="GG354" s="26"/>
      <c r="GH354" s="26"/>
      <c r="GI354" s="26"/>
      <c r="GJ354" s="26"/>
      <c r="GK354" s="26"/>
      <c r="GL354" s="26"/>
      <c r="GM354" s="26"/>
      <c r="GN354" s="26"/>
      <c r="GO354" s="26"/>
      <c r="GP354" s="26"/>
      <c r="GQ354" s="26"/>
      <c r="GR354" s="26"/>
      <c r="GS354" s="26"/>
      <c r="GT354" s="26"/>
      <c r="GU354" s="26"/>
      <c r="GV354" s="26"/>
      <c r="GW354" s="26"/>
      <c r="GX354" s="26"/>
      <c r="GY354" s="26"/>
      <c r="GZ354" s="26"/>
      <c r="HA354" s="26"/>
      <c r="HB354" s="26"/>
      <c r="HC354" s="26"/>
      <c r="HD354" s="26"/>
      <c r="HE354" s="26"/>
      <c r="HF354" s="26"/>
      <c r="HG354" s="26"/>
      <c r="HH354" s="26"/>
      <c r="HI354" s="26"/>
      <c r="HJ354" s="26"/>
      <c r="HK354" s="26"/>
      <c r="HL354" s="26"/>
      <c r="HM354" s="26"/>
      <c r="HN354" s="26"/>
      <c r="HO354" s="26"/>
      <c r="HP354" s="26"/>
      <c r="HQ354" s="26"/>
      <c r="HR354" s="26"/>
      <c r="HS354" s="26"/>
      <c r="HT354" s="26"/>
      <c r="HU354" s="26"/>
      <c r="HV354" s="26"/>
      <c r="HW354" s="26"/>
      <c r="HX354" s="26"/>
      <c r="HY354" s="26"/>
      <c r="HZ354" s="26"/>
      <c r="IA354" s="26"/>
      <c r="IB354" s="26"/>
      <c r="IC354" s="26"/>
      <c r="ID354" s="26"/>
      <c r="IE354" s="26"/>
      <c r="IF354" s="26"/>
      <c r="IG354" s="26"/>
      <c r="IH354" s="26"/>
      <c r="II354" s="26"/>
      <c r="IJ354" s="26"/>
      <c r="IK354" s="26"/>
      <c r="IL354" s="26"/>
      <c r="IM354" s="26"/>
      <c r="IN354" s="26"/>
      <c r="IO354" s="26"/>
      <c r="IP354" s="26"/>
      <c r="IQ354" s="26"/>
      <c r="IR354" s="26"/>
      <c r="IS354" s="26"/>
      <c r="IT354" s="26"/>
      <c r="IU354" s="26"/>
      <c r="IV354" s="26"/>
    </row>
    <row r="355" spans="1:256" ht="12.75" customHeight="1" x14ac:dyDescent="0.25">
      <c r="A355" s="26"/>
      <c r="B355" s="26"/>
      <c r="C355" s="296"/>
      <c r="D355" s="363"/>
      <c r="E355" s="364"/>
      <c r="F355" s="364"/>
      <c r="G355" s="364"/>
      <c r="H355" s="364"/>
      <c r="I355" s="364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  <c r="DY355" s="26"/>
      <c r="DZ355" s="26"/>
      <c r="EA355" s="26"/>
      <c r="EB355" s="26"/>
      <c r="EC355" s="26"/>
      <c r="ED355" s="26"/>
      <c r="EE355" s="26"/>
      <c r="EF355" s="26"/>
      <c r="EG355" s="26"/>
      <c r="EH355" s="26"/>
      <c r="EI355" s="26"/>
      <c r="EJ355" s="26"/>
      <c r="EK355" s="26"/>
      <c r="EL355" s="26"/>
      <c r="EM355" s="26"/>
      <c r="EN355" s="26"/>
      <c r="EO355" s="26"/>
      <c r="EP355" s="26"/>
      <c r="EQ355" s="26"/>
      <c r="ER355" s="26"/>
      <c r="ES355" s="26"/>
      <c r="ET355" s="26"/>
      <c r="EU355" s="26"/>
      <c r="EV355" s="26"/>
      <c r="EW355" s="26"/>
      <c r="EX355" s="26"/>
      <c r="EY355" s="26"/>
      <c r="EZ355" s="26"/>
      <c r="FA355" s="26"/>
      <c r="FB355" s="26"/>
      <c r="FC355" s="26"/>
      <c r="FD355" s="26"/>
      <c r="FE355" s="26"/>
      <c r="FF355" s="26"/>
      <c r="FG355" s="26"/>
      <c r="FH355" s="26"/>
      <c r="FI355" s="26"/>
      <c r="FJ355" s="26"/>
      <c r="FK355" s="26"/>
      <c r="FL355" s="26"/>
      <c r="FM355" s="26"/>
      <c r="FN355" s="26"/>
      <c r="FO355" s="26"/>
      <c r="FP355" s="26"/>
      <c r="FQ355" s="26"/>
      <c r="FR355" s="26"/>
      <c r="FS355" s="26"/>
      <c r="FT355" s="26"/>
      <c r="FU355" s="26"/>
      <c r="FV355" s="26"/>
      <c r="FW355" s="26"/>
      <c r="FX355" s="26"/>
      <c r="FY355" s="26"/>
      <c r="FZ355" s="26"/>
      <c r="GA355" s="26"/>
      <c r="GB355" s="26"/>
      <c r="GC355" s="26"/>
      <c r="GD355" s="26"/>
      <c r="GE355" s="26"/>
      <c r="GF355" s="26"/>
      <c r="GG355" s="26"/>
      <c r="GH355" s="26"/>
      <c r="GI355" s="26"/>
      <c r="GJ355" s="26"/>
      <c r="GK355" s="26"/>
      <c r="GL355" s="26"/>
      <c r="GM355" s="26"/>
      <c r="GN355" s="26"/>
      <c r="GO355" s="26"/>
      <c r="GP355" s="26"/>
      <c r="GQ355" s="26"/>
      <c r="GR355" s="26"/>
      <c r="GS355" s="26"/>
      <c r="GT355" s="26"/>
      <c r="GU355" s="26"/>
      <c r="GV355" s="26"/>
      <c r="GW355" s="26"/>
      <c r="GX355" s="26"/>
      <c r="GY355" s="26"/>
      <c r="GZ355" s="26"/>
      <c r="HA355" s="26"/>
      <c r="HB355" s="26"/>
      <c r="HC355" s="26"/>
      <c r="HD355" s="26"/>
      <c r="HE355" s="26"/>
      <c r="HF355" s="26"/>
      <c r="HG355" s="26"/>
      <c r="HH355" s="26"/>
      <c r="HI355" s="26"/>
      <c r="HJ355" s="26"/>
      <c r="HK355" s="26"/>
      <c r="HL355" s="26"/>
      <c r="HM355" s="26"/>
      <c r="HN355" s="26"/>
      <c r="HO355" s="26"/>
      <c r="HP355" s="26"/>
      <c r="HQ355" s="26"/>
      <c r="HR355" s="26"/>
      <c r="HS355" s="26"/>
      <c r="HT355" s="26"/>
      <c r="HU355" s="26"/>
      <c r="HV355" s="26"/>
      <c r="HW355" s="26"/>
      <c r="HX355" s="26"/>
      <c r="HY355" s="26"/>
      <c r="HZ355" s="26"/>
      <c r="IA355" s="26"/>
      <c r="IB355" s="26"/>
      <c r="IC355" s="26"/>
      <c r="ID355" s="26"/>
      <c r="IE355" s="26"/>
      <c r="IF355" s="26"/>
      <c r="IG355" s="26"/>
      <c r="IH355" s="26"/>
      <c r="II355" s="26"/>
      <c r="IJ355" s="26"/>
      <c r="IK355" s="26"/>
      <c r="IL355" s="26"/>
      <c r="IM355" s="26"/>
      <c r="IN355" s="26"/>
      <c r="IO355" s="26"/>
      <c r="IP355" s="26"/>
      <c r="IQ355" s="26"/>
      <c r="IR355" s="26"/>
      <c r="IS355" s="26"/>
      <c r="IT355" s="26"/>
      <c r="IU355" s="26"/>
      <c r="IV355" s="26"/>
    </row>
    <row r="356" spans="1:256" ht="12.75" customHeight="1" x14ac:dyDescent="0.25">
      <c r="A356" s="26"/>
      <c r="B356" s="26"/>
      <c r="C356" s="296"/>
      <c r="D356" s="363"/>
      <c r="E356" s="364"/>
      <c r="F356" s="364"/>
      <c r="G356" s="364"/>
      <c r="H356" s="364"/>
      <c r="I356" s="364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  <c r="DY356" s="26"/>
      <c r="DZ356" s="26"/>
      <c r="EA356" s="26"/>
      <c r="EB356" s="26"/>
      <c r="EC356" s="26"/>
      <c r="ED356" s="26"/>
      <c r="EE356" s="26"/>
      <c r="EF356" s="26"/>
      <c r="EG356" s="26"/>
      <c r="EH356" s="26"/>
      <c r="EI356" s="26"/>
      <c r="EJ356" s="26"/>
      <c r="EK356" s="26"/>
      <c r="EL356" s="26"/>
      <c r="EM356" s="26"/>
      <c r="EN356" s="26"/>
      <c r="EO356" s="26"/>
      <c r="EP356" s="26"/>
      <c r="EQ356" s="26"/>
      <c r="ER356" s="26"/>
      <c r="ES356" s="26"/>
      <c r="ET356" s="26"/>
      <c r="EU356" s="26"/>
      <c r="EV356" s="26"/>
      <c r="EW356" s="26"/>
      <c r="EX356" s="26"/>
      <c r="EY356" s="26"/>
      <c r="EZ356" s="26"/>
      <c r="FA356" s="26"/>
      <c r="FB356" s="26"/>
      <c r="FC356" s="26"/>
      <c r="FD356" s="26"/>
      <c r="FE356" s="26"/>
      <c r="FF356" s="26"/>
      <c r="FG356" s="26"/>
      <c r="FH356" s="26"/>
      <c r="FI356" s="26"/>
      <c r="FJ356" s="26"/>
      <c r="FK356" s="26"/>
      <c r="FL356" s="26"/>
      <c r="FM356" s="26"/>
      <c r="FN356" s="26"/>
      <c r="FO356" s="26"/>
      <c r="FP356" s="26"/>
      <c r="FQ356" s="26"/>
      <c r="FR356" s="26"/>
      <c r="FS356" s="26"/>
      <c r="FT356" s="26"/>
      <c r="FU356" s="26"/>
      <c r="FV356" s="26"/>
      <c r="FW356" s="26"/>
      <c r="FX356" s="26"/>
      <c r="FY356" s="26"/>
      <c r="FZ356" s="26"/>
      <c r="GA356" s="26"/>
      <c r="GB356" s="26"/>
      <c r="GC356" s="26"/>
      <c r="GD356" s="26"/>
      <c r="GE356" s="26"/>
      <c r="GF356" s="26"/>
      <c r="GG356" s="26"/>
      <c r="GH356" s="26"/>
      <c r="GI356" s="26"/>
      <c r="GJ356" s="26"/>
      <c r="GK356" s="26"/>
      <c r="GL356" s="26"/>
      <c r="GM356" s="26"/>
      <c r="GN356" s="26"/>
      <c r="GO356" s="26"/>
      <c r="GP356" s="26"/>
      <c r="GQ356" s="26"/>
      <c r="GR356" s="26"/>
      <c r="GS356" s="26"/>
      <c r="GT356" s="26"/>
      <c r="GU356" s="26"/>
      <c r="GV356" s="26"/>
      <c r="GW356" s="26"/>
      <c r="GX356" s="26"/>
      <c r="GY356" s="26"/>
      <c r="GZ356" s="26"/>
      <c r="HA356" s="26"/>
      <c r="HB356" s="26"/>
      <c r="HC356" s="26"/>
      <c r="HD356" s="26"/>
      <c r="HE356" s="26"/>
      <c r="HF356" s="26"/>
      <c r="HG356" s="26"/>
      <c r="HH356" s="26"/>
      <c r="HI356" s="26"/>
      <c r="HJ356" s="26"/>
      <c r="HK356" s="26"/>
      <c r="HL356" s="26"/>
      <c r="HM356" s="26"/>
      <c r="HN356" s="26"/>
      <c r="HO356" s="26"/>
      <c r="HP356" s="26"/>
      <c r="HQ356" s="26"/>
      <c r="HR356" s="26"/>
      <c r="HS356" s="26"/>
      <c r="HT356" s="26"/>
      <c r="HU356" s="26"/>
      <c r="HV356" s="26"/>
      <c r="HW356" s="26"/>
      <c r="HX356" s="26"/>
      <c r="HY356" s="26"/>
      <c r="HZ356" s="26"/>
      <c r="IA356" s="26"/>
      <c r="IB356" s="26"/>
      <c r="IC356" s="26"/>
      <c r="ID356" s="26"/>
      <c r="IE356" s="26"/>
      <c r="IF356" s="26"/>
      <c r="IG356" s="26"/>
      <c r="IH356" s="26"/>
      <c r="II356" s="26"/>
      <c r="IJ356" s="26"/>
      <c r="IK356" s="26"/>
      <c r="IL356" s="26"/>
      <c r="IM356" s="26"/>
      <c r="IN356" s="26"/>
      <c r="IO356" s="26"/>
      <c r="IP356" s="26"/>
      <c r="IQ356" s="26"/>
      <c r="IR356" s="26"/>
      <c r="IS356" s="26"/>
      <c r="IT356" s="26"/>
      <c r="IU356" s="26"/>
      <c r="IV356" s="26"/>
    </row>
    <row r="357" spans="1:256" ht="12.75" customHeight="1" x14ac:dyDescent="0.25">
      <c r="A357" s="26"/>
      <c r="B357" s="26"/>
      <c r="C357" s="296"/>
      <c r="D357" s="363"/>
      <c r="E357" s="364"/>
      <c r="F357" s="364"/>
      <c r="G357" s="364"/>
      <c r="H357" s="364"/>
      <c r="I357" s="364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  <c r="DY357" s="26"/>
      <c r="DZ357" s="26"/>
      <c r="EA357" s="26"/>
      <c r="EB357" s="26"/>
      <c r="EC357" s="26"/>
      <c r="ED357" s="26"/>
      <c r="EE357" s="26"/>
      <c r="EF357" s="26"/>
      <c r="EG357" s="26"/>
      <c r="EH357" s="26"/>
      <c r="EI357" s="26"/>
      <c r="EJ357" s="26"/>
      <c r="EK357" s="26"/>
      <c r="EL357" s="26"/>
      <c r="EM357" s="26"/>
      <c r="EN357" s="26"/>
      <c r="EO357" s="26"/>
      <c r="EP357" s="26"/>
      <c r="EQ357" s="26"/>
      <c r="ER357" s="26"/>
      <c r="ES357" s="26"/>
      <c r="ET357" s="26"/>
      <c r="EU357" s="26"/>
      <c r="EV357" s="26"/>
      <c r="EW357" s="26"/>
      <c r="EX357" s="26"/>
      <c r="EY357" s="26"/>
      <c r="EZ357" s="26"/>
      <c r="FA357" s="26"/>
      <c r="FB357" s="26"/>
      <c r="FC357" s="26"/>
      <c r="FD357" s="26"/>
      <c r="FE357" s="26"/>
      <c r="FF357" s="26"/>
      <c r="FG357" s="26"/>
      <c r="FH357" s="26"/>
      <c r="FI357" s="26"/>
      <c r="FJ357" s="26"/>
      <c r="FK357" s="26"/>
      <c r="FL357" s="26"/>
      <c r="FM357" s="26"/>
      <c r="FN357" s="26"/>
      <c r="FO357" s="26"/>
      <c r="FP357" s="26"/>
      <c r="FQ357" s="26"/>
      <c r="FR357" s="26"/>
      <c r="FS357" s="26"/>
      <c r="FT357" s="26"/>
      <c r="FU357" s="26"/>
      <c r="FV357" s="26"/>
      <c r="FW357" s="26"/>
      <c r="FX357" s="26"/>
      <c r="FY357" s="26"/>
      <c r="FZ357" s="26"/>
      <c r="GA357" s="26"/>
      <c r="GB357" s="26"/>
      <c r="GC357" s="26"/>
      <c r="GD357" s="26"/>
      <c r="GE357" s="26"/>
      <c r="GF357" s="26"/>
      <c r="GG357" s="26"/>
      <c r="GH357" s="26"/>
      <c r="GI357" s="26"/>
      <c r="GJ357" s="26"/>
      <c r="GK357" s="26"/>
      <c r="GL357" s="26"/>
      <c r="GM357" s="26"/>
      <c r="GN357" s="26"/>
      <c r="GO357" s="26"/>
      <c r="GP357" s="26"/>
      <c r="GQ357" s="26"/>
      <c r="GR357" s="26"/>
      <c r="GS357" s="26"/>
      <c r="GT357" s="26"/>
      <c r="GU357" s="26"/>
      <c r="GV357" s="26"/>
      <c r="GW357" s="26"/>
      <c r="GX357" s="26"/>
      <c r="GY357" s="26"/>
      <c r="GZ357" s="26"/>
      <c r="HA357" s="26"/>
      <c r="HB357" s="26"/>
      <c r="HC357" s="26"/>
      <c r="HD357" s="26"/>
      <c r="HE357" s="26"/>
      <c r="HF357" s="26"/>
      <c r="HG357" s="26"/>
      <c r="HH357" s="26"/>
      <c r="HI357" s="26"/>
      <c r="HJ357" s="26"/>
      <c r="HK357" s="26"/>
      <c r="HL357" s="26"/>
      <c r="HM357" s="26"/>
      <c r="HN357" s="26"/>
      <c r="HO357" s="26"/>
      <c r="HP357" s="26"/>
      <c r="HQ357" s="26"/>
      <c r="HR357" s="26"/>
      <c r="HS357" s="26"/>
      <c r="HT357" s="26"/>
      <c r="HU357" s="26"/>
      <c r="HV357" s="26"/>
      <c r="HW357" s="26"/>
      <c r="HX357" s="26"/>
      <c r="HY357" s="26"/>
      <c r="HZ357" s="26"/>
      <c r="IA357" s="26"/>
      <c r="IB357" s="26"/>
      <c r="IC357" s="26"/>
      <c r="ID357" s="26"/>
      <c r="IE357" s="26"/>
      <c r="IF357" s="26"/>
      <c r="IG357" s="26"/>
      <c r="IH357" s="26"/>
      <c r="II357" s="26"/>
      <c r="IJ357" s="26"/>
      <c r="IK357" s="26"/>
      <c r="IL357" s="26"/>
      <c r="IM357" s="26"/>
      <c r="IN357" s="26"/>
      <c r="IO357" s="26"/>
      <c r="IP357" s="26"/>
      <c r="IQ357" s="26"/>
      <c r="IR357" s="26"/>
      <c r="IS357" s="26"/>
      <c r="IT357" s="26"/>
      <c r="IU357" s="26"/>
      <c r="IV357" s="26"/>
    </row>
    <row r="358" spans="1:256" ht="12.75" customHeight="1" x14ac:dyDescent="0.25">
      <c r="A358" s="26"/>
      <c r="B358" s="26"/>
      <c r="C358" s="296"/>
      <c r="D358" s="363"/>
      <c r="E358" s="364"/>
      <c r="F358" s="364"/>
      <c r="G358" s="364"/>
      <c r="H358" s="364"/>
      <c r="I358" s="364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  <c r="DY358" s="26"/>
      <c r="DZ358" s="26"/>
      <c r="EA358" s="26"/>
      <c r="EB358" s="26"/>
      <c r="EC358" s="26"/>
      <c r="ED358" s="26"/>
      <c r="EE358" s="26"/>
      <c r="EF358" s="26"/>
      <c r="EG358" s="26"/>
      <c r="EH358" s="26"/>
      <c r="EI358" s="26"/>
      <c r="EJ358" s="26"/>
      <c r="EK358" s="26"/>
      <c r="EL358" s="26"/>
      <c r="EM358" s="26"/>
      <c r="EN358" s="26"/>
      <c r="EO358" s="26"/>
      <c r="EP358" s="26"/>
      <c r="EQ358" s="26"/>
      <c r="ER358" s="26"/>
      <c r="ES358" s="26"/>
      <c r="ET358" s="26"/>
      <c r="EU358" s="26"/>
      <c r="EV358" s="26"/>
      <c r="EW358" s="26"/>
      <c r="EX358" s="26"/>
      <c r="EY358" s="26"/>
      <c r="EZ358" s="26"/>
      <c r="FA358" s="26"/>
      <c r="FB358" s="26"/>
      <c r="FC358" s="26"/>
      <c r="FD358" s="26"/>
      <c r="FE358" s="26"/>
      <c r="FF358" s="26"/>
      <c r="FG358" s="26"/>
      <c r="FH358" s="26"/>
      <c r="FI358" s="26"/>
      <c r="FJ358" s="26"/>
      <c r="FK358" s="26"/>
      <c r="FL358" s="26"/>
      <c r="FM358" s="26"/>
      <c r="FN358" s="26"/>
      <c r="FO358" s="26"/>
      <c r="FP358" s="26"/>
      <c r="FQ358" s="26"/>
      <c r="FR358" s="26"/>
      <c r="FS358" s="26"/>
      <c r="FT358" s="26"/>
      <c r="FU358" s="26"/>
      <c r="FV358" s="26"/>
      <c r="FW358" s="26"/>
      <c r="FX358" s="26"/>
      <c r="FY358" s="26"/>
      <c r="FZ358" s="26"/>
      <c r="GA358" s="26"/>
      <c r="GB358" s="26"/>
      <c r="GC358" s="26"/>
      <c r="GD358" s="26"/>
      <c r="GE358" s="26"/>
      <c r="GF358" s="26"/>
      <c r="GG358" s="26"/>
      <c r="GH358" s="26"/>
      <c r="GI358" s="26"/>
      <c r="GJ358" s="26"/>
      <c r="GK358" s="26"/>
      <c r="GL358" s="26"/>
      <c r="GM358" s="26"/>
      <c r="GN358" s="26"/>
      <c r="GO358" s="26"/>
      <c r="GP358" s="26"/>
      <c r="GQ358" s="26"/>
      <c r="GR358" s="26"/>
      <c r="GS358" s="26"/>
      <c r="GT358" s="26"/>
      <c r="GU358" s="26"/>
      <c r="GV358" s="26"/>
      <c r="GW358" s="26"/>
      <c r="GX358" s="26"/>
      <c r="GY358" s="26"/>
      <c r="GZ358" s="26"/>
      <c r="HA358" s="26"/>
      <c r="HB358" s="26"/>
      <c r="HC358" s="26"/>
      <c r="HD358" s="26"/>
      <c r="HE358" s="26"/>
      <c r="HF358" s="26"/>
      <c r="HG358" s="26"/>
      <c r="HH358" s="26"/>
      <c r="HI358" s="26"/>
      <c r="HJ358" s="26"/>
      <c r="HK358" s="26"/>
      <c r="HL358" s="26"/>
      <c r="HM358" s="26"/>
      <c r="HN358" s="26"/>
      <c r="HO358" s="26"/>
      <c r="HP358" s="26"/>
      <c r="HQ358" s="26"/>
      <c r="HR358" s="26"/>
      <c r="HS358" s="26"/>
      <c r="HT358" s="26"/>
      <c r="HU358" s="26"/>
      <c r="HV358" s="26"/>
      <c r="HW358" s="26"/>
      <c r="HX358" s="26"/>
      <c r="HY358" s="26"/>
      <c r="HZ358" s="26"/>
      <c r="IA358" s="26"/>
      <c r="IB358" s="26"/>
      <c r="IC358" s="26"/>
      <c r="ID358" s="26"/>
      <c r="IE358" s="26"/>
      <c r="IF358" s="26"/>
      <c r="IG358" s="26"/>
      <c r="IH358" s="26"/>
      <c r="II358" s="26"/>
      <c r="IJ358" s="26"/>
      <c r="IK358" s="26"/>
      <c r="IL358" s="26"/>
      <c r="IM358" s="26"/>
      <c r="IN358" s="26"/>
      <c r="IO358" s="26"/>
      <c r="IP358" s="26"/>
      <c r="IQ358" s="26"/>
      <c r="IR358" s="26"/>
      <c r="IS358" s="26"/>
      <c r="IT358" s="26"/>
      <c r="IU358" s="26"/>
      <c r="IV358" s="26"/>
    </row>
    <row r="359" spans="1:256" ht="12.75" customHeight="1" x14ac:dyDescent="0.25">
      <c r="A359" s="26"/>
      <c r="B359" s="26"/>
      <c r="C359" s="296"/>
      <c r="D359" s="363"/>
      <c r="E359" s="364"/>
      <c r="F359" s="364"/>
      <c r="G359" s="364"/>
      <c r="H359" s="364"/>
      <c r="I359" s="364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  <c r="DY359" s="26"/>
      <c r="DZ359" s="26"/>
      <c r="EA359" s="26"/>
      <c r="EB359" s="26"/>
      <c r="EC359" s="26"/>
      <c r="ED359" s="26"/>
      <c r="EE359" s="26"/>
      <c r="EF359" s="26"/>
      <c r="EG359" s="26"/>
      <c r="EH359" s="26"/>
      <c r="EI359" s="26"/>
      <c r="EJ359" s="26"/>
      <c r="EK359" s="26"/>
      <c r="EL359" s="26"/>
      <c r="EM359" s="26"/>
      <c r="EN359" s="26"/>
      <c r="EO359" s="26"/>
      <c r="EP359" s="26"/>
      <c r="EQ359" s="26"/>
      <c r="ER359" s="26"/>
      <c r="ES359" s="26"/>
      <c r="ET359" s="26"/>
      <c r="EU359" s="26"/>
      <c r="EV359" s="26"/>
      <c r="EW359" s="26"/>
      <c r="EX359" s="26"/>
      <c r="EY359" s="26"/>
      <c r="EZ359" s="26"/>
      <c r="FA359" s="26"/>
      <c r="FB359" s="26"/>
      <c r="FC359" s="26"/>
      <c r="FD359" s="26"/>
      <c r="FE359" s="26"/>
      <c r="FF359" s="26"/>
      <c r="FG359" s="26"/>
      <c r="FH359" s="26"/>
      <c r="FI359" s="26"/>
      <c r="FJ359" s="26"/>
      <c r="FK359" s="26"/>
      <c r="FL359" s="26"/>
      <c r="FM359" s="26"/>
      <c r="FN359" s="26"/>
      <c r="FO359" s="26"/>
      <c r="FP359" s="26"/>
      <c r="FQ359" s="26"/>
      <c r="FR359" s="26"/>
      <c r="FS359" s="26"/>
      <c r="FT359" s="26"/>
      <c r="FU359" s="26"/>
      <c r="FV359" s="26"/>
      <c r="FW359" s="26"/>
      <c r="FX359" s="26"/>
      <c r="FY359" s="26"/>
      <c r="FZ359" s="26"/>
      <c r="GA359" s="26"/>
      <c r="GB359" s="26"/>
      <c r="GC359" s="26"/>
      <c r="GD359" s="26"/>
      <c r="GE359" s="26"/>
      <c r="GF359" s="26"/>
      <c r="GG359" s="26"/>
      <c r="GH359" s="26"/>
      <c r="GI359" s="26"/>
      <c r="GJ359" s="26"/>
      <c r="GK359" s="26"/>
      <c r="GL359" s="26"/>
      <c r="GM359" s="26"/>
      <c r="GN359" s="26"/>
      <c r="GO359" s="26"/>
      <c r="GP359" s="26"/>
      <c r="GQ359" s="26"/>
      <c r="GR359" s="26"/>
      <c r="GS359" s="26"/>
      <c r="GT359" s="26"/>
      <c r="GU359" s="26"/>
      <c r="GV359" s="26"/>
      <c r="GW359" s="26"/>
      <c r="GX359" s="26"/>
      <c r="GY359" s="26"/>
      <c r="GZ359" s="26"/>
      <c r="HA359" s="26"/>
      <c r="HB359" s="26"/>
      <c r="HC359" s="26"/>
      <c r="HD359" s="26"/>
      <c r="HE359" s="26"/>
      <c r="HF359" s="26"/>
      <c r="HG359" s="26"/>
      <c r="HH359" s="26"/>
      <c r="HI359" s="26"/>
      <c r="HJ359" s="26"/>
      <c r="HK359" s="26"/>
      <c r="HL359" s="26"/>
      <c r="HM359" s="26"/>
      <c r="HN359" s="26"/>
      <c r="HO359" s="26"/>
      <c r="HP359" s="26"/>
      <c r="HQ359" s="26"/>
      <c r="HR359" s="26"/>
      <c r="HS359" s="26"/>
      <c r="HT359" s="26"/>
      <c r="HU359" s="26"/>
      <c r="HV359" s="26"/>
      <c r="HW359" s="26"/>
      <c r="HX359" s="26"/>
      <c r="HY359" s="26"/>
      <c r="HZ359" s="26"/>
      <c r="IA359" s="26"/>
      <c r="IB359" s="26"/>
      <c r="IC359" s="26"/>
      <c r="ID359" s="26"/>
      <c r="IE359" s="26"/>
      <c r="IF359" s="26"/>
      <c r="IG359" s="26"/>
      <c r="IH359" s="26"/>
      <c r="II359" s="26"/>
      <c r="IJ359" s="26"/>
      <c r="IK359" s="26"/>
      <c r="IL359" s="26"/>
      <c r="IM359" s="26"/>
      <c r="IN359" s="26"/>
      <c r="IO359" s="26"/>
      <c r="IP359" s="26"/>
      <c r="IQ359" s="26"/>
      <c r="IR359" s="26"/>
      <c r="IS359" s="26"/>
      <c r="IT359" s="26"/>
      <c r="IU359" s="26"/>
      <c r="IV359" s="26"/>
    </row>
    <row r="360" spans="1:256" ht="12.75" customHeight="1" x14ac:dyDescent="0.25">
      <c r="A360" s="26"/>
      <c r="B360" s="26"/>
      <c r="C360" s="296"/>
      <c r="D360" s="363"/>
      <c r="E360" s="364"/>
      <c r="F360" s="364"/>
      <c r="G360" s="364"/>
      <c r="H360" s="364"/>
      <c r="I360" s="364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  <c r="DY360" s="26"/>
      <c r="DZ360" s="26"/>
      <c r="EA360" s="26"/>
      <c r="EB360" s="26"/>
      <c r="EC360" s="26"/>
      <c r="ED360" s="26"/>
      <c r="EE360" s="26"/>
      <c r="EF360" s="26"/>
      <c r="EG360" s="26"/>
      <c r="EH360" s="26"/>
      <c r="EI360" s="26"/>
      <c r="EJ360" s="26"/>
      <c r="EK360" s="26"/>
      <c r="EL360" s="26"/>
      <c r="EM360" s="26"/>
      <c r="EN360" s="26"/>
      <c r="EO360" s="26"/>
      <c r="EP360" s="26"/>
      <c r="EQ360" s="26"/>
      <c r="ER360" s="26"/>
      <c r="ES360" s="26"/>
      <c r="ET360" s="26"/>
      <c r="EU360" s="26"/>
      <c r="EV360" s="26"/>
      <c r="EW360" s="26"/>
      <c r="EX360" s="26"/>
      <c r="EY360" s="26"/>
      <c r="EZ360" s="26"/>
      <c r="FA360" s="26"/>
      <c r="FB360" s="26"/>
      <c r="FC360" s="26"/>
      <c r="FD360" s="26"/>
      <c r="FE360" s="26"/>
      <c r="FF360" s="26"/>
      <c r="FG360" s="26"/>
      <c r="FH360" s="26"/>
      <c r="FI360" s="26"/>
      <c r="FJ360" s="26"/>
      <c r="FK360" s="26"/>
      <c r="FL360" s="26"/>
      <c r="FM360" s="26"/>
      <c r="FN360" s="26"/>
      <c r="FO360" s="26"/>
      <c r="FP360" s="26"/>
      <c r="FQ360" s="26"/>
      <c r="FR360" s="26"/>
      <c r="FS360" s="26"/>
      <c r="FT360" s="26"/>
      <c r="FU360" s="26"/>
      <c r="FV360" s="26"/>
      <c r="FW360" s="26"/>
      <c r="FX360" s="26"/>
      <c r="FY360" s="26"/>
      <c r="FZ360" s="26"/>
      <c r="GA360" s="26"/>
      <c r="GB360" s="26"/>
      <c r="GC360" s="26"/>
      <c r="GD360" s="26"/>
      <c r="GE360" s="26"/>
      <c r="GF360" s="26"/>
      <c r="GG360" s="26"/>
      <c r="GH360" s="26"/>
      <c r="GI360" s="26"/>
      <c r="GJ360" s="26"/>
      <c r="GK360" s="26"/>
      <c r="GL360" s="26"/>
      <c r="GM360" s="26"/>
      <c r="GN360" s="26"/>
      <c r="GO360" s="26"/>
      <c r="GP360" s="26"/>
      <c r="GQ360" s="26"/>
      <c r="GR360" s="26"/>
      <c r="GS360" s="26"/>
      <c r="GT360" s="26"/>
      <c r="GU360" s="26"/>
      <c r="GV360" s="26"/>
      <c r="GW360" s="26"/>
      <c r="GX360" s="26"/>
      <c r="GY360" s="26"/>
      <c r="GZ360" s="26"/>
      <c r="HA360" s="26"/>
      <c r="HB360" s="26"/>
      <c r="HC360" s="26"/>
      <c r="HD360" s="26"/>
      <c r="HE360" s="26"/>
      <c r="HF360" s="26"/>
      <c r="HG360" s="26"/>
      <c r="HH360" s="26"/>
      <c r="HI360" s="26"/>
      <c r="HJ360" s="26"/>
      <c r="HK360" s="26"/>
      <c r="HL360" s="26"/>
      <c r="HM360" s="26"/>
      <c r="HN360" s="26"/>
      <c r="HO360" s="26"/>
      <c r="HP360" s="26"/>
      <c r="HQ360" s="26"/>
      <c r="HR360" s="26"/>
      <c r="HS360" s="26"/>
      <c r="HT360" s="26"/>
      <c r="HU360" s="26"/>
      <c r="HV360" s="26"/>
      <c r="HW360" s="26"/>
      <c r="HX360" s="26"/>
      <c r="HY360" s="26"/>
      <c r="HZ360" s="26"/>
      <c r="IA360" s="26"/>
      <c r="IB360" s="26"/>
      <c r="IC360" s="26"/>
      <c r="ID360" s="26"/>
      <c r="IE360" s="26"/>
      <c r="IF360" s="26"/>
      <c r="IG360" s="26"/>
      <c r="IH360" s="26"/>
      <c r="II360" s="26"/>
      <c r="IJ360" s="26"/>
      <c r="IK360" s="26"/>
      <c r="IL360" s="26"/>
      <c r="IM360" s="26"/>
      <c r="IN360" s="26"/>
      <c r="IO360" s="26"/>
      <c r="IP360" s="26"/>
      <c r="IQ360" s="26"/>
      <c r="IR360" s="26"/>
      <c r="IS360" s="26"/>
      <c r="IT360" s="26"/>
      <c r="IU360" s="26"/>
      <c r="IV360" s="26"/>
    </row>
    <row r="361" spans="1:256" ht="12.75" customHeight="1" x14ac:dyDescent="0.25">
      <c r="A361" s="26"/>
      <c r="B361" s="26"/>
      <c r="C361" s="296"/>
      <c r="D361" s="363"/>
      <c r="E361" s="364"/>
      <c r="F361" s="364"/>
      <c r="G361" s="364"/>
      <c r="H361" s="364"/>
      <c r="I361" s="364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  <c r="DY361" s="26"/>
      <c r="DZ361" s="26"/>
      <c r="EA361" s="26"/>
      <c r="EB361" s="26"/>
      <c r="EC361" s="26"/>
      <c r="ED361" s="26"/>
      <c r="EE361" s="26"/>
      <c r="EF361" s="26"/>
      <c r="EG361" s="26"/>
      <c r="EH361" s="26"/>
      <c r="EI361" s="26"/>
      <c r="EJ361" s="26"/>
      <c r="EK361" s="26"/>
      <c r="EL361" s="26"/>
      <c r="EM361" s="26"/>
      <c r="EN361" s="26"/>
      <c r="EO361" s="26"/>
      <c r="EP361" s="26"/>
      <c r="EQ361" s="26"/>
      <c r="ER361" s="26"/>
      <c r="ES361" s="26"/>
      <c r="ET361" s="26"/>
      <c r="EU361" s="26"/>
      <c r="EV361" s="26"/>
      <c r="EW361" s="26"/>
      <c r="EX361" s="26"/>
      <c r="EY361" s="26"/>
      <c r="EZ361" s="26"/>
      <c r="FA361" s="26"/>
      <c r="FB361" s="26"/>
      <c r="FC361" s="26"/>
      <c r="FD361" s="26"/>
      <c r="FE361" s="26"/>
      <c r="FF361" s="26"/>
      <c r="FG361" s="26"/>
      <c r="FH361" s="26"/>
      <c r="FI361" s="26"/>
      <c r="FJ361" s="26"/>
      <c r="FK361" s="26"/>
      <c r="FL361" s="26"/>
      <c r="FM361" s="26"/>
      <c r="FN361" s="26"/>
      <c r="FO361" s="26"/>
      <c r="FP361" s="26"/>
      <c r="FQ361" s="26"/>
      <c r="FR361" s="26"/>
      <c r="FS361" s="26"/>
      <c r="FT361" s="26"/>
      <c r="FU361" s="26"/>
      <c r="FV361" s="26"/>
      <c r="FW361" s="26"/>
      <c r="FX361" s="26"/>
      <c r="FY361" s="26"/>
      <c r="FZ361" s="26"/>
      <c r="GA361" s="26"/>
      <c r="GB361" s="26"/>
      <c r="GC361" s="26"/>
      <c r="GD361" s="26"/>
      <c r="GE361" s="26"/>
      <c r="GF361" s="26"/>
      <c r="GG361" s="26"/>
      <c r="GH361" s="26"/>
      <c r="GI361" s="26"/>
      <c r="GJ361" s="26"/>
      <c r="GK361" s="26"/>
      <c r="GL361" s="26"/>
      <c r="GM361" s="26"/>
      <c r="GN361" s="26"/>
      <c r="GO361" s="26"/>
      <c r="GP361" s="26"/>
      <c r="GQ361" s="26"/>
      <c r="GR361" s="26"/>
      <c r="GS361" s="26"/>
      <c r="GT361" s="26"/>
      <c r="GU361" s="26"/>
      <c r="GV361" s="26"/>
      <c r="GW361" s="26"/>
      <c r="GX361" s="26"/>
      <c r="GY361" s="26"/>
      <c r="GZ361" s="26"/>
      <c r="HA361" s="26"/>
      <c r="HB361" s="26"/>
      <c r="HC361" s="26"/>
      <c r="HD361" s="26"/>
      <c r="HE361" s="26"/>
      <c r="HF361" s="26"/>
      <c r="HG361" s="26"/>
      <c r="HH361" s="26"/>
      <c r="HI361" s="26"/>
      <c r="HJ361" s="26"/>
      <c r="HK361" s="26"/>
      <c r="HL361" s="26"/>
      <c r="HM361" s="26"/>
      <c r="HN361" s="26"/>
      <c r="HO361" s="26"/>
      <c r="HP361" s="26"/>
      <c r="HQ361" s="26"/>
      <c r="HR361" s="26"/>
      <c r="HS361" s="26"/>
      <c r="HT361" s="26"/>
      <c r="HU361" s="26"/>
      <c r="HV361" s="26"/>
      <c r="HW361" s="26"/>
      <c r="HX361" s="26"/>
      <c r="HY361" s="26"/>
      <c r="HZ361" s="26"/>
      <c r="IA361" s="26"/>
      <c r="IB361" s="26"/>
      <c r="IC361" s="26"/>
      <c r="ID361" s="26"/>
      <c r="IE361" s="26"/>
      <c r="IF361" s="26"/>
      <c r="IG361" s="26"/>
      <c r="IH361" s="26"/>
      <c r="II361" s="26"/>
      <c r="IJ361" s="26"/>
      <c r="IK361" s="26"/>
      <c r="IL361" s="26"/>
      <c r="IM361" s="26"/>
      <c r="IN361" s="26"/>
      <c r="IO361" s="26"/>
      <c r="IP361" s="26"/>
      <c r="IQ361" s="26"/>
      <c r="IR361" s="26"/>
      <c r="IS361" s="26"/>
      <c r="IT361" s="26"/>
      <c r="IU361" s="26"/>
      <c r="IV361" s="26"/>
    </row>
    <row r="362" spans="1:256" ht="12.75" customHeight="1" x14ac:dyDescent="0.25">
      <c r="A362" s="26"/>
      <c r="B362" s="26"/>
      <c r="C362" s="296"/>
      <c r="D362" s="363"/>
      <c r="E362" s="364"/>
      <c r="F362" s="364"/>
      <c r="G362" s="364"/>
      <c r="H362" s="364"/>
      <c r="I362" s="364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  <c r="DY362" s="26"/>
      <c r="DZ362" s="26"/>
      <c r="EA362" s="26"/>
      <c r="EB362" s="26"/>
      <c r="EC362" s="26"/>
      <c r="ED362" s="26"/>
      <c r="EE362" s="26"/>
      <c r="EF362" s="26"/>
      <c r="EG362" s="26"/>
      <c r="EH362" s="26"/>
      <c r="EI362" s="26"/>
      <c r="EJ362" s="26"/>
      <c r="EK362" s="26"/>
      <c r="EL362" s="26"/>
      <c r="EM362" s="26"/>
      <c r="EN362" s="26"/>
      <c r="EO362" s="26"/>
      <c r="EP362" s="26"/>
      <c r="EQ362" s="26"/>
      <c r="ER362" s="26"/>
      <c r="ES362" s="26"/>
      <c r="ET362" s="26"/>
      <c r="EU362" s="26"/>
      <c r="EV362" s="26"/>
      <c r="EW362" s="26"/>
      <c r="EX362" s="26"/>
      <c r="EY362" s="26"/>
      <c r="EZ362" s="26"/>
      <c r="FA362" s="26"/>
      <c r="FB362" s="26"/>
      <c r="FC362" s="26"/>
      <c r="FD362" s="26"/>
      <c r="FE362" s="26"/>
      <c r="FF362" s="26"/>
      <c r="FG362" s="26"/>
      <c r="FH362" s="26"/>
      <c r="FI362" s="26"/>
      <c r="FJ362" s="26"/>
      <c r="FK362" s="26"/>
      <c r="FL362" s="26"/>
      <c r="FM362" s="26"/>
      <c r="FN362" s="26"/>
      <c r="FO362" s="26"/>
      <c r="FP362" s="26"/>
      <c r="FQ362" s="26"/>
      <c r="FR362" s="26"/>
      <c r="FS362" s="26"/>
      <c r="FT362" s="26"/>
      <c r="FU362" s="26"/>
      <c r="FV362" s="26"/>
      <c r="FW362" s="26"/>
      <c r="FX362" s="26"/>
      <c r="FY362" s="26"/>
      <c r="FZ362" s="26"/>
      <c r="GA362" s="26"/>
      <c r="GB362" s="26"/>
      <c r="GC362" s="26"/>
      <c r="GD362" s="26"/>
      <c r="GE362" s="26"/>
      <c r="GF362" s="26"/>
      <c r="GG362" s="26"/>
      <c r="GH362" s="26"/>
      <c r="GI362" s="26"/>
      <c r="GJ362" s="26"/>
      <c r="GK362" s="26"/>
      <c r="GL362" s="26"/>
      <c r="GM362" s="26"/>
      <c r="GN362" s="26"/>
      <c r="GO362" s="26"/>
      <c r="GP362" s="26"/>
      <c r="GQ362" s="26"/>
      <c r="GR362" s="26"/>
      <c r="GS362" s="26"/>
      <c r="GT362" s="26"/>
      <c r="GU362" s="26"/>
      <c r="GV362" s="26"/>
      <c r="GW362" s="26"/>
      <c r="GX362" s="26"/>
      <c r="GY362" s="26"/>
      <c r="GZ362" s="26"/>
      <c r="HA362" s="26"/>
      <c r="HB362" s="26"/>
      <c r="HC362" s="26"/>
      <c r="HD362" s="26"/>
      <c r="HE362" s="26"/>
      <c r="HF362" s="26"/>
      <c r="HG362" s="26"/>
      <c r="HH362" s="26"/>
      <c r="HI362" s="26"/>
      <c r="HJ362" s="26"/>
      <c r="HK362" s="26"/>
      <c r="HL362" s="26"/>
      <c r="HM362" s="26"/>
      <c r="HN362" s="26"/>
      <c r="HO362" s="26"/>
      <c r="HP362" s="26"/>
      <c r="HQ362" s="26"/>
      <c r="HR362" s="26"/>
      <c r="HS362" s="26"/>
      <c r="HT362" s="26"/>
      <c r="HU362" s="26"/>
      <c r="HV362" s="26"/>
      <c r="HW362" s="26"/>
      <c r="HX362" s="26"/>
      <c r="HY362" s="26"/>
      <c r="HZ362" s="26"/>
      <c r="IA362" s="26"/>
      <c r="IB362" s="26"/>
      <c r="IC362" s="26"/>
      <c r="ID362" s="26"/>
      <c r="IE362" s="26"/>
      <c r="IF362" s="26"/>
      <c r="IG362" s="26"/>
      <c r="IH362" s="26"/>
      <c r="II362" s="26"/>
      <c r="IJ362" s="26"/>
      <c r="IK362" s="26"/>
      <c r="IL362" s="26"/>
      <c r="IM362" s="26"/>
      <c r="IN362" s="26"/>
      <c r="IO362" s="26"/>
      <c r="IP362" s="26"/>
      <c r="IQ362" s="26"/>
      <c r="IR362" s="26"/>
      <c r="IS362" s="26"/>
      <c r="IT362" s="26"/>
      <c r="IU362" s="26"/>
      <c r="IV362" s="26"/>
    </row>
    <row r="363" spans="1:256" ht="12.75" customHeight="1" x14ac:dyDescent="0.25">
      <c r="A363" s="26"/>
      <c r="B363" s="26"/>
      <c r="C363" s="296"/>
      <c r="D363" s="363"/>
      <c r="E363" s="364"/>
      <c r="F363" s="364"/>
      <c r="G363" s="364"/>
      <c r="H363" s="364"/>
      <c r="I363" s="364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  <c r="DY363" s="26"/>
      <c r="DZ363" s="26"/>
      <c r="EA363" s="26"/>
      <c r="EB363" s="26"/>
      <c r="EC363" s="26"/>
      <c r="ED363" s="26"/>
      <c r="EE363" s="26"/>
      <c r="EF363" s="26"/>
      <c r="EG363" s="26"/>
      <c r="EH363" s="26"/>
      <c r="EI363" s="26"/>
      <c r="EJ363" s="26"/>
      <c r="EK363" s="26"/>
      <c r="EL363" s="26"/>
      <c r="EM363" s="26"/>
      <c r="EN363" s="26"/>
      <c r="EO363" s="26"/>
      <c r="EP363" s="26"/>
      <c r="EQ363" s="26"/>
      <c r="ER363" s="26"/>
      <c r="ES363" s="26"/>
      <c r="ET363" s="26"/>
      <c r="EU363" s="26"/>
      <c r="EV363" s="26"/>
      <c r="EW363" s="26"/>
      <c r="EX363" s="26"/>
      <c r="EY363" s="26"/>
      <c r="EZ363" s="26"/>
      <c r="FA363" s="26"/>
      <c r="FB363" s="26"/>
      <c r="FC363" s="26"/>
      <c r="FD363" s="26"/>
      <c r="FE363" s="26"/>
      <c r="FF363" s="26"/>
      <c r="FG363" s="26"/>
      <c r="FH363" s="26"/>
      <c r="FI363" s="26"/>
      <c r="FJ363" s="26"/>
      <c r="FK363" s="26"/>
      <c r="FL363" s="26"/>
      <c r="FM363" s="26"/>
      <c r="FN363" s="26"/>
      <c r="FO363" s="26"/>
      <c r="FP363" s="26"/>
      <c r="FQ363" s="26"/>
      <c r="FR363" s="26"/>
      <c r="FS363" s="26"/>
      <c r="FT363" s="26"/>
      <c r="FU363" s="26"/>
      <c r="FV363" s="26"/>
      <c r="FW363" s="26"/>
      <c r="FX363" s="26"/>
      <c r="FY363" s="26"/>
      <c r="FZ363" s="26"/>
      <c r="GA363" s="26"/>
      <c r="GB363" s="26"/>
      <c r="GC363" s="26"/>
      <c r="GD363" s="26"/>
      <c r="GE363" s="26"/>
      <c r="GF363" s="26"/>
      <c r="GG363" s="26"/>
      <c r="GH363" s="26"/>
      <c r="GI363" s="26"/>
      <c r="GJ363" s="26"/>
      <c r="GK363" s="26"/>
      <c r="GL363" s="26"/>
      <c r="GM363" s="26"/>
      <c r="GN363" s="26"/>
      <c r="GO363" s="26"/>
      <c r="GP363" s="26"/>
      <c r="GQ363" s="26"/>
      <c r="GR363" s="26"/>
      <c r="GS363" s="26"/>
      <c r="GT363" s="26"/>
      <c r="GU363" s="26"/>
      <c r="GV363" s="26"/>
      <c r="GW363" s="26"/>
      <c r="GX363" s="26"/>
      <c r="GY363" s="26"/>
      <c r="GZ363" s="26"/>
      <c r="HA363" s="26"/>
      <c r="HB363" s="26"/>
      <c r="HC363" s="26"/>
      <c r="HD363" s="26"/>
      <c r="HE363" s="26"/>
      <c r="HF363" s="26"/>
      <c r="HG363" s="26"/>
      <c r="HH363" s="26"/>
      <c r="HI363" s="26"/>
      <c r="HJ363" s="26"/>
      <c r="HK363" s="26"/>
      <c r="HL363" s="26"/>
      <c r="HM363" s="26"/>
      <c r="HN363" s="26"/>
      <c r="HO363" s="26"/>
      <c r="HP363" s="26"/>
      <c r="HQ363" s="26"/>
      <c r="HR363" s="26"/>
      <c r="HS363" s="26"/>
      <c r="HT363" s="26"/>
      <c r="HU363" s="26"/>
      <c r="HV363" s="26"/>
      <c r="HW363" s="26"/>
      <c r="HX363" s="26"/>
      <c r="HY363" s="26"/>
      <c r="HZ363" s="26"/>
      <c r="IA363" s="26"/>
      <c r="IB363" s="26"/>
      <c r="IC363" s="26"/>
      <c r="ID363" s="26"/>
      <c r="IE363" s="26"/>
      <c r="IF363" s="26"/>
      <c r="IG363" s="26"/>
      <c r="IH363" s="26"/>
      <c r="II363" s="26"/>
      <c r="IJ363" s="26"/>
      <c r="IK363" s="26"/>
      <c r="IL363" s="26"/>
      <c r="IM363" s="26"/>
      <c r="IN363" s="26"/>
      <c r="IO363" s="26"/>
      <c r="IP363" s="26"/>
      <c r="IQ363" s="26"/>
      <c r="IR363" s="26"/>
      <c r="IS363" s="26"/>
      <c r="IT363" s="26"/>
      <c r="IU363" s="26"/>
      <c r="IV363" s="26"/>
    </row>
    <row r="364" spans="1:256" ht="12.75" customHeight="1" x14ac:dyDescent="0.25">
      <c r="A364" s="26"/>
      <c r="B364" s="26"/>
      <c r="C364" s="296"/>
      <c r="D364" s="363"/>
      <c r="E364" s="364"/>
      <c r="F364" s="364"/>
      <c r="G364" s="364"/>
      <c r="H364" s="364"/>
      <c r="I364" s="364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  <c r="DY364" s="26"/>
      <c r="DZ364" s="26"/>
      <c r="EA364" s="26"/>
      <c r="EB364" s="26"/>
      <c r="EC364" s="26"/>
      <c r="ED364" s="26"/>
      <c r="EE364" s="26"/>
      <c r="EF364" s="26"/>
      <c r="EG364" s="26"/>
      <c r="EH364" s="26"/>
      <c r="EI364" s="26"/>
      <c r="EJ364" s="26"/>
      <c r="EK364" s="26"/>
      <c r="EL364" s="26"/>
      <c r="EM364" s="26"/>
      <c r="EN364" s="26"/>
      <c r="EO364" s="26"/>
      <c r="EP364" s="26"/>
      <c r="EQ364" s="26"/>
      <c r="ER364" s="26"/>
      <c r="ES364" s="26"/>
      <c r="ET364" s="26"/>
      <c r="EU364" s="26"/>
      <c r="EV364" s="26"/>
      <c r="EW364" s="26"/>
      <c r="EX364" s="26"/>
      <c r="EY364" s="26"/>
      <c r="EZ364" s="26"/>
      <c r="FA364" s="26"/>
      <c r="FB364" s="26"/>
      <c r="FC364" s="26"/>
      <c r="FD364" s="26"/>
      <c r="FE364" s="26"/>
      <c r="FF364" s="26"/>
      <c r="FG364" s="26"/>
      <c r="FH364" s="26"/>
      <c r="FI364" s="26"/>
      <c r="FJ364" s="26"/>
      <c r="FK364" s="26"/>
      <c r="FL364" s="26"/>
      <c r="FM364" s="26"/>
      <c r="FN364" s="26"/>
      <c r="FO364" s="26"/>
      <c r="FP364" s="26"/>
      <c r="FQ364" s="26"/>
      <c r="FR364" s="26"/>
      <c r="FS364" s="26"/>
      <c r="FT364" s="26"/>
      <c r="FU364" s="26"/>
      <c r="FV364" s="26"/>
      <c r="FW364" s="26"/>
      <c r="FX364" s="26"/>
      <c r="FY364" s="26"/>
      <c r="FZ364" s="26"/>
      <c r="GA364" s="26"/>
      <c r="GB364" s="26"/>
      <c r="GC364" s="26"/>
      <c r="GD364" s="26"/>
      <c r="GE364" s="26"/>
      <c r="GF364" s="26"/>
      <c r="GG364" s="26"/>
      <c r="GH364" s="26"/>
      <c r="GI364" s="26"/>
      <c r="GJ364" s="26"/>
      <c r="GK364" s="26"/>
      <c r="GL364" s="26"/>
      <c r="GM364" s="26"/>
      <c r="GN364" s="26"/>
      <c r="GO364" s="26"/>
      <c r="GP364" s="26"/>
      <c r="GQ364" s="26"/>
      <c r="GR364" s="26"/>
      <c r="GS364" s="26"/>
      <c r="GT364" s="26"/>
      <c r="GU364" s="26"/>
      <c r="GV364" s="26"/>
      <c r="GW364" s="26"/>
      <c r="GX364" s="26"/>
      <c r="GY364" s="26"/>
      <c r="GZ364" s="26"/>
      <c r="HA364" s="26"/>
      <c r="HB364" s="26"/>
      <c r="HC364" s="26"/>
      <c r="HD364" s="26"/>
      <c r="HE364" s="26"/>
      <c r="HF364" s="26"/>
      <c r="HG364" s="26"/>
      <c r="HH364" s="26"/>
      <c r="HI364" s="26"/>
      <c r="HJ364" s="26"/>
      <c r="HK364" s="26"/>
      <c r="HL364" s="26"/>
      <c r="HM364" s="26"/>
      <c r="HN364" s="26"/>
      <c r="HO364" s="26"/>
      <c r="HP364" s="26"/>
      <c r="HQ364" s="26"/>
      <c r="HR364" s="26"/>
      <c r="HS364" s="26"/>
      <c r="HT364" s="26"/>
      <c r="HU364" s="26"/>
      <c r="HV364" s="26"/>
      <c r="HW364" s="26"/>
      <c r="HX364" s="26"/>
      <c r="HY364" s="26"/>
      <c r="HZ364" s="26"/>
      <c r="IA364" s="26"/>
      <c r="IB364" s="26"/>
      <c r="IC364" s="26"/>
      <c r="ID364" s="26"/>
      <c r="IE364" s="26"/>
      <c r="IF364" s="26"/>
      <c r="IG364" s="26"/>
      <c r="IH364" s="26"/>
      <c r="II364" s="26"/>
      <c r="IJ364" s="26"/>
      <c r="IK364" s="26"/>
      <c r="IL364" s="26"/>
      <c r="IM364" s="26"/>
      <c r="IN364" s="26"/>
      <c r="IO364" s="26"/>
      <c r="IP364" s="26"/>
      <c r="IQ364" s="26"/>
      <c r="IR364" s="26"/>
      <c r="IS364" s="26"/>
      <c r="IT364" s="26"/>
      <c r="IU364" s="26"/>
      <c r="IV364" s="26"/>
    </row>
    <row r="365" spans="1:256" ht="12.75" customHeight="1" x14ac:dyDescent="0.25">
      <c r="A365" s="26"/>
      <c r="B365" s="26"/>
      <c r="C365" s="296"/>
      <c r="D365" s="363"/>
      <c r="E365" s="364"/>
      <c r="F365" s="364"/>
      <c r="G365" s="364"/>
      <c r="H365" s="364"/>
      <c r="I365" s="364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  <c r="DY365" s="26"/>
      <c r="DZ365" s="26"/>
      <c r="EA365" s="26"/>
      <c r="EB365" s="26"/>
      <c r="EC365" s="26"/>
      <c r="ED365" s="26"/>
      <c r="EE365" s="26"/>
      <c r="EF365" s="26"/>
      <c r="EG365" s="26"/>
      <c r="EH365" s="26"/>
      <c r="EI365" s="26"/>
      <c r="EJ365" s="26"/>
      <c r="EK365" s="26"/>
      <c r="EL365" s="26"/>
      <c r="EM365" s="26"/>
      <c r="EN365" s="26"/>
      <c r="EO365" s="26"/>
      <c r="EP365" s="26"/>
      <c r="EQ365" s="26"/>
      <c r="ER365" s="26"/>
      <c r="ES365" s="26"/>
      <c r="ET365" s="26"/>
      <c r="EU365" s="26"/>
      <c r="EV365" s="26"/>
      <c r="EW365" s="26"/>
      <c r="EX365" s="26"/>
      <c r="EY365" s="26"/>
      <c r="EZ365" s="26"/>
      <c r="FA365" s="26"/>
      <c r="FB365" s="26"/>
      <c r="FC365" s="26"/>
      <c r="FD365" s="26"/>
      <c r="FE365" s="26"/>
      <c r="FF365" s="26"/>
      <c r="FG365" s="26"/>
      <c r="FH365" s="26"/>
      <c r="FI365" s="26"/>
      <c r="FJ365" s="26"/>
      <c r="FK365" s="26"/>
      <c r="FL365" s="26"/>
      <c r="FM365" s="26"/>
      <c r="FN365" s="26"/>
      <c r="FO365" s="26"/>
      <c r="FP365" s="26"/>
      <c r="FQ365" s="26"/>
      <c r="FR365" s="26"/>
      <c r="FS365" s="26"/>
      <c r="FT365" s="26"/>
      <c r="FU365" s="26"/>
      <c r="FV365" s="26"/>
      <c r="FW365" s="26"/>
      <c r="FX365" s="26"/>
      <c r="FY365" s="26"/>
      <c r="FZ365" s="26"/>
      <c r="GA365" s="26"/>
      <c r="GB365" s="26"/>
      <c r="GC365" s="26"/>
      <c r="GD365" s="26"/>
      <c r="GE365" s="26"/>
      <c r="GF365" s="26"/>
      <c r="GG365" s="26"/>
      <c r="GH365" s="26"/>
      <c r="GI365" s="26"/>
      <c r="GJ365" s="26"/>
      <c r="GK365" s="26"/>
      <c r="GL365" s="26"/>
      <c r="GM365" s="26"/>
      <c r="GN365" s="26"/>
      <c r="GO365" s="26"/>
      <c r="GP365" s="26"/>
      <c r="GQ365" s="26"/>
      <c r="GR365" s="26"/>
      <c r="GS365" s="26"/>
      <c r="GT365" s="26"/>
      <c r="GU365" s="26"/>
      <c r="GV365" s="26"/>
      <c r="GW365" s="26"/>
      <c r="GX365" s="26"/>
      <c r="GY365" s="26"/>
      <c r="GZ365" s="26"/>
      <c r="HA365" s="26"/>
      <c r="HB365" s="26"/>
      <c r="HC365" s="26"/>
      <c r="HD365" s="26"/>
      <c r="HE365" s="26"/>
      <c r="HF365" s="26"/>
      <c r="HG365" s="26"/>
      <c r="HH365" s="26"/>
      <c r="HI365" s="26"/>
      <c r="HJ365" s="26"/>
      <c r="HK365" s="26"/>
      <c r="HL365" s="26"/>
      <c r="HM365" s="26"/>
      <c r="HN365" s="26"/>
      <c r="HO365" s="26"/>
      <c r="HP365" s="26"/>
      <c r="HQ365" s="26"/>
      <c r="HR365" s="26"/>
      <c r="HS365" s="26"/>
      <c r="HT365" s="26"/>
      <c r="HU365" s="26"/>
      <c r="HV365" s="26"/>
      <c r="HW365" s="26"/>
      <c r="HX365" s="26"/>
      <c r="HY365" s="26"/>
      <c r="HZ365" s="26"/>
      <c r="IA365" s="26"/>
      <c r="IB365" s="26"/>
      <c r="IC365" s="26"/>
      <c r="ID365" s="26"/>
      <c r="IE365" s="26"/>
      <c r="IF365" s="26"/>
      <c r="IG365" s="26"/>
      <c r="IH365" s="26"/>
      <c r="II365" s="26"/>
      <c r="IJ365" s="26"/>
      <c r="IK365" s="26"/>
      <c r="IL365" s="26"/>
      <c r="IM365" s="26"/>
      <c r="IN365" s="26"/>
      <c r="IO365" s="26"/>
      <c r="IP365" s="26"/>
      <c r="IQ365" s="26"/>
      <c r="IR365" s="26"/>
      <c r="IS365" s="26"/>
      <c r="IT365" s="26"/>
      <c r="IU365" s="26"/>
      <c r="IV365" s="26"/>
    </row>
    <row r="366" spans="1:256" ht="12.75" customHeight="1" x14ac:dyDescent="0.25">
      <c r="A366" s="26"/>
      <c r="B366" s="26"/>
      <c r="C366" s="296"/>
      <c r="D366" s="363"/>
      <c r="E366" s="364"/>
      <c r="F366" s="364"/>
      <c r="G366" s="364"/>
      <c r="H366" s="364"/>
      <c r="I366" s="364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  <c r="DY366" s="26"/>
      <c r="DZ366" s="26"/>
      <c r="EA366" s="26"/>
      <c r="EB366" s="26"/>
      <c r="EC366" s="26"/>
      <c r="ED366" s="26"/>
      <c r="EE366" s="26"/>
      <c r="EF366" s="26"/>
      <c r="EG366" s="26"/>
      <c r="EH366" s="26"/>
      <c r="EI366" s="26"/>
      <c r="EJ366" s="26"/>
      <c r="EK366" s="26"/>
      <c r="EL366" s="26"/>
      <c r="EM366" s="26"/>
      <c r="EN366" s="26"/>
      <c r="EO366" s="26"/>
      <c r="EP366" s="26"/>
      <c r="EQ366" s="26"/>
      <c r="ER366" s="26"/>
      <c r="ES366" s="26"/>
      <c r="ET366" s="26"/>
      <c r="EU366" s="26"/>
      <c r="EV366" s="26"/>
      <c r="EW366" s="26"/>
      <c r="EX366" s="26"/>
      <c r="EY366" s="26"/>
      <c r="EZ366" s="26"/>
      <c r="FA366" s="26"/>
      <c r="FB366" s="26"/>
      <c r="FC366" s="26"/>
      <c r="FD366" s="26"/>
      <c r="FE366" s="26"/>
      <c r="FF366" s="26"/>
      <c r="FG366" s="26"/>
      <c r="FH366" s="26"/>
      <c r="FI366" s="26"/>
      <c r="FJ366" s="26"/>
      <c r="FK366" s="26"/>
      <c r="FL366" s="26"/>
      <c r="FM366" s="26"/>
      <c r="FN366" s="26"/>
      <c r="FO366" s="26"/>
      <c r="FP366" s="26"/>
      <c r="FQ366" s="26"/>
      <c r="FR366" s="26"/>
      <c r="FS366" s="26"/>
      <c r="FT366" s="26"/>
      <c r="FU366" s="26"/>
      <c r="FV366" s="26"/>
      <c r="FW366" s="26"/>
      <c r="FX366" s="26"/>
      <c r="FY366" s="26"/>
      <c r="FZ366" s="26"/>
      <c r="GA366" s="26"/>
      <c r="GB366" s="26"/>
      <c r="GC366" s="26"/>
      <c r="GD366" s="26"/>
      <c r="GE366" s="26"/>
      <c r="GF366" s="26"/>
      <c r="GG366" s="26"/>
      <c r="GH366" s="26"/>
      <c r="GI366" s="26"/>
      <c r="GJ366" s="26"/>
      <c r="GK366" s="26"/>
      <c r="GL366" s="26"/>
      <c r="GM366" s="26"/>
      <c r="GN366" s="26"/>
      <c r="GO366" s="26"/>
      <c r="GP366" s="26"/>
      <c r="GQ366" s="26"/>
      <c r="GR366" s="26"/>
      <c r="GS366" s="26"/>
      <c r="GT366" s="26"/>
      <c r="GU366" s="26"/>
      <c r="GV366" s="26"/>
      <c r="GW366" s="26"/>
      <c r="GX366" s="26"/>
      <c r="GY366" s="26"/>
      <c r="GZ366" s="26"/>
      <c r="HA366" s="26"/>
      <c r="HB366" s="26"/>
      <c r="HC366" s="26"/>
      <c r="HD366" s="26"/>
      <c r="HE366" s="26"/>
      <c r="HF366" s="26"/>
      <c r="HG366" s="26"/>
      <c r="HH366" s="26"/>
      <c r="HI366" s="26"/>
      <c r="HJ366" s="26"/>
      <c r="HK366" s="26"/>
      <c r="HL366" s="26"/>
      <c r="HM366" s="26"/>
      <c r="HN366" s="26"/>
      <c r="HO366" s="26"/>
      <c r="HP366" s="26"/>
      <c r="HQ366" s="26"/>
      <c r="HR366" s="26"/>
      <c r="HS366" s="26"/>
      <c r="HT366" s="26"/>
      <c r="HU366" s="26"/>
      <c r="HV366" s="26"/>
      <c r="HW366" s="26"/>
      <c r="HX366" s="26"/>
      <c r="HY366" s="26"/>
      <c r="HZ366" s="26"/>
      <c r="IA366" s="26"/>
      <c r="IB366" s="26"/>
      <c r="IC366" s="26"/>
      <c r="ID366" s="26"/>
      <c r="IE366" s="26"/>
      <c r="IF366" s="26"/>
      <c r="IG366" s="26"/>
      <c r="IH366" s="26"/>
      <c r="II366" s="26"/>
      <c r="IJ366" s="26"/>
      <c r="IK366" s="26"/>
      <c r="IL366" s="26"/>
      <c r="IM366" s="26"/>
      <c r="IN366" s="26"/>
      <c r="IO366" s="26"/>
      <c r="IP366" s="26"/>
      <c r="IQ366" s="26"/>
      <c r="IR366" s="26"/>
      <c r="IS366" s="26"/>
      <c r="IT366" s="26"/>
      <c r="IU366" s="26"/>
      <c r="IV366" s="26"/>
    </row>
    <row r="367" spans="1:256" ht="12.75" customHeight="1" x14ac:dyDescent="0.25">
      <c r="A367" s="26"/>
      <c r="B367" s="26"/>
      <c r="C367" s="296"/>
      <c r="D367" s="363"/>
      <c r="E367" s="364"/>
      <c r="F367" s="364"/>
      <c r="G367" s="364"/>
      <c r="H367" s="364"/>
      <c r="I367" s="364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  <c r="DY367" s="26"/>
      <c r="DZ367" s="26"/>
      <c r="EA367" s="26"/>
      <c r="EB367" s="26"/>
      <c r="EC367" s="26"/>
      <c r="ED367" s="26"/>
      <c r="EE367" s="26"/>
      <c r="EF367" s="26"/>
      <c r="EG367" s="26"/>
      <c r="EH367" s="26"/>
      <c r="EI367" s="26"/>
      <c r="EJ367" s="26"/>
      <c r="EK367" s="26"/>
      <c r="EL367" s="26"/>
      <c r="EM367" s="26"/>
      <c r="EN367" s="26"/>
      <c r="EO367" s="26"/>
      <c r="EP367" s="26"/>
      <c r="EQ367" s="26"/>
      <c r="ER367" s="26"/>
      <c r="ES367" s="26"/>
      <c r="ET367" s="26"/>
      <c r="EU367" s="26"/>
      <c r="EV367" s="26"/>
      <c r="EW367" s="26"/>
      <c r="EX367" s="26"/>
      <c r="EY367" s="26"/>
      <c r="EZ367" s="26"/>
      <c r="FA367" s="26"/>
      <c r="FB367" s="26"/>
      <c r="FC367" s="26"/>
      <c r="FD367" s="26"/>
      <c r="FE367" s="26"/>
      <c r="FF367" s="26"/>
      <c r="FG367" s="26"/>
      <c r="FH367" s="26"/>
      <c r="FI367" s="26"/>
      <c r="FJ367" s="26"/>
      <c r="FK367" s="26"/>
      <c r="FL367" s="26"/>
      <c r="FM367" s="26"/>
      <c r="FN367" s="26"/>
      <c r="FO367" s="26"/>
      <c r="FP367" s="26"/>
      <c r="FQ367" s="26"/>
      <c r="FR367" s="26"/>
      <c r="FS367" s="26"/>
      <c r="FT367" s="26"/>
      <c r="FU367" s="26"/>
      <c r="FV367" s="26"/>
      <c r="FW367" s="26"/>
      <c r="FX367" s="26"/>
      <c r="FY367" s="26"/>
      <c r="FZ367" s="26"/>
      <c r="GA367" s="26"/>
      <c r="GB367" s="26"/>
      <c r="GC367" s="26"/>
      <c r="GD367" s="26"/>
      <c r="GE367" s="26"/>
      <c r="GF367" s="26"/>
      <c r="GG367" s="26"/>
      <c r="GH367" s="26"/>
      <c r="GI367" s="26"/>
      <c r="GJ367" s="26"/>
      <c r="GK367" s="26"/>
      <c r="GL367" s="26"/>
      <c r="GM367" s="26"/>
      <c r="GN367" s="26"/>
      <c r="GO367" s="26"/>
      <c r="GP367" s="26"/>
      <c r="GQ367" s="26"/>
      <c r="GR367" s="26"/>
      <c r="GS367" s="26"/>
      <c r="GT367" s="26"/>
      <c r="GU367" s="26"/>
      <c r="GV367" s="26"/>
      <c r="GW367" s="26"/>
      <c r="GX367" s="26"/>
      <c r="GY367" s="26"/>
      <c r="GZ367" s="26"/>
      <c r="HA367" s="26"/>
      <c r="HB367" s="26"/>
      <c r="HC367" s="26"/>
      <c r="HD367" s="26"/>
      <c r="HE367" s="26"/>
      <c r="HF367" s="26"/>
      <c r="HG367" s="26"/>
      <c r="HH367" s="26"/>
      <c r="HI367" s="26"/>
      <c r="HJ367" s="26"/>
      <c r="HK367" s="26"/>
      <c r="HL367" s="26"/>
      <c r="HM367" s="26"/>
      <c r="HN367" s="26"/>
      <c r="HO367" s="26"/>
      <c r="HP367" s="26"/>
      <c r="HQ367" s="26"/>
      <c r="HR367" s="26"/>
      <c r="HS367" s="26"/>
      <c r="HT367" s="26"/>
      <c r="HU367" s="26"/>
      <c r="HV367" s="26"/>
      <c r="HW367" s="26"/>
      <c r="HX367" s="26"/>
      <c r="HY367" s="26"/>
      <c r="HZ367" s="26"/>
      <c r="IA367" s="26"/>
      <c r="IB367" s="26"/>
      <c r="IC367" s="26"/>
      <c r="ID367" s="26"/>
      <c r="IE367" s="26"/>
      <c r="IF367" s="26"/>
      <c r="IG367" s="26"/>
      <c r="IH367" s="26"/>
      <c r="II367" s="26"/>
      <c r="IJ367" s="26"/>
      <c r="IK367" s="26"/>
      <c r="IL367" s="26"/>
      <c r="IM367" s="26"/>
      <c r="IN367" s="26"/>
      <c r="IO367" s="26"/>
      <c r="IP367" s="26"/>
      <c r="IQ367" s="26"/>
      <c r="IR367" s="26"/>
      <c r="IS367" s="26"/>
      <c r="IT367" s="26"/>
      <c r="IU367" s="26"/>
      <c r="IV367" s="26"/>
    </row>
    <row r="368" spans="1:256" ht="12.75" customHeight="1" x14ac:dyDescent="0.25">
      <c r="A368" s="26"/>
      <c r="B368" s="26"/>
      <c r="C368" s="296"/>
      <c r="D368" s="363"/>
      <c r="E368" s="364"/>
      <c r="F368" s="364"/>
      <c r="G368" s="364"/>
      <c r="H368" s="364"/>
      <c r="I368" s="364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  <c r="DY368" s="26"/>
      <c r="DZ368" s="26"/>
      <c r="EA368" s="26"/>
      <c r="EB368" s="26"/>
      <c r="EC368" s="26"/>
      <c r="ED368" s="26"/>
      <c r="EE368" s="26"/>
      <c r="EF368" s="26"/>
      <c r="EG368" s="26"/>
      <c r="EH368" s="26"/>
      <c r="EI368" s="26"/>
      <c r="EJ368" s="26"/>
      <c r="EK368" s="26"/>
      <c r="EL368" s="26"/>
      <c r="EM368" s="26"/>
      <c r="EN368" s="26"/>
      <c r="EO368" s="26"/>
      <c r="EP368" s="26"/>
      <c r="EQ368" s="26"/>
      <c r="ER368" s="26"/>
      <c r="ES368" s="26"/>
      <c r="ET368" s="26"/>
      <c r="EU368" s="26"/>
      <c r="EV368" s="26"/>
      <c r="EW368" s="26"/>
      <c r="EX368" s="26"/>
      <c r="EY368" s="26"/>
      <c r="EZ368" s="26"/>
      <c r="FA368" s="26"/>
      <c r="FB368" s="26"/>
      <c r="FC368" s="26"/>
      <c r="FD368" s="26"/>
      <c r="FE368" s="26"/>
      <c r="FF368" s="26"/>
      <c r="FG368" s="26"/>
      <c r="FH368" s="26"/>
      <c r="FI368" s="26"/>
      <c r="FJ368" s="26"/>
      <c r="FK368" s="26"/>
      <c r="FL368" s="26"/>
      <c r="FM368" s="26"/>
      <c r="FN368" s="26"/>
      <c r="FO368" s="26"/>
      <c r="FP368" s="26"/>
      <c r="FQ368" s="26"/>
      <c r="FR368" s="26"/>
      <c r="FS368" s="26"/>
      <c r="FT368" s="26"/>
      <c r="FU368" s="26"/>
      <c r="FV368" s="26"/>
      <c r="FW368" s="26"/>
      <c r="FX368" s="26"/>
      <c r="FY368" s="26"/>
      <c r="FZ368" s="26"/>
      <c r="GA368" s="26"/>
      <c r="GB368" s="26"/>
      <c r="GC368" s="26"/>
      <c r="GD368" s="26"/>
      <c r="GE368" s="26"/>
      <c r="GF368" s="26"/>
      <c r="GG368" s="26"/>
      <c r="GH368" s="26"/>
      <c r="GI368" s="26"/>
      <c r="GJ368" s="26"/>
      <c r="GK368" s="26"/>
      <c r="GL368" s="26"/>
      <c r="GM368" s="26"/>
      <c r="GN368" s="26"/>
      <c r="GO368" s="26"/>
      <c r="GP368" s="26"/>
      <c r="GQ368" s="26"/>
      <c r="GR368" s="26"/>
      <c r="GS368" s="26"/>
      <c r="GT368" s="26"/>
      <c r="GU368" s="26"/>
      <c r="GV368" s="26"/>
      <c r="GW368" s="26"/>
      <c r="GX368" s="26"/>
      <c r="GY368" s="26"/>
      <c r="GZ368" s="26"/>
      <c r="HA368" s="26"/>
      <c r="HB368" s="26"/>
      <c r="HC368" s="26"/>
      <c r="HD368" s="26"/>
      <c r="HE368" s="26"/>
      <c r="HF368" s="26"/>
      <c r="HG368" s="26"/>
      <c r="HH368" s="26"/>
      <c r="HI368" s="26"/>
      <c r="HJ368" s="26"/>
      <c r="HK368" s="26"/>
      <c r="HL368" s="26"/>
      <c r="HM368" s="26"/>
      <c r="HN368" s="26"/>
      <c r="HO368" s="26"/>
      <c r="HP368" s="26"/>
      <c r="HQ368" s="26"/>
      <c r="HR368" s="26"/>
      <c r="HS368" s="26"/>
      <c r="HT368" s="26"/>
      <c r="HU368" s="26"/>
      <c r="HV368" s="26"/>
      <c r="HW368" s="26"/>
      <c r="HX368" s="26"/>
      <c r="HY368" s="26"/>
      <c r="HZ368" s="26"/>
      <c r="IA368" s="26"/>
      <c r="IB368" s="26"/>
      <c r="IC368" s="26"/>
      <c r="ID368" s="26"/>
      <c r="IE368" s="26"/>
      <c r="IF368" s="26"/>
      <c r="IG368" s="26"/>
      <c r="IH368" s="26"/>
      <c r="II368" s="26"/>
      <c r="IJ368" s="26"/>
      <c r="IK368" s="26"/>
      <c r="IL368" s="26"/>
      <c r="IM368" s="26"/>
      <c r="IN368" s="26"/>
      <c r="IO368" s="26"/>
      <c r="IP368" s="26"/>
      <c r="IQ368" s="26"/>
      <c r="IR368" s="26"/>
      <c r="IS368" s="26"/>
      <c r="IT368" s="26"/>
      <c r="IU368" s="26"/>
      <c r="IV368" s="26"/>
    </row>
    <row r="369" spans="1:256" ht="12.75" customHeight="1" x14ac:dyDescent="0.25">
      <c r="A369" s="26"/>
      <c r="B369" s="26"/>
      <c r="C369" s="296"/>
      <c r="D369" s="363"/>
      <c r="E369" s="364"/>
      <c r="F369" s="364"/>
      <c r="G369" s="364"/>
      <c r="H369" s="364"/>
      <c r="I369" s="364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  <c r="DY369" s="26"/>
      <c r="DZ369" s="26"/>
      <c r="EA369" s="26"/>
      <c r="EB369" s="26"/>
      <c r="EC369" s="26"/>
      <c r="ED369" s="26"/>
      <c r="EE369" s="26"/>
      <c r="EF369" s="26"/>
      <c r="EG369" s="26"/>
      <c r="EH369" s="26"/>
      <c r="EI369" s="26"/>
      <c r="EJ369" s="26"/>
      <c r="EK369" s="26"/>
      <c r="EL369" s="26"/>
      <c r="EM369" s="26"/>
      <c r="EN369" s="26"/>
      <c r="EO369" s="26"/>
      <c r="EP369" s="26"/>
      <c r="EQ369" s="26"/>
      <c r="ER369" s="26"/>
      <c r="ES369" s="26"/>
      <c r="ET369" s="26"/>
      <c r="EU369" s="26"/>
      <c r="EV369" s="26"/>
      <c r="EW369" s="26"/>
      <c r="EX369" s="26"/>
      <c r="EY369" s="26"/>
      <c r="EZ369" s="26"/>
      <c r="FA369" s="26"/>
      <c r="FB369" s="26"/>
      <c r="FC369" s="26"/>
      <c r="FD369" s="26"/>
      <c r="FE369" s="26"/>
      <c r="FF369" s="26"/>
      <c r="FG369" s="26"/>
      <c r="FH369" s="26"/>
      <c r="FI369" s="26"/>
      <c r="FJ369" s="26"/>
      <c r="FK369" s="26"/>
      <c r="FL369" s="26"/>
      <c r="FM369" s="26"/>
      <c r="FN369" s="26"/>
      <c r="FO369" s="26"/>
      <c r="FP369" s="26"/>
      <c r="FQ369" s="26"/>
      <c r="FR369" s="26"/>
      <c r="FS369" s="26"/>
      <c r="FT369" s="26"/>
      <c r="FU369" s="26"/>
      <c r="FV369" s="26"/>
      <c r="FW369" s="26"/>
      <c r="FX369" s="26"/>
      <c r="FY369" s="26"/>
      <c r="FZ369" s="26"/>
      <c r="GA369" s="26"/>
      <c r="GB369" s="26"/>
      <c r="GC369" s="26"/>
      <c r="GD369" s="26"/>
      <c r="GE369" s="26"/>
      <c r="GF369" s="26"/>
      <c r="GG369" s="26"/>
      <c r="GH369" s="26"/>
      <c r="GI369" s="26"/>
      <c r="GJ369" s="26"/>
      <c r="GK369" s="26"/>
      <c r="GL369" s="26"/>
      <c r="GM369" s="26"/>
      <c r="GN369" s="26"/>
      <c r="GO369" s="26"/>
      <c r="GP369" s="26"/>
      <c r="GQ369" s="26"/>
      <c r="GR369" s="26"/>
      <c r="GS369" s="26"/>
      <c r="GT369" s="26"/>
      <c r="GU369" s="26"/>
      <c r="GV369" s="26"/>
      <c r="GW369" s="26"/>
      <c r="GX369" s="26"/>
      <c r="GY369" s="26"/>
      <c r="GZ369" s="26"/>
      <c r="HA369" s="26"/>
      <c r="HB369" s="26"/>
      <c r="HC369" s="26"/>
      <c r="HD369" s="26"/>
      <c r="HE369" s="26"/>
      <c r="HF369" s="26"/>
      <c r="HG369" s="26"/>
      <c r="HH369" s="26"/>
      <c r="HI369" s="26"/>
      <c r="HJ369" s="26"/>
      <c r="HK369" s="26"/>
      <c r="HL369" s="26"/>
      <c r="HM369" s="26"/>
      <c r="HN369" s="26"/>
      <c r="HO369" s="26"/>
      <c r="HP369" s="26"/>
      <c r="HQ369" s="26"/>
      <c r="HR369" s="26"/>
      <c r="HS369" s="26"/>
      <c r="HT369" s="26"/>
      <c r="HU369" s="26"/>
      <c r="HV369" s="26"/>
      <c r="HW369" s="26"/>
      <c r="HX369" s="26"/>
      <c r="HY369" s="26"/>
      <c r="HZ369" s="26"/>
      <c r="IA369" s="26"/>
      <c r="IB369" s="26"/>
      <c r="IC369" s="26"/>
      <c r="ID369" s="26"/>
      <c r="IE369" s="26"/>
      <c r="IF369" s="26"/>
      <c r="IG369" s="26"/>
      <c r="IH369" s="26"/>
      <c r="II369" s="26"/>
      <c r="IJ369" s="26"/>
      <c r="IK369" s="26"/>
      <c r="IL369" s="26"/>
      <c r="IM369" s="26"/>
      <c r="IN369" s="26"/>
      <c r="IO369" s="26"/>
      <c r="IP369" s="26"/>
      <c r="IQ369" s="26"/>
      <c r="IR369" s="26"/>
      <c r="IS369" s="26"/>
      <c r="IT369" s="26"/>
      <c r="IU369" s="26"/>
      <c r="IV369" s="26"/>
    </row>
    <row r="370" spans="1:256" ht="12.75" customHeight="1" x14ac:dyDescent="0.25">
      <c r="A370" s="26"/>
      <c r="B370" s="26"/>
      <c r="C370" s="296"/>
      <c r="D370" s="363"/>
      <c r="E370" s="364"/>
      <c r="F370" s="364"/>
      <c r="G370" s="364"/>
      <c r="H370" s="364"/>
      <c r="I370" s="364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  <c r="DY370" s="26"/>
      <c r="DZ370" s="26"/>
      <c r="EA370" s="26"/>
      <c r="EB370" s="26"/>
      <c r="EC370" s="26"/>
      <c r="ED370" s="26"/>
      <c r="EE370" s="26"/>
      <c r="EF370" s="26"/>
      <c r="EG370" s="26"/>
      <c r="EH370" s="26"/>
      <c r="EI370" s="26"/>
      <c r="EJ370" s="26"/>
      <c r="EK370" s="26"/>
      <c r="EL370" s="26"/>
      <c r="EM370" s="26"/>
      <c r="EN370" s="26"/>
      <c r="EO370" s="26"/>
      <c r="EP370" s="26"/>
      <c r="EQ370" s="26"/>
      <c r="ER370" s="26"/>
      <c r="ES370" s="26"/>
      <c r="ET370" s="26"/>
      <c r="EU370" s="26"/>
      <c r="EV370" s="26"/>
      <c r="EW370" s="26"/>
      <c r="EX370" s="26"/>
      <c r="EY370" s="26"/>
      <c r="EZ370" s="26"/>
      <c r="FA370" s="26"/>
      <c r="FB370" s="26"/>
      <c r="FC370" s="26"/>
      <c r="FD370" s="26"/>
      <c r="FE370" s="26"/>
      <c r="FF370" s="26"/>
      <c r="FG370" s="26"/>
      <c r="FH370" s="26"/>
      <c r="FI370" s="26"/>
      <c r="FJ370" s="26"/>
      <c r="FK370" s="26"/>
      <c r="FL370" s="26"/>
      <c r="FM370" s="26"/>
      <c r="FN370" s="26"/>
      <c r="FO370" s="26"/>
      <c r="FP370" s="26"/>
      <c r="FQ370" s="26"/>
      <c r="FR370" s="26"/>
      <c r="FS370" s="26"/>
      <c r="FT370" s="26"/>
      <c r="FU370" s="26"/>
      <c r="FV370" s="26"/>
      <c r="FW370" s="26"/>
      <c r="FX370" s="26"/>
      <c r="FY370" s="26"/>
      <c r="FZ370" s="26"/>
      <c r="GA370" s="26"/>
      <c r="GB370" s="26"/>
      <c r="GC370" s="26"/>
      <c r="GD370" s="26"/>
      <c r="GE370" s="26"/>
      <c r="GF370" s="26"/>
      <c r="GG370" s="26"/>
      <c r="GH370" s="26"/>
      <c r="GI370" s="26"/>
      <c r="GJ370" s="26"/>
      <c r="GK370" s="26"/>
      <c r="GL370" s="26"/>
      <c r="GM370" s="26"/>
      <c r="GN370" s="26"/>
      <c r="GO370" s="26"/>
      <c r="GP370" s="26"/>
      <c r="GQ370" s="26"/>
      <c r="GR370" s="26"/>
      <c r="GS370" s="26"/>
      <c r="GT370" s="26"/>
      <c r="GU370" s="26"/>
      <c r="GV370" s="26"/>
      <c r="GW370" s="26"/>
      <c r="GX370" s="26"/>
      <c r="GY370" s="26"/>
      <c r="GZ370" s="26"/>
      <c r="HA370" s="26"/>
      <c r="HB370" s="26"/>
      <c r="HC370" s="26"/>
      <c r="HD370" s="26"/>
      <c r="HE370" s="26"/>
      <c r="HF370" s="26"/>
      <c r="HG370" s="26"/>
      <c r="HH370" s="26"/>
      <c r="HI370" s="26"/>
      <c r="HJ370" s="26"/>
      <c r="HK370" s="26"/>
      <c r="HL370" s="26"/>
      <c r="HM370" s="26"/>
      <c r="HN370" s="26"/>
      <c r="HO370" s="26"/>
      <c r="HP370" s="26"/>
      <c r="HQ370" s="26"/>
      <c r="HR370" s="26"/>
      <c r="HS370" s="26"/>
      <c r="HT370" s="26"/>
      <c r="HU370" s="26"/>
      <c r="HV370" s="26"/>
      <c r="HW370" s="26"/>
      <c r="HX370" s="26"/>
      <c r="HY370" s="26"/>
      <c r="HZ370" s="26"/>
      <c r="IA370" s="26"/>
      <c r="IB370" s="26"/>
      <c r="IC370" s="26"/>
      <c r="ID370" s="26"/>
      <c r="IE370" s="26"/>
      <c r="IF370" s="26"/>
      <c r="IG370" s="26"/>
      <c r="IH370" s="26"/>
      <c r="II370" s="26"/>
      <c r="IJ370" s="26"/>
      <c r="IK370" s="26"/>
      <c r="IL370" s="26"/>
      <c r="IM370" s="26"/>
      <c r="IN370" s="26"/>
      <c r="IO370" s="26"/>
      <c r="IP370" s="26"/>
      <c r="IQ370" s="26"/>
      <c r="IR370" s="26"/>
      <c r="IS370" s="26"/>
      <c r="IT370" s="26"/>
      <c r="IU370" s="26"/>
      <c r="IV370" s="26"/>
    </row>
    <row r="371" spans="1:256" ht="12.75" customHeight="1" x14ac:dyDescent="0.25">
      <c r="A371" s="26"/>
      <c r="B371" s="26"/>
      <c r="C371" s="296"/>
      <c r="D371" s="363"/>
      <c r="E371" s="364"/>
      <c r="F371" s="364"/>
      <c r="G371" s="364"/>
      <c r="H371" s="364"/>
      <c r="I371" s="364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  <c r="DY371" s="26"/>
      <c r="DZ371" s="26"/>
      <c r="EA371" s="26"/>
      <c r="EB371" s="26"/>
      <c r="EC371" s="26"/>
      <c r="ED371" s="26"/>
      <c r="EE371" s="26"/>
      <c r="EF371" s="26"/>
      <c r="EG371" s="26"/>
      <c r="EH371" s="26"/>
      <c r="EI371" s="26"/>
      <c r="EJ371" s="26"/>
      <c r="EK371" s="26"/>
      <c r="EL371" s="26"/>
      <c r="EM371" s="26"/>
      <c r="EN371" s="26"/>
      <c r="EO371" s="26"/>
      <c r="EP371" s="26"/>
      <c r="EQ371" s="26"/>
      <c r="ER371" s="26"/>
      <c r="ES371" s="26"/>
      <c r="ET371" s="26"/>
      <c r="EU371" s="26"/>
      <c r="EV371" s="26"/>
      <c r="EW371" s="26"/>
      <c r="EX371" s="26"/>
      <c r="EY371" s="26"/>
      <c r="EZ371" s="26"/>
      <c r="FA371" s="26"/>
      <c r="FB371" s="26"/>
      <c r="FC371" s="26"/>
      <c r="FD371" s="26"/>
      <c r="FE371" s="26"/>
      <c r="FF371" s="26"/>
      <c r="FG371" s="26"/>
      <c r="FH371" s="26"/>
      <c r="FI371" s="26"/>
      <c r="FJ371" s="26"/>
      <c r="FK371" s="26"/>
      <c r="FL371" s="26"/>
      <c r="FM371" s="26"/>
      <c r="FN371" s="26"/>
      <c r="FO371" s="26"/>
      <c r="FP371" s="26"/>
      <c r="FQ371" s="26"/>
      <c r="FR371" s="26"/>
      <c r="FS371" s="26"/>
      <c r="FT371" s="26"/>
      <c r="FU371" s="26"/>
      <c r="FV371" s="26"/>
      <c r="FW371" s="26"/>
      <c r="FX371" s="26"/>
      <c r="FY371" s="26"/>
      <c r="FZ371" s="26"/>
      <c r="GA371" s="26"/>
      <c r="GB371" s="26"/>
      <c r="GC371" s="26"/>
      <c r="GD371" s="26"/>
      <c r="GE371" s="26"/>
      <c r="GF371" s="26"/>
      <c r="GG371" s="26"/>
      <c r="GH371" s="26"/>
      <c r="GI371" s="26"/>
      <c r="GJ371" s="26"/>
      <c r="GK371" s="26"/>
      <c r="GL371" s="26"/>
      <c r="GM371" s="26"/>
      <c r="GN371" s="26"/>
      <c r="GO371" s="26"/>
      <c r="GP371" s="26"/>
      <c r="GQ371" s="26"/>
      <c r="GR371" s="26"/>
      <c r="GS371" s="26"/>
      <c r="GT371" s="26"/>
      <c r="GU371" s="26"/>
      <c r="GV371" s="26"/>
      <c r="GW371" s="26"/>
      <c r="GX371" s="26"/>
      <c r="GY371" s="26"/>
      <c r="GZ371" s="26"/>
      <c r="HA371" s="26"/>
      <c r="HB371" s="26"/>
      <c r="HC371" s="26"/>
      <c r="HD371" s="26"/>
      <c r="HE371" s="26"/>
      <c r="HF371" s="26"/>
      <c r="HG371" s="26"/>
      <c r="HH371" s="26"/>
      <c r="HI371" s="26"/>
      <c r="HJ371" s="26"/>
      <c r="HK371" s="26"/>
      <c r="HL371" s="26"/>
      <c r="HM371" s="26"/>
      <c r="HN371" s="26"/>
      <c r="HO371" s="26"/>
      <c r="HP371" s="26"/>
      <c r="HQ371" s="26"/>
      <c r="HR371" s="26"/>
      <c r="HS371" s="26"/>
      <c r="HT371" s="26"/>
      <c r="HU371" s="26"/>
      <c r="HV371" s="26"/>
      <c r="HW371" s="26"/>
      <c r="HX371" s="26"/>
      <c r="HY371" s="26"/>
      <c r="HZ371" s="26"/>
      <c r="IA371" s="26"/>
      <c r="IB371" s="26"/>
      <c r="IC371" s="26"/>
      <c r="ID371" s="26"/>
      <c r="IE371" s="26"/>
      <c r="IF371" s="26"/>
      <c r="IG371" s="26"/>
      <c r="IH371" s="26"/>
      <c r="II371" s="26"/>
      <c r="IJ371" s="26"/>
      <c r="IK371" s="26"/>
      <c r="IL371" s="26"/>
      <c r="IM371" s="26"/>
      <c r="IN371" s="26"/>
      <c r="IO371" s="26"/>
      <c r="IP371" s="26"/>
      <c r="IQ371" s="26"/>
      <c r="IR371" s="26"/>
      <c r="IS371" s="26"/>
      <c r="IT371" s="26"/>
      <c r="IU371" s="26"/>
      <c r="IV371" s="26"/>
    </row>
    <row r="372" spans="1:256" ht="12.75" customHeight="1" x14ac:dyDescent="0.25">
      <c r="A372" s="26"/>
      <c r="B372" s="26"/>
      <c r="C372" s="296"/>
      <c r="D372" s="363"/>
      <c r="E372" s="364"/>
      <c r="F372" s="364"/>
      <c r="G372" s="364"/>
      <c r="H372" s="364"/>
      <c r="I372" s="364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  <c r="DY372" s="26"/>
      <c r="DZ372" s="26"/>
      <c r="EA372" s="26"/>
      <c r="EB372" s="26"/>
      <c r="EC372" s="26"/>
      <c r="ED372" s="26"/>
      <c r="EE372" s="26"/>
      <c r="EF372" s="26"/>
      <c r="EG372" s="26"/>
      <c r="EH372" s="26"/>
      <c r="EI372" s="26"/>
      <c r="EJ372" s="26"/>
      <c r="EK372" s="26"/>
      <c r="EL372" s="26"/>
      <c r="EM372" s="26"/>
      <c r="EN372" s="26"/>
      <c r="EO372" s="26"/>
      <c r="EP372" s="26"/>
      <c r="EQ372" s="26"/>
      <c r="ER372" s="26"/>
      <c r="ES372" s="26"/>
      <c r="ET372" s="26"/>
      <c r="EU372" s="26"/>
      <c r="EV372" s="26"/>
      <c r="EW372" s="26"/>
      <c r="EX372" s="26"/>
      <c r="EY372" s="26"/>
      <c r="EZ372" s="26"/>
      <c r="FA372" s="26"/>
      <c r="FB372" s="26"/>
      <c r="FC372" s="26"/>
      <c r="FD372" s="26"/>
      <c r="FE372" s="26"/>
      <c r="FF372" s="26"/>
      <c r="FG372" s="26"/>
      <c r="FH372" s="26"/>
      <c r="FI372" s="26"/>
      <c r="FJ372" s="26"/>
      <c r="FK372" s="26"/>
      <c r="FL372" s="26"/>
      <c r="FM372" s="26"/>
      <c r="FN372" s="26"/>
      <c r="FO372" s="26"/>
      <c r="FP372" s="26"/>
      <c r="FQ372" s="26"/>
      <c r="FR372" s="26"/>
      <c r="FS372" s="26"/>
      <c r="FT372" s="26"/>
      <c r="FU372" s="26"/>
      <c r="FV372" s="26"/>
      <c r="FW372" s="26"/>
      <c r="FX372" s="26"/>
      <c r="FY372" s="26"/>
      <c r="FZ372" s="26"/>
      <c r="GA372" s="26"/>
      <c r="GB372" s="26"/>
      <c r="GC372" s="26"/>
      <c r="GD372" s="26"/>
      <c r="GE372" s="26"/>
      <c r="GF372" s="26"/>
      <c r="GG372" s="26"/>
      <c r="GH372" s="26"/>
      <c r="GI372" s="26"/>
      <c r="GJ372" s="26"/>
      <c r="GK372" s="26"/>
      <c r="GL372" s="26"/>
      <c r="GM372" s="26"/>
      <c r="GN372" s="26"/>
      <c r="GO372" s="26"/>
      <c r="GP372" s="26"/>
      <c r="GQ372" s="26"/>
      <c r="GR372" s="26"/>
      <c r="GS372" s="26"/>
      <c r="GT372" s="26"/>
      <c r="GU372" s="26"/>
      <c r="GV372" s="26"/>
      <c r="GW372" s="26"/>
      <c r="GX372" s="26"/>
      <c r="GY372" s="26"/>
      <c r="GZ372" s="26"/>
      <c r="HA372" s="26"/>
      <c r="HB372" s="26"/>
      <c r="HC372" s="26"/>
      <c r="HD372" s="26"/>
      <c r="HE372" s="26"/>
      <c r="HF372" s="26"/>
      <c r="HG372" s="26"/>
      <c r="HH372" s="26"/>
      <c r="HI372" s="26"/>
      <c r="HJ372" s="26"/>
      <c r="HK372" s="26"/>
      <c r="HL372" s="26"/>
      <c r="HM372" s="26"/>
      <c r="HN372" s="26"/>
      <c r="HO372" s="26"/>
      <c r="HP372" s="26"/>
      <c r="HQ372" s="26"/>
      <c r="HR372" s="26"/>
      <c r="HS372" s="26"/>
      <c r="HT372" s="26"/>
      <c r="HU372" s="26"/>
      <c r="HV372" s="26"/>
      <c r="HW372" s="26"/>
      <c r="HX372" s="26"/>
      <c r="HY372" s="26"/>
      <c r="HZ372" s="26"/>
      <c r="IA372" s="26"/>
      <c r="IB372" s="26"/>
      <c r="IC372" s="26"/>
      <c r="ID372" s="26"/>
      <c r="IE372" s="26"/>
      <c r="IF372" s="26"/>
      <c r="IG372" s="26"/>
      <c r="IH372" s="26"/>
      <c r="II372" s="26"/>
      <c r="IJ372" s="26"/>
      <c r="IK372" s="26"/>
      <c r="IL372" s="26"/>
      <c r="IM372" s="26"/>
      <c r="IN372" s="26"/>
      <c r="IO372" s="26"/>
      <c r="IP372" s="26"/>
      <c r="IQ372" s="26"/>
      <c r="IR372" s="26"/>
      <c r="IS372" s="26"/>
      <c r="IT372" s="26"/>
      <c r="IU372" s="26"/>
      <c r="IV372" s="26"/>
    </row>
    <row r="373" spans="1:256" ht="12.75" customHeight="1" x14ac:dyDescent="0.25">
      <c r="A373" s="26"/>
      <c r="B373" s="26"/>
      <c r="C373" s="296"/>
      <c r="D373" s="363"/>
      <c r="E373" s="364"/>
      <c r="F373" s="364"/>
      <c r="G373" s="364"/>
      <c r="H373" s="364"/>
      <c r="I373" s="364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  <c r="DY373" s="26"/>
      <c r="DZ373" s="26"/>
      <c r="EA373" s="26"/>
      <c r="EB373" s="26"/>
      <c r="EC373" s="26"/>
      <c r="ED373" s="26"/>
      <c r="EE373" s="26"/>
      <c r="EF373" s="26"/>
      <c r="EG373" s="26"/>
      <c r="EH373" s="26"/>
      <c r="EI373" s="26"/>
      <c r="EJ373" s="26"/>
      <c r="EK373" s="26"/>
      <c r="EL373" s="26"/>
      <c r="EM373" s="26"/>
      <c r="EN373" s="26"/>
      <c r="EO373" s="26"/>
      <c r="EP373" s="26"/>
      <c r="EQ373" s="26"/>
      <c r="ER373" s="26"/>
      <c r="ES373" s="26"/>
      <c r="ET373" s="26"/>
      <c r="EU373" s="26"/>
      <c r="EV373" s="26"/>
      <c r="EW373" s="26"/>
      <c r="EX373" s="26"/>
      <c r="EY373" s="26"/>
      <c r="EZ373" s="26"/>
      <c r="FA373" s="26"/>
      <c r="FB373" s="26"/>
      <c r="FC373" s="26"/>
      <c r="FD373" s="26"/>
      <c r="FE373" s="26"/>
      <c r="FF373" s="26"/>
      <c r="FG373" s="26"/>
      <c r="FH373" s="26"/>
      <c r="FI373" s="26"/>
      <c r="FJ373" s="26"/>
      <c r="FK373" s="26"/>
      <c r="FL373" s="26"/>
      <c r="FM373" s="26"/>
      <c r="FN373" s="26"/>
      <c r="FO373" s="26"/>
      <c r="FP373" s="26"/>
      <c r="FQ373" s="26"/>
      <c r="FR373" s="26"/>
      <c r="FS373" s="26"/>
      <c r="FT373" s="26"/>
      <c r="FU373" s="26"/>
      <c r="FV373" s="26"/>
      <c r="FW373" s="26"/>
      <c r="FX373" s="26"/>
      <c r="FY373" s="26"/>
      <c r="FZ373" s="26"/>
      <c r="GA373" s="26"/>
      <c r="GB373" s="26"/>
      <c r="GC373" s="26"/>
      <c r="GD373" s="26"/>
      <c r="GE373" s="26"/>
      <c r="GF373" s="26"/>
      <c r="GG373" s="26"/>
      <c r="GH373" s="26"/>
      <c r="GI373" s="26"/>
      <c r="GJ373" s="26"/>
      <c r="GK373" s="26"/>
      <c r="GL373" s="26"/>
      <c r="GM373" s="26"/>
      <c r="GN373" s="26"/>
      <c r="GO373" s="26"/>
      <c r="GP373" s="26"/>
      <c r="GQ373" s="26"/>
      <c r="GR373" s="26"/>
      <c r="GS373" s="26"/>
      <c r="GT373" s="26"/>
      <c r="GU373" s="26"/>
      <c r="GV373" s="26"/>
      <c r="GW373" s="26"/>
      <c r="GX373" s="26"/>
      <c r="GY373" s="26"/>
      <c r="GZ373" s="26"/>
      <c r="HA373" s="26"/>
      <c r="HB373" s="26"/>
      <c r="HC373" s="26"/>
      <c r="HD373" s="26"/>
      <c r="HE373" s="26"/>
      <c r="HF373" s="26"/>
      <c r="HG373" s="26"/>
      <c r="HH373" s="26"/>
      <c r="HI373" s="26"/>
      <c r="HJ373" s="26"/>
      <c r="HK373" s="26"/>
      <c r="HL373" s="26"/>
      <c r="HM373" s="26"/>
      <c r="HN373" s="26"/>
      <c r="HO373" s="26"/>
      <c r="HP373" s="26"/>
      <c r="HQ373" s="26"/>
      <c r="HR373" s="26"/>
      <c r="HS373" s="26"/>
      <c r="HT373" s="26"/>
      <c r="HU373" s="26"/>
      <c r="HV373" s="26"/>
      <c r="HW373" s="26"/>
      <c r="HX373" s="26"/>
      <c r="HY373" s="26"/>
      <c r="HZ373" s="26"/>
      <c r="IA373" s="26"/>
      <c r="IB373" s="26"/>
      <c r="IC373" s="26"/>
      <c r="ID373" s="26"/>
      <c r="IE373" s="26"/>
      <c r="IF373" s="26"/>
      <c r="IG373" s="26"/>
      <c r="IH373" s="26"/>
      <c r="II373" s="26"/>
      <c r="IJ373" s="26"/>
      <c r="IK373" s="26"/>
      <c r="IL373" s="26"/>
      <c r="IM373" s="26"/>
      <c r="IN373" s="26"/>
      <c r="IO373" s="26"/>
      <c r="IP373" s="26"/>
      <c r="IQ373" s="26"/>
      <c r="IR373" s="26"/>
      <c r="IS373" s="26"/>
      <c r="IT373" s="26"/>
      <c r="IU373" s="26"/>
      <c r="IV373" s="26"/>
    </row>
    <row r="374" spans="1:256" ht="12.75" customHeight="1" x14ac:dyDescent="0.25">
      <c r="A374" s="26"/>
      <c r="B374" s="26"/>
      <c r="C374" s="296"/>
      <c r="D374" s="363"/>
      <c r="E374" s="364"/>
      <c r="F374" s="364"/>
      <c r="G374" s="364"/>
      <c r="H374" s="364"/>
      <c r="I374" s="364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  <c r="DY374" s="26"/>
      <c r="DZ374" s="26"/>
      <c r="EA374" s="26"/>
      <c r="EB374" s="26"/>
      <c r="EC374" s="26"/>
      <c r="ED374" s="26"/>
      <c r="EE374" s="26"/>
      <c r="EF374" s="26"/>
      <c r="EG374" s="26"/>
      <c r="EH374" s="26"/>
      <c r="EI374" s="26"/>
      <c r="EJ374" s="26"/>
      <c r="EK374" s="26"/>
      <c r="EL374" s="26"/>
      <c r="EM374" s="26"/>
      <c r="EN374" s="26"/>
      <c r="EO374" s="26"/>
      <c r="EP374" s="26"/>
      <c r="EQ374" s="26"/>
      <c r="ER374" s="26"/>
      <c r="ES374" s="26"/>
      <c r="ET374" s="26"/>
      <c r="EU374" s="26"/>
      <c r="EV374" s="26"/>
      <c r="EW374" s="26"/>
      <c r="EX374" s="26"/>
      <c r="EY374" s="26"/>
      <c r="EZ374" s="26"/>
      <c r="FA374" s="26"/>
      <c r="FB374" s="26"/>
      <c r="FC374" s="26"/>
      <c r="FD374" s="26"/>
      <c r="FE374" s="26"/>
      <c r="FF374" s="26"/>
      <c r="FG374" s="26"/>
      <c r="FH374" s="26"/>
      <c r="FI374" s="26"/>
      <c r="FJ374" s="26"/>
      <c r="FK374" s="26"/>
      <c r="FL374" s="26"/>
      <c r="FM374" s="26"/>
      <c r="FN374" s="26"/>
      <c r="FO374" s="26"/>
      <c r="FP374" s="26"/>
      <c r="FQ374" s="26"/>
      <c r="FR374" s="26"/>
      <c r="FS374" s="26"/>
      <c r="FT374" s="26"/>
      <c r="FU374" s="26"/>
      <c r="FV374" s="26"/>
      <c r="FW374" s="26"/>
      <c r="FX374" s="26"/>
      <c r="FY374" s="26"/>
      <c r="FZ374" s="26"/>
      <c r="GA374" s="26"/>
      <c r="GB374" s="26"/>
      <c r="GC374" s="26"/>
      <c r="GD374" s="26"/>
      <c r="GE374" s="26"/>
      <c r="GF374" s="26"/>
      <c r="GG374" s="26"/>
      <c r="GH374" s="26"/>
      <c r="GI374" s="26"/>
      <c r="GJ374" s="26"/>
      <c r="GK374" s="26"/>
      <c r="GL374" s="26"/>
      <c r="GM374" s="26"/>
      <c r="GN374" s="26"/>
      <c r="GO374" s="26"/>
      <c r="GP374" s="26"/>
      <c r="GQ374" s="26"/>
      <c r="GR374" s="26"/>
      <c r="GS374" s="26"/>
      <c r="GT374" s="26"/>
      <c r="GU374" s="26"/>
      <c r="GV374" s="26"/>
      <c r="GW374" s="26"/>
      <c r="GX374" s="26"/>
      <c r="GY374" s="26"/>
      <c r="GZ374" s="26"/>
      <c r="HA374" s="26"/>
      <c r="HB374" s="26"/>
      <c r="HC374" s="26"/>
      <c r="HD374" s="26"/>
      <c r="HE374" s="26"/>
      <c r="HF374" s="26"/>
      <c r="HG374" s="26"/>
      <c r="HH374" s="26"/>
      <c r="HI374" s="26"/>
      <c r="HJ374" s="26"/>
      <c r="HK374" s="26"/>
      <c r="HL374" s="26"/>
      <c r="HM374" s="26"/>
      <c r="HN374" s="26"/>
      <c r="HO374" s="26"/>
      <c r="HP374" s="26"/>
      <c r="HQ374" s="26"/>
      <c r="HR374" s="26"/>
      <c r="HS374" s="26"/>
      <c r="HT374" s="26"/>
      <c r="HU374" s="26"/>
      <c r="HV374" s="26"/>
      <c r="HW374" s="26"/>
      <c r="HX374" s="26"/>
      <c r="HY374" s="26"/>
      <c r="HZ374" s="26"/>
      <c r="IA374" s="26"/>
      <c r="IB374" s="26"/>
      <c r="IC374" s="26"/>
      <c r="ID374" s="26"/>
      <c r="IE374" s="26"/>
      <c r="IF374" s="26"/>
      <c r="IG374" s="26"/>
      <c r="IH374" s="26"/>
      <c r="II374" s="26"/>
      <c r="IJ374" s="26"/>
      <c r="IK374" s="26"/>
      <c r="IL374" s="26"/>
      <c r="IM374" s="26"/>
      <c r="IN374" s="26"/>
      <c r="IO374" s="26"/>
      <c r="IP374" s="26"/>
      <c r="IQ374" s="26"/>
      <c r="IR374" s="26"/>
      <c r="IS374" s="26"/>
      <c r="IT374" s="26"/>
      <c r="IU374" s="26"/>
      <c r="IV374" s="26"/>
    </row>
    <row r="375" spans="1:256" ht="12.75" customHeight="1" x14ac:dyDescent="0.25">
      <c r="A375" s="26"/>
      <c r="B375" s="26"/>
      <c r="C375" s="296"/>
      <c r="D375" s="363"/>
      <c r="E375" s="364"/>
      <c r="F375" s="364"/>
      <c r="G375" s="364"/>
      <c r="H375" s="364"/>
      <c r="I375" s="364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  <c r="DY375" s="26"/>
      <c r="DZ375" s="26"/>
      <c r="EA375" s="26"/>
      <c r="EB375" s="26"/>
      <c r="EC375" s="26"/>
      <c r="ED375" s="26"/>
      <c r="EE375" s="26"/>
      <c r="EF375" s="26"/>
      <c r="EG375" s="26"/>
      <c r="EH375" s="26"/>
      <c r="EI375" s="26"/>
      <c r="EJ375" s="26"/>
      <c r="EK375" s="26"/>
      <c r="EL375" s="26"/>
      <c r="EM375" s="26"/>
      <c r="EN375" s="26"/>
      <c r="EO375" s="26"/>
      <c r="EP375" s="26"/>
      <c r="EQ375" s="26"/>
      <c r="ER375" s="26"/>
      <c r="ES375" s="26"/>
      <c r="ET375" s="26"/>
      <c r="EU375" s="26"/>
      <c r="EV375" s="26"/>
      <c r="EW375" s="26"/>
      <c r="EX375" s="26"/>
      <c r="EY375" s="26"/>
      <c r="EZ375" s="26"/>
      <c r="FA375" s="26"/>
      <c r="FB375" s="26"/>
      <c r="FC375" s="26"/>
      <c r="FD375" s="26"/>
      <c r="FE375" s="26"/>
      <c r="FF375" s="26"/>
      <c r="FG375" s="26"/>
      <c r="FH375" s="26"/>
      <c r="FI375" s="26"/>
      <c r="FJ375" s="26"/>
      <c r="FK375" s="26"/>
      <c r="FL375" s="26"/>
      <c r="FM375" s="26"/>
      <c r="FN375" s="26"/>
      <c r="FO375" s="26"/>
      <c r="FP375" s="26"/>
      <c r="FQ375" s="26"/>
      <c r="FR375" s="26"/>
      <c r="FS375" s="26"/>
      <c r="FT375" s="26"/>
      <c r="FU375" s="26"/>
      <c r="FV375" s="26"/>
      <c r="FW375" s="26"/>
      <c r="FX375" s="26"/>
      <c r="FY375" s="26"/>
      <c r="FZ375" s="26"/>
      <c r="GA375" s="26"/>
      <c r="GB375" s="26"/>
      <c r="GC375" s="26"/>
      <c r="GD375" s="26"/>
      <c r="GE375" s="26"/>
      <c r="GF375" s="26"/>
      <c r="GG375" s="26"/>
      <c r="GH375" s="26"/>
      <c r="GI375" s="26"/>
      <c r="GJ375" s="26"/>
      <c r="GK375" s="26"/>
      <c r="GL375" s="26"/>
      <c r="GM375" s="26"/>
      <c r="GN375" s="26"/>
      <c r="GO375" s="26"/>
      <c r="GP375" s="26"/>
      <c r="GQ375" s="26"/>
      <c r="GR375" s="26"/>
      <c r="GS375" s="26"/>
      <c r="GT375" s="26"/>
      <c r="GU375" s="26"/>
      <c r="GV375" s="26"/>
      <c r="GW375" s="26"/>
      <c r="GX375" s="26"/>
      <c r="GY375" s="26"/>
      <c r="GZ375" s="26"/>
      <c r="HA375" s="26"/>
      <c r="HB375" s="26"/>
      <c r="HC375" s="26"/>
      <c r="HD375" s="26"/>
      <c r="HE375" s="26"/>
      <c r="HF375" s="26"/>
      <c r="HG375" s="26"/>
      <c r="HH375" s="26"/>
      <c r="HI375" s="26"/>
      <c r="HJ375" s="26"/>
      <c r="HK375" s="26"/>
      <c r="HL375" s="26"/>
      <c r="HM375" s="26"/>
      <c r="HN375" s="26"/>
      <c r="HO375" s="26"/>
      <c r="HP375" s="26"/>
      <c r="HQ375" s="26"/>
      <c r="HR375" s="26"/>
      <c r="HS375" s="26"/>
      <c r="HT375" s="26"/>
      <c r="HU375" s="26"/>
      <c r="HV375" s="26"/>
      <c r="HW375" s="26"/>
      <c r="HX375" s="26"/>
      <c r="HY375" s="26"/>
      <c r="HZ375" s="26"/>
      <c r="IA375" s="26"/>
      <c r="IB375" s="26"/>
      <c r="IC375" s="26"/>
      <c r="ID375" s="26"/>
      <c r="IE375" s="26"/>
      <c r="IF375" s="26"/>
      <c r="IG375" s="26"/>
      <c r="IH375" s="26"/>
      <c r="II375" s="26"/>
      <c r="IJ375" s="26"/>
      <c r="IK375" s="26"/>
      <c r="IL375" s="26"/>
      <c r="IM375" s="26"/>
      <c r="IN375" s="26"/>
      <c r="IO375" s="26"/>
      <c r="IP375" s="26"/>
      <c r="IQ375" s="26"/>
      <c r="IR375" s="26"/>
      <c r="IS375" s="26"/>
      <c r="IT375" s="26"/>
      <c r="IU375" s="26"/>
      <c r="IV375" s="26"/>
    </row>
    <row r="376" spans="1:256" ht="12.75" customHeight="1" x14ac:dyDescent="0.25">
      <c r="A376" s="26"/>
      <c r="B376" s="26"/>
      <c r="C376" s="296"/>
      <c r="D376" s="363"/>
      <c r="E376" s="364"/>
      <c r="F376" s="364"/>
      <c r="G376" s="364"/>
      <c r="H376" s="364"/>
      <c r="I376" s="364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  <c r="DY376" s="26"/>
      <c r="DZ376" s="26"/>
      <c r="EA376" s="26"/>
      <c r="EB376" s="26"/>
      <c r="EC376" s="26"/>
      <c r="ED376" s="26"/>
      <c r="EE376" s="26"/>
      <c r="EF376" s="26"/>
      <c r="EG376" s="26"/>
      <c r="EH376" s="26"/>
      <c r="EI376" s="26"/>
      <c r="EJ376" s="26"/>
      <c r="EK376" s="26"/>
      <c r="EL376" s="26"/>
      <c r="EM376" s="26"/>
      <c r="EN376" s="26"/>
      <c r="EO376" s="26"/>
      <c r="EP376" s="26"/>
      <c r="EQ376" s="26"/>
      <c r="ER376" s="26"/>
      <c r="ES376" s="26"/>
      <c r="ET376" s="26"/>
      <c r="EU376" s="26"/>
      <c r="EV376" s="26"/>
      <c r="EW376" s="26"/>
      <c r="EX376" s="26"/>
      <c r="EY376" s="26"/>
      <c r="EZ376" s="26"/>
      <c r="FA376" s="26"/>
      <c r="FB376" s="26"/>
      <c r="FC376" s="26"/>
      <c r="FD376" s="26"/>
      <c r="FE376" s="26"/>
      <c r="FF376" s="26"/>
      <c r="FG376" s="26"/>
      <c r="FH376" s="26"/>
      <c r="FI376" s="26"/>
      <c r="FJ376" s="26"/>
      <c r="FK376" s="26"/>
      <c r="FL376" s="26"/>
      <c r="FM376" s="26"/>
      <c r="FN376" s="26"/>
      <c r="FO376" s="26"/>
      <c r="FP376" s="26"/>
      <c r="FQ376" s="26"/>
      <c r="FR376" s="26"/>
      <c r="FS376" s="26"/>
      <c r="FT376" s="26"/>
      <c r="FU376" s="26"/>
      <c r="FV376" s="26"/>
      <c r="FW376" s="26"/>
      <c r="FX376" s="26"/>
      <c r="FY376" s="26"/>
      <c r="FZ376" s="26"/>
      <c r="GA376" s="26"/>
      <c r="GB376" s="26"/>
      <c r="GC376" s="26"/>
      <c r="GD376" s="26"/>
      <c r="GE376" s="26"/>
      <c r="GF376" s="26"/>
      <c r="GG376" s="26"/>
      <c r="GH376" s="26"/>
      <c r="GI376" s="26"/>
      <c r="GJ376" s="26"/>
      <c r="GK376" s="26"/>
      <c r="GL376" s="26"/>
      <c r="GM376" s="26"/>
      <c r="GN376" s="26"/>
      <c r="GO376" s="26"/>
      <c r="GP376" s="26"/>
      <c r="GQ376" s="26"/>
      <c r="GR376" s="26"/>
      <c r="GS376" s="26"/>
      <c r="GT376" s="26"/>
      <c r="GU376" s="26"/>
      <c r="GV376" s="26"/>
      <c r="GW376" s="26"/>
      <c r="GX376" s="26"/>
      <c r="GY376" s="26"/>
      <c r="GZ376" s="26"/>
      <c r="HA376" s="26"/>
      <c r="HB376" s="26"/>
      <c r="HC376" s="26"/>
      <c r="HD376" s="26"/>
      <c r="HE376" s="26"/>
      <c r="HF376" s="26"/>
      <c r="HG376" s="26"/>
      <c r="HH376" s="26"/>
      <c r="HI376" s="26"/>
      <c r="HJ376" s="26"/>
      <c r="HK376" s="26"/>
      <c r="HL376" s="26"/>
      <c r="HM376" s="26"/>
      <c r="HN376" s="26"/>
      <c r="HO376" s="26"/>
      <c r="HP376" s="26"/>
      <c r="HQ376" s="26"/>
      <c r="HR376" s="26"/>
      <c r="HS376" s="26"/>
      <c r="HT376" s="26"/>
      <c r="HU376" s="26"/>
      <c r="HV376" s="26"/>
      <c r="HW376" s="26"/>
      <c r="HX376" s="26"/>
      <c r="HY376" s="26"/>
      <c r="HZ376" s="26"/>
      <c r="IA376" s="26"/>
      <c r="IB376" s="26"/>
      <c r="IC376" s="26"/>
      <c r="ID376" s="26"/>
      <c r="IE376" s="26"/>
      <c r="IF376" s="26"/>
      <c r="IG376" s="26"/>
      <c r="IH376" s="26"/>
      <c r="II376" s="26"/>
      <c r="IJ376" s="26"/>
      <c r="IK376" s="26"/>
      <c r="IL376" s="26"/>
      <c r="IM376" s="26"/>
      <c r="IN376" s="26"/>
      <c r="IO376" s="26"/>
      <c r="IP376" s="26"/>
      <c r="IQ376" s="26"/>
      <c r="IR376" s="26"/>
      <c r="IS376" s="26"/>
      <c r="IT376" s="26"/>
      <c r="IU376" s="26"/>
      <c r="IV376" s="26"/>
    </row>
    <row r="377" spans="1:256" ht="12.75" customHeight="1" x14ac:dyDescent="0.25">
      <c r="A377" s="26"/>
      <c r="B377" s="26"/>
      <c r="C377" s="296"/>
      <c r="D377" s="363"/>
      <c r="E377" s="364"/>
      <c r="F377" s="364"/>
      <c r="G377" s="364"/>
      <c r="H377" s="364"/>
      <c r="I377" s="364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  <c r="DY377" s="26"/>
      <c r="DZ377" s="26"/>
      <c r="EA377" s="26"/>
      <c r="EB377" s="26"/>
      <c r="EC377" s="26"/>
      <c r="ED377" s="26"/>
      <c r="EE377" s="26"/>
      <c r="EF377" s="26"/>
      <c r="EG377" s="26"/>
      <c r="EH377" s="26"/>
      <c r="EI377" s="26"/>
      <c r="EJ377" s="26"/>
      <c r="EK377" s="26"/>
      <c r="EL377" s="26"/>
      <c r="EM377" s="26"/>
      <c r="EN377" s="26"/>
      <c r="EO377" s="26"/>
      <c r="EP377" s="26"/>
      <c r="EQ377" s="26"/>
      <c r="ER377" s="26"/>
      <c r="ES377" s="26"/>
      <c r="ET377" s="26"/>
      <c r="EU377" s="26"/>
      <c r="EV377" s="26"/>
      <c r="EW377" s="26"/>
      <c r="EX377" s="26"/>
      <c r="EY377" s="26"/>
      <c r="EZ377" s="26"/>
      <c r="FA377" s="26"/>
      <c r="FB377" s="26"/>
      <c r="FC377" s="26"/>
      <c r="FD377" s="26"/>
      <c r="FE377" s="26"/>
      <c r="FF377" s="26"/>
      <c r="FG377" s="26"/>
      <c r="FH377" s="26"/>
      <c r="FI377" s="26"/>
      <c r="FJ377" s="26"/>
      <c r="FK377" s="26"/>
      <c r="FL377" s="26"/>
      <c r="FM377" s="26"/>
      <c r="FN377" s="26"/>
      <c r="FO377" s="26"/>
      <c r="FP377" s="26"/>
      <c r="FQ377" s="26"/>
      <c r="FR377" s="26"/>
      <c r="FS377" s="26"/>
      <c r="FT377" s="26"/>
      <c r="FU377" s="26"/>
      <c r="FV377" s="26"/>
      <c r="FW377" s="26"/>
      <c r="FX377" s="26"/>
      <c r="FY377" s="26"/>
      <c r="FZ377" s="26"/>
      <c r="GA377" s="26"/>
      <c r="GB377" s="26"/>
      <c r="GC377" s="26"/>
      <c r="GD377" s="26"/>
      <c r="GE377" s="26"/>
      <c r="GF377" s="26"/>
      <c r="GG377" s="26"/>
      <c r="GH377" s="26"/>
      <c r="GI377" s="26"/>
      <c r="GJ377" s="26"/>
      <c r="GK377" s="26"/>
      <c r="GL377" s="26"/>
      <c r="GM377" s="26"/>
      <c r="GN377" s="26"/>
      <c r="GO377" s="26"/>
      <c r="GP377" s="26"/>
      <c r="GQ377" s="26"/>
      <c r="GR377" s="26"/>
      <c r="GS377" s="26"/>
      <c r="GT377" s="26"/>
      <c r="GU377" s="26"/>
      <c r="GV377" s="26"/>
      <c r="GW377" s="26"/>
      <c r="GX377" s="26"/>
      <c r="GY377" s="26"/>
      <c r="GZ377" s="26"/>
      <c r="HA377" s="26"/>
      <c r="HB377" s="26"/>
      <c r="HC377" s="26"/>
      <c r="HD377" s="26"/>
      <c r="HE377" s="26"/>
      <c r="HF377" s="26"/>
      <c r="HG377" s="26"/>
      <c r="HH377" s="26"/>
      <c r="HI377" s="26"/>
      <c r="HJ377" s="26"/>
      <c r="HK377" s="26"/>
      <c r="HL377" s="26"/>
      <c r="HM377" s="26"/>
      <c r="HN377" s="26"/>
      <c r="HO377" s="26"/>
      <c r="HP377" s="26"/>
      <c r="HQ377" s="26"/>
      <c r="HR377" s="26"/>
      <c r="HS377" s="26"/>
      <c r="HT377" s="26"/>
      <c r="HU377" s="26"/>
      <c r="HV377" s="26"/>
      <c r="HW377" s="26"/>
      <c r="HX377" s="26"/>
      <c r="HY377" s="26"/>
      <c r="HZ377" s="26"/>
      <c r="IA377" s="26"/>
      <c r="IB377" s="26"/>
      <c r="IC377" s="26"/>
      <c r="ID377" s="26"/>
      <c r="IE377" s="26"/>
      <c r="IF377" s="26"/>
      <c r="IG377" s="26"/>
      <c r="IH377" s="26"/>
      <c r="II377" s="26"/>
      <c r="IJ377" s="26"/>
      <c r="IK377" s="26"/>
      <c r="IL377" s="26"/>
      <c r="IM377" s="26"/>
      <c r="IN377" s="26"/>
      <c r="IO377" s="26"/>
      <c r="IP377" s="26"/>
      <c r="IQ377" s="26"/>
      <c r="IR377" s="26"/>
      <c r="IS377" s="26"/>
      <c r="IT377" s="26"/>
      <c r="IU377" s="26"/>
      <c r="IV377" s="26"/>
    </row>
    <row r="378" spans="1:256" ht="12.75" customHeight="1" x14ac:dyDescent="0.25">
      <c r="A378" s="26"/>
      <c r="B378" s="26"/>
      <c r="C378" s="296"/>
      <c r="D378" s="363"/>
      <c r="E378" s="364"/>
      <c r="F378" s="364"/>
      <c r="G378" s="364"/>
      <c r="H378" s="364"/>
      <c r="I378" s="364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  <c r="DY378" s="26"/>
      <c r="DZ378" s="26"/>
      <c r="EA378" s="26"/>
      <c r="EB378" s="26"/>
      <c r="EC378" s="26"/>
      <c r="ED378" s="26"/>
      <c r="EE378" s="26"/>
      <c r="EF378" s="26"/>
      <c r="EG378" s="26"/>
      <c r="EH378" s="26"/>
      <c r="EI378" s="26"/>
      <c r="EJ378" s="26"/>
      <c r="EK378" s="26"/>
      <c r="EL378" s="26"/>
      <c r="EM378" s="26"/>
      <c r="EN378" s="26"/>
      <c r="EO378" s="26"/>
      <c r="EP378" s="26"/>
      <c r="EQ378" s="26"/>
      <c r="ER378" s="26"/>
      <c r="ES378" s="26"/>
      <c r="ET378" s="26"/>
      <c r="EU378" s="26"/>
      <c r="EV378" s="26"/>
      <c r="EW378" s="26"/>
      <c r="EX378" s="26"/>
      <c r="EY378" s="26"/>
      <c r="EZ378" s="26"/>
      <c r="FA378" s="26"/>
      <c r="FB378" s="26"/>
      <c r="FC378" s="26"/>
      <c r="FD378" s="26"/>
      <c r="FE378" s="26"/>
      <c r="FF378" s="26"/>
      <c r="FG378" s="26"/>
      <c r="FH378" s="26"/>
      <c r="FI378" s="26"/>
      <c r="FJ378" s="26"/>
      <c r="FK378" s="26"/>
      <c r="FL378" s="26"/>
      <c r="FM378" s="26"/>
      <c r="FN378" s="26"/>
      <c r="FO378" s="26"/>
      <c r="FP378" s="26"/>
      <c r="FQ378" s="26"/>
      <c r="FR378" s="26"/>
      <c r="FS378" s="26"/>
      <c r="FT378" s="26"/>
      <c r="FU378" s="26"/>
      <c r="FV378" s="26"/>
      <c r="FW378" s="26"/>
      <c r="FX378" s="26"/>
      <c r="FY378" s="26"/>
      <c r="FZ378" s="26"/>
      <c r="GA378" s="26"/>
      <c r="GB378" s="26"/>
      <c r="GC378" s="26"/>
      <c r="GD378" s="26"/>
      <c r="GE378" s="26"/>
      <c r="GF378" s="26"/>
      <c r="GG378" s="26"/>
      <c r="GH378" s="26"/>
      <c r="GI378" s="26"/>
      <c r="GJ378" s="26"/>
      <c r="GK378" s="26"/>
      <c r="GL378" s="26"/>
      <c r="GM378" s="26"/>
      <c r="GN378" s="26"/>
      <c r="GO378" s="26"/>
      <c r="GP378" s="26"/>
      <c r="GQ378" s="26"/>
      <c r="GR378" s="26"/>
      <c r="GS378" s="26"/>
      <c r="GT378" s="26"/>
      <c r="GU378" s="26"/>
      <c r="GV378" s="26"/>
      <c r="GW378" s="26"/>
      <c r="GX378" s="26"/>
      <c r="GY378" s="26"/>
      <c r="GZ378" s="26"/>
      <c r="HA378" s="26"/>
      <c r="HB378" s="26"/>
      <c r="HC378" s="26"/>
      <c r="HD378" s="26"/>
      <c r="HE378" s="26"/>
      <c r="HF378" s="26"/>
      <c r="HG378" s="26"/>
      <c r="HH378" s="26"/>
      <c r="HI378" s="26"/>
      <c r="HJ378" s="26"/>
      <c r="HK378" s="26"/>
      <c r="HL378" s="26"/>
      <c r="HM378" s="26"/>
      <c r="HN378" s="26"/>
      <c r="HO378" s="26"/>
      <c r="HP378" s="26"/>
      <c r="HQ378" s="26"/>
      <c r="HR378" s="26"/>
      <c r="HS378" s="26"/>
      <c r="HT378" s="26"/>
      <c r="HU378" s="26"/>
      <c r="HV378" s="26"/>
      <c r="HW378" s="26"/>
      <c r="HX378" s="26"/>
      <c r="HY378" s="26"/>
      <c r="HZ378" s="26"/>
      <c r="IA378" s="26"/>
      <c r="IB378" s="26"/>
      <c r="IC378" s="26"/>
      <c r="ID378" s="26"/>
      <c r="IE378" s="26"/>
      <c r="IF378" s="26"/>
      <c r="IG378" s="26"/>
      <c r="IH378" s="26"/>
      <c r="II378" s="26"/>
      <c r="IJ378" s="26"/>
      <c r="IK378" s="26"/>
      <c r="IL378" s="26"/>
      <c r="IM378" s="26"/>
      <c r="IN378" s="26"/>
      <c r="IO378" s="26"/>
      <c r="IP378" s="26"/>
      <c r="IQ378" s="26"/>
      <c r="IR378" s="26"/>
      <c r="IS378" s="26"/>
      <c r="IT378" s="26"/>
      <c r="IU378" s="26"/>
      <c r="IV378" s="26"/>
    </row>
    <row r="379" spans="1:256" ht="12.75" customHeight="1" x14ac:dyDescent="0.25">
      <c r="A379" s="26"/>
      <c r="B379" s="26"/>
      <c r="C379" s="296"/>
      <c r="D379" s="363"/>
      <c r="E379" s="364"/>
      <c r="F379" s="364"/>
      <c r="G379" s="364"/>
      <c r="H379" s="364"/>
      <c r="I379" s="364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  <c r="DY379" s="26"/>
      <c r="DZ379" s="26"/>
      <c r="EA379" s="26"/>
      <c r="EB379" s="26"/>
      <c r="EC379" s="26"/>
      <c r="ED379" s="26"/>
      <c r="EE379" s="26"/>
      <c r="EF379" s="26"/>
      <c r="EG379" s="26"/>
      <c r="EH379" s="26"/>
      <c r="EI379" s="26"/>
      <c r="EJ379" s="26"/>
      <c r="EK379" s="26"/>
      <c r="EL379" s="26"/>
      <c r="EM379" s="26"/>
      <c r="EN379" s="26"/>
      <c r="EO379" s="26"/>
      <c r="EP379" s="26"/>
      <c r="EQ379" s="26"/>
      <c r="ER379" s="26"/>
      <c r="ES379" s="26"/>
      <c r="ET379" s="26"/>
      <c r="EU379" s="26"/>
      <c r="EV379" s="26"/>
      <c r="EW379" s="26"/>
      <c r="EX379" s="26"/>
      <c r="EY379" s="26"/>
      <c r="EZ379" s="26"/>
      <c r="FA379" s="26"/>
      <c r="FB379" s="26"/>
      <c r="FC379" s="26"/>
      <c r="FD379" s="26"/>
      <c r="FE379" s="26"/>
      <c r="FF379" s="26"/>
      <c r="FG379" s="26"/>
      <c r="FH379" s="26"/>
      <c r="FI379" s="26"/>
      <c r="FJ379" s="26"/>
      <c r="FK379" s="26"/>
      <c r="FL379" s="26"/>
      <c r="FM379" s="26"/>
      <c r="FN379" s="26"/>
      <c r="FO379" s="26"/>
      <c r="FP379" s="26"/>
      <c r="FQ379" s="26"/>
      <c r="FR379" s="26"/>
      <c r="FS379" s="26"/>
      <c r="FT379" s="26"/>
      <c r="FU379" s="26"/>
      <c r="FV379" s="26"/>
      <c r="FW379" s="26"/>
      <c r="FX379" s="26"/>
      <c r="FY379" s="26"/>
      <c r="FZ379" s="26"/>
      <c r="GA379" s="26"/>
      <c r="GB379" s="26"/>
      <c r="GC379" s="26"/>
      <c r="GD379" s="26"/>
      <c r="GE379" s="26"/>
      <c r="GF379" s="26"/>
      <c r="GG379" s="26"/>
      <c r="GH379" s="26"/>
      <c r="GI379" s="26"/>
      <c r="GJ379" s="26"/>
      <c r="GK379" s="26"/>
      <c r="GL379" s="26"/>
      <c r="GM379" s="26"/>
      <c r="GN379" s="26"/>
      <c r="GO379" s="26"/>
      <c r="GP379" s="26"/>
      <c r="GQ379" s="26"/>
      <c r="GR379" s="26"/>
      <c r="GS379" s="26"/>
      <c r="GT379" s="26"/>
      <c r="GU379" s="26"/>
      <c r="GV379" s="26"/>
      <c r="GW379" s="26"/>
      <c r="GX379" s="26"/>
      <c r="GY379" s="26"/>
      <c r="GZ379" s="26"/>
      <c r="HA379" s="26"/>
      <c r="HB379" s="26"/>
      <c r="HC379" s="26"/>
      <c r="HD379" s="26"/>
      <c r="HE379" s="26"/>
      <c r="HF379" s="26"/>
      <c r="HG379" s="26"/>
      <c r="HH379" s="26"/>
      <c r="HI379" s="26"/>
      <c r="HJ379" s="26"/>
      <c r="HK379" s="26"/>
      <c r="HL379" s="26"/>
      <c r="HM379" s="26"/>
      <c r="HN379" s="26"/>
      <c r="HO379" s="26"/>
      <c r="HP379" s="26"/>
      <c r="HQ379" s="26"/>
      <c r="HR379" s="26"/>
      <c r="HS379" s="26"/>
      <c r="HT379" s="26"/>
      <c r="HU379" s="26"/>
      <c r="HV379" s="26"/>
      <c r="HW379" s="26"/>
      <c r="HX379" s="26"/>
      <c r="HY379" s="26"/>
      <c r="HZ379" s="26"/>
      <c r="IA379" s="26"/>
      <c r="IB379" s="26"/>
      <c r="IC379" s="26"/>
      <c r="ID379" s="26"/>
      <c r="IE379" s="26"/>
      <c r="IF379" s="26"/>
      <c r="IG379" s="26"/>
      <c r="IH379" s="26"/>
      <c r="II379" s="26"/>
      <c r="IJ379" s="26"/>
      <c r="IK379" s="26"/>
      <c r="IL379" s="26"/>
      <c r="IM379" s="26"/>
      <c r="IN379" s="26"/>
      <c r="IO379" s="26"/>
      <c r="IP379" s="26"/>
      <c r="IQ379" s="26"/>
      <c r="IR379" s="26"/>
      <c r="IS379" s="26"/>
      <c r="IT379" s="26"/>
      <c r="IU379" s="26"/>
      <c r="IV379" s="26"/>
    </row>
    <row r="380" spans="1:256" ht="12.75" customHeight="1" x14ac:dyDescent="0.25">
      <c r="A380" s="26"/>
      <c r="B380" s="26"/>
      <c r="C380" s="296"/>
      <c r="D380" s="363"/>
      <c r="E380" s="364"/>
      <c r="F380" s="364"/>
      <c r="G380" s="364"/>
      <c r="H380" s="364"/>
      <c r="I380" s="364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  <c r="DY380" s="26"/>
      <c r="DZ380" s="26"/>
      <c r="EA380" s="26"/>
      <c r="EB380" s="26"/>
      <c r="EC380" s="26"/>
      <c r="ED380" s="26"/>
      <c r="EE380" s="26"/>
      <c r="EF380" s="26"/>
      <c r="EG380" s="26"/>
      <c r="EH380" s="26"/>
      <c r="EI380" s="26"/>
      <c r="EJ380" s="26"/>
      <c r="EK380" s="26"/>
      <c r="EL380" s="26"/>
      <c r="EM380" s="26"/>
      <c r="EN380" s="26"/>
      <c r="EO380" s="26"/>
      <c r="EP380" s="26"/>
      <c r="EQ380" s="26"/>
      <c r="ER380" s="26"/>
      <c r="ES380" s="26"/>
      <c r="ET380" s="26"/>
      <c r="EU380" s="26"/>
      <c r="EV380" s="26"/>
      <c r="EW380" s="26"/>
      <c r="EX380" s="26"/>
      <c r="EY380" s="26"/>
      <c r="EZ380" s="26"/>
      <c r="FA380" s="26"/>
      <c r="FB380" s="26"/>
      <c r="FC380" s="26"/>
      <c r="FD380" s="26"/>
      <c r="FE380" s="26"/>
      <c r="FF380" s="26"/>
      <c r="FG380" s="26"/>
      <c r="FH380" s="26"/>
      <c r="FI380" s="26"/>
      <c r="FJ380" s="26"/>
      <c r="FK380" s="26"/>
      <c r="FL380" s="26"/>
      <c r="FM380" s="26"/>
      <c r="FN380" s="26"/>
      <c r="FO380" s="26"/>
      <c r="FP380" s="26"/>
      <c r="FQ380" s="26"/>
      <c r="FR380" s="26"/>
      <c r="FS380" s="26"/>
      <c r="FT380" s="26"/>
      <c r="FU380" s="26"/>
      <c r="FV380" s="26"/>
      <c r="FW380" s="26"/>
      <c r="FX380" s="26"/>
      <c r="FY380" s="26"/>
      <c r="FZ380" s="26"/>
      <c r="GA380" s="26"/>
      <c r="GB380" s="26"/>
      <c r="GC380" s="26"/>
      <c r="GD380" s="26"/>
      <c r="GE380" s="26"/>
      <c r="GF380" s="26"/>
      <c r="GG380" s="26"/>
      <c r="GH380" s="26"/>
      <c r="GI380" s="26"/>
      <c r="GJ380" s="26"/>
      <c r="GK380" s="26"/>
      <c r="GL380" s="26"/>
      <c r="GM380" s="26"/>
      <c r="GN380" s="26"/>
      <c r="GO380" s="26"/>
      <c r="GP380" s="26"/>
      <c r="GQ380" s="26"/>
      <c r="GR380" s="26"/>
      <c r="GS380" s="26"/>
      <c r="GT380" s="26"/>
      <c r="GU380" s="26"/>
      <c r="GV380" s="26"/>
      <c r="GW380" s="26"/>
      <c r="GX380" s="26"/>
      <c r="GY380" s="26"/>
      <c r="GZ380" s="26"/>
      <c r="HA380" s="26"/>
      <c r="HB380" s="26"/>
      <c r="HC380" s="26"/>
      <c r="HD380" s="26"/>
      <c r="HE380" s="26"/>
      <c r="HF380" s="26"/>
      <c r="HG380" s="26"/>
      <c r="HH380" s="26"/>
      <c r="HI380" s="26"/>
      <c r="HJ380" s="26"/>
      <c r="HK380" s="26"/>
      <c r="HL380" s="26"/>
      <c r="HM380" s="26"/>
      <c r="HN380" s="26"/>
      <c r="HO380" s="26"/>
      <c r="HP380" s="26"/>
      <c r="HQ380" s="26"/>
      <c r="HR380" s="26"/>
      <c r="HS380" s="26"/>
      <c r="HT380" s="26"/>
      <c r="HU380" s="26"/>
      <c r="HV380" s="26"/>
      <c r="HW380" s="26"/>
      <c r="HX380" s="26"/>
      <c r="HY380" s="26"/>
      <c r="HZ380" s="26"/>
      <c r="IA380" s="26"/>
      <c r="IB380" s="26"/>
      <c r="IC380" s="26"/>
      <c r="ID380" s="26"/>
      <c r="IE380" s="26"/>
      <c r="IF380" s="26"/>
      <c r="IG380" s="26"/>
      <c r="IH380" s="26"/>
      <c r="II380" s="26"/>
      <c r="IJ380" s="26"/>
      <c r="IK380" s="26"/>
      <c r="IL380" s="26"/>
      <c r="IM380" s="26"/>
      <c r="IN380" s="26"/>
      <c r="IO380" s="26"/>
      <c r="IP380" s="26"/>
      <c r="IQ380" s="26"/>
      <c r="IR380" s="26"/>
      <c r="IS380" s="26"/>
      <c r="IT380" s="26"/>
      <c r="IU380" s="26"/>
      <c r="IV380" s="26"/>
    </row>
    <row r="381" spans="1:256" ht="12.75" customHeight="1" x14ac:dyDescent="0.25">
      <c r="A381" s="26"/>
      <c r="B381" s="26"/>
      <c r="C381" s="296"/>
      <c r="D381" s="363"/>
      <c r="E381" s="364"/>
      <c r="F381" s="364"/>
      <c r="G381" s="364"/>
      <c r="H381" s="364"/>
      <c r="I381" s="364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  <c r="DY381" s="26"/>
      <c r="DZ381" s="26"/>
      <c r="EA381" s="26"/>
      <c r="EB381" s="26"/>
      <c r="EC381" s="26"/>
      <c r="ED381" s="26"/>
      <c r="EE381" s="26"/>
      <c r="EF381" s="26"/>
      <c r="EG381" s="26"/>
      <c r="EH381" s="26"/>
      <c r="EI381" s="26"/>
      <c r="EJ381" s="26"/>
      <c r="EK381" s="26"/>
      <c r="EL381" s="26"/>
      <c r="EM381" s="26"/>
      <c r="EN381" s="26"/>
      <c r="EO381" s="26"/>
      <c r="EP381" s="26"/>
      <c r="EQ381" s="26"/>
      <c r="ER381" s="26"/>
      <c r="ES381" s="26"/>
      <c r="ET381" s="26"/>
      <c r="EU381" s="26"/>
      <c r="EV381" s="26"/>
      <c r="EW381" s="26"/>
      <c r="EX381" s="26"/>
      <c r="EY381" s="26"/>
      <c r="EZ381" s="26"/>
      <c r="FA381" s="26"/>
      <c r="FB381" s="26"/>
      <c r="FC381" s="26"/>
      <c r="FD381" s="26"/>
      <c r="FE381" s="26"/>
      <c r="FF381" s="26"/>
      <c r="FG381" s="26"/>
      <c r="FH381" s="26"/>
      <c r="FI381" s="26"/>
      <c r="FJ381" s="26"/>
      <c r="FK381" s="26"/>
      <c r="FL381" s="26"/>
      <c r="FM381" s="26"/>
      <c r="FN381" s="26"/>
      <c r="FO381" s="26"/>
      <c r="FP381" s="26"/>
      <c r="FQ381" s="26"/>
      <c r="FR381" s="26"/>
      <c r="FS381" s="26"/>
      <c r="FT381" s="26"/>
      <c r="FU381" s="26"/>
      <c r="FV381" s="26"/>
      <c r="FW381" s="26"/>
      <c r="FX381" s="26"/>
      <c r="FY381" s="26"/>
      <c r="FZ381" s="26"/>
      <c r="GA381" s="26"/>
      <c r="GB381" s="26"/>
      <c r="GC381" s="26"/>
      <c r="GD381" s="26"/>
      <c r="GE381" s="26"/>
      <c r="GF381" s="26"/>
      <c r="GG381" s="26"/>
      <c r="GH381" s="26"/>
      <c r="GI381" s="26"/>
      <c r="GJ381" s="26"/>
      <c r="GK381" s="26"/>
      <c r="GL381" s="26"/>
      <c r="GM381" s="26"/>
      <c r="GN381" s="26"/>
      <c r="GO381" s="26"/>
      <c r="GP381" s="26"/>
      <c r="GQ381" s="26"/>
      <c r="GR381" s="26"/>
      <c r="GS381" s="26"/>
      <c r="GT381" s="26"/>
      <c r="GU381" s="26"/>
      <c r="GV381" s="26"/>
      <c r="GW381" s="26"/>
      <c r="GX381" s="26"/>
      <c r="GY381" s="26"/>
      <c r="GZ381" s="26"/>
      <c r="HA381" s="26"/>
      <c r="HB381" s="26"/>
      <c r="HC381" s="26"/>
      <c r="HD381" s="26"/>
      <c r="HE381" s="26"/>
      <c r="HF381" s="26"/>
      <c r="HG381" s="26"/>
      <c r="HH381" s="26"/>
      <c r="HI381" s="26"/>
      <c r="HJ381" s="26"/>
      <c r="HK381" s="26"/>
      <c r="HL381" s="26"/>
      <c r="HM381" s="26"/>
      <c r="HN381" s="26"/>
      <c r="HO381" s="26"/>
      <c r="HP381" s="26"/>
      <c r="HQ381" s="26"/>
      <c r="HR381" s="26"/>
      <c r="HS381" s="26"/>
      <c r="HT381" s="26"/>
      <c r="HU381" s="26"/>
      <c r="HV381" s="26"/>
      <c r="HW381" s="26"/>
      <c r="HX381" s="26"/>
      <c r="HY381" s="26"/>
      <c r="HZ381" s="26"/>
      <c r="IA381" s="26"/>
      <c r="IB381" s="26"/>
      <c r="IC381" s="26"/>
      <c r="ID381" s="26"/>
      <c r="IE381" s="26"/>
      <c r="IF381" s="26"/>
      <c r="IG381" s="26"/>
      <c r="IH381" s="26"/>
      <c r="II381" s="26"/>
      <c r="IJ381" s="26"/>
      <c r="IK381" s="26"/>
      <c r="IL381" s="26"/>
      <c r="IM381" s="26"/>
      <c r="IN381" s="26"/>
      <c r="IO381" s="26"/>
      <c r="IP381" s="26"/>
      <c r="IQ381" s="26"/>
      <c r="IR381" s="26"/>
      <c r="IS381" s="26"/>
      <c r="IT381" s="26"/>
      <c r="IU381" s="26"/>
      <c r="IV381" s="26"/>
    </row>
    <row r="382" spans="1:256" ht="12.75" customHeight="1" x14ac:dyDescent="0.25">
      <c r="A382" s="26"/>
      <c r="B382" s="26"/>
      <c r="C382" s="296"/>
      <c r="D382" s="363"/>
      <c r="E382" s="364"/>
      <c r="F382" s="364"/>
      <c r="G382" s="364"/>
      <c r="H382" s="364"/>
      <c r="I382" s="364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  <c r="DY382" s="26"/>
      <c r="DZ382" s="26"/>
      <c r="EA382" s="26"/>
      <c r="EB382" s="26"/>
      <c r="EC382" s="26"/>
      <c r="ED382" s="26"/>
      <c r="EE382" s="26"/>
      <c r="EF382" s="26"/>
      <c r="EG382" s="26"/>
      <c r="EH382" s="26"/>
      <c r="EI382" s="26"/>
      <c r="EJ382" s="26"/>
      <c r="EK382" s="26"/>
      <c r="EL382" s="26"/>
      <c r="EM382" s="26"/>
      <c r="EN382" s="26"/>
      <c r="EO382" s="26"/>
      <c r="EP382" s="26"/>
      <c r="EQ382" s="26"/>
      <c r="ER382" s="26"/>
      <c r="ES382" s="26"/>
      <c r="ET382" s="26"/>
      <c r="EU382" s="26"/>
      <c r="EV382" s="26"/>
      <c r="EW382" s="26"/>
      <c r="EX382" s="26"/>
      <c r="EY382" s="26"/>
      <c r="EZ382" s="26"/>
      <c r="FA382" s="26"/>
      <c r="FB382" s="26"/>
      <c r="FC382" s="26"/>
      <c r="FD382" s="26"/>
      <c r="FE382" s="26"/>
      <c r="FF382" s="26"/>
      <c r="FG382" s="26"/>
      <c r="FH382" s="26"/>
      <c r="FI382" s="26"/>
      <c r="FJ382" s="26"/>
      <c r="FK382" s="26"/>
      <c r="FL382" s="26"/>
      <c r="FM382" s="26"/>
      <c r="FN382" s="26"/>
      <c r="FO382" s="26"/>
      <c r="FP382" s="26"/>
      <c r="FQ382" s="26"/>
      <c r="FR382" s="26"/>
      <c r="FS382" s="26"/>
      <c r="FT382" s="26"/>
      <c r="FU382" s="26"/>
      <c r="FV382" s="26"/>
      <c r="FW382" s="26"/>
      <c r="FX382" s="26"/>
      <c r="FY382" s="26"/>
      <c r="FZ382" s="26"/>
      <c r="GA382" s="26"/>
      <c r="GB382" s="26"/>
      <c r="GC382" s="26"/>
      <c r="GD382" s="26"/>
      <c r="GE382" s="26"/>
      <c r="GF382" s="26"/>
      <c r="GG382" s="26"/>
      <c r="GH382" s="26"/>
      <c r="GI382" s="26"/>
      <c r="GJ382" s="26"/>
      <c r="GK382" s="26"/>
      <c r="GL382" s="26"/>
      <c r="GM382" s="26"/>
      <c r="GN382" s="26"/>
      <c r="GO382" s="26"/>
      <c r="GP382" s="26"/>
      <c r="GQ382" s="26"/>
      <c r="GR382" s="26"/>
      <c r="GS382" s="26"/>
      <c r="GT382" s="26"/>
      <c r="GU382" s="26"/>
      <c r="GV382" s="26"/>
      <c r="GW382" s="26"/>
      <c r="GX382" s="26"/>
      <c r="GY382" s="26"/>
      <c r="GZ382" s="26"/>
      <c r="HA382" s="26"/>
      <c r="HB382" s="26"/>
      <c r="HC382" s="26"/>
      <c r="HD382" s="26"/>
      <c r="HE382" s="26"/>
      <c r="HF382" s="26"/>
      <c r="HG382" s="26"/>
      <c r="HH382" s="26"/>
      <c r="HI382" s="26"/>
      <c r="HJ382" s="26"/>
      <c r="HK382" s="26"/>
      <c r="HL382" s="26"/>
      <c r="HM382" s="26"/>
      <c r="HN382" s="26"/>
      <c r="HO382" s="26"/>
      <c r="HP382" s="26"/>
      <c r="HQ382" s="26"/>
      <c r="HR382" s="26"/>
      <c r="HS382" s="26"/>
      <c r="HT382" s="26"/>
      <c r="HU382" s="26"/>
      <c r="HV382" s="26"/>
      <c r="HW382" s="26"/>
      <c r="HX382" s="26"/>
      <c r="HY382" s="26"/>
      <c r="HZ382" s="26"/>
      <c r="IA382" s="26"/>
      <c r="IB382" s="26"/>
      <c r="IC382" s="26"/>
      <c r="ID382" s="26"/>
      <c r="IE382" s="26"/>
      <c r="IF382" s="26"/>
      <c r="IG382" s="26"/>
      <c r="IH382" s="26"/>
      <c r="II382" s="26"/>
      <c r="IJ382" s="26"/>
      <c r="IK382" s="26"/>
      <c r="IL382" s="26"/>
      <c r="IM382" s="26"/>
      <c r="IN382" s="26"/>
      <c r="IO382" s="26"/>
      <c r="IP382" s="26"/>
      <c r="IQ382" s="26"/>
      <c r="IR382" s="26"/>
      <c r="IS382" s="26"/>
      <c r="IT382" s="26"/>
      <c r="IU382" s="26"/>
      <c r="IV382" s="26"/>
    </row>
    <row r="383" spans="1:256" ht="12.75" customHeight="1" x14ac:dyDescent="0.25">
      <c r="A383" s="26"/>
      <c r="B383" s="26"/>
      <c r="C383" s="296"/>
      <c r="D383" s="363"/>
      <c r="E383" s="364"/>
      <c r="F383" s="364"/>
      <c r="G383" s="364"/>
      <c r="H383" s="364"/>
      <c r="I383" s="364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  <c r="DY383" s="26"/>
      <c r="DZ383" s="26"/>
      <c r="EA383" s="26"/>
      <c r="EB383" s="26"/>
      <c r="EC383" s="26"/>
      <c r="ED383" s="26"/>
      <c r="EE383" s="26"/>
      <c r="EF383" s="26"/>
      <c r="EG383" s="26"/>
      <c r="EH383" s="26"/>
      <c r="EI383" s="26"/>
      <c r="EJ383" s="26"/>
      <c r="EK383" s="26"/>
      <c r="EL383" s="26"/>
      <c r="EM383" s="26"/>
      <c r="EN383" s="26"/>
      <c r="EO383" s="26"/>
      <c r="EP383" s="26"/>
      <c r="EQ383" s="26"/>
      <c r="ER383" s="26"/>
      <c r="ES383" s="26"/>
      <c r="ET383" s="26"/>
      <c r="EU383" s="26"/>
      <c r="EV383" s="26"/>
      <c r="EW383" s="26"/>
      <c r="EX383" s="26"/>
      <c r="EY383" s="26"/>
      <c r="EZ383" s="26"/>
      <c r="FA383" s="26"/>
      <c r="FB383" s="26"/>
      <c r="FC383" s="26"/>
      <c r="FD383" s="26"/>
      <c r="FE383" s="26"/>
      <c r="FF383" s="26"/>
      <c r="FG383" s="26"/>
      <c r="FH383" s="26"/>
      <c r="FI383" s="26"/>
      <c r="FJ383" s="26"/>
      <c r="FK383" s="26"/>
      <c r="FL383" s="26"/>
      <c r="FM383" s="26"/>
      <c r="FN383" s="26"/>
      <c r="FO383" s="26"/>
      <c r="FP383" s="26"/>
      <c r="FQ383" s="26"/>
      <c r="FR383" s="26"/>
      <c r="FS383" s="26"/>
      <c r="FT383" s="26"/>
      <c r="FU383" s="26"/>
      <c r="FV383" s="26"/>
      <c r="FW383" s="26"/>
      <c r="FX383" s="26"/>
      <c r="FY383" s="26"/>
      <c r="FZ383" s="26"/>
      <c r="GA383" s="26"/>
      <c r="GB383" s="26"/>
      <c r="GC383" s="26"/>
      <c r="GD383" s="26"/>
      <c r="GE383" s="26"/>
      <c r="GF383" s="26"/>
      <c r="GG383" s="26"/>
      <c r="GH383" s="26"/>
      <c r="GI383" s="26"/>
      <c r="GJ383" s="26"/>
      <c r="GK383" s="26"/>
      <c r="GL383" s="26"/>
      <c r="GM383" s="26"/>
      <c r="GN383" s="26"/>
      <c r="GO383" s="26"/>
      <c r="GP383" s="26"/>
      <c r="GQ383" s="26"/>
      <c r="GR383" s="26"/>
      <c r="GS383" s="26"/>
      <c r="GT383" s="26"/>
      <c r="GU383" s="26"/>
      <c r="GV383" s="26"/>
      <c r="GW383" s="26"/>
      <c r="GX383" s="26"/>
      <c r="GY383" s="26"/>
      <c r="GZ383" s="26"/>
      <c r="HA383" s="26"/>
      <c r="HB383" s="26"/>
      <c r="HC383" s="26"/>
      <c r="HD383" s="26"/>
      <c r="HE383" s="26"/>
      <c r="HF383" s="26"/>
      <c r="HG383" s="26"/>
      <c r="HH383" s="26"/>
      <c r="HI383" s="26"/>
      <c r="HJ383" s="26"/>
      <c r="HK383" s="26"/>
      <c r="HL383" s="26"/>
      <c r="HM383" s="26"/>
      <c r="HN383" s="26"/>
      <c r="HO383" s="26"/>
      <c r="HP383" s="26"/>
      <c r="HQ383" s="26"/>
      <c r="HR383" s="26"/>
      <c r="HS383" s="26"/>
      <c r="HT383" s="26"/>
      <c r="HU383" s="26"/>
      <c r="HV383" s="26"/>
      <c r="HW383" s="26"/>
      <c r="HX383" s="26"/>
      <c r="HY383" s="26"/>
      <c r="HZ383" s="26"/>
      <c r="IA383" s="26"/>
      <c r="IB383" s="26"/>
      <c r="IC383" s="26"/>
      <c r="ID383" s="26"/>
      <c r="IE383" s="26"/>
      <c r="IF383" s="26"/>
      <c r="IG383" s="26"/>
      <c r="IH383" s="26"/>
      <c r="II383" s="26"/>
      <c r="IJ383" s="26"/>
      <c r="IK383" s="26"/>
      <c r="IL383" s="26"/>
      <c r="IM383" s="26"/>
      <c r="IN383" s="26"/>
      <c r="IO383" s="26"/>
      <c r="IP383" s="26"/>
      <c r="IQ383" s="26"/>
      <c r="IR383" s="26"/>
      <c r="IS383" s="26"/>
      <c r="IT383" s="26"/>
      <c r="IU383" s="26"/>
      <c r="IV383" s="26"/>
    </row>
    <row r="384" spans="1:256" ht="12.75" customHeight="1" x14ac:dyDescent="0.25">
      <c r="A384" s="26"/>
      <c r="B384" s="26"/>
      <c r="C384" s="296"/>
      <c r="D384" s="363"/>
      <c r="E384" s="364"/>
      <c r="F384" s="364"/>
      <c r="G384" s="364"/>
      <c r="H384" s="364"/>
      <c r="I384" s="364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  <c r="DY384" s="26"/>
      <c r="DZ384" s="26"/>
      <c r="EA384" s="26"/>
      <c r="EB384" s="26"/>
      <c r="EC384" s="26"/>
      <c r="ED384" s="26"/>
      <c r="EE384" s="26"/>
      <c r="EF384" s="26"/>
      <c r="EG384" s="26"/>
      <c r="EH384" s="26"/>
      <c r="EI384" s="26"/>
      <c r="EJ384" s="26"/>
      <c r="EK384" s="26"/>
      <c r="EL384" s="26"/>
      <c r="EM384" s="26"/>
      <c r="EN384" s="26"/>
      <c r="EO384" s="26"/>
      <c r="EP384" s="26"/>
      <c r="EQ384" s="26"/>
      <c r="ER384" s="26"/>
      <c r="ES384" s="26"/>
      <c r="ET384" s="26"/>
      <c r="EU384" s="26"/>
      <c r="EV384" s="26"/>
      <c r="EW384" s="26"/>
      <c r="EX384" s="26"/>
      <c r="EY384" s="26"/>
      <c r="EZ384" s="26"/>
      <c r="FA384" s="26"/>
      <c r="FB384" s="26"/>
      <c r="FC384" s="26"/>
      <c r="FD384" s="26"/>
      <c r="FE384" s="26"/>
      <c r="FF384" s="26"/>
      <c r="FG384" s="26"/>
      <c r="FH384" s="26"/>
      <c r="FI384" s="26"/>
      <c r="FJ384" s="26"/>
      <c r="FK384" s="26"/>
      <c r="FL384" s="26"/>
      <c r="FM384" s="26"/>
      <c r="FN384" s="26"/>
      <c r="FO384" s="26"/>
      <c r="FP384" s="26"/>
      <c r="FQ384" s="26"/>
      <c r="FR384" s="26"/>
      <c r="FS384" s="26"/>
      <c r="FT384" s="26"/>
      <c r="FU384" s="26"/>
      <c r="FV384" s="26"/>
      <c r="FW384" s="26"/>
      <c r="FX384" s="26"/>
      <c r="FY384" s="26"/>
      <c r="FZ384" s="26"/>
      <c r="GA384" s="26"/>
      <c r="GB384" s="26"/>
      <c r="GC384" s="26"/>
      <c r="GD384" s="26"/>
      <c r="GE384" s="26"/>
      <c r="GF384" s="26"/>
      <c r="GG384" s="26"/>
      <c r="GH384" s="26"/>
      <c r="GI384" s="26"/>
      <c r="GJ384" s="26"/>
      <c r="GK384" s="26"/>
      <c r="GL384" s="26"/>
      <c r="GM384" s="26"/>
      <c r="GN384" s="26"/>
      <c r="GO384" s="26"/>
      <c r="GP384" s="26"/>
      <c r="GQ384" s="26"/>
      <c r="GR384" s="26"/>
      <c r="GS384" s="26"/>
      <c r="GT384" s="26"/>
      <c r="GU384" s="26"/>
      <c r="GV384" s="26"/>
      <c r="GW384" s="26"/>
      <c r="GX384" s="26"/>
      <c r="GY384" s="26"/>
      <c r="GZ384" s="26"/>
      <c r="HA384" s="26"/>
      <c r="HB384" s="26"/>
      <c r="HC384" s="26"/>
      <c r="HD384" s="26"/>
      <c r="HE384" s="26"/>
      <c r="HF384" s="26"/>
      <c r="HG384" s="26"/>
      <c r="HH384" s="26"/>
      <c r="HI384" s="26"/>
      <c r="HJ384" s="26"/>
      <c r="HK384" s="26"/>
      <c r="HL384" s="26"/>
      <c r="HM384" s="26"/>
      <c r="HN384" s="26"/>
      <c r="HO384" s="26"/>
      <c r="HP384" s="26"/>
      <c r="HQ384" s="26"/>
      <c r="HR384" s="26"/>
      <c r="HS384" s="26"/>
      <c r="HT384" s="26"/>
      <c r="HU384" s="26"/>
      <c r="HV384" s="26"/>
      <c r="HW384" s="26"/>
      <c r="HX384" s="26"/>
      <c r="HY384" s="26"/>
      <c r="HZ384" s="26"/>
      <c r="IA384" s="26"/>
      <c r="IB384" s="26"/>
      <c r="IC384" s="26"/>
      <c r="ID384" s="26"/>
      <c r="IE384" s="26"/>
      <c r="IF384" s="26"/>
      <c r="IG384" s="26"/>
      <c r="IH384" s="26"/>
      <c r="II384" s="26"/>
      <c r="IJ384" s="26"/>
      <c r="IK384" s="26"/>
      <c r="IL384" s="26"/>
      <c r="IM384" s="26"/>
      <c r="IN384" s="26"/>
      <c r="IO384" s="26"/>
      <c r="IP384" s="26"/>
      <c r="IQ384" s="26"/>
      <c r="IR384" s="26"/>
      <c r="IS384" s="26"/>
      <c r="IT384" s="26"/>
      <c r="IU384" s="26"/>
      <c r="IV384" s="26"/>
    </row>
    <row r="385" spans="1:256" ht="12.75" customHeight="1" x14ac:dyDescent="0.25">
      <c r="A385" s="26"/>
      <c r="B385" s="26"/>
      <c r="C385" s="296"/>
      <c r="D385" s="363"/>
      <c r="E385" s="364"/>
      <c r="F385" s="364"/>
      <c r="G385" s="364"/>
      <c r="H385" s="364"/>
      <c r="I385" s="364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  <c r="DY385" s="26"/>
      <c r="DZ385" s="26"/>
      <c r="EA385" s="26"/>
      <c r="EB385" s="26"/>
      <c r="EC385" s="26"/>
      <c r="ED385" s="26"/>
      <c r="EE385" s="26"/>
      <c r="EF385" s="26"/>
      <c r="EG385" s="26"/>
      <c r="EH385" s="26"/>
      <c r="EI385" s="26"/>
      <c r="EJ385" s="26"/>
      <c r="EK385" s="26"/>
      <c r="EL385" s="26"/>
      <c r="EM385" s="26"/>
      <c r="EN385" s="26"/>
      <c r="EO385" s="26"/>
      <c r="EP385" s="26"/>
      <c r="EQ385" s="26"/>
      <c r="ER385" s="26"/>
      <c r="ES385" s="26"/>
      <c r="ET385" s="26"/>
      <c r="EU385" s="26"/>
      <c r="EV385" s="26"/>
      <c r="EW385" s="26"/>
      <c r="EX385" s="26"/>
      <c r="EY385" s="26"/>
      <c r="EZ385" s="26"/>
      <c r="FA385" s="26"/>
      <c r="FB385" s="26"/>
      <c r="FC385" s="26"/>
      <c r="FD385" s="26"/>
      <c r="FE385" s="26"/>
      <c r="FF385" s="26"/>
      <c r="FG385" s="26"/>
      <c r="FH385" s="26"/>
      <c r="FI385" s="26"/>
      <c r="FJ385" s="26"/>
      <c r="FK385" s="26"/>
      <c r="FL385" s="26"/>
      <c r="FM385" s="26"/>
      <c r="FN385" s="26"/>
      <c r="FO385" s="26"/>
      <c r="FP385" s="26"/>
      <c r="FQ385" s="26"/>
      <c r="FR385" s="26"/>
      <c r="FS385" s="26"/>
      <c r="FT385" s="26"/>
      <c r="FU385" s="26"/>
      <c r="FV385" s="26"/>
      <c r="FW385" s="26"/>
      <c r="FX385" s="26"/>
      <c r="FY385" s="26"/>
      <c r="FZ385" s="26"/>
      <c r="GA385" s="26"/>
      <c r="GB385" s="26"/>
      <c r="GC385" s="26"/>
      <c r="GD385" s="26"/>
      <c r="GE385" s="26"/>
      <c r="GF385" s="26"/>
      <c r="GG385" s="26"/>
      <c r="GH385" s="26"/>
      <c r="GI385" s="26"/>
      <c r="GJ385" s="26"/>
      <c r="GK385" s="26"/>
      <c r="GL385" s="26"/>
      <c r="GM385" s="26"/>
      <c r="GN385" s="26"/>
      <c r="GO385" s="26"/>
      <c r="GP385" s="26"/>
      <c r="GQ385" s="26"/>
      <c r="GR385" s="26"/>
      <c r="GS385" s="26"/>
      <c r="GT385" s="26"/>
      <c r="GU385" s="26"/>
      <c r="GV385" s="26"/>
      <c r="GW385" s="26"/>
      <c r="GX385" s="26"/>
      <c r="GY385" s="26"/>
      <c r="GZ385" s="26"/>
      <c r="HA385" s="26"/>
      <c r="HB385" s="26"/>
      <c r="HC385" s="26"/>
      <c r="HD385" s="26"/>
      <c r="HE385" s="26"/>
      <c r="HF385" s="26"/>
      <c r="HG385" s="26"/>
      <c r="HH385" s="26"/>
      <c r="HI385" s="26"/>
      <c r="HJ385" s="26"/>
      <c r="HK385" s="26"/>
      <c r="HL385" s="26"/>
      <c r="HM385" s="26"/>
      <c r="HN385" s="26"/>
      <c r="HO385" s="26"/>
      <c r="HP385" s="26"/>
      <c r="HQ385" s="26"/>
      <c r="HR385" s="26"/>
      <c r="HS385" s="26"/>
      <c r="HT385" s="26"/>
      <c r="HU385" s="26"/>
      <c r="HV385" s="26"/>
      <c r="HW385" s="26"/>
      <c r="HX385" s="26"/>
      <c r="HY385" s="26"/>
      <c r="HZ385" s="26"/>
      <c r="IA385" s="26"/>
      <c r="IB385" s="26"/>
      <c r="IC385" s="26"/>
      <c r="ID385" s="26"/>
      <c r="IE385" s="26"/>
      <c r="IF385" s="26"/>
      <c r="IG385" s="26"/>
      <c r="IH385" s="26"/>
      <c r="II385" s="26"/>
      <c r="IJ385" s="26"/>
      <c r="IK385" s="26"/>
      <c r="IL385" s="26"/>
      <c r="IM385" s="26"/>
      <c r="IN385" s="26"/>
      <c r="IO385" s="26"/>
      <c r="IP385" s="26"/>
      <c r="IQ385" s="26"/>
      <c r="IR385" s="26"/>
      <c r="IS385" s="26"/>
      <c r="IT385" s="26"/>
      <c r="IU385" s="26"/>
      <c r="IV385" s="26"/>
    </row>
    <row r="386" spans="1:256" ht="12.75" customHeight="1" x14ac:dyDescent="0.25">
      <c r="A386" s="26"/>
      <c r="B386" s="26"/>
      <c r="C386" s="296"/>
      <c r="D386" s="363"/>
      <c r="E386" s="364"/>
      <c r="F386" s="364"/>
      <c r="G386" s="364"/>
      <c r="H386" s="364"/>
      <c r="I386" s="364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  <c r="DY386" s="26"/>
      <c r="DZ386" s="26"/>
      <c r="EA386" s="26"/>
      <c r="EB386" s="26"/>
      <c r="EC386" s="26"/>
      <c r="ED386" s="26"/>
      <c r="EE386" s="26"/>
      <c r="EF386" s="26"/>
      <c r="EG386" s="26"/>
      <c r="EH386" s="26"/>
      <c r="EI386" s="26"/>
      <c r="EJ386" s="26"/>
      <c r="EK386" s="26"/>
      <c r="EL386" s="26"/>
      <c r="EM386" s="26"/>
      <c r="EN386" s="26"/>
      <c r="EO386" s="26"/>
      <c r="EP386" s="26"/>
      <c r="EQ386" s="26"/>
      <c r="ER386" s="26"/>
      <c r="ES386" s="26"/>
      <c r="ET386" s="26"/>
      <c r="EU386" s="26"/>
      <c r="EV386" s="26"/>
      <c r="EW386" s="26"/>
      <c r="EX386" s="26"/>
      <c r="EY386" s="26"/>
      <c r="EZ386" s="26"/>
      <c r="FA386" s="26"/>
      <c r="FB386" s="26"/>
      <c r="FC386" s="26"/>
      <c r="FD386" s="26"/>
      <c r="FE386" s="26"/>
      <c r="FF386" s="26"/>
      <c r="FG386" s="26"/>
      <c r="FH386" s="26"/>
      <c r="FI386" s="26"/>
      <c r="FJ386" s="26"/>
      <c r="FK386" s="26"/>
      <c r="FL386" s="26"/>
      <c r="FM386" s="26"/>
      <c r="FN386" s="26"/>
      <c r="FO386" s="26"/>
      <c r="FP386" s="26"/>
      <c r="FQ386" s="26"/>
      <c r="FR386" s="26"/>
      <c r="FS386" s="26"/>
      <c r="FT386" s="26"/>
      <c r="FU386" s="26"/>
      <c r="FV386" s="26"/>
      <c r="FW386" s="26"/>
      <c r="FX386" s="26"/>
      <c r="FY386" s="26"/>
      <c r="FZ386" s="26"/>
      <c r="GA386" s="26"/>
      <c r="GB386" s="26"/>
      <c r="GC386" s="26"/>
      <c r="GD386" s="26"/>
      <c r="GE386" s="26"/>
      <c r="GF386" s="26"/>
      <c r="GG386" s="26"/>
      <c r="GH386" s="26"/>
      <c r="GI386" s="26"/>
      <c r="GJ386" s="26"/>
      <c r="GK386" s="26"/>
      <c r="GL386" s="26"/>
      <c r="GM386" s="26"/>
      <c r="GN386" s="26"/>
      <c r="GO386" s="26"/>
      <c r="GP386" s="26"/>
      <c r="GQ386" s="26"/>
      <c r="GR386" s="26"/>
      <c r="GS386" s="26"/>
      <c r="GT386" s="26"/>
      <c r="GU386" s="26"/>
      <c r="GV386" s="26"/>
      <c r="GW386" s="26"/>
      <c r="GX386" s="26"/>
      <c r="GY386" s="26"/>
      <c r="GZ386" s="26"/>
      <c r="HA386" s="26"/>
      <c r="HB386" s="26"/>
      <c r="HC386" s="26"/>
      <c r="HD386" s="26"/>
      <c r="HE386" s="26"/>
      <c r="HF386" s="26"/>
      <c r="HG386" s="26"/>
      <c r="HH386" s="26"/>
      <c r="HI386" s="26"/>
      <c r="HJ386" s="26"/>
      <c r="HK386" s="26"/>
      <c r="HL386" s="26"/>
      <c r="HM386" s="26"/>
      <c r="HN386" s="26"/>
      <c r="HO386" s="26"/>
      <c r="HP386" s="26"/>
      <c r="HQ386" s="26"/>
      <c r="HR386" s="26"/>
      <c r="HS386" s="26"/>
      <c r="HT386" s="26"/>
      <c r="HU386" s="26"/>
      <c r="HV386" s="26"/>
      <c r="HW386" s="26"/>
      <c r="HX386" s="26"/>
      <c r="HY386" s="26"/>
      <c r="HZ386" s="26"/>
      <c r="IA386" s="26"/>
      <c r="IB386" s="26"/>
      <c r="IC386" s="26"/>
      <c r="ID386" s="26"/>
      <c r="IE386" s="26"/>
      <c r="IF386" s="26"/>
      <c r="IG386" s="26"/>
      <c r="IH386" s="26"/>
      <c r="II386" s="26"/>
      <c r="IJ386" s="26"/>
      <c r="IK386" s="26"/>
      <c r="IL386" s="26"/>
      <c r="IM386" s="26"/>
      <c r="IN386" s="26"/>
      <c r="IO386" s="26"/>
      <c r="IP386" s="26"/>
      <c r="IQ386" s="26"/>
      <c r="IR386" s="26"/>
      <c r="IS386" s="26"/>
      <c r="IT386" s="26"/>
      <c r="IU386" s="26"/>
      <c r="IV386" s="26"/>
    </row>
    <row r="387" spans="1:256" ht="12.75" customHeight="1" x14ac:dyDescent="0.25">
      <c r="A387" s="26"/>
      <c r="B387" s="26"/>
      <c r="C387" s="296"/>
      <c r="D387" s="363"/>
      <c r="E387" s="364"/>
      <c r="F387" s="364"/>
      <c r="G387" s="364"/>
      <c r="H387" s="364"/>
      <c r="I387" s="364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  <c r="DY387" s="26"/>
      <c r="DZ387" s="26"/>
      <c r="EA387" s="26"/>
      <c r="EB387" s="26"/>
      <c r="EC387" s="26"/>
      <c r="ED387" s="26"/>
      <c r="EE387" s="26"/>
      <c r="EF387" s="26"/>
      <c r="EG387" s="26"/>
      <c r="EH387" s="26"/>
      <c r="EI387" s="26"/>
      <c r="EJ387" s="26"/>
      <c r="EK387" s="26"/>
      <c r="EL387" s="26"/>
      <c r="EM387" s="26"/>
      <c r="EN387" s="26"/>
      <c r="EO387" s="26"/>
      <c r="EP387" s="26"/>
      <c r="EQ387" s="26"/>
      <c r="ER387" s="26"/>
      <c r="ES387" s="26"/>
      <c r="ET387" s="26"/>
      <c r="EU387" s="26"/>
      <c r="EV387" s="26"/>
      <c r="EW387" s="26"/>
      <c r="EX387" s="26"/>
      <c r="EY387" s="26"/>
      <c r="EZ387" s="26"/>
      <c r="FA387" s="26"/>
      <c r="FB387" s="26"/>
      <c r="FC387" s="26"/>
      <c r="FD387" s="26"/>
      <c r="FE387" s="26"/>
      <c r="FF387" s="26"/>
      <c r="FG387" s="26"/>
      <c r="FH387" s="26"/>
      <c r="FI387" s="26"/>
      <c r="FJ387" s="26"/>
      <c r="FK387" s="26"/>
      <c r="FL387" s="26"/>
      <c r="FM387" s="26"/>
      <c r="FN387" s="26"/>
      <c r="FO387" s="26"/>
      <c r="FP387" s="26"/>
      <c r="FQ387" s="26"/>
      <c r="FR387" s="26"/>
      <c r="FS387" s="26"/>
      <c r="FT387" s="26"/>
      <c r="FU387" s="26"/>
      <c r="FV387" s="26"/>
      <c r="FW387" s="26"/>
      <c r="FX387" s="26"/>
      <c r="FY387" s="26"/>
      <c r="FZ387" s="26"/>
      <c r="GA387" s="26"/>
      <c r="GB387" s="26"/>
      <c r="GC387" s="26"/>
      <c r="GD387" s="26"/>
      <c r="GE387" s="26"/>
      <c r="GF387" s="26"/>
      <c r="GG387" s="26"/>
      <c r="GH387" s="26"/>
      <c r="GI387" s="26"/>
      <c r="GJ387" s="26"/>
      <c r="GK387" s="26"/>
      <c r="GL387" s="26"/>
      <c r="GM387" s="26"/>
      <c r="GN387" s="26"/>
      <c r="GO387" s="26"/>
      <c r="GP387" s="26"/>
      <c r="GQ387" s="26"/>
      <c r="GR387" s="26"/>
      <c r="GS387" s="26"/>
      <c r="GT387" s="26"/>
      <c r="GU387" s="26"/>
      <c r="GV387" s="26"/>
      <c r="GW387" s="26"/>
      <c r="GX387" s="26"/>
      <c r="GY387" s="26"/>
      <c r="GZ387" s="26"/>
      <c r="HA387" s="26"/>
      <c r="HB387" s="26"/>
      <c r="HC387" s="26"/>
      <c r="HD387" s="26"/>
      <c r="HE387" s="26"/>
      <c r="HF387" s="26"/>
      <c r="HG387" s="26"/>
      <c r="HH387" s="26"/>
      <c r="HI387" s="26"/>
      <c r="HJ387" s="26"/>
      <c r="HK387" s="26"/>
      <c r="HL387" s="26"/>
      <c r="HM387" s="26"/>
      <c r="HN387" s="26"/>
      <c r="HO387" s="26"/>
      <c r="HP387" s="26"/>
      <c r="HQ387" s="26"/>
      <c r="HR387" s="26"/>
      <c r="HS387" s="26"/>
      <c r="HT387" s="26"/>
      <c r="HU387" s="26"/>
      <c r="HV387" s="26"/>
      <c r="HW387" s="26"/>
      <c r="HX387" s="26"/>
      <c r="HY387" s="26"/>
      <c r="HZ387" s="26"/>
      <c r="IA387" s="26"/>
      <c r="IB387" s="26"/>
      <c r="IC387" s="26"/>
      <c r="ID387" s="26"/>
      <c r="IE387" s="26"/>
      <c r="IF387" s="26"/>
      <c r="IG387" s="26"/>
      <c r="IH387" s="26"/>
      <c r="II387" s="26"/>
      <c r="IJ387" s="26"/>
      <c r="IK387" s="26"/>
      <c r="IL387" s="26"/>
      <c r="IM387" s="26"/>
      <c r="IN387" s="26"/>
      <c r="IO387" s="26"/>
      <c r="IP387" s="26"/>
      <c r="IQ387" s="26"/>
      <c r="IR387" s="26"/>
      <c r="IS387" s="26"/>
      <c r="IT387" s="26"/>
      <c r="IU387" s="26"/>
      <c r="IV387" s="26"/>
    </row>
    <row r="388" spans="1:256" ht="12.75" customHeight="1" x14ac:dyDescent="0.25">
      <c r="A388" s="26"/>
      <c r="B388" s="26"/>
      <c r="C388" s="296"/>
      <c r="D388" s="363"/>
      <c r="E388" s="364"/>
      <c r="F388" s="364"/>
      <c r="G388" s="364"/>
      <c r="H388" s="364"/>
      <c r="I388" s="364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  <c r="DY388" s="26"/>
      <c r="DZ388" s="26"/>
      <c r="EA388" s="26"/>
      <c r="EB388" s="26"/>
      <c r="EC388" s="26"/>
      <c r="ED388" s="26"/>
      <c r="EE388" s="26"/>
      <c r="EF388" s="26"/>
      <c r="EG388" s="26"/>
      <c r="EH388" s="26"/>
      <c r="EI388" s="26"/>
      <c r="EJ388" s="26"/>
      <c r="EK388" s="26"/>
      <c r="EL388" s="26"/>
      <c r="EM388" s="26"/>
      <c r="EN388" s="26"/>
      <c r="EO388" s="26"/>
      <c r="EP388" s="26"/>
      <c r="EQ388" s="26"/>
      <c r="ER388" s="26"/>
      <c r="ES388" s="26"/>
      <c r="ET388" s="26"/>
      <c r="EU388" s="26"/>
      <c r="EV388" s="26"/>
      <c r="EW388" s="26"/>
      <c r="EX388" s="26"/>
      <c r="EY388" s="26"/>
      <c r="EZ388" s="26"/>
      <c r="FA388" s="26"/>
      <c r="FB388" s="26"/>
      <c r="FC388" s="26"/>
      <c r="FD388" s="26"/>
      <c r="FE388" s="26"/>
      <c r="FF388" s="26"/>
      <c r="FG388" s="26"/>
      <c r="FH388" s="26"/>
      <c r="FI388" s="26"/>
      <c r="FJ388" s="26"/>
      <c r="FK388" s="26"/>
      <c r="FL388" s="26"/>
      <c r="FM388" s="26"/>
      <c r="FN388" s="26"/>
      <c r="FO388" s="26"/>
      <c r="FP388" s="26"/>
      <c r="FQ388" s="26"/>
      <c r="FR388" s="26"/>
      <c r="FS388" s="26"/>
      <c r="FT388" s="26"/>
      <c r="FU388" s="26"/>
      <c r="FV388" s="26"/>
      <c r="FW388" s="26"/>
      <c r="FX388" s="26"/>
      <c r="FY388" s="26"/>
      <c r="FZ388" s="26"/>
      <c r="GA388" s="26"/>
      <c r="GB388" s="26"/>
      <c r="GC388" s="26"/>
      <c r="GD388" s="26"/>
      <c r="GE388" s="26"/>
      <c r="GF388" s="26"/>
      <c r="GG388" s="26"/>
      <c r="GH388" s="26"/>
      <c r="GI388" s="26"/>
      <c r="GJ388" s="26"/>
      <c r="GK388" s="26"/>
      <c r="GL388" s="26"/>
      <c r="GM388" s="26"/>
      <c r="GN388" s="26"/>
      <c r="GO388" s="26"/>
      <c r="GP388" s="26"/>
      <c r="GQ388" s="26"/>
      <c r="GR388" s="26"/>
      <c r="GS388" s="26"/>
      <c r="GT388" s="26"/>
      <c r="GU388" s="26"/>
      <c r="GV388" s="26"/>
      <c r="GW388" s="26"/>
      <c r="GX388" s="26"/>
      <c r="GY388" s="26"/>
      <c r="GZ388" s="26"/>
      <c r="HA388" s="26"/>
      <c r="HB388" s="26"/>
      <c r="HC388" s="26"/>
      <c r="HD388" s="26"/>
      <c r="HE388" s="26"/>
      <c r="HF388" s="26"/>
      <c r="HG388" s="26"/>
      <c r="HH388" s="26"/>
      <c r="HI388" s="26"/>
      <c r="HJ388" s="26"/>
      <c r="HK388" s="26"/>
      <c r="HL388" s="26"/>
      <c r="HM388" s="26"/>
      <c r="HN388" s="26"/>
      <c r="HO388" s="26"/>
      <c r="HP388" s="26"/>
      <c r="HQ388" s="26"/>
      <c r="HR388" s="26"/>
      <c r="HS388" s="26"/>
      <c r="HT388" s="26"/>
      <c r="HU388" s="26"/>
      <c r="HV388" s="26"/>
      <c r="HW388" s="26"/>
      <c r="HX388" s="26"/>
      <c r="HY388" s="26"/>
      <c r="HZ388" s="26"/>
      <c r="IA388" s="26"/>
      <c r="IB388" s="26"/>
      <c r="IC388" s="26"/>
      <c r="ID388" s="26"/>
      <c r="IE388" s="26"/>
      <c r="IF388" s="26"/>
      <c r="IG388" s="26"/>
      <c r="IH388" s="26"/>
      <c r="II388" s="26"/>
      <c r="IJ388" s="26"/>
      <c r="IK388" s="26"/>
      <c r="IL388" s="26"/>
      <c r="IM388" s="26"/>
      <c r="IN388" s="26"/>
      <c r="IO388" s="26"/>
      <c r="IP388" s="26"/>
      <c r="IQ388" s="26"/>
      <c r="IR388" s="26"/>
      <c r="IS388" s="26"/>
      <c r="IT388" s="26"/>
      <c r="IU388" s="26"/>
      <c r="IV388" s="26"/>
    </row>
    <row r="389" spans="1:256" ht="12.75" customHeight="1" x14ac:dyDescent="0.25">
      <c r="A389" s="26"/>
      <c r="B389" s="26"/>
      <c r="C389" s="296"/>
      <c r="D389" s="363"/>
      <c r="E389" s="364"/>
      <c r="F389" s="364"/>
      <c r="G389" s="364"/>
      <c r="H389" s="364"/>
      <c r="I389" s="364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  <c r="DY389" s="26"/>
      <c r="DZ389" s="26"/>
      <c r="EA389" s="26"/>
      <c r="EB389" s="26"/>
      <c r="EC389" s="26"/>
      <c r="ED389" s="26"/>
      <c r="EE389" s="26"/>
      <c r="EF389" s="26"/>
      <c r="EG389" s="26"/>
      <c r="EH389" s="26"/>
      <c r="EI389" s="26"/>
      <c r="EJ389" s="26"/>
      <c r="EK389" s="26"/>
      <c r="EL389" s="26"/>
      <c r="EM389" s="26"/>
      <c r="EN389" s="26"/>
      <c r="EO389" s="26"/>
      <c r="EP389" s="26"/>
      <c r="EQ389" s="26"/>
      <c r="ER389" s="26"/>
      <c r="ES389" s="26"/>
      <c r="ET389" s="26"/>
      <c r="EU389" s="26"/>
      <c r="EV389" s="26"/>
      <c r="EW389" s="26"/>
      <c r="EX389" s="26"/>
      <c r="EY389" s="26"/>
      <c r="EZ389" s="26"/>
      <c r="FA389" s="26"/>
      <c r="FB389" s="26"/>
      <c r="FC389" s="26"/>
      <c r="FD389" s="26"/>
      <c r="FE389" s="26"/>
      <c r="FF389" s="26"/>
      <c r="FG389" s="26"/>
      <c r="FH389" s="26"/>
      <c r="FI389" s="26"/>
      <c r="FJ389" s="26"/>
      <c r="FK389" s="26"/>
      <c r="FL389" s="26"/>
      <c r="FM389" s="26"/>
      <c r="FN389" s="26"/>
      <c r="FO389" s="26"/>
      <c r="FP389" s="26"/>
      <c r="FQ389" s="26"/>
      <c r="FR389" s="26"/>
      <c r="FS389" s="26"/>
      <c r="FT389" s="26"/>
      <c r="FU389" s="26"/>
      <c r="FV389" s="26"/>
      <c r="FW389" s="26"/>
      <c r="FX389" s="26"/>
      <c r="FY389" s="26"/>
      <c r="FZ389" s="26"/>
      <c r="GA389" s="26"/>
      <c r="GB389" s="26"/>
      <c r="GC389" s="26"/>
      <c r="GD389" s="26"/>
      <c r="GE389" s="26"/>
      <c r="GF389" s="26"/>
      <c r="GG389" s="26"/>
      <c r="GH389" s="26"/>
      <c r="GI389" s="26"/>
      <c r="GJ389" s="26"/>
      <c r="GK389" s="26"/>
      <c r="GL389" s="26"/>
      <c r="GM389" s="26"/>
      <c r="GN389" s="26"/>
      <c r="GO389" s="26"/>
      <c r="GP389" s="26"/>
      <c r="GQ389" s="26"/>
      <c r="GR389" s="26"/>
      <c r="GS389" s="26"/>
      <c r="GT389" s="26"/>
      <c r="GU389" s="26"/>
      <c r="GV389" s="26"/>
      <c r="GW389" s="26"/>
      <c r="GX389" s="26"/>
      <c r="GY389" s="26"/>
      <c r="GZ389" s="26"/>
      <c r="HA389" s="26"/>
      <c r="HB389" s="26"/>
      <c r="HC389" s="26"/>
      <c r="HD389" s="26"/>
      <c r="HE389" s="26"/>
      <c r="HF389" s="26"/>
      <c r="HG389" s="26"/>
      <c r="HH389" s="26"/>
      <c r="HI389" s="26"/>
      <c r="HJ389" s="26"/>
      <c r="HK389" s="26"/>
      <c r="HL389" s="26"/>
      <c r="HM389" s="26"/>
      <c r="HN389" s="26"/>
      <c r="HO389" s="26"/>
      <c r="HP389" s="26"/>
      <c r="HQ389" s="26"/>
      <c r="HR389" s="26"/>
      <c r="HS389" s="26"/>
      <c r="HT389" s="26"/>
      <c r="HU389" s="26"/>
      <c r="HV389" s="26"/>
      <c r="HW389" s="26"/>
      <c r="HX389" s="26"/>
      <c r="HY389" s="26"/>
      <c r="HZ389" s="26"/>
      <c r="IA389" s="26"/>
      <c r="IB389" s="26"/>
      <c r="IC389" s="26"/>
      <c r="ID389" s="26"/>
      <c r="IE389" s="26"/>
      <c r="IF389" s="26"/>
      <c r="IG389" s="26"/>
      <c r="IH389" s="26"/>
      <c r="II389" s="26"/>
      <c r="IJ389" s="26"/>
      <c r="IK389" s="26"/>
      <c r="IL389" s="26"/>
      <c r="IM389" s="26"/>
      <c r="IN389" s="26"/>
      <c r="IO389" s="26"/>
      <c r="IP389" s="26"/>
      <c r="IQ389" s="26"/>
      <c r="IR389" s="26"/>
      <c r="IS389" s="26"/>
      <c r="IT389" s="26"/>
      <c r="IU389" s="26"/>
      <c r="IV389" s="26"/>
    </row>
    <row r="390" spans="1:256" ht="12.75" customHeight="1" x14ac:dyDescent="0.25">
      <c r="A390" s="26"/>
      <c r="B390" s="26"/>
      <c r="C390" s="296"/>
      <c r="D390" s="363"/>
      <c r="E390" s="364"/>
      <c r="F390" s="364"/>
      <c r="G390" s="364"/>
      <c r="H390" s="364"/>
      <c r="I390" s="364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  <c r="DY390" s="26"/>
      <c r="DZ390" s="26"/>
      <c r="EA390" s="26"/>
      <c r="EB390" s="26"/>
      <c r="EC390" s="26"/>
      <c r="ED390" s="26"/>
      <c r="EE390" s="26"/>
      <c r="EF390" s="26"/>
      <c r="EG390" s="26"/>
      <c r="EH390" s="26"/>
      <c r="EI390" s="26"/>
      <c r="EJ390" s="26"/>
      <c r="EK390" s="26"/>
      <c r="EL390" s="26"/>
      <c r="EM390" s="26"/>
      <c r="EN390" s="26"/>
      <c r="EO390" s="26"/>
      <c r="EP390" s="26"/>
      <c r="EQ390" s="26"/>
      <c r="ER390" s="26"/>
      <c r="ES390" s="26"/>
      <c r="ET390" s="26"/>
      <c r="EU390" s="26"/>
      <c r="EV390" s="26"/>
      <c r="EW390" s="26"/>
      <c r="EX390" s="26"/>
      <c r="EY390" s="26"/>
      <c r="EZ390" s="26"/>
      <c r="FA390" s="26"/>
      <c r="FB390" s="26"/>
      <c r="FC390" s="26"/>
      <c r="FD390" s="26"/>
      <c r="FE390" s="26"/>
      <c r="FF390" s="26"/>
      <c r="FG390" s="26"/>
      <c r="FH390" s="26"/>
      <c r="FI390" s="26"/>
      <c r="FJ390" s="26"/>
      <c r="FK390" s="26"/>
      <c r="FL390" s="26"/>
      <c r="FM390" s="26"/>
      <c r="FN390" s="26"/>
      <c r="FO390" s="26"/>
      <c r="FP390" s="26"/>
      <c r="FQ390" s="26"/>
      <c r="FR390" s="26"/>
      <c r="FS390" s="26"/>
      <c r="FT390" s="26"/>
      <c r="FU390" s="26"/>
      <c r="FV390" s="26"/>
      <c r="FW390" s="26"/>
      <c r="FX390" s="26"/>
      <c r="FY390" s="26"/>
      <c r="FZ390" s="26"/>
      <c r="GA390" s="26"/>
      <c r="GB390" s="26"/>
      <c r="GC390" s="26"/>
      <c r="GD390" s="26"/>
      <c r="GE390" s="26"/>
      <c r="GF390" s="26"/>
      <c r="GG390" s="26"/>
      <c r="GH390" s="26"/>
      <c r="GI390" s="26"/>
      <c r="GJ390" s="26"/>
      <c r="GK390" s="26"/>
      <c r="GL390" s="26"/>
      <c r="GM390" s="26"/>
      <c r="GN390" s="26"/>
      <c r="GO390" s="26"/>
      <c r="GP390" s="26"/>
      <c r="GQ390" s="26"/>
      <c r="GR390" s="26"/>
      <c r="GS390" s="26"/>
      <c r="GT390" s="26"/>
      <c r="GU390" s="26"/>
      <c r="GV390" s="26"/>
      <c r="GW390" s="26"/>
      <c r="GX390" s="26"/>
      <c r="GY390" s="26"/>
      <c r="GZ390" s="26"/>
      <c r="HA390" s="26"/>
      <c r="HB390" s="26"/>
      <c r="HC390" s="26"/>
      <c r="HD390" s="26"/>
      <c r="HE390" s="26"/>
      <c r="HF390" s="26"/>
      <c r="HG390" s="26"/>
      <c r="HH390" s="26"/>
      <c r="HI390" s="26"/>
      <c r="HJ390" s="26"/>
      <c r="HK390" s="26"/>
      <c r="HL390" s="26"/>
      <c r="HM390" s="26"/>
      <c r="HN390" s="26"/>
      <c r="HO390" s="26"/>
      <c r="HP390" s="26"/>
      <c r="HQ390" s="26"/>
      <c r="HR390" s="26"/>
      <c r="HS390" s="26"/>
      <c r="HT390" s="26"/>
      <c r="HU390" s="26"/>
      <c r="HV390" s="26"/>
      <c r="HW390" s="26"/>
      <c r="HX390" s="26"/>
      <c r="HY390" s="26"/>
      <c r="HZ390" s="26"/>
      <c r="IA390" s="26"/>
      <c r="IB390" s="26"/>
      <c r="IC390" s="26"/>
      <c r="ID390" s="26"/>
      <c r="IE390" s="26"/>
      <c r="IF390" s="26"/>
      <c r="IG390" s="26"/>
      <c r="IH390" s="26"/>
      <c r="II390" s="26"/>
      <c r="IJ390" s="26"/>
      <c r="IK390" s="26"/>
      <c r="IL390" s="26"/>
      <c r="IM390" s="26"/>
      <c r="IN390" s="26"/>
      <c r="IO390" s="26"/>
      <c r="IP390" s="26"/>
      <c r="IQ390" s="26"/>
      <c r="IR390" s="26"/>
      <c r="IS390" s="26"/>
      <c r="IT390" s="26"/>
      <c r="IU390" s="26"/>
      <c r="IV390" s="26"/>
    </row>
    <row r="391" spans="1:256" ht="12.75" customHeight="1" x14ac:dyDescent="0.25">
      <c r="A391" s="26"/>
      <c r="B391" s="26"/>
      <c r="C391" s="296"/>
      <c r="D391" s="363"/>
      <c r="E391" s="364"/>
      <c r="F391" s="364"/>
      <c r="G391" s="364"/>
      <c r="H391" s="364"/>
      <c r="I391" s="364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  <c r="DY391" s="26"/>
      <c r="DZ391" s="26"/>
      <c r="EA391" s="26"/>
      <c r="EB391" s="26"/>
      <c r="EC391" s="26"/>
      <c r="ED391" s="26"/>
      <c r="EE391" s="26"/>
      <c r="EF391" s="26"/>
      <c r="EG391" s="26"/>
      <c r="EH391" s="26"/>
      <c r="EI391" s="26"/>
      <c r="EJ391" s="26"/>
      <c r="EK391" s="26"/>
      <c r="EL391" s="26"/>
      <c r="EM391" s="26"/>
      <c r="EN391" s="26"/>
      <c r="EO391" s="26"/>
      <c r="EP391" s="26"/>
      <c r="EQ391" s="26"/>
      <c r="ER391" s="26"/>
      <c r="ES391" s="26"/>
      <c r="ET391" s="26"/>
      <c r="EU391" s="26"/>
      <c r="EV391" s="26"/>
      <c r="EW391" s="26"/>
      <c r="EX391" s="26"/>
      <c r="EY391" s="26"/>
      <c r="EZ391" s="26"/>
      <c r="FA391" s="26"/>
      <c r="FB391" s="26"/>
      <c r="FC391" s="26"/>
      <c r="FD391" s="26"/>
      <c r="FE391" s="26"/>
      <c r="FF391" s="26"/>
      <c r="FG391" s="26"/>
      <c r="FH391" s="26"/>
      <c r="FI391" s="26"/>
      <c r="FJ391" s="26"/>
      <c r="FK391" s="26"/>
      <c r="FL391" s="26"/>
      <c r="FM391" s="26"/>
      <c r="FN391" s="26"/>
      <c r="FO391" s="26"/>
      <c r="FP391" s="26"/>
      <c r="FQ391" s="26"/>
      <c r="FR391" s="26"/>
      <c r="FS391" s="26"/>
      <c r="FT391" s="26"/>
      <c r="FU391" s="26"/>
      <c r="FV391" s="26"/>
      <c r="FW391" s="26"/>
      <c r="FX391" s="26"/>
      <c r="FY391" s="26"/>
      <c r="FZ391" s="26"/>
      <c r="GA391" s="26"/>
      <c r="GB391" s="26"/>
      <c r="GC391" s="26"/>
      <c r="GD391" s="26"/>
      <c r="GE391" s="26"/>
      <c r="GF391" s="26"/>
      <c r="GG391" s="26"/>
      <c r="GH391" s="26"/>
      <c r="GI391" s="26"/>
      <c r="GJ391" s="26"/>
      <c r="GK391" s="26"/>
      <c r="GL391" s="26"/>
      <c r="GM391" s="26"/>
      <c r="GN391" s="26"/>
      <c r="GO391" s="26"/>
      <c r="GP391" s="26"/>
      <c r="GQ391" s="26"/>
      <c r="GR391" s="26"/>
      <c r="GS391" s="26"/>
      <c r="GT391" s="26"/>
      <c r="GU391" s="26"/>
      <c r="GV391" s="26"/>
      <c r="GW391" s="26"/>
      <c r="GX391" s="26"/>
      <c r="GY391" s="26"/>
      <c r="GZ391" s="26"/>
      <c r="HA391" s="26"/>
      <c r="HB391" s="26"/>
      <c r="HC391" s="26"/>
      <c r="HD391" s="26"/>
      <c r="HE391" s="26"/>
      <c r="HF391" s="26"/>
      <c r="HG391" s="26"/>
      <c r="HH391" s="26"/>
      <c r="HI391" s="26"/>
      <c r="HJ391" s="26"/>
      <c r="HK391" s="26"/>
      <c r="HL391" s="26"/>
      <c r="HM391" s="26"/>
      <c r="HN391" s="26"/>
      <c r="HO391" s="26"/>
      <c r="HP391" s="26"/>
      <c r="HQ391" s="26"/>
      <c r="HR391" s="26"/>
      <c r="HS391" s="26"/>
      <c r="HT391" s="26"/>
      <c r="HU391" s="26"/>
      <c r="HV391" s="26"/>
      <c r="HW391" s="26"/>
      <c r="HX391" s="26"/>
      <c r="HY391" s="26"/>
      <c r="HZ391" s="26"/>
      <c r="IA391" s="26"/>
      <c r="IB391" s="26"/>
      <c r="IC391" s="26"/>
      <c r="ID391" s="26"/>
      <c r="IE391" s="26"/>
      <c r="IF391" s="26"/>
      <c r="IG391" s="26"/>
      <c r="IH391" s="26"/>
      <c r="II391" s="26"/>
      <c r="IJ391" s="26"/>
      <c r="IK391" s="26"/>
      <c r="IL391" s="26"/>
      <c r="IM391" s="26"/>
      <c r="IN391" s="26"/>
      <c r="IO391" s="26"/>
      <c r="IP391" s="26"/>
      <c r="IQ391" s="26"/>
      <c r="IR391" s="26"/>
      <c r="IS391" s="26"/>
      <c r="IT391" s="26"/>
      <c r="IU391" s="26"/>
      <c r="IV391" s="26"/>
    </row>
    <row r="392" spans="1:256" ht="12.75" customHeight="1" x14ac:dyDescent="0.25">
      <c r="A392" s="26"/>
      <c r="B392" s="26"/>
      <c r="C392" s="296"/>
      <c r="D392" s="363"/>
      <c r="E392" s="364"/>
      <c r="F392" s="364"/>
      <c r="G392" s="364"/>
      <c r="H392" s="364"/>
      <c r="I392" s="364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  <c r="DY392" s="26"/>
      <c r="DZ392" s="26"/>
      <c r="EA392" s="26"/>
      <c r="EB392" s="26"/>
      <c r="EC392" s="26"/>
      <c r="ED392" s="26"/>
      <c r="EE392" s="26"/>
      <c r="EF392" s="26"/>
      <c r="EG392" s="26"/>
      <c r="EH392" s="26"/>
      <c r="EI392" s="26"/>
      <c r="EJ392" s="26"/>
      <c r="EK392" s="26"/>
      <c r="EL392" s="26"/>
      <c r="EM392" s="26"/>
      <c r="EN392" s="26"/>
      <c r="EO392" s="26"/>
      <c r="EP392" s="26"/>
      <c r="EQ392" s="26"/>
      <c r="ER392" s="26"/>
      <c r="ES392" s="26"/>
      <c r="ET392" s="26"/>
      <c r="EU392" s="26"/>
      <c r="EV392" s="26"/>
      <c r="EW392" s="26"/>
      <c r="EX392" s="26"/>
      <c r="EY392" s="26"/>
      <c r="EZ392" s="26"/>
      <c r="FA392" s="26"/>
      <c r="FB392" s="26"/>
      <c r="FC392" s="26"/>
      <c r="FD392" s="26"/>
      <c r="FE392" s="26"/>
      <c r="FF392" s="26"/>
      <c r="FG392" s="26"/>
      <c r="FH392" s="26"/>
      <c r="FI392" s="26"/>
      <c r="FJ392" s="26"/>
      <c r="FK392" s="26"/>
      <c r="FL392" s="26"/>
      <c r="FM392" s="26"/>
      <c r="FN392" s="26"/>
      <c r="FO392" s="26"/>
      <c r="FP392" s="26"/>
      <c r="FQ392" s="26"/>
      <c r="FR392" s="26"/>
      <c r="FS392" s="26"/>
      <c r="FT392" s="26"/>
      <c r="FU392" s="26"/>
      <c r="FV392" s="26"/>
      <c r="FW392" s="26"/>
      <c r="FX392" s="26"/>
      <c r="FY392" s="26"/>
      <c r="FZ392" s="26"/>
      <c r="GA392" s="26"/>
      <c r="GB392" s="26"/>
      <c r="GC392" s="26"/>
      <c r="GD392" s="26"/>
      <c r="GE392" s="26"/>
      <c r="GF392" s="26"/>
      <c r="GG392" s="26"/>
      <c r="GH392" s="26"/>
      <c r="GI392" s="26"/>
      <c r="GJ392" s="26"/>
      <c r="GK392" s="26"/>
      <c r="GL392" s="26"/>
      <c r="GM392" s="26"/>
      <c r="GN392" s="26"/>
      <c r="GO392" s="26"/>
      <c r="GP392" s="26"/>
      <c r="GQ392" s="26"/>
      <c r="GR392" s="26"/>
      <c r="GS392" s="26"/>
      <c r="GT392" s="26"/>
      <c r="GU392" s="26"/>
      <c r="GV392" s="26"/>
      <c r="GW392" s="26"/>
      <c r="GX392" s="26"/>
      <c r="GY392" s="26"/>
      <c r="GZ392" s="26"/>
      <c r="HA392" s="26"/>
      <c r="HB392" s="26"/>
      <c r="HC392" s="26"/>
      <c r="HD392" s="26"/>
      <c r="HE392" s="26"/>
      <c r="HF392" s="26"/>
      <c r="HG392" s="26"/>
      <c r="HH392" s="26"/>
      <c r="HI392" s="26"/>
      <c r="HJ392" s="26"/>
      <c r="HK392" s="26"/>
      <c r="HL392" s="26"/>
      <c r="HM392" s="26"/>
      <c r="HN392" s="26"/>
      <c r="HO392" s="26"/>
      <c r="HP392" s="26"/>
      <c r="HQ392" s="26"/>
      <c r="HR392" s="26"/>
      <c r="HS392" s="26"/>
      <c r="HT392" s="26"/>
      <c r="HU392" s="26"/>
      <c r="HV392" s="26"/>
      <c r="HW392" s="26"/>
      <c r="HX392" s="26"/>
      <c r="HY392" s="26"/>
      <c r="HZ392" s="26"/>
      <c r="IA392" s="26"/>
      <c r="IB392" s="26"/>
      <c r="IC392" s="26"/>
      <c r="ID392" s="26"/>
      <c r="IE392" s="26"/>
      <c r="IF392" s="26"/>
      <c r="IG392" s="26"/>
      <c r="IH392" s="26"/>
      <c r="II392" s="26"/>
      <c r="IJ392" s="26"/>
      <c r="IK392" s="26"/>
      <c r="IL392" s="26"/>
      <c r="IM392" s="26"/>
      <c r="IN392" s="26"/>
      <c r="IO392" s="26"/>
      <c r="IP392" s="26"/>
      <c r="IQ392" s="26"/>
      <c r="IR392" s="26"/>
      <c r="IS392" s="26"/>
      <c r="IT392" s="26"/>
      <c r="IU392" s="26"/>
      <c r="IV392" s="26"/>
    </row>
    <row r="393" spans="1:256" ht="12.75" customHeight="1" x14ac:dyDescent="0.25">
      <c r="A393" s="26"/>
      <c r="B393" s="26"/>
      <c r="C393" s="296"/>
      <c r="D393" s="363"/>
      <c r="E393" s="364"/>
      <c r="F393" s="364"/>
      <c r="G393" s="364"/>
      <c r="H393" s="364"/>
      <c r="I393" s="364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  <c r="DE393" s="26"/>
      <c r="DF393" s="26"/>
      <c r="DG393" s="26"/>
      <c r="DH393" s="26"/>
      <c r="DI393" s="26"/>
      <c r="DJ393" s="26"/>
      <c r="DK393" s="26"/>
      <c r="DL393" s="26"/>
      <c r="DM393" s="26"/>
      <c r="DN393" s="26"/>
      <c r="DO393" s="26"/>
      <c r="DP393" s="26"/>
      <c r="DQ393" s="26"/>
      <c r="DR393" s="26"/>
      <c r="DS393" s="26"/>
      <c r="DT393" s="26"/>
      <c r="DU393" s="26"/>
      <c r="DV393" s="26"/>
      <c r="DW393" s="26"/>
      <c r="DX393" s="26"/>
      <c r="DY393" s="26"/>
      <c r="DZ393" s="26"/>
      <c r="EA393" s="26"/>
      <c r="EB393" s="26"/>
      <c r="EC393" s="26"/>
      <c r="ED393" s="26"/>
      <c r="EE393" s="26"/>
      <c r="EF393" s="26"/>
      <c r="EG393" s="26"/>
      <c r="EH393" s="26"/>
      <c r="EI393" s="26"/>
      <c r="EJ393" s="26"/>
      <c r="EK393" s="26"/>
      <c r="EL393" s="26"/>
      <c r="EM393" s="26"/>
      <c r="EN393" s="26"/>
      <c r="EO393" s="26"/>
      <c r="EP393" s="26"/>
      <c r="EQ393" s="26"/>
      <c r="ER393" s="26"/>
      <c r="ES393" s="26"/>
      <c r="ET393" s="26"/>
      <c r="EU393" s="26"/>
      <c r="EV393" s="26"/>
      <c r="EW393" s="26"/>
      <c r="EX393" s="26"/>
      <c r="EY393" s="26"/>
      <c r="EZ393" s="26"/>
      <c r="FA393" s="26"/>
      <c r="FB393" s="26"/>
      <c r="FC393" s="26"/>
      <c r="FD393" s="26"/>
      <c r="FE393" s="26"/>
      <c r="FF393" s="26"/>
      <c r="FG393" s="26"/>
      <c r="FH393" s="26"/>
      <c r="FI393" s="26"/>
      <c r="FJ393" s="26"/>
      <c r="FK393" s="26"/>
      <c r="FL393" s="26"/>
      <c r="FM393" s="26"/>
      <c r="FN393" s="26"/>
      <c r="FO393" s="26"/>
      <c r="FP393" s="26"/>
      <c r="FQ393" s="26"/>
      <c r="FR393" s="26"/>
      <c r="FS393" s="26"/>
      <c r="FT393" s="26"/>
      <c r="FU393" s="26"/>
      <c r="FV393" s="26"/>
      <c r="FW393" s="26"/>
      <c r="FX393" s="26"/>
      <c r="FY393" s="26"/>
      <c r="FZ393" s="26"/>
      <c r="GA393" s="26"/>
      <c r="GB393" s="26"/>
      <c r="GC393" s="26"/>
      <c r="GD393" s="26"/>
      <c r="GE393" s="26"/>
      <c r="GF393" s="26"/>
      <c r="GG393" s="26"/>
      <c r="GH393" s="26"/>
      <c r="GI393" s="26"/>
      <c r="GJ393" s="26"/>
      <c r="GK393" s="26"/>
      <c r="GL393" s="26"/>
      <c r="GM393" s="26"/>
      <c r="GN393" s="26"/>
      <c r="GO393" s="26"/>
      <c r="GP393" s="26"/>
      <c r="GQ393" s="26"/>
      <c r="GR393" s="26"/>
      <c r="GS393" s="26"/>
      <c r="GT393" s="26"/>
      <c r="GU393" s="26"/>
      <c r="GV393" s="26"/>
      <c r="GW393" s="26"/>
      <c r="GX393" s="26"/>
      <c r="GY393" s="26"/>
      <c r="GZ393" s="26"/>
      <c r="HA393" s="26"/>
      <c r="HB393" s="26"/>
      <c r="HC393" s="26"/>
      <c r="HD393" s="26"/>
      <c r="HE393" s="26"/>
      <c r="HF393" s="26"/>
      <c r="HG393" s="26"/>
      <c r="HH393" s="26"/>
      <c r="HI393" s="26"/>
      <c r="HJ393" s="26"/>
      <c r="HK393" s="26"/>
      <c r="HL393" s="26"/>
      <c r="HM393" s="26"/>
      <c r="HN393" s="26"/>
      <c r="HO393" s="26"/>
      <c r="HP393" s="26"/>
      <c r="HQ393" s="26"/>
      <c r="HR393" s="26"/>
      <c r="HS393" s="26"/>
      <c r="HT393" s="26"/>
      <c r="HU393" s="26"/>
      <c r="HV393" s="26"/>
      <c r="HW393" s="26"/>
      <c r="HX393" s="26"/>
      <c r="HY393" s="26"/>
      <c r="HZ393" s="26"/>
      <c r="IA393" s="26"/>
      <c r="IB393" s="26"/>
      <c r="IC393" s="26"/>
      <c r="ID393" s="26"/>
      <c r="IE393" s="26"/>
      <c r="IF393" s="26"/>
      <c r="IG393" s="26"/>
      <c r="IH393" s="26"/>
      <c r="II393" s="26"/>
      <c r="IJ393" s="26"/>
      <c r="IK393" s="26"/>
      <c r="IL393" s="26"/>
      <c r="IM393" s="26"/>
      <c r="IN393" s="26"/>
      <c r="IO393" s="26"/>
      <c r="IP393" s="26"/>
      <c r="IQ393" s="26"/>
      <c r="IR393" s="26"/>
      <c r="IS393" s="26"/>
      <c r="IT393" s="26"/>
      <c r="IU393" s="26"/>
      <c r="IV393" s="26"/>
    </row>
    <row r="394" spans="1:256" ht="12.75" customHeight="1" x14ac:dyDescent="0.25">
      <c r="A394" s="26"/>
      <c r="B394" s="26"/>
      <c r="C394" s="296"/>
      <c r="D394" s="363"/>
      <c r="E394" s="364"/>
      <c r="F394" s="364"/>
      <c r="G394" s="364"/>
      <c r="H394" s="364"/>
      <c r="I394" s="364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/>
      <c r="DR394" s="26"/>
      <c r="DS394" s="26"/>
      <c r="DT394" s="26"/>
      <c r="DU394" s="26"/>
      <c r="DV394" s="26"/>
      <c r="DW394" s="26"/>
      <c r="DX394" s="26"/>
      <c r="DY394" s="26"/>
      <c r="DZ394" s="26"/>
      <c r="EA394" s="26"/>
      <c r="EB394" s="26"/>
      <c r="EC394" s="26"/>
      <c r="ED394" s="26"/>
      <c r="EE394" s="26"/>
      <c r="EF394" s="26"/>
      <c r="EG394" s="26"/>
      <c r="EH394" s="26"/>
      <c r="EI394" s="26"/>
      <c r="EJ394" s="26"/>
      <c r="EK394" s="26"/>
      <c r="EL394" s="26"/>
      <c r="EM394" s="26"/>
      <c r="EN394" s="26"/>
      <c r="EO394" s="26"/>
      <c r="EP394" s="26"/>
      <c r="EQ394" s="26"/>
      <c r="ER394" s="26"/>
      <c r="ES394" s="26"/>
      <c r="ET394" s="26"/>
      <c r="EU394" s="26"/>
      <c r="EV394" s="26"/>
      <c r="EW394" s="26"/>
      <c r="EX394" s="26"/>
      <c r="EY394" s="26"/>
      <c r="EZ394" s="26"/>
      <c r="FA394" s="26"/>
      <c r="FB394" s="26"/>
      <c r="FC394" s="26"/>
      <c r="FD394" s="26"/>
      <c r="FE394" s="26"/>
      <c r="FF394" s="26"/>
      <c r="FG394" s="26"/>
      <c r="FH394" s="26"/>
      <c r="FI394" s="26"/>
      <c r="FJ394" s="26"/>
      <c r="FK394" s="26"/>
      <c r="FL394" s="26"/>
      <c r="FM394" s="26"/>
      <c r="FN394" s="26"/>
      <c r="FO394" s="26"/>
      <c r="FP394" s="26"/>
      <c r="FQ394" s="26"/>
      <c r="FR394" s="26"/>
      <c r="FS394" s="26"/>
      <c r="FT394" s="26"/>
      <c r="FU394" s="26"/>
      <c r="FV394" s="26"/>
      <c r="FW394" s="26"/>
      <c r="FX394" s="26"/>
      <c r="FY394" s="26"/>
      <c r="FZ394" s="26"/>
      <c r="GA394" s="26"/>
      <c r="GB394" s="26"/>
      <c r="GC394" s="26"/>
      <c r="GD394" s="26"/>
      <c r="GE394" s="26"/>
      <c r="GF394" s="26"/>
      <c r="GG394" s="26"/>
      <c r="GH394" s="26"/>
      <c r="GI394" s="26"/>
      <c r="GJ394" s="26"/>
      <c r="GK394" s="26"/>
      <c r="GL394" s="26"/>
      <c r="GM394" s="26"/>
      <c r="GN394" s="26"/>
      <c r="GO394" s="26"/>
      <c r="GP394" s="26"/>
      <c r="GQ394" s="26"/>
      <c r="GR394" s="26"/>
      <c r="GS394" s="26"/>
      <c r="GT394" s="26"/>
      <c r="GU394" s="26"/>
      <c r="GV394" s="26"/>
      <c r="GW394" s="26"/>
      <c r="GX394" s="26"/>
      <c r="GY394" s="26"/>
      <c r="GZ394" s="26"/>
      <c r="HA394" s="26"/>
      <c r="HB394" s="26"/>
      <c r="HC394" s="26"/>
      <c r="HD394" s="26"/>
      <c r="HE394" s="26"/>
      <c r="HF394" s="26"/>
      <c r="HG394" s="26"/>
      <c r="HH394" s="26"/>
      <c r="HI394" s="26"/>
      <c r="HJ394" s="26"/>
      <c r="HK394" s="26"/>
      <c r="HL394" s="26"/>
      <c r="HM394" s="26"/>
      <c r="HN394" s="26"/>
      <c r="HO394" s="26"/>
      <c r="HP394" s="26"/>
      <c r="HQ394" s="26"/>
      <c r="HR394" s="26"/>
      <c r="HS394" s="26"/>
      <c r="HT394" s="26"/>
      <c r="HU394" s="26"/>
      <c r="HV394" s="26"/>
      <c r="HW394" s="26"/>
      <c r="HX394" s="26"/>
      <c r="HY394" s="26"/>
      <c r="HZ394" s="26"/>
      <c r="IA394" s="26"/>
      <c r="IB394" s="26"/>
      <c r="IC394" s="26"/>
      <c r="ID394" s="26"/>
      <c r="IE394" s="26"/>
      <c r="IF394" s="26"/>
      <c r="IG394" s="26"/>
      <c r="IH394" s="26"/>
      <c r="II394" s="26"/>
      <c r="IJ394" s="26"/>
      <c r="IK394" s="26"/>
      <c r="IL394" s="26"/>
      <c r="IM394" s="26"/>
      <c r="IN394" s="26"/>
      <c r="IO394" s="26"/>
      <c r="IP394" s="26"/>
      <c r="IQ394" s="26"/>
      <c r="IR394" s="26"/>
      <c r="IS394" s="26"/>
      <c r="IT394" s="26"/>
      <c r="IU394" s="26"/>
      <c r="IV394" s="26"/>
    </row>
    <row r="395" spans="1:256" ht="12.75" customHeight="1" x14ac:dyDescent="0.25">
      <c r="A395" s="26"/>
      <c r="B395" s="26"/>
      <c r="C395" s="296"/>
      <c r="D395" s="363"/>
      <c r="E395" s="364"/>
      <c r="F395" s="364"/>
      <c r="G395" s="364"/>
      <c r="H395" s="364"/>
      <c r="I395" s="364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  <c r="DE395" s="26"/>
      <c r="DF395" s="26"/>
      <c r="DG395" s="26"/>
      <c r="DH395" s="26"/>
      <c r="DI395" s="26"/>
      <c r="DJ395" s="26"/>
      <c r="DK395" s="26"/>
      <c r="DL395" s="26"/>
      <c r="DM395" s="26"/>
      <c r="DN395" s="26"/>
      <c r="DO395" s="26"/>
      <c r="DP395" s="26"/>
      <c r="DQ395" s="26"/>
      <c r="DR395" s="26"/>
      <c r="DS395" s="26"/>
      <c r="DT395" s="26"/>
      <c r="DU395" s="26"/>
      <c r="DV395" s="26"/>
      <c r="DW395" s="26"/>
      <c r="DX395" s="26"/>
      <c r="DY395" s="26"/>
      <c r="DZ395" s="26"/>
      <c r="EA395" s="26"/>
      <c r="EB395" s="26"/>
      <c r="EC395" s="26"/>
      <c r="ED395" s="26"/>
      <c r="EE395" s="26"/>
      <c r="EF395" s="26"/>
      <c r="EG395" s="26"/>
      <c r="EH395" s="26"/>
      <c r="EI395" s="26"/>
      <c r="EJ395" s="26"/>
      <c r="EK395" s="26"/>
      <c r="EL395" s="26"/>
      <c r="EM395" s="26"/>
      <c r="EN395" s="26"/>
      <c r="EO395" s="26"/>
      <c r="EP395" s="26"/>
      <c r="EQ395" s="26"/>
      <c r="ER395" s="26"/>
      <c r="ES395" s="26"/>
      <c r="ET395" s="26"/>
      <c r="EU395" s="26"/>
      <c r="EV395" s="26"/>
      <c r="EW395" s="26"/>
      <c r="EX395" s="26"/>
      <c r="EY395" s="26"/>
      <c r="EZ395" s="26"/>
      <c r="FA395" s="26"/>
      <c r="FB395" s="26"/>
      <c r="FC395" s="26"/>
      <c r="FD395" s="26"/>
      <c r="FE395" s="26"/>
      <c r="FF395" s="26"/>
      <c r="FG395" s="26"/>
      <c r="FH395" s="26"/>
      <c r="FI395" s="26"/>
      <c r="FJ395" s="26"/>
      <c r="FK395" s="26"/>
      <c r="FL395" s="26"/>
      <c r="FM395" s="26"/>
      <c r="FN395" s="26"/>
      <c r="FO395" s="26"/>
      <c r="FP395" s="26"/>
      <c r="FQ395" s="26"/>
      <c r="FR395" s="26"/>
      <c r="FS395" s="26"/>
      <c r="FT395" s="26"/>
      <c r="FU395" s="26"/>
      <c r="FV395" s="26"/>
      <c r="FW395" s="26"/>
      <c r="FX395" s="26"/>
      <c r="FY395" s="26"/>
      <c r="FZ395" s="26"/>
      <c r="GA395" s="26"/>
      <c r="GB395" s="26"/>
      <c r="GC395" s="26"/>
      <c r="GD395" s="26"/>
      <c r="GE395" s="26"/>
      <c r="GF395" s="26"/>
      <c r="GG395" s="26"/>
      <c r="GH395" s="26"/>
      <c r="GI395" s="26"/>
      <c r="GJ395" s="26"/>
      <c r="GK395" s="26"/>
      <c r="GL395" s="26"/>
      <c r="GM395" s="26"/>
      <c r="GN395" s="26"/>
      <c r="GO395" s="26"/>
      <c r="GP395" s="26"/>
      <c r="GQ395" s="26"/>
      <c r="GR395" s="26"/>
      <c r="GS395" s="26"/>
      <c r="GT395" s="26"/>
      <c r="GU395" s="26"/>
      <c r="GV395" s="26"/>
      <c r="GW395" s="26"/>
      <c r="GX395" s="26"/>
      <c r="GY395" s="26"/>
      <c r="GZ395" s="26"/>
      <c r="HA395" s="26"/>
      <c r="HB395" s="26"/>
      <c r="HC395" s="26"/>
      <c r="HD395" s="26"/>
      <c r="HE395" s="26"/>
      <c r="HF395" s="26"/>
      <c r="HG395" s="26"/>
      <c r="HH395" s="26"/>
      <c r="HI395" s="26"/>
      <c r="HJ395" s="26"/>
      <c r="HK395" s="26"/>
      <c r="HL395" s="26"/>
      <c r="HM395" s="26"/>
      <c r="HN395" s="26"/>
      <c r="HO395" s="26"/>
      <c r="HP395" s="26"/>
      <c r="HQ395" s="26"/>
      <c r="HR395" s="26"/>
      <c r="HS395" s="26"/>
      <c r="HT395" s="26"/>
      <c r="HU395" s="26"/>
      <c r="HV395" s="26"/>
      <c r="HW395" s="26"/>
      <c r="HX395" s="26"/>
      <c r="HY395" s="26"/>
      <c r="HZ395" s="26"/>
      <c r="IA395" s="26"/>
      <c r="IB395" s="26"/>
      <c r="IC395" s="26"/>
      <c r="ID395" s="26"/>
      <c r="IE395" s="26"/>
      <c r="IF395" s="26"/>
      <c r="IG395" s="26"/>
      <c r="IH395" s="26"/>
      <c r="II395" s="26"/>
      <c r="IJ395" s="26"/>
      <c r="IK395" s="26"/>
      <c r="IL395" s="26"/>
      <c r="IM395" s="26"/>
      <c r="IN395" s="26"/>
      <c r="IO395" s="26"/>
      <c r="IP395" s="26"/>
      <c r="IQ395" s="26"/>
      <c r="IR395" s="26"/>
      <c r="IS395" s="26"/>
      <c r="IT395" s="26"/>
      <c r="IU395" s="26"/>
      <c r="IV395" s="26"/>
    </row>
    <row r="396" spans="1:256" ht="12.75" customHeight="1" x14ac:dyDescent="0.25">
      <c r="A396" s="26"/>
      <c r="B396" s="26"/>
      <c r="C396" s="296"/>
      <c r="D396" s="363"/>
      <c r="E396" s="364"/>
      <c r="F396" s="364"/>
      <c r="G396" s="364"/>
      <c r="H396" s="364"/>
      <c r="I396" s="364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  <c r="DE396" s="26"/>
      <c r="DF396" s="26"/>
      <c r="DG396" s="26"/>
      <c r="DH396" s="26"/>
      <c r="DI396" s="26"/>
      <c r="DJ396" s="26"/>
      <c r="DK396" s="26"/>
      <c r="DL396" s="26"/>
      <c r="DM396" s="26"/>
      <c r="DN396" s="26"/>
      <c r="DO396" s="26"/>
      <c r="DP396" s="26"/>
      <c r="DQ396" s="26"/>
      <c r="DR396" s="26"/>
      <c r="DS396" s="26"/>
      <c r="DT396" s="26"/>
      <c r="DU396" s="26"/>
      <c r="DV396" s="26"/>
      <c r="DW396" s="26"/>
      <c r="DX396" s="26"/>
      <c r="DY396" s="26"/>
      <c r="DZ396" s="26"/>
      <c r="EA396" s="26"/>
      <c r="EB396" s="26"/>
      <c r="EC396" s="26"/>
      <c r="ED396" s="26"/>
      <c r="EE396" s="26"/>
      <c r="EF396" s="26"/>
      <c r="EG396" s="26"/>
      <c r="EH396" s="26"/>
      <c r="EI396" s="26"/>
      <c r="EJ396" s="26"/>
      <c r="EK396" s="26"/>
      <c r="EL396" s="26"/>
      <c r="EM396" s="26"/>
      <c r="EN396" s="26"/>
      <c r="EO396" s="26"/>
      <c r="EP396" s="26"/>
      <c r="EQ396" s="26"/>
      <c r="ER396" s="26"/>
      <c r="ES396" s="26"/>
      <c r="ET396" s="26"/>
      <c r="EU396" s="26"/>
      <c r="EV396" s="26"/>
      <c r="EW396" s="26"/>
      <c r="EX396" s="26"/>
      <c r="EY396" s="26"/>
      <c r="EZ396" s="26"/>
      <c r="FA396" s="26"/>
      <c r="FB396" s="26"/>
      <c r="FC396" s="26"/>
      <c r="FD396" s="26"/>
      <c r="FE396" s="26"/>
      <c r="FF396" s="26"/>
      <c r="FG396" s="26"/>
      <c r="FH396" s="26"/>
      <c r="FI396" s="26"/>
      <c r="FJ396" s="26"/>
      <c r="FK396" s="26"/>
      <c r="FL396" s="26"/>
      <c r="FM396" s="26"/>
      <c r="FN396" s="26"/>
      <c r="FO396" s="26"/>
      <c r="FP396" s="26"/>
      <c r="FQ396" s="26"/>
      <c r="FR396" s="26"/>
      <c r="FS396" s="26"/>
      <c r="FT396" s="26"/>
      <c r="FU396" s="26"/>
      <c r="FV396" s="26"/>
      <c r="FW396" s="26"/>
      <c r="FX396" s="26"/>
      <c r="FY396" s="26"/>
      <c r="FZ396" s="26"/>
      <c r="GA396" s="26"/>
      <c r="GB396" s="26"/>
      <c r="GC396" s="26"/>
      <c r="GD396" s="26"/>
      <c r="GE396" s="26"/>
      <c r="GF396" s="26"/>
      <c r="GG396" s="26"/>
      <c r="GH396" s="26"/>
      <c r="GI396" s="26"/>
      <c r="GJ396" s="26"/>
      <c r="GK396" s="26"/>
      <c r="GL396" s="26"/>
      <c r="GM396" s="26"/>
      <c r="GN396" s="26"/>
      <c r="GO396" s="26"/>
      <c r="GP396" s="26"/>
      <c r="GQ396" s="26"/>
      <c r="GR396" s="26"/>
      <c r="GS396" s="26"/>
      <c r="GT396" s="26"/>
      <c r="GU396" s="26"/>
      <c r="GV396" s="26"/>
      <c r="GW396" s="26"/>
      <c r="GX396" s="26"/>
      <c r="GY396" s="26"/>
      <c r="GZ396" s="26"/>
      <c r="HA396" s="26"/>
      <c r="HB396" s="26"/>
      <c r="HC396" s="26"/>
      <c r="HD396" s="26"/>
      <c r="HE396" s="26"/>
      <c r="HF396" s="26"/>
      <c r="HG396" s="26"/>
      <c r="HH396" s="26"/>
      <c r="HI396" s="26"/>
      <c r="HJ396" s="26"/>
      <c r="HK396" s="26"/>
      <c r="HL396" s="26"/>
      <c r="HM396" s="26"/>
      <c r="HN396" s="26"/>
      <c r="HO396" s="26"/>
      <c r="HP396" s="26"/>
      <c r="HQ396" s="26"/>
      <c r="HR396" s="26"/>
      <c r="HS396" s="26"/>
      <c r="HT396" s="26"/>
      <c r="HU396" s="26"/>
      <c r="HV396" s="26"/>
      <c r="HW396" s="26"/>
      <c r="HX396" s="26"/>
      <c r="HY396" s="26"/>
      <c r="HZ396" s="26"/>
      <c r="IA396" s="26"/>
      <c r="IB396" s="26"/>
      <c r="IC396" s="26"/>
      <c r="ID396" s="26"/>
      <c r="IE396" s="26"/>
      <c r="IF396" s="26"/>
      <c r="IG396" s="26"/>
      <c r="IH396" s="26"/>
      <c r="II396" s="26"/>
      <c r="IJ396" s="26"/>
      <c r="IK396" s="26"/>
      <c r="IL396" s="26"/>
      <c r="IM396" s="26"/>
      <c r="IN396" s="26"/>
      <c r="IO396" s="26"/>
      <c r="IP396" s="26"/>
      <c r="IQ396" s="26"/>
      <c r="IR396" s="26"/>
      <c r="IS396" s="26"/>
      <c r="IT396" s="26"/>
      <c r="IU396" s="26"/>
      <c r="IV396" s="26"/>
    </row>
    <row r="397" spans="1:256" ht="12.75" customHeight="1" x14ac:dyDescent="0.25">
      <c r="A397" s="26"/>
      <c r="B397" s="26"/>
      <c r="C397" s="296"/>
      <c r="D397" s="363"/>
      <c r="E397" s="364"/>
      <c r="F397" s="364"/>
      <c r="G397" s="364"/>
      <c r="H397" s="364"/>
      <c r="I397" s="364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  <c r="DE397" s="26"/>
      <c r="DF397" s="26"/>
      <c r="DG397" s="26"/>
      <c r="DH397" s="26"/>
      <c r="DI397" s="26"/>
      <c r="DJ397" s="26"/>
      <c r="DK397" s="26"/>
      <c r="DL397" s="26"/>
      <c r="DM397" s="26"/>
      <c r="DN397" s="26"/>
      <c r="DO397" s="26"/>
      <c r="DP397" s="26"/>
      <c r="DQ397" s="26"/>
      <c r="DR397" s="26"/>
      <c r="DS397" s="26"/>
      <c r="DT397" s="26"/>
      <c r="DU397" s="26"/>
      <c r="DV397" s="26"/>
      <c r="DW397" s="26"/>
      <c r="DX397" s="26"/>
      <c r="DY397" s="26"/>
      <c r="DZ397" s="26"/>
      <c r="EA397" s="26"/>
      <c r="EB397" s="26"/>
      <c r="EC397" s="26"/>
      <c r="ED397" s="26"/>
      <c r="EE397" s="26"/>
      <c r="EF397" s="26"/>
      <c r="EG397" s="26"/>
      <c r="EH397" s="26"/>
      <c r="EI397" s="26"/>
      <c r="EJ397" s="26"/>
      <c r="EK397" s="26"/>
      <c r="EL397" s="26"/>
      <c r="EM397" s="26"/>
      <c r="EN397" s="26"/>
      <c r="EO397" s="26"/>
      <c r="EP397" s="26"/>
      <c r="EQ397" s="26"/>
      <c r="ER397" s="26"/>
      <c r="ES397" s="26"/>
      <c r="ET397" s="26"/>
      <c r="EU397" s="26"/>
      <c r="EV397" s="26"/>
      <c r="EW397" s="26"/>
      <c r="EX397" s="26"/>
      <c r="EY397" s="26"/>
      <c r="EZ397" s="26"/>
      <c r="FA397" s="26"/>
      <c r="FB397" s="26"/>
      <c r="FC397" s="26"/>
      <c r="FD397" s="26"/>
      <c r="FE397" s="26"/>
      <c r="FF397" s="26"/>
      <c r="FG397" s="26"/>
      <c r="FH397" s="26"/>
      <c r="FI397" s="26"/>
      <c r="FJ397" s="26"/>
      <c r="FK397" s="26"/>
      <c r="FL397" s="26"/>
      <c r="FM397" s="26"/>
      <c r="FN397" s="26"/>
      <c r="FO397" s="26"/>
      <c r="FP397" s="26"/>
      <c r="FQ397" s="26"/>
      <c r="FR397" s="26"/>
      <c r="FS397" s="26"/>
      <c r="FT397" s="26"/>
      <c r="FU397" s="26"/>
      <c r="FV397" s="26"/>
      <c r="FW397" s="26"/>
      <c r="FX397" s="26"/>
      <c r="FY397" s="26"/>
      <c r="FZ397" s="26"/>
      <c r="GA397" s="26"/>
      <c r="GB397" s="26"/>
      <c r="GC397" s="26"/>
      <c r="GD397" s="26"/>
      <c r="GE397" s="26"/>
      <c r="GF397" s="26"/>
      <c r="GG397" s="26"/>
      <c r="GH397" s="26"/>
      <c r="GI397" s="26"/>
      <c r="GJ397" s="26"/>
      <c r="GK397" s="26"/>
      <c r="GL397" s="26"/>
      <c r="GM397" s="26"/>
      <c r="GN397" s="26"/>
      <c r="GO397" s="26"/>
      <c r="GP397" s="26"/>
      <c r="GQ397" s="26"/>
      <c r="GR397" s="26"/>
      <c r="GS397" s="26"/>
      <c r="GT397" s="26"/>
      <c r="GU397" s="26"/>
      <c r="GV397" s="26"/>
      <c r="GW397" s="26"/>
      <c r="GX397" s="26"/>
      <c r="GY397" s="26"/>
      <c r="GZ397" s="26"/>
      <c r="HA397" s="26"/>
      <c r="HB397" s="26"/>
      <c r="HC397" s="26"/>
      <c r="HD397" s="26"/>
      <c r="HE397" s="26"/>
      <c r="HF397" s="26"/>
      <c r="HG397" s="26"/>
      <c r="HH397" s="26"/>
      <c r="HI397" s="26"/>
      <c r="HJ397" s="26"/>
      <c r="HK397" s="26"/>
      <c r="HL397" s="26"/>
      <c r="HM397" s="26"/>
      <c r="HN397" s="26"/>
      <c r="HO397" s="26"/>
      <c r="HP397" s="26"/>
      <c r="HQ397" s="26"/>
      <c r="HR397" s="26"/>
      <c r="HS397" s="26"/>
      <c r="HT397" s="26"/>
      <c r="HU397" s="26"/>
      <c r="HV397" s="26"/>
      <c r="HW397" s="26"/>
      <c r="HX397" s="26"/>
      <c r="HY397" s="26"/>
      <c r="HZ397" s="26"/>
      <c r="IA397" s="26"/>
      <c r="IB397" s="26"/>
      <c r="IC397" s="26"/>
      <c r="ID397" s="26"/>
      <c r="IE397" s="26"/>
      <c r="IF397" s="26"/>
      <c r="IG397" s="26"/>
      <c r="IH397" s="26"/>
      <c r="II397" s="26"/>
      <c r="IJ397" s="26"/>
      <c r="IK397" s="26"/>
      <c r="IL397" s="26"/>
      <c r="IM397" s="26"/>
      <c r="IN397" s="26"/>
      <c r="IO397" s="26"/>
      <c r="IP397" s="26"/>
      <c r="IQ397" s="26"/>
      <c r="IR397" s="26"/>
      <c r="IS397" s="26"/>
      <c r="IT397" s="26"/>
      <c r="IU397" s="26"/>
      <c r="IV397" s="26"/>
    </row>
    <row r="398" spans="1:256" ht="12.75" customHeight="1" x14ac:dyDescent="0.25">
      <c r="A398" s="26"/>
      <c r="B398" s="26"/>
      <c r="C398" s="296"/>
      <c r="D398" s="363"/>
      <c r="E398" s="364"/>
      <c r="F398" s="364"/>
      <c r="G398" s="364"/>
      <c r="H398" s="364"/>
      <c r="I398" s="364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  <c r="DE398" s="26"/>
      <c r="DF398" s="26"/>
      <c r="DG398" s="26"/>
      <c r="DH398" s="26"/>
      <c r="DI398" s="26"/>
      <c r="DJ398" s="26"/>
      <c r="DK398" s="26"/>
      <c r="DL398" s="26"/>
      <c r="DM398" s="26"/>
      <c r="DN398" s="26"/>
      <c r="DO398" s="26"/>
      <c r="DP398" s="26"/>
      <c r="DQ398" s="26"/>
      <c r="DR398" s="26"/>
      <c r="DS398" s="26"/>
      <c r="DT398" s="26"/>
      <c r="DU398" s="26"/>
      <c r="DV398" s="26"/>
      <c r="DW398" s="26"/>
      <c r="DX398" s="26"/>
      <c r="DY398" s="26"/>
      <c r="DZ398" s="26"/>
      <c r="EA398" s="26"/>
      <c r="EB398" s="26"/>
      <c r="EC398" s="26"/>
      <c r="ED398" s="26"/>
      <c r="EE398" s="26"/>
      <c r="EF398" s="26"/>
      <c r="EG398" s="26"/>
      <c r="EH398" s="26"/>
      <c r="EI398" s="26"/>
      <c r="EJ398" s="26"/>
      <c r="EK398" s="26"/>
      <c r="EL398" s="26"/>
      <c r="EM398" s="26"/>
      <c r="EN398" s="26"/>
      <c r="EO398" s="26"/>
      <c r="EP398" s="26"/>
      <c r="EQ398" s="26"/>
      <c r="ER398" s="26"/>
      <c r="ES398" s="26"/>
      <c r="ET398" s="26"/>
      <c r="EU398" s="26"/>
      <c r="EV398" s="26"/>
      <c r="EW398" s="26"/>
      <c r="EX398" s="26"/>
      <c r="EY398" s="26"/>
      <c r="EZ398" s="26"/>
      <c r="FA398" s="26"/>
      <c r="FB398" s="26"/>
      <c r="FC398" s="26"/>
      <c r="FD398" s="26"/>
      <c r="FE398" s="26"/>
      <c r="FF398" s="26"/>
      <c r="FG398" s="26"/>
      <c r="FH398" s="26"/>
      <c r="FI398" s="26"/>
      <c r="FJ398" s="26"/>
      <c r="FK398" s="26"/>
      <c r="FL398" s="26"/>
      <c r="FM398" s="26"/>
      <c r="FN398" s="26"/>
      <c r="FO398" s="26"/>
      <c r="FP398" s="26"/>
      <c r="FQ398" s="26"/>
      <c r="FR398" s="26"/>
      <c r="FS398" s="26"/>
      <c r="FT398" s="26"/>
      <c r="FU398" s="26"/>
      <c r="FV398" s="26"/>
      <c r="FW398" s="26"/>
      <c r="FX398" s="26"/>
      <c r="FY398" s="26"/>
      <c r="FZ398" s="26"/>
      <c r="GA398" s="26"/>
      <c r="GB398" s="26"/>
      <c r="GC398" s="26"/>
      <c r="GD398" s="26"/>
      <c r="GE398" s="26"/>
      <c r="GF398" s="26"/>
      <c r="GG398" s="26"/>
      <c r="GH398" s="26"/>
      <c r="GI398" s="26"/>
      <c r="GJ398" s="26"/>
      <c r="GK398" s="26"/>
      <c r="GL398" s="26"/>
      <c r="GM398" s="26"/>
      <c r="GN398" s="26"/>
      <c r="GO398" s="26"/>
      <c r="GP398" s="26"/>
      <c r="GQ398" s="26"/>
      <c r="GR398" s="26"/>
      <c r="GS398" s="26"/>
      <c r="GT398" s="26"/>
      <c r="GU398" s="26"/>
      <c r="GV398" s="26"/>
      <c r="GW398" s="26"/>
      <c r="GX398" s="26"/>
      <c r="GY398" s="26"/>
      <c r="GZ398" s="26"/>
      <c r="HA398" s="26"/>
      <c r="HB398" s="26"/>
      <c r="HC398" s="26"/>
      <c r="HD398" s="26"/>
      <c r="HE398" s="26"/>
      <c r="HF398" s="26"/>
      <c r="HG398" s="26"/>
      <c r="HH398" s="26"/>
      <c r="HI398" s="26"/>
      <c r="HJ398" s="26"/>
      <c r="HK398" s="26"/>
      <c r="HL398" s="26"/>
      <c r="HM398" s="26"/>
      <c r="HN398" s="26"/>
      <c r="HO398" s="26"/>
      <c r="HP398" s="26"/>
      <c r="HQ398" s="26"/>
      <c r="HR398" s="26"/>
      <c r="HS398" s="26"/>
      <c r="HT398" s="26"/>
      <c r="HU398" s="26"/>
      <c r="HV398" s="26"/>
      <c r="HW398" s="26"/>
      <c r="HX398" s="26"/>
      <c r="HY398" s="26"/>
      <c r="HZ398" s="26"/>
      <c r="IA398" s="26"/>
      <c r="IB398" s="26"/>
      <c r="IC398" s="26"/>
      <c r="ID398" s="26"/>
      <c r="IE398" s="26"/>
      <c r="IF398" s="26"/>
      <c r="IG398" s="26"/>
      <c r="IH398" s="26"/>
      <c r="II398" s="26"/>
      <c r="IJ398" s="26"/>
      <c r="IK398" s="26"/>
      <c r="IL398" s="26"/>
      <c r="IM398" s="26"/>
      <c r="IN398" s="26"/>
      <c r="IO398" s="26"/>
      <c r="IP398" s="26"/>
      <c r="IQ398" s="26"/>
      <c r="IR398" s="26"/>
      <c r="IS398" s="26"/>
      <c r="IT398" s="26"/>
      <c r="IU398" s="26"/>
      <c r="IV398" s="26"/>
    </row>
    <row r="399" spans="1:256" ht="12.75" customHeight="1" x14ac:dyDescent="0.25">
      <c r="A399" s="26"/>
      <c r="B399" s="26"/>
      <c r="C399" s="296"/>
      <c r="D399" s="363"/>
      <c r="E399" s="364"/>
      <c r="F399" s="364"/>
      <c r="G399" s="364"/>
      <c r="H399" s="364"/>
      <c r="I399" s="364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  <c r="DE399" s="26"/>
      <c r="DF399" s="26"/>
      <c r="DG399" s="26"/>
      <c r="DH399" s="26"/>
      <c r="DI399" s="26"/>
      <c r="DJ399" s="26"/>
      <c r="DK399" s="26"/>
      <c r="DL399" s="26"/>
      <c r="DM399" s="26"/>
      <c r="DN399" s="26"/>
      <c r="DO399" s="26"/>
      <c r="DP399" s="26"/>
      <c r="DQ399" s="26"/>
      <c r="DR399" s="26"/>
      <c r="DS399" s="26"/>
      <c r="DT399" s="26"/>
      <c r="DU399" s="26"/>
      <c r="DV399" s="26"/>
      <c r="DW399" s="26"/>
      <c r="DX399" s="26"/>
      <c r="DY399" s="26"/>
      <c r="DZ399" s="26"/>
      <c r="EA399" s="26"/>
      <c r="EB399" s="26"/>
      <c r="EC399" s="26"/>
      <c r="ED399" s="26"/>
      <c r="EE399" s="26"/>
      <c r="EF399" s="26"/>
      <c r="EG399" s="26"/>
      <c r="EH399" s="26"/>
      <c r="EI399" s="26"/>
      <c r="EJ399" s="26"/>
      <c r="EK399" s="26"/>
      <c r="EL399" s="26"/>
      <c r="EM399" s="26"/>
      <c r="EN399" s="26"/>
      <c r="EO399" s="26"/>
      <c r="EP399" s="26"/>
      <c r="EQ399" s="26"/>
      <c r="ER399" s="26"/>
      <c r="ES399" s="26"/>
      <c r="ET399" s="26"/>
      <c r="EU399" s="26"/>
      <c r="EV399" s="26"/>
      <c r="EW399" s="26"/>
      <c r="EX399" s="26"/>
      <c r="EY399" s="26"/>
      <c r="EZ399" s="26"/>
      <c r="FA399" s="26"/>
      <c r="FB399" s="26"/>
      <c r="FC399" s="26"/>
      <c r="FD399" s="26"/>
      <c r="FE399" s="26"/>
      <c r="FF399" s="26"/>
      <c r="FG399" s="26"/>
      <c r="FH399" s="26"/>
      <c r="FI399" s="26"/>
      <c r="FJ399" s="26"/>
      <c r="FK399" s="26"/>
      <c r="FL399" s="26"/>
      <c r="FM399" s="26"/>
      <c r="FN399" s="26"/>
      <c r="FO399" s="26"/>
      <c r="FP399" s="26"/>
      <c r="FQ399" s="26"/>
      <c r="FR399" s="26"/>
      <c r="FS399" s="26"/>
      <c r="FT399" s="26"/>
      <c r="FU399" s="26"/>
      <c r="FV399" s="26"/>
      <c r="FW399" s="26"/>
      <c r="FX399" s="26"/>
      <c r="FY399" s="26"/>
      <c r="FZ399" s="26"/>
      <c r="GA399" s="26"/>
      <c r="GB399" s="26"/>
      <c r="GC399" s="26"/>
      <c r="GD399" s="26"/>
      <c r="GE399" s="26"/>
      <c r="GF399" s="26"/>
      <c r="GG399" s="26"/>
      <c r="GH399" s="26"/>
      <c r="GI399" s="26"/>
      <c r="GJ399" s="26"/>
      <c r="GK399" s="26"/>
      <c r="GL399" s="26"/>
      <c r="GM399" s="26"/>
      <c r="GN399" s="26"/>
      <c r="GO399" s="26"/>
      <c r="GP399" s="26"/>
      <c r="GQ399" s="26"/>
      <c r="GR399" s="26"/>
      <c r="GS399" s="26"/>
      <c r="GT399" s="26"/>
      <c r="GU399" s="26"/>
      <c r="GV399" s="26"/>
      <c r="GW399" s="26"/>
      <c r="GX399" s="26"/>
      <c r="GY399" s="26"/>
      <c r="GZ399" s="26"/>
      <c r="HA399" s="26"/>
      <c r="HB399" s="26"/>
      <c r="HC399" s="26"/>
      <c r="HD399" s="26"/>
      <c r="HE399" s="26"/>
      <c r="HF399" s="26"/>
      <c r="HG399" s="26"/>
      <c r="HH399" s="26"/>
      <c r="HI399" s="26"/>
      <c r="HJ399" s="26"/>
      <c r="HK399" s="26"/>
      <c r="HL399" s="26"/>
      <c r="HM399" s="26"/>
      <c r="HN399" s="26"/>
      <c r="HO399" s="26"/>
      <c r="HP399" s="26"/>
      <c r="HQ399" s="26"/>
      <c r="HR399" s="26"/>
      <c r="HS399" s="26"/>
      <c r="HT399" s="26"/>
      <c r="HU399" s="26"/>
      <c r="HV399" s="26"/>
      <c r="HW399" s="26"/>
      <c r="HX399" s="26"/>
      <c r="HY399" s="26"/>
      <c r="HZ399" s="26"/>
      <c r="IA399" s="26"/>
      <c r="IB399" s="26"/>
      <c r="IC399" s="26"/>
      <c r="ID399" s="26"/>
      <c r="IE399" s="26"/>
      <c r="IF399" s="26"/>
      <c r="IG399" s="26"/>
      <c r="IH399" s="26"/>
      <c r="II399" s="26"/>
      <c r="IJ399" s="26"/>
      <c r="IK399" s="26"/>
      <c r="IL399" s="26"/>
      <c r="IM399" s="26"/>
      <c r="IN399" s="26"/>
      <c r="IO399" s="26"/>
      <c r="IP399" s="26"/>
      <c r="IQ399" s="26"/>
      <c r="IR399" s="26"/>
      <c r="IS399" s="26"/>
      <c r="IT399" s="26"/>
      <c r="IU399" s="26"/>
      <c r="IV399" s="26"/>
    </row>
    <row r="400" spans="1:256" ht="12.75" customHeight="1" x14ac:dyDescent="0.25">
      <c r="A400" s="26"/>
      <c r="B400" s="26"/>
      <c r="C400" s="296"/>
      <c r="D400" s="363"/>
      <c r="E400" s="364"/>
      <c r="F400" s="364"/>
      <c r="G400" s="364"/>
      <c r="H400" s="364"/>
      <c r="I400" s="364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  <c r="DE400" s="26"/>
      <c r="DF400" s="26"/>
      <c r="DG400" s="26"/>
      <c r="DH400" s="26"/>
      <c r="DI400" s="26"/>
      <c r="DJ400" s="26"/>
      <c r="DK400" s="26"/>
      <c r="DL400" s="26"/>
      <c r="DM400" s="26"/>
      <c r="DN400" s="26"/>
      <c r="DO400" s="26"/>
      <c r="DP400" s="26"/>
      <c r="DQ400" s="26"/>
      <c r="DR400" s="26"/>
      <c r="DS400" s="26"/>
      <c r="DT400" s="26"/>
      <c r="DU400" s="26"/>
      <c r="DV400" s="26"/>
      <c r="DW400" s="26"/>
      <c r="DX400" s="26"/>
      <c r="DY400" s="26"/>
      <c r="DZ400" s="26"/>
      <c r="EA400" s="26"/>
      <c r="EB400" s="26"/>
      <c r="EC400" s="26"/>
      <c r="ED400" s="26"/>
      <c r="EE400" s="26"/>
      <c r="EF400" s="26"/>
      <c r="EG400" s="26"/>
      <c r="EH400" s="26"/>
      <c r="EI400" s="26"/>
      <c r="EJ400" s="26"/>
      <c r="EK400" s="26"/>
      <c r="EL400" s="26"/>
      <c r="EM400" s="26"/>
      <c r="EN400" s="26"/>
      <c r="EO400" s="26"/>
      <c r="EP400" s="26"/>
      <c r="EQ400" s="26"/>
      <c r="ER400" s="26"/>
      <c r="ES400" s="26"/>
      <c r="ET400" s="26"/>
      <c r="EU400" s="26"/>
      <c r="EV400" s="26"/>
      <c r="EW400" s="26"/>
      <c r="EX400" s="26"/>
      <c r="EY400" s="26"/>
      <c r="EZ400" s="26"/>
      <c r="FA400" s="26"/>
      <c r="FB400" s="26"/>
      <c r="FC400" s="26"/>
      <c r="FD400" s="26"/>
      <c r="FE400" s="26"/>
      <c r="FF400" s="26"/>
      <c r="FG400" s="26"/>
      <c r="FH400" s="26"/>
      <c r="FI400" s="26"/>
      <c r="FJ400" s="26"/>
      <c r="FK400" s="26"/>
      <c r="FL400" s="26"/>
      <c r="FM400" s="26"/>
      <c r="FN400" s="26"/>
      <c r="FO400" s="26"/>
      <c r="FP400" s="26"/>
      <c r="FQ400" s="26"/>
      <c r="FR400" s="26"/>
      <c r="FS400" s="26"/>
      <c r="FT400" s="26"/>
      <c r="FU400" s="26"/>
      <c r="FV400" s="26"/>
      <c r="FW400" s="26"/>
      <c r="FX400" s="26"/>
      <c r="FY400" s="26"/>
      <c r="FZ400" s="26"/>
      <c r="GA400" s="26"/>
      <c r="GB400" s="26"/>
      <c r="GC400" s="26"/>
      <c r="GD400" s="26"/>
      <c r="GE400" s="26"/>
      <c r="GF400" s="26"/>
      <c r="GG400" s="26"/>
      <c r="GH400" s="26"/>
      <c r="GI400" s="26"/>
      <c r="GJ400" s="26"/>
      <c r="GK400" s="26"/>
      <c r="GL400" s="26"/>
      <c r="GM400" s="26"/>
      <c r="GN400" s="26"/>
      <c r="GO400" s="26"/>
      <c r="GP400" s="26"/>
      <c r="GQ400" s="26"/>
      <c r="GR400" s="26"/>
      <c r="GS400" s="26"/>
      <c r="GT400" s="26"/>
      <c r="GU400" s="26"/>
      <c r="GV400" s="26"/>
      <c r="GW400" s="26"/>
      <c r="GX400" s="26"/>
      <c r="GY400" s="26"/>
      <c r="GZ400" s="26"/>
      <c r="HA400" s="26"/>
      <c r="HB400" s="26"/>
      <c r="HC400" s="26"/>
      <c r="HD400" s="26"/>
      <c r="HE400" s="26"/>
      <c r="HF400" s="26"/>
      <c r="HG400" s="26"/>
      <c r="HH400" s="26"/>
      <c r="HI400" s="26"/>
      <c r="HJ400" s="26"/>
      <c r="HK400" s="26"/>
      <c r="HL400" s="26"/>
      <c r="HM400" s="26"/>
      <c r="HN400" s="26"/>
      <c r="HO400" s="26"/>
      <c r="HP400" s="26"/>
      <c r="HQ400" s="26"/>
      <c r="HR400" s="26"/>
      <c r="HS400" s="26"/>
      <c r="HT400" s="26"/>
      <c r="HU400" s="26"/>
      <c r="HV400" s="26"/>
      <c r="HW400" s="26"/>
      <c r="HX400" s="26"/>
      <c r="HY400" s="26"/>
      <c r="HZ400" s="26"/>
      <c r="IA400" s="26"/>
      <c r="IB400" s="26"/>
      <c r="IC400" s="26"/>
      <c r="ID400" s="26"/>
      <c r="IE400" s="26"/>
      <c r="IF400" s="26"/>
      <c r="IG400" s="26"/>
      <c r="IH400" s="26"/>
      <c r="II400" s="26"/>
      <c r="IJ400" s="26"/>
      <c r="IK400" s="26"/>
      <c r="IL400" s="26"/>
      <c r="IM400" s="26"/>
      <c r="IN400" s="26"/>
      <c r="IO400" s="26"/>
      <c r="IP400" s="26"/>
      <c r="IQ400" s="26"/>
      <c r="IR400" s="26"/>
      <c r="IS400" s="26"/>
      <c r="IT400" s="26"/>
      <c r="IU400" s="26"/>
      <c r="IV400" s="26"/>
    </row>
    <row r="401" spans="1:256" ht="12.75" customHeight="1" x14ac:dyDescent="0.25">
      <c r="A401" s="26"/>
      <c r="B401" s="26"/>
      <c r="C401" s="296"/>
      <c r="D401" s="363"/>
      <c r="E401" s="364"/>
      <c r="F401" s="364"/>
      <c r="G401" s="364"/>
      <c r="H401" s="364"/>
      <c r="I401" s="364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/>
      <c r="DQ401" s="26"/>
      <c r="DR401" s="26"/>
      <c r="DS401" s="26"/>
      <c r="DT401" s="26"/>
      <c r="DU401" s="26"/>
      <c r="DV401" s="26"/>
      <c r="DW401" s="26"/>
      <c r="DX401" s="26"/>
      <c r="DY401" s="26"/>
      <c r="DZ401" s="26"/>
      <c r="EA401" s="26"/>
      <c r="EB401" s="26"/>
      <c r="EC401" s="26"/>
      <c r="ED401" s="26"/>
      <c r="EE401" s="26"/>
      <c r="EF401" s="26"/>
      <c r="EG401" s="26"/>
      <c r="EH401" s="26"/>
      <c r="EI401" s="26"/>
      <c r="EJ401" s="26"/>
      <c r="EK401" s="26"/>
      <c r="EL401" s="26"/>
      <c r="EM401" s="26"/>
      <c r="EN401" s="26"/>
      <c r="EO401" s="26"/>
      <c r="EP401" s="26"/>
      <c r="EQ401" s="26"/>
      <c r="ER401" s="26"/>
      <c r="ES401" s="26"/>
      <c r="ET401" s="26"/>
      <c r="EU401" s="26"/>
      <c r="EV401" s="26"/>
      <c r="EW401" s="26"/>
      <c r="EX401" s="26"/>
      <c r="EY401" s="26"/>
      <c r="EZ401" s="26"/>
      <c r="FA401" s="26"/>
      <c r="FB401" s="26"/>
      <c r="FC401" s="26"/>
      <c r="FD401" s="26"/>
      <c r="FE401" s="26"/>
      <c r="FF401" s="26"/>
      <c r="FG401" s="26"/>
      <c r="FH401" s="26"/>
      <c r="FI401" s="26"/>
      <c r="FJ401" s="26"/>
      <c r="FK401" s="26"/>
      <c r="FL401" s="26"/>
      <c r="FM401" s="26"/>
      <c r="FN401" s="26"/>
      <c r="FO401" s="26"/>
      <c r="FP401" s="26"/>
      <c r="FQ401" s="26"/>
      <c r="FR401" s="26"/>
      <c r="FS401" s="26"/>
      <c r="FT401" s="26"/>
      <c r="FU401" s="26"/>
      <c r="FV401" s="26"/>
      <c r="FW401" s="26"/>
      <c r="FX401" s="26"/>
      <c r="FY401" s="26"/>
      <c r="FZ401" s="26"/>
      <c r="GA401" s="26"/>
      <c r="GB401" s="26"/>
      <c r="GC401" s="26"/>
      <c r="GD401" s="26"/>
      <c r="GE401" s="26"/>
      <c r="GF401" s="26"/>
      <c r="GG401" s="26"/>
      <c r="GH401" s="26"/>
      <c r="GI401" s="26"/>
      <c r="GJ401" s="26"/>
      <c r="GK401" s="26"/>
      <c r="GL401" s="26"/>
      <c r="GM401" s="26"/>
      <c r="GN401" s="26"/>
      <c r="GO401" s="26"/>
      <c r="GP401" s="26"/>
      <c r="GQ401" s="26"/>
      <c r="GR401" s="26"/>
      <c r="GS401" s="26"/>
      <c r="GT401" s="26"/>
      <c r="GU401" s="26"/>
      <c r="GV401" s="26"/>
      <c r="GW401" s="26"/>
      <c r="GX401" s="26"/>
      <c r="GY401" s="26"/>
      <c r="GZ401" s="26"/>
      <c r="HA401" s="26"/>
      <c r="HB401" s="26"/>
      <c r="HC401" s="26"/>
      <c r="HD401" s="26"/>
      <c r="HE401" s="26"/>
      <c r="HF401" s="26"/>
      <c r="HG401" s="26"/>
      <c r="HH401" s="26"/>
      <c r="HI401" s="26"/>
      <c r="HJ401" s="26"/>
      <c r="HK401" s="26"/>
      <c r="HL401" s="26"/>
      <c r="HM401" s="26"/>
      <c r="HN401" s="26"/>
      <c r="HO401" s="26"/>
      <c r="HP401" s="26"/>
      <c r="HQ401" s="26"/>
      <c r="HR401" s="26"/>
      <c r="HS401" s="26"/>
      <c r="HT401" s="26"/>
      <c r="HU401" s="26"/>
      <c r="HV401" s="26"/>
      <c r="HW401" s="26"/>
      <c r="HX401" s="26"/>
      <c r="HY401" s="26"/>
      <c r="HZ401" s="26"/>
      <c r="IA401" s="26"/>
      <c r="IB401" s="26"/>
      <c r="IC401" s="26"/>
      <c r="ID401" s="26"/>
      <c r="IE401" s="26"/>
      <c r="IF401" s="26"/>
      <c r="IG401" s="26"/>
      <c r="IH401" s="26"/>
      <c r="II401" s="26"/>
      <c r="IJ401" s="26"/>
      <c r="IK401" s="26"/>
      <c r="IL401" s="26"/>
      <c r="IM401" s="26"/>
      <c r="IN401" s="26"/>
      <c r="IO401" s="26"/>
      <c r="IP401" s="26"/>
      <c r="IQ401" s="26"/>
      <c r="IR401" s="26"/>
      <c r="IS401" s="26"/>
      <c r="IT401" s="26"/>
      <c r="IU401" s="26"/>
      <c r="IV401" s="26"/>
    </row>
    <row r="402" spans="1:256" ht="12.75" customHeight="1" x14ac:dyDescent="0.25">
      <c r="A402" s="26"/>
      <c r="B402" s="26"/>
      <c r="C402" s="296"/>
      <c r="D402" s="363"/>
      <c r="E402" s="364"/>
      <c r="F402" s="364"/>
      <c r="G402" s="364"/>
      <c r="H402" s="364"/>
      <c r="I402" s="364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  <c r="DE402" s="26"/>
      <c r="DF402" s="26"/>
      <c r="DG402" s="26"/>
      <c r="DH402" s="26"/>
      <c r="DI402" s="26"/>
      <c r="DJ402" s="26"/>
      <c r="DK402" s="26"/>
      <c r="DL402" s="26"/>
      <c r="DM402" s="26"/>
      <c r="DN402" s="26"/>
      <c r="DO402" s="26"/>
      <c r="DP402" s="26"/>
      <c r="DQ402" s="26"/>
      <c r="DR402" s="26"/>
      <c r="DS402" s="26"/>
      <c r="DT402" s="26"/>
      <c r="DU402" s="26"/>
      <c r="DV402" s="26"/>
      <c r="DW402" s="26"/>
      <c r="DX402" s="26"/>
      <c r="DY402" s="26"/>
      <c r="DZ402" s="26"/>
      <c r="EA402" s="26"/>
      <c r="EB402" s="26"/>
      <c r="EC402" s="26"/>
      <c r="ED402" s="26"/>
      <c r="EE402" s="26"/>
      <c r="EF402" s="26"/>
      <c r="EG402" s="26"/>
      <c r="EH402" s="26"/>
      <c r="EI402" s="26"/>
      <c r="EJ402" s="26"/>
      <c r="EK402" s="26"/>
      <c r="EL402" s="26"/>
      <c r="EM402" s="26"/>
      <c r="EN402" s="26"/>
      <c r="EO402" s="26"/>
      <c r="EP402" s="26"/>
      <c r="EQ402" s="26"/>
      <c r="ER402" s="26"/>
      <c r="ES402" s="26"/>
      <c r="ET402" s="26"/>
      <c r="EU402" s="26"/>
      <c r="EV402" s="26"/>
      <c r="EW402" s="26"/>
      <c r="EX402" s="26"/>
      <c r="EY402" s="26"/>
      <c r="EZ402" s="26"/>
      <c r="FA402" s="26"/>
      <c r="FB402" s="26"/>
      <c r="FC402" s="26"/>
      <c r="FD402" s="26"/>
      <c r="FE402" s="26"/>
      <c r="FF402" s="26"/>
      <c r="FG402" s="26"/>
      <c r="FH402" s="26"/>
      <c r="FI402" s="26"/>
      <c r="FJ402" s="26"/>
      <c r="FK402" s="26"/>
      <c r="FL402" s="26"/>
      <c r="FM402" s="26"/>
      <c r="FN402" s="26"/>
      <c r="FO402" s="26"/>
      <c r="FP402" s="26"/>
      <c r="FQ402" s="26"/>
      <c r="FR402" s="26"/>
      <c r="FS402" s="26"/>
      <c r="FT402" s="26"/>
      <c r="FU402" s="26"/>
      <c r="FV402" s="26"/>
      <c r="FW402" s="26"/>
      <c r="FX402" s="26"/>
      <c r="FY402" s="26"/>
      <c r="FZ402" s="26"/>
      <c r="GA402" s="26"/>
      <c r="GB402" s="26"/>
      <c r="GC402" s="26"/>
      <c r="GD402" s="26"/>
      <c r="GE402" s="26"/>
      <c r="GF402" s="26"/>
      <c r="GG402" s="26"/>
      <c r="GH402" s="26"/>
      <c r="GI402" s="26"/>
      <c r="GJ402" s="26"/>
      <c r="GK402" s="26"/>
      <c r="GL402" s="26"/>
      <c r="GM402" s="26"/>
      <c r="GN402" s="26"/>
      <c r="GO402" s="26"/>
      <c r="GP402" s="26"/>
      <c r="GQ402" s="26"/>
      <c r="GR402" s="26"/>
      <c r="GS402" s="26"/>
      <c r="GT402" s="26"/>
      <c r="GU402" s="26"/>
      <c r="GV402" s="26"/>
      <c r="GW402" s="26"/>
      <c r="GX402" s="26"/>
      <c r="GY402" s="26"/>
      <c r="GZ402" s="26"/>
      <c r="HA402" s="26"/>
      <c r="HB402" s="26"/>
      <c r="HC402" s="26"/>
      <c r="HD402" s="26"/>
      <c r="HE402" s="26"/>
      <c r="HF402" s="26"/>
      <c r="HG402" s="26"/>
      <c r="HH402" s="26"/>
      <c r="HI402" s="26"/>
      <c r="HJ402" s="26"/>
      <c r="HK402" s="26"/>
      <c r="HL402" s="26"/>
      <c r="HM402" s="26"/>
      <c r="HN402" s="26"/>
      <c r="HO402" s="26"/>
      <c r="HP402" s="26"/>
      <c r="HQ402" s="26"/>
      <c r="HR402" s="26"/>
      <c r="HS402" s="26"/>
      <c r="HT402" s="26"/>
      <c r="HU402" s="26"/>
      <c r="HV402" s="26"/>
      <c r="HW402" s="26"/>
      <c r="HX402" s="26"/>
      <c r="HY402" s="26"/>
      <c r="HZ402" s="26"/>
      <c r="IA402" s="26"/>
      <c r="IB402" s="26"/>
      <c r="IC402" s="26"/>
      <c r="ID402" s="26"/>
      <c r="IE402" s="26"/>
      <c r="IF402" s="26"/>
      <c r="IG402" s="26"/>
      <c r="IH402" s="26"/>
      <c r="II402" s="26"/>
      <c r="IJ402" s="26"/>
      <c r="IK402" s="26"/>
      <c r="IL402" s="26"/>
      <c r="IM402" s="26"/>
      <c r="IN402" s="26"/>
      <c r="IO402" s="26"/>
      <c r="IP402" s="26"/>
      <c r="IQ402" s="26"/>
      <c r="IR402" s="26"/>
      <c r="IS402" s="26"/>
      <c r="IT402" s="26"/>
      <c r="IU402" s="26"/>
      <c r="IV402" s="26"/>
    </row>
    <row r="403" spans="1:256" ht="12.75" customHeight="1" x14ac:dyDescent="0.25">
      <c r="A403" s="26"/>
      <c r="B403" s="26"/>
      <c r="C403" s="296"/>
      <c r="D403" s="363"/>
      <c r="E403" s="364"/>
      <c r="F403" s="364"/>
      <c r="G403" s="364"/>
      <c r="H403" s="364"/>
      <c r="I403" s="364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  <c r="DE403" s="26"/>
      <c r="DF403" s="26"/>
      <c r="DG403" s="26"/>
      <c r="DH403" s="26"/>
      <c r="DI403" s="26"/>
      <c r="DJ403" s="26"/>
      <c r="DK403" s="26"/>
      <c r="DL403" s="26"/>
      <c r="DM403" s="26"/>
      <c r="DN403" s="26"/>
      <c r="DO403" s="26"/>
      <c r="DP403" s="26"/>
      <c r="DQ403" s="26"/>
      <c r="DR403" s="26"/>
      <c r="DS403" s="26"/>
      <c r="DT403" s="26"/>
      <c r="DU403" s="26"/>
      <c r="DV403" s="26"/>
      <c r="DW403" s="26"/>
      <c r="DX403" s="26"/>
      <c r="DY403" s="26"/>
      <c r="DZ403" s="26"/>
      <c r="EA403" s="26"/>
      <c r="EB403" s="26"/>
      <c r="EC403" s="26"/>
      <c r="ED403" s="26"/>
      <c r="EE403" s="26"/>
      <c r="EF403" s="26"/>
      <c r="EG403" s="26"/>
      <c r="EH403" s="26"/>
      <c r="EI403" s="26"/>
      <c r="EJ403" s="26"/>
      <c r="EK403" s="26"/>
      <c r="EL403" s="26"/>
      <c r="EM403" s="26"/>
      <c r="EN403" s="26"/>
      <c r="EO403" s="26"/>
      <c r="EP403" s="26"/>
      <c r="EQ403" s="26"/>
      <c r="ER403" s="26"/>
      <c r="ES403" s="26"/>
      <c r="ET403" s="26"/>
      <c r="EU403" s="26"/>
      <c r="EV403" s="26"/>
      <c r="EW403" s="26"/>
      <c r="EX403" s="26"/>
      <c r="EY403" s="26"/>
      <c r="EZ403" s="26"/>
      <c r="FA403" s="26"/>
      <c r="FB403" s="26"/>
      <c r="FC403" s="26"/>
      <c r="FD403" s="26"/>
      <c r="FE403" s="26"/>
      <c r="FF403" s="26"/>
      <c r="FG403" s="26"/>
      <c r="FH403" s="26"/>
      <c r="FI403" s="26"/>
      <c r="FJ403" s="26"/>
      <c r="FK403" s="26"/>
      <c r="FL403" s="26"/>
      <c r="FM403" s="26"/>
      <c r="FN403" s="26"/>
      <c r="FO403" s="26"/>
      <c r="FP403" s="26"/>
      <c r="FQ403" s="26"/>
      <c r="FR403" s="26"/>
      <c r="FS403" s="26"/>
      <c r="FT403" s="26"/>
      <c r="FU403" s="26"/>
      <c r="FV403" s="26"/>
      <c r="FW403" s="26"/>
      <c r="FX403" s="26"/>
      <c r="FY403" s="26"/>
      <c r="FZ403" s="26"/>
      <c r="GA403" s="26"/>
      <c r="GB403" s="26"/>
      <c r="GC403" s="26"/>
      <c r="GD403" s="26"/>
      <c r="GE403" s="26"/>
      <c r="GF403" s="26"/>
      <c r="GG403" s="26"/>
      <c r="GH403" s="26"/>
      <c r="GI403" s="26"/>
      <c r="GJ403" s="26"/>
      <c r="GK403" s="26"/>
      <c r="GL403" s="26"/>
      <c r="GM403" s="26"/>
      <c r="GN403" s="26"/>
      <c r="GO403" s="26"/>
      <c r="GP403" s="26"/>
      <c r="GQ403" s="26"/>
      <c r="GR403" s="26"/>
      <c r="GS403" s="26"/>
      <c r="GT403" s="26"/>
      <c r="GU403" s="26"/>
      <c r="GV403" s="26"/>
      <c r="GW403" s="26"/>
      <c r="GX403" s="26"/>
      <c r="GY403" s="26"/>
      <c r="GZ403" s="26"/>
      <c r="HA403" s="26"/>
      <c r="HB403" s="26"/>
      <c r="HC403" s="26"/>
      <c r="HD403" s="26"/>
      <c r="HE403" s="26"/>
      <c r="HF403" s="26"/>
      <c r="HG403" s="26"/>
      <c r="HH403" s="26"/>
      <c r="HI403" s="26"/>
      <c r="HJ403" s="26"/>
      <c r="HK403" s="26"/>
      <c r="HL403" s="26"/>
      <c r="HM403" s="26"/>
      <c r="HN403" s="26"/>
      <c r="HO403" s="26"/>
      <c r="HP403" s="26"/>
      <c r="HQ403" s="26"/>
      <c r="HR403" s="26"/>
      <c r="HS403" s="26"/>
      <c r="HT403" s="26"/>
      <c r="HU403" s="26"/>
      <c r="HV403" s="26"/>
      <c r="HW403" s="26"/>
      <c r="HX403" s="26"/>
      <c r="HY403" s="26"/>
      <c r="HZ403" s="26"/>
      <c r="IA403" s="26"/>
      <c r="IB403" s="26"/>
      <c r="IC403" s="26"/>
      <c r="ID403" s="26"/>
      <c r="IE403" s="26"/>
      <c r="IF403" s="26"/>
      <c r="IG403" s="26"/>
      <c r="IH403" s="26"/>
      <c r="II403" s="26"/>
      <c r="IJ403" s="26"/>
      <c r="IK403" s="26"/>
      <c r="IL403" s="26"/>
      <c r="IM403" s="26"/>
      <c r="IN403" s="26"/>
      <c r="IO403" s="26"/>
      <c r="IP403" s="26"/>
      <c r="IQ403" s="26"/>
      <c r="IR403" s="26"/>
      <c r="IS403" s="26"/>
      <c r="IT403" s="26"/>
      <c r="IU403" s="26"/>
      <c r="IV403" s="26"/>
    </row>
    <row r="404" spans="1:256" ht="12.75" customHeight="1" x14ac:dyDescent="0.25">
      <c r="A404" s="26"/>
      <c r="B404" s="26"/>
      <c r="C404" s="296"/>
      <c r="D404" s="363"/>
      <c r="E404" s="364"/>
      <c r="F404" s="364"/>
      <c r="G404" s="364"/>
      <c r="H404" s="364"/>
      <c r="I404" s="364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  <c r="DE404" s="26"/>
      <c r="DF404" s="26"/>
      <c r="DG404" s="26"/>
      <c r="DH404" s="26"/>
      <c r="DI404" s="26"/>
      <c r="DJ404" s="26"/>
      <c r="DK404" s="26"/>
      <c r="DL404" s="26"/>
      <c r="DM404" s="26"/>
      <c r="DN404" s="26"/>
      <c r="DO404" s="26"/>
      <c r="DP404" s="26"/>
      <c r="DQ404" s="26"/>
      <c r="DR404" s="26"/>
      <c r="DS404" s="26"/>
      <c r="DT404" s="26"/>
      <c r="DU404" s="26"/>
      <c r="DV404" s="26"/>
      <c r="DW404" s="26"/>
      <c r="DX404" s="26"/>
      <c r="DY404" s="26"/>
      <c r="DZ404" s="26"/>
      <c r="EA404" s="26"/>
      <c r="EB404" s="26"/>
      <c r="EC404" s="26"/>
      <c r="ED404" s="26"/>
      <c r="EE404" s="26"/>
      <c r="EF404" s="26"/>
      <c r="EG404" s="26"/>
      <c r="EH404" s="26"/>
      <c r="EI404" s="26"/>
      <c r="EJ404" s="26"/>
      <c r="EK404" s="26"/>
      <c r="EL404" s="26"/>
      <c r="EM404" s="26"/>
      <c r="EN404" s="26"/>
      <c r="EO404" s="26"/>
      <c r="EP404" s="26"/>
      <c r="EQ404" s="26"/>
      <c r="ER404" s="26"/>
      <c r="ES404" s="26"/>
      <c r="ET404" s="26"/>
      <c r="EU404" s="26"/>
      <c r="EV404" s="26"/>
      <c r="EW404" s="26"/>
      <c r="EX404" s="26"/>
      <c r="EY404" s="26"/>
      <c r="EZ404" s="26"/>
      <c r="FA404" s="26"/>
      <c r="FB404" s="26"/>
      <c r="FC404" s="26"/>
      <c r="FD404" s="26"/>
      <c r="FE404" s="26"/>
      <c r="FF404" s="26"/>
      <c r="FG404" s="26"/>
      <c r="FH404" s="26"/>
      <c r="FI404" s="26"/>
      <c r="FJ404" s="26"/>
      <c r="FK404" s="26"/>
      <c r="FL404" s="26"/>
      <c r="FM404" s="26"/>
      <c r="FN404" s="26"/>
      <c r="FO404" s="26"/>
      <c r="FP404" s="26"/>
      <c r="FQ404" s="26"/>
      <c r="FR404" s="26"/>
      <c r="FS404" s="26"/>
      <c r="FT404" s="26"/>
      <c r="FU404" s="26"/>
      <c r="FV404" s="26"/>
      <c r="FW404" s="26"/>
      <c r="FX404" s="26"/>
      <c r="FY404" s="26"/>
      <c r="FZ404" s="26"/>
      <c r="GA404" s="26"/>
      <c r="GB404" s="26"/>
      <c r="GC404" s="26"/>
      <c r="GD404" s="26"/>
      <c r="GE404" s="26"/>
      <c r="GF404" s="26"/>
      <c r="GG404" s="26"/>
      <c r="GH404" s="26"/>
      <c r="GI404" s="26"/>
      <c r="GJ404" s="26"/>
      <c r="GK404" s="26"/>
      <c r="GL404" s="26"/>
      <c r="GM404" s="26"/>
      <c r="GN404" s="26"/>
      <c r="GO404" s="26"/>
      <c r="GP404" s="26"/>
      <c r="GQ404" s="26"/>
      <c r="GR404" s="26"/>
      <c r="GS404" s="26"/>
      <c r="GT404" s="26"/>
      <c r="GU404" s="26"/>
      <c r="GV404" s="26"/>
      <c r="GW404" s="26"/>
      <c r="GX404" s="26"/>
      <c r="GY404" s="26"/>
      <c r="GZ404" s="26"/>
      <c r="HA404" s="26"/>
      <c r="HB404" s="26"/>
      <c r="HC404" s="26"/>
      <c r="HD404" s="26"/>
      <c r="HE404" s="26"/>
      <c r="HF404" s="26"/>
      <c r="HG404" s="26"/>
      <c r="HH404" s="26"/>
      <c r="HI404" s="26"/>
      <c r="HJ404" s="26"/>
      <c r="HK404" s="26"/>
      <c r="HL404" s="26"/>
      <c r="HM404" s="26"/>
      <c r="HN404" s="26"/>
      <c r="HO404" s="26"/>
      <c r="HP404" s="26"/>
      <c r="HQ404" s="26"/>
      <c r="HR404" s="26"/>
      <c r="HS404" s="26"/>
      <c r="HT404" s="26"/>
      <c r="HU404" s="26"/>
      <c r="HV404" s="26"/>
      <c r="HW404" s="26"/>
      <c r="HX404" s="26"/>
      <c r="HY404" s="26"/>
      <c r="HZ404" s="26"/>
      <c r="IA404" s="26"/>
      <c r="IB404" s="26"/>
      <c r="IC404" s="26"/>
      <c r="ID404" s="26"/>
      <c r="IE404" s="26"/>
      <c r="IF404" s="26"/>
      <c r="IG404" s="26"/>
      <c r="IH404" s="26"/>
      <c r="II404" s="26"/>
      <c r="IJ404" s="26"/>
      <c r="IK404" s="26"/>
      <c r="IL404" s="26"/>
      <c r="IM404" s="26"/>
      <c r="IN404" s="26"/>
      <c r="IO404" s="26"/>
      <c r="IP404" s="26"/>
      <c r="IQ404" s="26"/>
      <c r="IR404" s="26"/>
      <c r="IS404" s="26"/>
      <c r="IT404" s="26"/>
      <c r="IU404" s="26"/>
      <c r="IV404" s="26"/>
    </row>
    <row r="405" spans="1:256" ht="12.75" customHeight="1" x14ac:dyDescent="0.25">
      <c r="A405" s="26"/>
      <c r="B405" s="26"/>
      <c r="C405" s="296"/>
      <c r="D405" s="363"/>
      <c r="E405" s="364"/>
      <c r="F405" s="364"/>
      <c r="G405" s="364"/>
      <c r="H405" s="364"/>
      <c r="I405" s="364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  <c r="DE405" s="26"/>
      <c r="DF405" s="26"/>
      <c r="DG405" s="26"/>
      <c r="DH405" s="26"/>
      <c r="DI405" s="26"/>
      <c r="DJ405" s="26"/>
      <c r="DK405" s="26"/>
      <c r="DL405" s="26"/>
      <c r="DM405" s="26"/>
      <c r="DN405" s="26"/>
      <c r="DO405" s="26"/>
      <c r="DP405" s="26"/>
      <c r="DQ405" s="26"/>
      <c r="DR405" s="26"/>
      <c r="DS405" s="26"/>
      <c r="DT405" s="26"/>
      <c r="DU405" s="26"/>
      <c r="DV405" s="26"/>
      <c r="DW405" s="26"/>
      <c r="DX405" s="26"/>
      <c r="DY405" s="26"/>
      <c r="DZ405" s="26"/>
      <c r="EA405" s="26"/>
      <c r="EB405" s="26"/>
      <c r="EC405" s="26"/>
      <c r="ED405" s="26"/>
      <c r="EE405" s="26"/>
      <c r="EF405" s="26"/>
      <c r="EG405" s="26"/>
      <c r="EH405" s="26"/>
      <c r="EI405" s="26"/>
      <c r="EJ405" s="26"/>
      <c r="EK405" s="26"/>
      <c r="EL405" s="26"/>
      <c r="EM405" s="26"/>
      <c r="EN405" s="26"/>
      <c r="EO405" s="26"/>
      <c r="EP405" s="26"/>
      <c r="EQ405" s="26"/>
      <c r="ER405" s="26"/>
      <c r="ES405" s="26"/>
      <c r="ET405" s="26"/>
      <c r="EU405" s="26"/>
      <c r="EV405" s="26"/>
      <c r="EW405" s="26"/>
      <c r="EX405" s="26"/>
      <c r="EY405" s="26"/>
      <c r="EZ405" s="26"/>
      <c r="FA405" s="26"/>
      <c r="FB405" s="26"/>
      <c r="FC405" s="26"/>
      <c r="FD405" s="26"/>
      <c r="FE405" s="26"/>
      <c r="FF405" s="26"/>
      <c r="FG405" s="26"/>
      <c r="FH405" s="26"/>
      <c r="FI405" s="26"/>
      <c r="FJ405" s="26"/>
      <c r="FK405" s="26"/>
      <c r="FL405" s="26"/>
      <c r="FM405" s="26"/>
      <c r="FN405" s="26"/>
      <c r="FO405" s="26"/>
      <c r="FP405" s="26"/>
      <c r="FQ405" s="26"/>
      <c r="FR405" s="26"/>
      <c r="FS405" s="26"/>
      <c r="FT405" s="26"/>
      <c r="FU405" s="26"/>
      <c r="FV405" s="26"/>
      <c r="FW405" s="26"/>
      <c r="FX405" s="26"/>
      <c r="FY405" s="26"/>
      <c r="FZ405" s="26"/>
      <c r="GA405" s="26"/>
      <c r="GB405" s="26"/>
      <c r="GC405" s="26"/>
      <c r="GD405" s="26"/>
      <c r="GE405" s="26"/>
      <c r="GF405" s="26"/>
      <c r="GG405" s="26"/>
      <c r="GH405" s="26"/>
      <c r="GI405" s="26"/>
      <c r="GJ405" s="26"/>
      <c r="GK405" s="26"/>
      <c r="GL405" s="26"/>
      <c r="GM405" s="26"/>
      <c r="GN405" s="26"/>
      <c r="GO405" s="26"/>
      <c r="GP405" s="26"/>
      <c r="GQ405" s="26"/>
      <c r="GR405" s="26"/>
      <c r="GS405" s="26"/>
      <c r="GT405" s="26"/>
      <c r="GU405" s="26"/>
      <c r="GV405" s="26"/>
      <c r="GW405" s="26"/>
      <c r="GX405" s="26"/>
      <c r="GY405" s="26"/>
      <c r="GZ405" s="26"/>
      <c r="HA405" s="26"/>
      <c r="HB405" s="26"/>
      <c r="HC405" s="26"/>
      <c r="HD405" s="26"/>
      <c r="HE405" s="26"/>
      <c r="HF405" s="26"/>
      <c r="HG405" s="26"/>
      <c r="HH405" s="26"/>
      <c r="HI405" s="26"/>
      <c r="HJ405" s="26"/>
      <c r="HK405" s="26"/>
      <c r="HL405" s="26"/>
      <c r="HM405" s="26"/>
      <c r="HN405" s="26"/>
      <c r="HO405" s="26"/>
      <c r="HP405" s="26"/>
      <c r="HQ405" s="26"/>
      <c r="HR405" s="26"/>
      <c r="HS405" s="26"/>
      <c r="HT405" s="26"/>
      <c r="HU405" s="26"/>
      <c r="HV405" s="26"/>
      <c r="HW405" s="26"/>
      <c r="HX405" s="26"/>
      <c r="HY405" s="26"/>
      <c r="HZ405" s="26"/>
      <c r="IA405" s="26"/>
      <c r="IB405" s="26"/>
      <c r="IC405" s="26"/>
      <c r="ID405" s="26"/>
      <c r="IE405" s="26"/>
      <c r="IF405" s="26"/>
      <c r="IG405" s="26"/>
      <c r="IH405" s="26"/>
      <c r="II405" s="26"/>
      <c r="IJ405" s="26"/>
      <c r="IK405" s="26"/>
      <c r="IL405" s="26"/>
      <c r="IM405" s="26"/>
      <c r="IN405" s="26"/>
      <c r="IO405" s="26"/>
      <c r="IP405" s="26"/>
      <c r="IQ405" s="26"/>
      <c r="IR405" s="26"/>
      <c r="IS405" s="26"/>
      <c r="IT405" s="26"/>
      <c r="IU405" s="26"/>
      <c r="IV405" s="26"/>
    </row>
    <row r="406" spans="1:256" ht="12.75" customHeight="1" x14ac:dyDescent="0.25">
      <c r="A406" s="26"/>
      <c r="B406" s="26"/>
      <c r="C406" s="296"/>
      <c r="D406" s="363"/>
      <c r="E406" s="364"/>
      <c r="F406" s="364"/>
      <c r="G406" s="364"/>
      <c r="H406" s="364"/>
      <c r="I406" s="364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  <c r="DE406" s="26"/>
      <c r="DF406" s="26"/>
      <c r="DG406" s="26"/>
      <c r="DH406" s="26"/>
      <c r="DI406" s="26"/>
      <c r="DJ406" s="26"/>
      <c r="DK406" s="26"/>
      <c r="DL406" s="26"/>
      <c r="DM406" s="26"/>
      <c r="DN406" s="26"/>
      <c r="DO406" s="26"/>
      <c r="DP406" s="26"/>
      <c r="DQ406" s="26"/>
      <c r="DR406" s="26"/>
      <c r="DS406" s="26"/>
      <c r="DT406" s="26"/>
      <c r="DU406" s="26"/>
      <c r="DV406" s="26"/>
      <c r="DW406" s="26"/>
      <c r="DX406" s="26"/>
      <c r="DY406" s="26"/>
      <c r="DZ406" s="26"/>
      <c r="EA406" s="26"/>
      <c r="EB406" s="26"/>
      <c r="EC406" s="26"/>
      <c r="ED406" s="26"/>
      <c r="EE406" s="26"/>
      <c r="EF406" s="26"/>
      <c r="EG406" s="26"/>
      <c r="EH406" s="26"/>
      <c r="EI406" s="26"/>
      <c r="EJ406" s="26"/>
      <c r="EK406" s="26"/>
      <c r="EL406" s="26"/>
      <c r="EM406" s="26"/>
      <c r="EN406" s="26"/>
      <c r="EO406" s="26"/>
      <c r="EP406" s="26"/>
      <c r="EQ406" s="26"/>
      <c r="ER406" s="26"/>
      <c r="ES406" s="26"/>
      <c r="ET406" s="26"/>
      <c r="EU406" s="26"/>
      <c r="EV406" s="26"/>
      <c r="EW406" s="26"/>
      <c r="EX406" s="26"/>
      <c r="EY406" s="26"/>
      <c r="EZ406" s="26"/>
      <c r="FA406" s="26"/>
      <c r="FB406" s="26"/>
      <c r="FC406" s="26"/>
      <c r="FD406" s="26"/>
      <c r="FE406" s="26"/>
      <c r="FF406" s="26"/>
      <c r="FG406" s="26"/>
      <c r="FH406" s="26"/>
      <c r="FI406" s="26"/>
      <c r="FJ406" s="26"/>
      <c r="FK406" s="26"/>
      <c r="FL406" s="26"/>
      <c r="FM406" s="26"/>
      <c r="FN406" s="26"/>
      <c r="FO406" s="26"/>
      <c r="FP406" s="26"/>
      <c r="FQ406" s="26"/>
      <c r="FR406" s="26"/>
      <c r="FS406" s="26"/>
      <c r="FT406" s="26"/>
      <c r="FU406" s="26"/>
      <c r="FV406" s="26"/>
      <c r="FW406" s="26"/>
      <c r="FX406" s="26"/>
      <c r="FY406" s="26"/>
      <c r="FZ406" s="26"/>
      <c r="GA406" s="26"/>
      <c r="GB406" s="26"/>
      <c r="GC406" s="26"/>
      <c r="GD406" s="26"/>
      <c r="GE406" s="26"/>
      <c r="GF406" s="26"/>
      <c r="GG406" s="26"/>
      <c r="GH406" s="26"/>
      <c r="GI406" s="26"/>
      <c r="GJ406" s="26"/>
      <c r="GK406" s="26"/>
      <c r="GL406" s="26"/>
      <c r="GM406" s="26"/>
      <c r="GN406" s="26"/>
      <c r="GO406" s="26"/>
      <c r="GP406" s="26"/>
      <c r="GQ406" s="26"/>
      <c r="GR406" s="26"/>
      <c r="GS406" s="26"/>
      <c r="GT406" s="26"/>
      <c r="GU406" s="26"/>
      <c r="GV406" s="26"/>
      <c r="GW406" s="26"/>
      <c r="GX406" s="26"/>
      <c r="GY406" s="26"/>
      <c r="GZ406" s="26"/>
      <c r="HA406" s="26"/>
      <c r="HB406" s="26"/>
      <c r="HC406" s="26"/>
      <c r="HD406" s="26"/>
      <c r="HE406" s="26"/>
      <c r="HF406" s="26"/>
      <c r="HG406" s="26"/>
      <c r="HH406" s="26"/>
      <c r="HI406" s="26"/>
      <c r="HJ406" s="26"/>
      <c r="HK406" s="26"/>
      <c r="HL406" s="26"/>
      <c r="HM406" s="26"/>
      <c r="HN406" s="26"/>
      <c r="HO406" s="26"/>
      <c r="HP406" s="26"/>
      <c r="HQ406" s="26"/>
      <c r="HR406" s="26"/>
      <c r="HS406" s="26"/>
      <c r="HT406" s="26"/>
      <c r="HU406" s="26"/>
      <c r="HV406" s="26"/>
      <c r="HW406" s="26"/>
      <c r="HX406" s="26"/>
      <c r="HY406" s="26"/>
      <c r="HZ406" s="26"/>
      <c r="IA406" s="26"/>
      <c r="IB406" s="26"/>
      <c r="IC406" s="26"/>
      <c r="ID406" s="26"/>
      <c r="IE406" s="26"/>
      <c r="IF406" s="26"/>
      <c r="IG406" s="26"/>
      <c r="IH406" s="26"/>
      <c r="II406" s="26"/>
      <c r="IJ406" s="26"/>
      <c r="IK406" s="26"/>
      <c r="IL406" s="26"/>
      <c r="IM406" s="26"/>
      <c r="IN406" s="26"/>
      <c r="IO406" s="26"/>
      <c r="IP406" s="26"/>
      <c r="IQ406" s="26"/>
      <c r="IR406" s="26"/>
      <c r="IS406" s="26"/>
      <c r="IT406" s="26"/>
      <c r="IU406" s="26"/>
      <c r="IV406" s="26"/>
    </row>
    <row r="407" spans="1:256" ht="12.75" customHeight="1" x14ac:dyDescent="0.25">
      <c r="A407" s="26"/>
      <c r="B407" s="26"/>
      <c r="C407" s="296"/>
      <c r="D407" s="363"/>
      <c r="E407" s="364"/>
      <c r="F407" s="364"/>
      <c r="G407" s="364"/>
      <c r="H407" s="364"/>
      <c r="I407" s="364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  <c r="DE407" s="26"/>
      <c r="DF407" s="26"/>
      <c r="DG407" s="26"/>
      <c r="DH407" s="26"/>
      <c r="DI407" s="26"/>
      <c r="DJ407" s="26"/>
      <c r="DK407" s="26"/>
      <c r="DL407" s="26"/>
      <c r="DM407" s="26"/>
      <c r="DN407" s="26"/>
      <c r="DO407" s="26"/>
      <c r="DP407" s="26"/>
      <c r="DQ407" s="26"/>
      <c r="DR407" s="26"/>
      <c r="DS407" s="26"/>
      <c r="DT407" s="26"/>
      <c r="DU407" s="26"/>
      <c r="DV407" s="26"/>
      <c r="DW407" s="26"/>
      <c r="DX407" s="26"/>
      <c r="DY407" s="26"/>
      <c r="DZ407" s="26"/>
      <c r="EA407" s="26"/>
      <c r="EB407" s="26"/>
      <c r="EC407" s="26"/>
      <c r="ED407" s="26"/>
      <c r="EE407" s="26"/>
      <c r="EF407" s="26"/>
      <c r="EG407" s="26"/>
      <c r="EH407" s="26"/>
      <c r="EI407" s="26"/>
      <c r="EJ407" s="26"/>
      <c r="EK407" s="26"/>
      <c r="EL407" s="26"/>
      <c r="EM407" s="26"/>
      <c r="EN407" s="26"/>
      <c r="EO407" s="26"/>
      <c r="EP407" s="26"/>
      <c r="EQ407" s="26"/>
      <c r="ER407" s="26"/>
      <c r="ES407" s="26"/>
      <c r="ET407" s="26"/>
      <c r="EU407" s="26"/>
      <c r="EV407" s="26"/>
      <c r="EW407" s="26"/>
      <c r="EX407" s="26"/>
      <c r="EY407" s="26"/>
      <c r="EZ407" s="26"/>
      <c r="FA407" s="26"/>
      <c r="FB407" s="26"/>
      <c r="FC407" s="26"/>
      <c r="FD407" s="26"/>
      <c r="FE407" s="26"/>
      <c r="FF407" s="26"/>
      <c r="FG407" s="26"/>
      <c r="FH407" s="26"/>
      <c r="FI407" s="26"/>
      <c r="FJ407" s="26"/>
      <c r="FK407" s="26"/>
      <c r="FL407" s="26"/>
      <c r="FM407" s="26"/>
      <c r="FN407" s="26"/>
      <c r="FO407" s="26"/>
      <c r="FP407" s="26"/>
      <c r="FQ407" s="26"/>
      <c r="FR407" s="26"/>
      <c r="FS407" s="26"/>
      <c r="FT407" s="26"/>
      <c r="FU407" s="26"/>
      <c r="FV407" s="26"/>
      <c r="FW407" s="26"/>
      <c r="FX407" s="26"/>
      <c r="FY407" s="26"/>
      <c r="FZ407" s="26"/>
      <c r="GA407" s="26"/>
      <c r="GB407" s="26"/>
      <c r="GC407" s="26"/>
      <c r="GD407" s="26"/>
      <c r="GE407" s="26"/>
      <c r="GF407" s="26"/>
      <c r="GG407" s="26"/>
      <c r="GH407" s="26"/>
      <c r="GI407" s="26"/>
      <c r="GJ407" s="26"/>
      <c r="GK407" s="26"/>
      <c r="GL407" s="26"/>
      <c r="GM407" s="26"/>
      <c r="GN407" s="26"/>
      <c r="GO407" s="26"/>
      <c r="GP407" s="26"/>
      <c r="GQ407" s="26"/>
      <c r="GR407" s="26"/>
      <c r="GS407" s="26"/>
      <c r="GT407" s="26"/>
      <c r="GU407" s="26"/>
      <c r="GV407" s="26"/>
      <c r="GW407" s="26"/>
      <c r="GX407" s="26"/>
      <c r="GY407" s="26"/>
      <c r="GZ407" s="26"/>
      <c r="HA407" s="26"/>
      <c r="HB407" s="26"/>
      <c r="HC407" s="26"/>
      <c r="HD407" s="26"/>
      <c r="HE407" s="26"/>
      <c r="HF407" s="26"/>
      <c r="HG407" s="26"/>
      <c r="HH407" s="26"/>
      <c r="HI407" s="26"/>
      <c r="HJ407" s="26"/>
      <c r="HK407" s="26"/>
      <c r="HL407" s="26"/>
      <c r="HM407" s="26"/>
      <c r="HN407" s="26"/>
      <c r="HO407" s="26"/>
      <c r="HP407" s="26"/>
      <c r="HQ407" s="26"/>
      <c r="HR407" s="26"/>
      <c r="HS407" s="26"/>
      <c r="HT407" s="26"/>
      <c r="HU407" s="26"/>
      <c r="HV407" s="26"/>
      <c r="HW407" s="26"/>
      <c r="HX407" s="26"/>
      <c r="HY407" s="26"/>
      <c r="HZ407" s="26"/>
      <c r="IA407" s="26"/>
      <c r="IB407" s="26"/>
      <c r="IC407" s="26"/>
      <c r="ID407" s="26"/>
      <c r="IE407" s="26"/>
      <c r="IF407" s="26"/>
      <c r="IG407" s="26"/>
      <c r="IH407" s="26"/>
      <c r="II407" s="26"/>
      <c r="IJ407" s="26"/>
      <c r="IK407" s="26"/>
      <c r="IL407" s="26"/>
      <c r="IM407" s="26"/>
      <c r="IN407" s="26"/>
      <c r="IO407" s="26"/>
      <c r="IP407" s="26"/>
      <c r="IQ407" s="26"/>
      <c r="IR407" s="26"/>
      <c r="IS407" s="26"/>
      <c r="IT407" s="26"/>
      <c r="IU407" s="26"/>
      <c r="IV407" s="26"/>
    </row>
    <row r="408" spans="1:256" ht="12.75" customHeight="1" x14ac:dyDescent="0.25">
      <c r="A408" s="26"/>
      <c r="B408" s="26"/>
      <c r="C408" s="296"/>
      <c r="D408" s="363"/>
      <c r="E408" s="364"/>
      <c r="F408" s="364"/>
      <c r="G408" s="364"/>
      <c r="H408" s="364"/>
      <c r="I408" s="364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  <c r="DE408" s="26"/>
      <c r="DF408" s="26"/>
      <c r="DG408" s="26"/>
      <c r="DH408" s="26"/>
      <c r="DI408" s="26"/>
      <c r="DJ408" s="26"/>
      <c r="DK408" s="26"/>
      <c r="DL408" s="26"/>
      <c r="DM408" s="26"/>
      <c r="DN408" s="26"/>
      <c r="DO408" s="26"/>
      <c r="DP408" s="26"/>
      <c r="DQ408" s="26"/>
      <c r="DR408" s="26"/>
      <c r="DS408" s="26"/>
      <c r="DT408" s="26"/>
      <c r="DU408" s="26"/>
      <c r="DV408" s="26"/>
      <c r="DW408" s="26"/>
      <c r="DX408" s="26"/>
      <c r="DY408" s="26"/>
      <c r="DZ408" s="26"/>
      <c r="EA408" s="26"/>
      <c r="EB408" s="26"/>
      <c r="EC408" s="26"/>
      <c r="ED408" s="26"/>
      <c r="EE408" s="26"/>
      <c r="EF408" s="26"/>
      <c r="EG408" s="26"/>
      <c r="EH408" s="26"/>
      <c r="EI408" s="26"/>
      <c r="EJ408" s="26"/>
      <c r="EK408" s="26"/>
      <c r="EL408" s="26"/>
      <c r="EM408" s="26"/>
      <c r="EN408" s="26"/>
      <c r="EO408" s="26"/>
      <c r="EP408" s="26"/>
      <c r="EQ408" s="26"/>
      <c r="ER408" s="26"/>
      <c r="ES408" s="26"/>
      <c r="ET408" s="26"/>
      <c r="EU408" s="26"/>
      <c r="EV408" s="26"/>
      <c r="EW408" s="26"/>
      <c r="EX408" s="26"/>
      <c r="EY408" s="26"/>
      <c r="EZ408" s="26"/>
      <c r="FA408" s="26"/>
      <c r="FB408" s="26"/>
      <c r="FC408" s="26"/>
      <c r="FD408" s="26"/>
      <c r="FE408" s="26"/>
      <c r="FF408" s="26"/>
      <c r="FG408" s="26"/>
      <c r="FH408" s="26"/>
      <c r="FI408" s="26"/>
      <c r="FJ408" s="26"/>
      <c r="FK408" s="26"/>
      <c r="FL408" s="26"/>
      <c r="FM408" s="26"/>
      <c r="FN408" s="26"/>
      <c r="FO408" s="26"/>
      <c r="FP408" s="26"/>
      <c r="FQ408" s="26"/>
      <c r="FR408" s="26"/>
      <c r="FS408" s="26"/>
      <c r="FT408" s="26"/>
      <c r="FU408" s="26"/>
      <c r="FV408" s="26"/>
      <c r="FW408" s="26"/>
      <c r="FX408" s="26"/>
      <c r="FY408" s="26"/>
      <c r="FZ408" s="26"/>
      <c r="GA408" s="26"/>
      <c r="GB408" s="26"/>
      <c r="GC408" s="26"/>
      <c r="GD408" s="26"/>
      <c r="GE408" s="26"/>
      <c r="GF408" s="26"/>
      <c r="GG408" s="26"/>
      <c r="GH408" s="26"/>
      <c r="GI408" s="26"/>
      <c r="GJ408" s="26"/>
      <c r="GK408" s="26"/>
      <c r="GL408" s="26"/>
      <c r="GM408" s="26"/>
      <c r="GN408" s="26"/>
      <c r="GO408" s="26"/>
      <c r="GP408" s="26"/>
      <c r="GQ408" s="26"/>
      <c r="GR408" s="26"/>
      <c r="GS408" s="26"/>
      <c r="GT408" s="26"/>
      <c r="GU408" s="26"/>
      <c r="GV408" s="26"/>
      <c r="GW408" s="26"/>
      <c r="GX408" s="26"/>
      <c r="GY408" s="26"/>
      <c r="GZ408" s="26"/>
      <c r="HA408" s="26"/>
      <c r="HB408" s="26"/>
      <c r="HC408" s="26"/>
      <c r="HD408" s="26"/>
      <c r="HE408" s="26"/>
      <c r="HF408" s="26"/>
      <c r="HG408" s="26"/>
      <c r="HH408" s="26"/>
      <c r="HI408" s="26"/>
      <c r="HJ408" s="26"/>
      <c r="HK408" s="26"/>
      <c r="HL408" s="26"/>
      <c r="HM408" s="26"/>
      <c r="HN408" s="26"/>
      <c r="HO408" s="26"/>
      <c r="HP408" s="26"/>
      <c r="HQ408" s="26"/>
      <c r="HR408" s="26"/>
      <c r="HS408" s="26"/>
      <c r="HT408" s="26"/>
      <c r="HU408" s="26"/>
      <c r="HV408" s="26"/>
      <c r="HW408" s="26"/>
      <c r="HX408" s="26"/>
      <c r="HY408" s="26"/>
      <c r="HZ408" s="26"/>
      <c r="IA408" s="26"/>
      <c r="IB408" s="26"/>
      <c r="IC408" s="26"/>
      <c r="ID408" s="26"/>
      <c r="IE408" s="26"/>
      <c r="IF408" s="26"/>
      <c r="IG408" s="26"/>
      <c r="IH408" s="26"/>
      <c r="II408" s="26"/>
      <c r="IJ408" s="26"/>
      <c r="IK408" s="26"/>
      <c r="IL408" s="26"/>
      <c r="IM408" s="26"/>
      <c r="IN408" s="26"/>
      <c r="IO408" s="26"/>
      <c r="IP408" s="26"/>
      <c r="IQ408" s="26"/>
      <c r="IR408" s="26"/>
      <c r="IS408" s="26"/>
      <c r="IT408" s="26"/>
      <c r="IU408" s="26"/>
      <c r="IV408" s="26"/>
    </row>
    <row r="409" spans="1:256" ht="12.75" customHeight="1" x14ac:dyDescent="0.25">
      <c r="A409" s="26"/>
      <c r="B409" s="26"/>
      <c r="C409" s="296"/>
      <c r="D409" s="363"/>
      <c r="E409" s="364"/>
      <c r="F409" s="364"/>
      <c r="G409" s="364"/>
      <c r="H409" s="364"/>
      <c r="I409" s="364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  <c r="DE409" s="26"/>
      <c r="DF409" s="26"/>
      <c r="DG409" s="26"/>
      <c r="DH409" s="26"/>
      <c r="DI409" s="26"/>
      <c r="DJ409" s="26"/>
      <c r="DK409" s="26"/>
      <c r="DL409" s="26"/>
      <c r="DM409" s="26"/>
      <c r="DN409" s="26"/>
      <c r="DO409" s="26"/>
      <c r="DP409" s="26"/>
      <c r="DQ409" s="26"/>
      <c r="DR409" s="26"/>
      <c r="DS409" s="26"/>
      <c r="DT409" s="26"/>
      <c r="DU409" s="26"/>
      <c r="DV409" s="26"/>
      <c r="DW409" s="26"/>
      <c r="DX409" s="26"/>
      <c r="DY409" s="26"/>
      <c r="DZ409" s="26"/>
      <c r="EA409" s="26"/>
      <c r="EB409" s="26"/>
      <c r="EC409" s="26"/>
      <c r="ED409" s="26"/>
      <c r="EE409" s="26"/>
      <c r="EF409" s="26"/>
      <c r="EG409" s="26"/>
      <c r="EH409" s="26"/>
      <c r="EI409" s="26"/>
      <c r="EJ409" s="26"/>
      <c r="EK409" s="26"/>
      <c r="EL409" s="26"/>
      <c r="EM409" s="26"/>
      <c r="EN409" s="26"/>
      <c r="EO409" s="26"/>
      <c r="EP409" s="26"/>
      <c r="EQ409" s="26"/>
      <c r="ER409" s="26"/>
      <c r="ES409" s="26"/>
      <c r="ET409" s="26"/>
      <c r="EU409" s="26"/>
      <c r="EV409" s="26"/>
      <c r="EW409" s="26"/>
      <c r="EX409" s="26"/>
      <c r="EY409" s="26"/>
      <c r="EZ409" s="26"/>
      <c r="FA409" s="26"/>
      <c r="FB409" s="26"/>
      <c r="FC409" s="26"/>
      <c r="FD409" s="26"/>
      <c r="FE409" s="26"/>
      <c r="FF409" s="26"/>
      <c r="FG409" s="26"/>
      <c r="FH409" s="26"/>
      <c r="FI409" s="26"/>
      <c r="FJ409" s="26"/>
      <c r="FK409" s="26"/>
      <c r="FL409" s="26"/>
      <c r="FM409" s="26"/>
      <c r="FN409" s="26"/>
      <c r="FO409" s="26"/>
      <c r="FP409" s="26"/>
      <c r="FQ409" s="26"/>
      <c r="FR409" s="26"/>
      <c r="FS409" s="26"/>
      <c r="FT409" s="26"/>
      <c r="FU409" s="26"/>
      <c r="FV409" s="26"/>
      <c r="FW409" s="26"/>
      <c r="FX409" s="26"/>
      <c r="FY409" s="26"/>
      <c r="FZ409" s="26"/>
      <c r="GA409" s="26"/>
      <c r="GB409" s="26"/>
      <c r="GC409" s="26"/>
      <c r="GD409" s="26"/>
      <c r="GE409" s="26"/>
      <c r="GF409" s="26"/>
      <c r="GG409" s="26"/>
      <c r="GH409" s="26"/>
      <c r="GI409" s="26"/>
      <c r="GJ409" s="26"/>
      <c r="GK409" s="26"/>
      <c r="GL409" s="26"/>
      <c r="GM409" s="26"/>
      <c r="GN409" s="26"/>
      <c r="GO409" s="26"/>
      <c r="GP409" s="26"/>
      <c r="GQ409" s="26"/>
      <c r="GR409" s="26"/>
      <c r="GS409" s="26"/>
      <c r="GT409" s="26"/>
      <c r="GU409" s="26"/>
      <c r="GV409" s="26"/>
      <c r="GW409" s="26"/>
      <c r="GX409" s="26"/>
      <c r="GY409" s="26"/>
      <c r="GZ409" s="26"/>
      <c r="HA409" s="26"/>
      <c r="HB409" s="26"/>
      <c r="HC409" s="26"/>
      <c r="HD409" s="26"/>
      <c r="HE409" s="26"/>
      <c r="HF409" s="26"/>
      <c r="HG409" s="26"/>
      <c r="HH409" s="26"/>
      <c r="HI409" s="26"/>
      <c r="HJ409" s="26"/>
      <c r="HK409" s="26"/>
      <c r="HL409" s="26"/>
      <c r="HM409" s="26"/>
      <c r="HN409" s="26"/>
      <c r="HO409" s="26"/>
      <c r="HP409" s="26"/>
      <c r="HQ409" s="26"/>
      <c r="HR409" s="26"/>
      <c r="HS409" s="26"/>
      <c r="HT409" s="26"/>
      <c r="HU409" s="26"/>
      <c r="HV409" s="26"/>
      <c r="HW409" s="26"/>
      <c r="HX409" s="26"/>
      <c r="HY409" s="26"/>
      <c r="HZ409" s="26"/>
      <c r="IA409" s="26"/>
      <c r="IB409" s="26"/>
      <c r="IC409" s="26"/>
      <c r="ID409" s="26"/>
      <c r="IE409" s="26"/>
      <c r="IF409" s="26"/>
      <c r="IG409" s="26"/>
      <c r="IH409" s="26"/>
      <c r="II409" s="26"/>
      <c r="IJ409" s="26"/>
      <c r="IK409" s="26"/>
      <c r="IL409" s="26"/>
      <c r="IM409" s="26"/>
      <c r="IN409" s="26"/>
      <c r="IO409" s="26"/>
      <c r="IP409" s="26"/>
      <c r="IQ409" s="26"/>
      <c r="IR409" s="26"/>
      <c r="IS409" s="26"/>
      <c r="IT409" s="26"/>
      <c r="IU409" s="26"/>
      <c r="IV409" s="26"/>
    </row>
    <row r="410" spans="1:256" ht="12.75" customHeight="1" x14ac:dyDescent="0.25">
      <c r="A410" s="26"/>
      <c r="B410" s="26"/>
      <c r="C410" s="296"/>
      <c r="D410" s="363"/>
      <c r="E410" s="364"/>
      <c r="F410" s="364"/>
      <c r="G410" s="364"/>
      <c r="H410" s="364"/>
      <c r="I410" s="364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  <c r="DE410" s="26"/>
      <c r="DF410" s="26"/>
      <c r="DG410" s="26"/>
      <c r="DH410" s="26"/>
      <c r="DI410" s="26"/>
      <c r="DJ410" s="26"/>
      <c r="DK410" s="26"/>
      <c r="DL410" s="26"/>
      <c r="DM410" s="26"/>
      <c r="DN410" s="26"/>
      <c r="DO410" s="26"/>
      <c r="DP410" s="26"/>
      <c r="DQ410" s="26"/>
      <c r="DR410" s="26"/>
      <c r="DS410" s="26"/>
      <c r="DT410" s="26"/>
      <c r="DU410" s="26"/>
      <c r="DV410" s="26"/>
      <c r="DW410" s="26"/>
      <c r="DX410" s="26"/>
      <c r="DY410" s="26"/>
      <c r="DZ410" s="26"/>
      <c r="EA410" s="26"/>
      <c r="EB410" s="26"/>
      <c r="EC410" s="26"/>
      <c r="ED410" s="26"/>
      <c r="EE410" s="26"/>
      <c r="EF410" s="26"/>
      <c r="EG410" s="26"/>
      <c r="EH410" s="26"/>
      <c r="EI410" s="26"/>
      <c r="EJ410" s="26"/>
      <c r="EK410" s="26"/>
      <c r="EL410" s="26"/>
      <c r="EM410" s="26"/>
      <c r="EN410" s="26"/>
      <c r="EO410" s="26"/>
      <c r="EP410" s="26"/>
      <c r="EQ410" s="26"/>
      <c r="ER410" s="26"/>
      <c r="ES410" s="26"/>
      <c r="ET410" s="26"/>
      <c r="EU410" s="26"/>
      <c r="EV410" s="26"/>
      <c r="EW410" s="26"/>
      <c r="EX410" s="26"/>
      <c r="EY410" s="26"/>
      <c r="EZ410" s="26"/>
      <c r="FA410" s="26"/>
      <c r="FB410" s="26"/>
      <c r="FC410" s="26"/>
      <c r="FD410" s="26"/>
      <c r="FE410" s="26"/>
      <c r="FF410" s="26"/>
      <c r="FG410" s="26"/>
      <c r="FH410" s="26"/>
      <c r="FI410" s="26"/>
      <c r="FJ410" s="26"/>
      <c r="FK410" s="26"/>
      <c r="FL410" s="26"/>
      <c r="FM410" s="26"/>
      <c r="FN410" s="26"/>
      <c r="FO410" s="26"/>
      <c r="FP410" s="26"/>
      <c r="FQ410" s="26"/>
      <c r="FR410" s="26"/>
      <c r="FS410" s="26"/>
      <c r="FT410" s="26"/>
      <c r="FU410" s="26"/>
      <c r="FV410" s="26"/>
      <c r="FW410" s="26"/>
      <c r="FX410" s="26"/>
      <c r="FY410" s="26"/>
      <c r="FZ410" s="26"/>
      <c r="GA410" s="26"/>
      <c r="GB410" s="26"/>
      <c r="GC410" s="26"/>
      <c r="GD410" s="26"/>
      <c r="GE410" s="26"/>
      <c r="GF410" s="26"/>
      <c r="GG410" s="26"/>
      <c r="GH410" s="26"/>
      <c r="GI410" s="26"/>
      <c r="GJ410" s="26"/>
      <c r="GK410" s="26"/>
      <c r="GL410" s="26"/>
      <c r="GM410" s="26"/>
      <c r="GN410" s="26"/>
      <c r="GO410" s="26"/>
      <c r="GP410" s="26"/>
      <c r="GQ410" s="26"/>
      <c r="GR410" s="26"/>
      <c r="GS410" s="26"/>
      <c r="GT410" s="26"/>
      <c r="GU410" s="26"/>
      <c r="GV410" s="26"/>
      <c r="GW410" s="26"/>
      <c r="GX410" s="26"/>
      <c r="GY410" s="26"/>
      <c r="GZ410" s="26"/>
      <c r="HA410" s="26"/>
      <c r="HB410" s="26"/>
      <c r="HC410" s="26"/>
      <c r="HD410" s="26"/>
      <c r="HE410" s="26"/>
      <c r="HF410" s="26"/>
      <c r="HG410" s="26"/>
      <c r="HH410" s="26"/>
      <c r="HI410" s="26"/>
      <c r="HJ410" s="26"/>
      <c r="HK410" s="26"/>
      <c r="HL410" s="26"/>
      <c r="HM410" s="26"/>
      <c r="HN410" s="26"/>
      <c r="HO410" s="26"/>
      <c r="HP410" s="26"/>
      <c r="HQ410" s="26"/>
      <c r="HR410" s="26"/>
      <c r="HS410" s="26"/>
      <c r="HT410" s="26"/>
      <c r="HU410" s="26"/>
      <c r="HV410" s="26"/>
      <c r="HW410" s="26"/>
      <c r="HX410" s="26"/>
      <c r="HY410" s="26"/>
      <c r="HZ410" s="26"/>
      <c r="IA410" s="26"/>
      <c r="IB410" s="26"/>
      <c r="IC410" s="26"/>
      <c r="ID410" s="26"/>
      <c r="IE410" s="26"/>
      <c r="IF410" s="26"/>
      <c r="IG410" s="26"/>
      <c r="IH410" s="26"/>
      <c r="II410" s="26"/>
      <c r="IJ410" s="26"/>
      <c r="IK410" s="26"/>
      <c r="IL410" s="26"/>
      <c r="IM410" s="26"/>
      <c r="IN410" s="26"/>
      <c r="IO410" s="26"/>
      <c r="IP410" s="26"/>
      <c r="IQ410" s="26"/>
      <c r="IR410" s="26"/>
      <c r="IS410" s="26"/>
      <c r="IT410" s="26"/>
      <c r="IU410" s="26"/>
      <c r="IV410" s="26"/>
    </row>
    <row r="411" spans="1:256" ht="12.75" customHeight="1" x14ac:dyDescent="0.25">
      <c r="A411" s="26"/>
      <c r="B411" s="26"/>
      <c r="C411" s="296"/>
      <c r="D411" s="363"/>
      <c r="E411" s="364"/>
      <c r="F411" s="364"/>
      <c r="G411" s="364"/>
      <c r="H411" s="364"/>
      <c r="I411" s="364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  <c r="DE411" s="26"/>
      <c r="DF411" s="26"/>
      <c r="DG411" s="26"/>
      <c r="DH411" s="26"/>
      <c r="DI411" s="26"/>
      <c r="DJ411" s="26"/>
      <c r="DK411" s="26"/>
      <c r="DL411" s="26"/>
      <c r="DM411" s="26"/>
      <c r="DN411" s="26"/>
      <c r="DO411" s="26"/>
      <c r="DP411" s="26"/>
      <c r="DQ411" s="26"/>
      <c r="DR411" s="26"/>
      <c r="DS411" s="26"/>
      <c r="DT411" s="26"/>
      <c r="DU411" s="26"/>
      <c r="DV411" s="26"/>
      <c r="DW411" s="26"/>
      <c r="DX411" s="26"/>
      <c r="DY411" s="26"/>
      <c r="DZ411" s="26"/>
      <c r="EA411" s="26"/>
      <c r="EB411" s="26"/>
      <c r="EC411" s="26"/>
      <c r="ED411" s="26"/>
      <c r="EE411" s="26"/>
      <c r="EF411" s="26"/>
      <c r="EG411" s="26"/>
      <c r="EH411" s="26"/>
      <c r="EI411" s="26"/>
      <c r="EJ411" s="26"/>
      <c r="EK411" s="26"/>
      <c r="EL411" s="26"/>
      <c r="EM411" s="26"/>
      <c r="EN411" s="26"/>
      <c r="EO411" s="26"/>
      <c r="EP411" s="26"/>
      <c r="EQ411" s="26"/>
      <c r="ER411" s="26"/>
      <c r="ES411" s="26"/>
      <c r="ET411" s="26"/>
      <c r="EU411" s="26"/>
      <c r="EV411" s="26"/>
      <c r="EW411" s="26"/>
      <c r="EX411" s="26"/>
      <c r="EY411" s="26"/>
      <c r="EZ411" s="26"/>
      <c r="FA411" s="26"/>
      <c r="FB411" s="26"/>
      <c r="FC411" s="26"/>
      <c r="FD411" s="26"/>
      <c r="FE411" s="26"/>
      <c r="FF411" s="26"/>
      <c r="FG411" s="26"/>
      <c r="FH411" s="26"/>
      <c r="FI411" s="26"/>
      <c r="FJ411" s="26"/>
      <c r="FK411" s="26"/>
      <c r="FL411" s="26"/>
      <c r="FM411" s="26"/>
      <c r="FN411" s="26"/>
      <c r="FO411" s="26"/>
      <c r="FP411" s="26"/>
      <c r="FQ411" s="26"/>
      <c r="FR411" s="26"/>
      <c r="FS411" s="26"/>
      <c r="FT411" s="26"/>
      <c r="FU411" s="26"/>
      <c r="FV411" s="26"/>
      <c r="FW411" s="26"/>
      <c r="FX411" s="26"/>
      <c r="FY411" s="26"/>
      <c r="FZ411" s="26"/>
      <c r="GA411" s="26"/>
      <c r="GB411" s="26"/>
      <c r="GC411" s="26"/>
      <c r="GD411" s="26"/>
      <c r="GE411" s="26"/>
      <c r="GF411" s="26"/>
      <c r="GG411" s="26"/>
      <c r="GH411" s="26"/>
      <c r="GI411" s="26"/>
      <c r="GJ411" s="26"/>
      <c r="GK411" s="26"/>
      <c r="GL411" s="26"/>
      <c r="GM411" s="26"/>
      <c r="GN411" s="26"/>
      <c r="GO411" s="26"/>
      <c r="GP411" s="26"/>
      <c r="GQ411" s="26"/>
      <c r="GR411" s="26"/>
      <c r="GS411" s="26"/>
      <c r="GT411" s="26"/>
      <c r="GU411" s="26"/>
      <c r="GV411" s="26"/>
      <c r="GW411" s="26"/>
      <c r="GX411" s="26"/>
      <c r="GY411" s="26"/>
      <c r="GZ411" s="26"/>
      <c r="HA411" s="26"/>
      <c r="HB411" s="26"/>
      <c r="HC411" s="26"/>
      <c r="HD411" s="26"/>
      <c r="HE411" s="26"/>
      <c r="HF411" s="26"/>
      <c r="HG411" s="26"/>
      <c r="HH411" s="26"/>
      <c r="HI411" s="26"/>
      <c r="HJ411" s="26"/>
      <c r="HK411" s="26"/>
      <c r="HL411" s="26"/>
      <c r="HM411" s="26"/>
      <c r="HN411" s="26"/>
      <c r="HO411" s="26"/>
      <c r="HP411" s="26"/>
      <c r="HQ411" s="26"/>
      <c r="HR411" s="26"/>
      <c r="HS411" s="26"/>
      <c r="HT411" s="26"/>
      <c r="HU411" s="26"/>
      <c r="HV411" s="26"/>
      <c r="HW411" s="26"/>
      <c r="HX411" s="26"/>
      <c r="HY411" s="26"/>
      <c r="HZ411" s="26"/>
      <c r="IA411" s="26"/>
      <c r="IB411" s="26"/>
      <c r="IC411" s="26"/>
      <c r="ID411" s="26"/>
      <c r="IE411" s="26"/>
      <c r="IF411" s="26"/>
      <c r="IG411" s="26"/>
      <c r="IH411" s="26"/>
      <c r="II411" s="26"/>
      <c r="IJ411" s="26"/>
      <c r="IK411" s="26"/>
      <c r="IL411" s="26"/>
      <c r="IM411" s="26"/>
      <c r="IN411" s="26"/>
      <c r="IO411" s="26"/>
      <c r="IP411" s="26"/>
      <c r="IQ411" s="26"/>
      <c r="IR411" s="26"/>
      <c r="IS411" s="26"/>
      <c r="IT411" s="26"/>
      <c r="IU411" s="26"/>
      <c r="IV411" s="26"/>
    </row>
    <row r="412" spans="1:256" ht="12.75" customHeight="1" x14ac:dyDescent="0.25">
      <c r="A412" s="26"/>
      <c r="B412" s="26"/>
      <c r="C412" s="296"/>
      <c r="D412" s="363"/>
      <c r="E412" s="364"/>
      <c r="F412" s="364"/>
      <c r="G412" s="364"/>
      <c r="H412" s="364"/>
      <c r="I412" s="364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  <c r="DE412" s="26"/>
      <c r="DF412" s="26"/>
      <c r="DG412" s="26"/>
      <c r="DH412" s="26"/>
      <c r="DI412" s="26"/>
      <c r="DJ412" s="26"/>
      <c r="DK412" s="26"/>
      <c r="DL412" s="26"/>
      <c r="DM412" s="26"/>
      <c r="DN412" s="26"/>
      <c r="DO412" s="26"/>
      <c r="DP412" s="26"/>
      <c r="DQ412" s="26"/>
      <c r="DR412" s="26"/>
      <c r="DS412" s="26"/>
      <c r="DT412" s="26"/>
      <c r="DU412" s="26"/>
      <c r="DV412" s="26"/>
      <c r="DW412" s="26"/>
      <c r="DX412" s="26"/>
      <c r="DY412" s="26"/>
      <c r="DZ412" s="26"/>
      <c r="EA412" s="26"/>
      <c r="EB412" s="26"/>
      <c r="EC412" s="26"/>
      <c r="ED412" s="26"/>
      <c r="EE412" s="26"/>
      <c r="EF412" s="26"/>
      <c r="EG412" s="26"/>
      <c r="EH412" s="26"/>
      <c r="EI412" s="26"/>
      <c r="EJ412" s="26"/>
      <c r="EK412" s="26"/>
      <c r="EL412" s="26"/>
      <c r="EM412" s="26"/>
      <c r="EN412" s="26"/>
      <c r="EO412" s="26"/>
      <c r="EP412" s="26"/>
      <c r="EQ412" s="26"/>
      <c r="ER412" s="26"/>
      <c r="ES412" s="26"/>
      <c r="ET412" s="26"/>
      <c r="EU412" s="26"/>
      <c r="EV412" s="26"/>
      <c r="EW412" s="26"/>
      <c r="EX412" s="26"/>
      <c r="EY412" s="26"/>
      <c r="EZ412" s="26"/>
      <c r="FA412" s="26"/>
      <c r="FB412" s="26"/>
      <c r="FC412" s="26"/>
      <c r="FD412" s="26"/>
      <c r="FE412" s="26"/>
      <c r="FF412" s="26"/>
      <c r="FG412" s="26"/>
      <c r="FH412" s="26"/>
      <c r="FI412" s="26"/>
      <c r="FJ412" s="26"/>
      <c r="FK412" s="26"/>
      <c r="FL412" s="26"/>
      <c r="FM412" s="26"/>
      <c r="FN412" s="26"/>
      <c r="FO412" s="26"/>
      <c r="FP412" s="26"/>
      <c r="FQ412" s="26"/>
      <c r="FR412" s="26"/>
      <c r="FS412" s="26"/>
      <c r="FT412" s="26"/>
      <c r="FU412" s="26"/>
      <c r="FV412" s="26"/>
      <c r="FW412" s="26"/>
      <c r="FX412" s="26"/>
      <c r="FY412" s="26"/>
      <c r="FZ412" s="26"/>
      <c r="GA412" s="26"/>
      <c r="GB412" s="26"/>
      <c r="GC412" s="26"/>
      <c r="GD412" s="26"/>
      <c r="GE412" s="26"/>
      <c r="GF412" s="26"/>
      <c r="GG412" s="26"/>
      <c r="GH412" s="26"/>
      <c r="GI412" s="26"/>
      <c r="GJ412" s="26"/>
      <c r="GK412" s="26"/>
      <c r="GL412" s="26"/>
      <c r="GM412" s="26"/>
      <c r="GN412" s="26"/>
      <c r="GO412" s="26"/>
      <c r="GP412" s="26"/>
      <c r="GQ412" s="26"/>
      <c r="GR412" s="26"/>
      <c r="GS412" s="26"/>
      <c r="GT412" s="26"/>
      <c r="GU412" s="26"/>
      <c r="GV412" s="26"/>
      <c r="GW412" s="26"/>
      <c r="GX412" s="26"/>
      <c r="GY412" s="26"/>
      <c r="GZ412" s="26"/>
      <c r="HA412" s="26"/>
      <c r="HB412" s="26"/>
      <c r="HC412" s="26"/>
      <c r="HD412" s="26"/>
      <c r="HE412" s="26"/>
      <c r="HF412" s="26"/>
      <c r="HG412" s="26"/>
      <c r="HH412" s="26"/>
      <c r="HI412" s="26"/>
      <c r="HJ412" s="26"/>
      <c r="HK412" s="26"/>
      <c r="HL412" s="26"/>
      <c r="HM412" s="26"/>
      <c r="HN412" s="26"/>
      <c r="HO412" s="26"/>
      <c r="HP412" s="26"/>
      <c r="HQ412" s="26"/>
      <c r="HR412" s="26"/>
      <c r="HS412" s="26"/>
      <c r="HT412" s="26"/>
      <c r="HU412" s="26"/>
      <c r="HV412" s="26"/>
      <c r="HW412" s="26"/>
      <c r="HX412" s="26"/>
      <c r="HY412" s="26"/>
      <c r="HZ412" s="26"/>
      <c r="IA412" s="26"/>
      <c r="IB412" s="26"/>
      <c r="IC412" s="26"/>
      <c r="ID412" s="26"/>
      <c r="IE412" s="26"/>
      <c r="IF412" s="26"/>
      <c r="IG412" s="26"/>
      <c r="IH412" s="26"/>
      <c r="II412" s="26"/>
      <c r="IJ412" s="26"/>
      <c r="IK412" s="26"/>
      <c r="IL412" s="26"/>
      <c r="IM412" s="26"/>
      <c r="IN412" s="26"/>
      <c r="IO412" s="26"/>
      <c r="IP412" s="26"/>
      <c r="IQ412" s="26"/>
      <c r="IR412" s="26"/>
      <c r="IS412" s="26"/>
      <c r="IT412" s="26"/>
      <c r="IU412" s="26"/>
      <c r="IV412" s="26"/>
    </row>
    <row r="413" spans="1:256" ht="12.75" customHeight="1" x14ac:dyDescent="0.25">
      <c r="A413" s="26"/>
      <c r="B413" s="26"/>
      <c r="C413" s="296"/>
      <c r="D413" s="363"/>
      <c r="E413" s="364"/>
      <c r="F413" s="364"/>
      <c r="G413" s="364"/>
      <c r="H413" s="364"/>
      <c r="I413" s="364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  <c r="DE413" s="26"/>
      <c r="DF413" s="26"/>
      <c r="DG413" s="26"/>
      <c r="DH413" s="26"/>
      <c r="DI413" s="26"/>
      <c r="DJ413" s="26"/>
      <c r="DK413" s="26"/>
      <c r="DL413" s="26"/>
      <c r="DM413" s="26"/>
      <c r="DN413" s="26"/>
      <c r="DO413" s="26"/>
      <c r="DP413" s="26"/>
      <c r="DQ413" s="26"/>
      <c r="DR413" s="26"/>
      <c r="DS413" s="26"/>
      <c r="DT413" s="26"/>
      <c r="DU413" s="26"/>
      <c r="DV413" s="26"/>
      <c r="DW413" s="26"/>
      <c r="DX413" s="26"/>
      <c r="DY413" s="26"/>
      <c r="DZ413" s="26"/>
      <c r="EA413" s="26"/>
      <c r="EB413" s="26"/>
      <c r="EC413" s="26"/>
      <c r="ED413" s="26"/>
      <c r="EE413" s="26"/>
      <c r="EF413" s="26"/>
      <c r="EG413" s="26"/>
      <c r="EH413" s="26"/>
      <c r="EI413" s="26"/>
      <c r="EJ413" s="26"/>
      <c r="EK413" s="26"/>
      <c r="EL413" s="26"/>
      <c r="EM413" s="26"/>
      <c r="EN413" s="26"/>
      <c r="EO413" s="26"/>
      <c r="EP413" s="26"/>
      <c r="EQ413" s="26"/>
      <c r="ER413" s="26"/>
      <c r="ES413" s="26"/>
      <c r="ET413" s="26"/>
      <c r="EU413" s="26"/>
      <c r="EV413" s="26"/>
      <c r="EW413" s="26"/>
      <c r="EX413" s="26"/>
      <c r="EY413" s="26"/>
      <c r="EZ413" s="26"/>
      <c r="FA413" s="26"/>
      <c r="FB413" s="26"/>
      <c r="FC413" s="26"/>
      <c r="FD413" s="26"/>
      <c r="FE413" s="26"/>
      <c r="FF413" s="26"/>
      <c r="FG413" s="26"/>
      <c r="FH413" s="26"/>
      <c r="FI413" s="26"/>
      <c r="FJ413" s="26"/>
      <c r="FK413" s="26"/>
      <c r="FL413" s="26"/>
      <c r="FM413" s="26"/>
      <c r="FN413" s="26"/>
      <c r="FO413" s="26"/>
      <c r="FP413" s="26"/>
      <c r="FQ413" s="26"/>
      <c r="FR413" s="26"/>
      <c r="FS413" s="26"/>
      <c r="FT413" s="26"/>
      <c r="FU413" s="26"/>
      <c r="FV413" s="26"/>
      <c r="FW413" s="26"/>
      <c r="FX413" s="26"/>
      <c r="FY413" s="26"/>
      <c r="FZ413" s="26"/>
      <c r="GA413" s="26"/>
      <c r="GB413" s="26"/>
      <c r="GC413" s="26"/>
      <c r="GD413" s="26"/>
      <c r="GE413" s="26"/>
      <c r="GF413" s="26"/>
      <c r="GG413" s="26"/>
      <c r="GH413" s="26"/>
      <c r="GI413" s="26"/>
      <c r="GJ413" s="26"/>
      <c r="GK413" s="26"/>
      <c r="GL413" s="26"/>
      <c r="GM413" s="26"/>
      <c r="GN413" s="26"/>
      <c r="GO413" s="26"/>
      <c r="GP413" s="26"/>
      <c r="GQ413" s="26"/>
      <c r="GR413" s="26"/>
      <c r="GS413" s="26"/>
      <c r="GT413" s="26"/>
      <c r="GU413" s="26"/>
      <c r="GV413" s="26"/>
      <c r="GW413" s="26"/>
      <c r="GX413" s="26"/>
      <c r="GY413" s="26"/>
      <c r="GZ413" s="26"/>
      <c r="HA413" s="26"/>
      <c r="HB413" s="26"/>
      <c r="HC413" s="26"/>
      <c r="HD413" s="26"/>
      <c r="HE413" s="26"/>
      <c r="HF413" s="26"/>
      <c r="HG413" s="26"/>
      <c r="HH413" s="26"/>
      <c r="HI413" s="26"/>
      <c r="HJ413" s="26"/>
      <c r="HK413" s="26"/>
      <c r="HL413" s="26"/>
      <c r="HM413" s="26"/>
      <c r="HN413" s="26"/>
      <c r="HO413" s="26"/>
      <c r="HP413" s="26"/>
      <c r="HQ413" s="26"/>
      <c r="HR413" s="26"/>
      <c r="HS413" s="26"/>
      <c r="HT413" s="26"/>
      <c r="HU413" s="26"/>
      <c r="HV413" s="26"/>
      <c r="HW413" s="26"/>
      <c r="HX413" s="26"/>
      <c r="HY413" s="26"/>
      <c r="HZ413" s="26"/>
      <c r="IA413" s="26"/>
      <c r="IB413" s="26"/>
      <c r="IC413" s="26"/>
      <c r="ID413" s="26"/>
      <c r="IE413" s="26"/>
      <c r="IF413" s="26"/>
      <c r="IG413" s="26"/>
      <c r="IH413" s="26"/>
      <c r="II413" s="26"/>
      <c r="IJ413" s="26"/>
      <c r="IK413" s="26"/>
      <c r="IL413" s="26"/>
      <c r="IM413" s="26"/>
      <c r="IN413" s="26"/>
      <c r="IO413" s="26"/>
      <c r="IP413" s="26"/>
      <c r="IQ413" s="26"/>
      <c r="IR413" s="26"/>
      <c r="IS413" s="26"/>
      <c r="IT413" s="26"/>
      <c r="IU413" s="26"/>
      <c r="IV413" s="26"/>
    </row>
    <row r="414" spans="1:256" ht="12.75" customHeight="1" x14ac:dyDescent="0.25">
      <c r="A414" s="26"/>
      <c r="B414" s="26"/>
      <c r="C414" s="296"/>
      <c r="D414" s="363"/>
      <c r="E414" s="364"/>
      <c r="F414" s="364"/>
      <c r="G414" s="364"/>
      <c r="H414" s="364"/>
      <c r="I414" s="364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  <c r="DE414" s="26"/>
      <c r="DF414" s="26"/>
      <c r="DG414" s="26"/>
      <c r="DH414" s="26"/>
      <c r="DI414" s="26"/>
      <c r="DJ414" s="26"/>
      <c r="DK414" s="26"/>
      <c r="DL414" s="26"/>
      <c r="DM414" s="26"/>
      <c r="DN414" s="26"/>
      <c r="DO414" s="26"/>
      <c r="DP414" s="26"/>
      <c r="DQ414" s="26"/>
      <c r="DR414" s="26"/>
      <c r="DS414" s="26"/>
      <c r="DT414" s="26"/>
      <c r="DU414" s="26"/>
      <c r="DV414" s="26"/>
      <c r="DW414" s="26"/>
      <c r="DX414" s="26"/>
      <c r="DY414" s="26"/>
      <c r="DZ414" s="26"/>
      <c r="EA414" s="26"/>
      <c r="EB414" s="26"/>
      <c r="EC414" s="26"/>
      <c r="ED414" s="26"/>
      <c r="EE414" s="26"/>
      <c r="EF414" s="26"/>
      <c r="EG414" s="26"/>
      <c r="EH414" s="26"/>
      <c r="EI414" s="26"/>
      <c r="EJ414" s="26"/>
      <c r="EK414" s="26"/>
      <c r="EL414" s="26"/>
      <c r="EM414" s="26"/>
      <c r="EN414" s="26"/>
      <c r="EO414" s="26"/>
      <c r="EP414" s="26"/>
      <c r="EQ414" s="26"/>
      <c r="ER414" s="26"/>
      <c r="ES414" s="26"/>
      <c r="ET414" s="26"/>
      <c r="EU414" s="26"/>
      <c r="EV414" s="26"/>
      <c r="EW414" s="26"/>
      <c r="EX414" s="26"/>
      <c r="EY414" s="26"/>
      <c r="EZ414" s="26"/>
      <c r="FA414" s="26"/>
      <c r="FB414" s="26"/>
      <c r="FC414" s="26"/>
      <c r="FD414" s="26"/>
      <c r="FE414" s="26"/>
      <c r="FF414" s="26"/>
      <c r="FG414" s="26"/>
      <c r="FH414" s="26"/>
      <c r="FI414" s="26"/>
      <c r="FJ414" s="26"/>
      <c r="FK414" s="26"/>
      <c r="FL414" s="26"/>
      <c r="FM414" s="26"/>
      <c r="FN414" s="26"/>
      <c r="FO414" s="26"/>
      <c r="FP414" s="26"/>
      <c r="FQ414" s="26"/>
      <c r="FR414" s="26"/>
      <c r="FS414" s="26"/>
      <c r="FT414" s="26"/>
      <c r="FU414" s="26"/>
      <c r="FV414" s="26"/>
      <c r="FW414" s="26"/>
      <c r="FX414" s="26"/>
      <c r="FY414" s="26"/>
      <c r="FZ414" s="26"/>
      <c r="GA414" s="26"/>
      <c r="GB414" s="26"/>
      <c r="GC414" s="26"/>
      <c r="GD414" s="26"/>
      <c r="GE414" s="26"/>
      <c r="GF414" s="26"/>
      <c r="GG414" s="26"/>
      <c r="GH414" s="26"/>
      <c r="GI414" s="26"/>
      <c r="GJ414" s="26"/>
      <c r="GK414" s="26"/>
      <c r="GL414" s="26"/>
      <c r="GM414" s="26"/>
      <c r="GN414" s="26"/>
      <c r="GO414" s="26"/>
      <c r="GP414" s="26"/>
      <c r="GQ414" s="26"/>
      <c r="GR414" s="26"/>
      <c r="GS414" s="26"/>
      <c r="GT414" s="26"/>
      <c r="GU414" s="26"/>
      <c r="GV414" s="26"/>
      <c r="GW414" s="26"/>
      <c r="GX414" s="26"/>
      <c r="GY414" s="26"/>
      <c r="GZ414" s="26"/>
      <c r="HA414" s="26"/>
      <c r="HB414" s="26"/>
      <c r="HC414" s="26"/>
      <c r="HD414" s="26"/>
      <c r="HE414" s="26"/>
      <c r="HF414" s="26"/>
      <c r="HG414" s="26"/>
      <c r="HH414" s="26"/>
      <c r="HI414" s="26"/>
      <c r="HJ414" s="26"/>
      <c r="HK414" s="26"/>
      <c r="HL414" s="26"/>
      <c r="HM414" s="26"/>
      <c r="HN414" s="26"/>
      <c r="HO414" s="26"/>
      <c r="HP414" s="26"/>
      <c r="HQ414" s="26"/>
      <c r="HR414" s="26"/>
      <c r="HS414" s="26"/>
      <c r="HT414" s="26"/>
      <c r="HU414" s="26"/>
      <c r="HV414" s="26"/>
      <c r="HW414" s="26"/>
      <c r="HX414" s="26"/>
      <c r="HY414" s="26"/>
      <c r="HZ414" s="26"/>
      <c r="IA414" s="26"/>
      <c r="IB414" s="26"/>
      <c r="IC414" s="26"/>
      <c r="ID414" s="26"/>
      <c r="IE414" s="26"/>
      <c r="IF414" s="26"/>
      <c r="IG414" s="26"/>
      <c r="IH414" s="26"/>
      <c r="II414" s="26"/>
      <c r="IJ414" s="26"/>
      <c r="IK414" s="26"/>
      <c r="IL414" s="26"/>
      <c r="IM414" s="26"/>
      <c r="IN414" s="26"/>
      <c r="IO414" s="26"/>
      <c r="IP414" s="26"/>
      <c r="IQ414" s="26"/>
      <c r="IR414" s="26"/>
      <c r="IS414" s="26"/>
      <c r="IT414" s="26"/>
      <c r="IU414" s="26"/>
      <c r="IV414" s="26"/>
    </row>
    <row r="415" spans="1:256" ht="12.75" customHeight="1" x14ac:dyDescent="0.25">
      <c r="A415" s="26"/>
      <c r="B415" s="26"/>
      <c r="C415" s="296"/>
      <c r="D415" s="363"/>
      <c r="E415" s="364"/>
      <c r="F415" s="364"/>
      <c r="G415" s="364"/>
      <c r="H415" s="364"/>
      <c r="I415" s="364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  <c r="DE415" s="26"/>
      <c r="DF415" s="26"/>
      <c r="DG415" s="26"/>
      <c r="DH415" s="26"/>
      <c r="DI415" s="26"/>
      <c r="DJ415" s="26"/>
      <c r="DK415" s="26"/>
      <c r="DL415" s="26"/>
      <c r="DM415" s="26"/>
      <c r="DN415" s="26"/>
      <c r="DO415" s="26"/>
      <c r="DP415" s="26"/>
      <c r="DQ415" s="26"/>
      <c r="DR415" s="26"/>
      <c r="DS415" s="26"/>
      <c r="DT415" s="26"/>
      <c r="DU415" s="26"/>
      <c r="DV415" s="26"/>
      <c r="DW415" s="26"/>
      <c r="DX415" s="26"/>
      <c r="DY415" s="26"/>
      <c r="DZ415" s="26"/>
      <c r="EA415" s="26"/>
      <c r="EB415" s="26"/>
      <c r="EC415" s="26"/>
      <c r="ED415" s="26"/>
      <c r="EE415" s="26"/>
      <c r="EF415" s="26"/>
      <c r="EG415" s="26"/>
      <c r="EH415" s="26"/>
      <c r="EI415" s="26"/>
      <c r="EJ415" s="26"/>
      <c r="EK415" s="26"/>
      <c r="EL415" s="26"/>
      <c r="EM415" s="26"/>
      <c r="EN415" s="26"/>
      <c r="EO415" s="26"/>
      <c r="EP415" s="26"/>
      <c r="EQ415" s="26"/>
      <c r="ER415" s="26"/>
      <c r="ES415" s="26"/>
      <c r="ET415" s="26"/>
      <c r="EU415" s="26"/>
      <c r="EV415" s="26"/>
      <c r="EW415" s="26"/>
      <c r="EX415" s="26"/>
      <c r="EY415" s="26"/>
      <c r="EZ415" s="26"/>
      <c r="FA415" s="26"/>
      <c r="FB415" s="26"/>
      <c r="FC415" s="26"/>
      <c r="FD415" s="26"/>
      <c r="FE415" s="26"/>
      <c r="FF415" s="26"/>
      <c r="FG415" s="26"/>
      <c r="FH415" s="26"/>
      <c r="FI415" s="26"/>
      <c r="FJ415" s="26"/>
      <c r="FK415" s="26"/>
      <c r="FL415" s="26"/>
      <c r="FM415" s="26"/>
      <c r="FN415" s="26"/>
      <c r="FO415" s="26"/>
      <c r="FP415" s="26"/>
      <c r="FQ415" s="26"/>
      <c r="FR415" s="26"/>
      <c r="FS415" s="26"/>
      <c r="FT415" s="26"/>
      <c r="FU415" s="26"/>
      <c r="FV415" s="26"/>
      <c r="FW415" s="26"/>
      <c r="FX415" s="26"/>
      <c r="FY415" s="26"/>
      <c r="FZ415" s="26"/>
      <c r="GA415" s="26"/>
      <c r="GB415" s="26"/>
      <c r="GC415" s="26"/>
      <c r="GD415" s="26"/>
      <c r="GE415" s="26"/>
      <c r="GF415" s="26"/>
      <c r="GG415" s="26"/>
      <c r="GH415" s="26"/>
      <c r="GI415" s="26"/>
      <c r="GJ415" s="26"/>
      <c r="GK415" s="26"/>
      <c r="GL415" s="26"/>
      <c r="GM415" s="26"/>
      <c r="GN415" s="26"/>
      <c r="GO415" s="26"/>
      <c r="GP415" s="26"/>
      <c r="GQ415" s="26"/>
      <c r="GR415" s="26"/>
      <c r="GS415" s="26"/>
      <c r="GT415" s="26"/>
      <c r="GU415" s="26"/>
      <c r="GV415" s="26"/>
      <c r="GW415" s="26"/>
      <c r="GX415" s="26"/>
      <c r="GY415" s="26"/>
      <c r="GZ415" s="26"/>
      <c r="HA415" s="26"/>
      <c r="HB415" s="26"/>
      <c r="HC415" s="26"/>
      <c r="HD415" s="26"/>
      <c r="HE415" s="26"/>
      <c r="HF415" s="26"/>
      <c r="HG415" s="26"/>
      <c r="HH415" s="26"/>
      <c r="HI415" s="26"/>
      <c r="HJ415" s="26"/>
      <c r="HK415" s="26"/>
      <c r="HL415" s="26"/>
      <c r="HM415" s="26"/>
      <c r="HN415" s="26"/>
      <c r="HO415" s="26"/>
      <c r="HP415" s="26"/>
      <c r="HQ415" s="26"/>
      <c r="HR415" s="26"/>
      <c r="HS415" s="26"/>
      <c r="HT415" s="26"/>
      <c r="HU415" s="26"/>
      <c r="HV415" s="26"/>
      <c r="HW415" s="26"/>
      <c r="HX415" s="26"/>
      <c r="HY415" s="26"/>
      <c r="HZ415" s="26"/>
      <c r="IA415" s="26"/>
      <c r="IB415" s="26"/>
      <c r="IC415" s="26"/>
      <c r="ID415" s="26"/>
      <c r="IE415" s="26"/>
      <c r="IF415" s="26"/>
      <c r="IG415" s="26"/>
      <c r="IH415" s="26"/>
      <c r="II415" s="26"/>
      <c r="IJ415" s="26"/>
      <c r="IK415" s="26"/>
      <c r="IL415" s="26"/>
      <c r="IM415" s="26"/>
      <c r="IN415" s="26"/>
      <c r="IO415" s="26"/>
      <c r="IP415" s="26"/>
      <c r="IQ415" s="26"/>
      <c r="IR415" s="26"/>
      <c r="IS415" s="26"/>
      <c r="IT415" s="26"/>
      <c r="IU415" s="26"/>
      <c r="IV415" s="26"/>
    </row>
    <row r="416" spans="1:256" ht="12.75" customHeight="1" x14ac:dyDescent="0.25">
      <c r="A416" s="26"/>
      <c r="B416" s="26"/>
      <c r="C416" s="296"/>
      <c r="D416" s="363"/>
      <c r="E416" s="364"/>
      <c r="F416" s="364"/>
      <c r="G416" s="364"/>
      <c r="H416" s="364"/>
      <c r="I416" s="364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  <c r="DE416" s="26"/>
      <c r="DF416" s="26"/>
      <c r="DG416" s="26"/>
      <c r="DH416" s="26"/>
      <c r="DI416" s="26"/>
      <c r="DJ416" s="26"/>
      <c r="DK416" s="26"/>
      <c r="DL416" s="26"/>
      <c r="DM416" s="26"/>
      <c r="DN416" s="26"/>
      <c r="DO416" s="26"/>
      <c r="DP416" s="26"/>
      <c r="DQ416" s="26"/>
      <c r="DR416" s="26"/>
      <c r="DS416" s="26"/>
      <c r="DT416" s="26"/>
      <c r="DU416" s="26"/>
      <c r="DV416" s="26"/>
      <c r="DW416" s="26"/>
      <c r="DX416" s="26"/>
      <c r="DY416" s="26"/>
      <c r="DZ416" s="26"/>
      <c r="EA416" s="26"/>
      <c r="EB416" s="26"/>
      <c r="EC416" s="26"/>
      <c r="ED416" s="26"/>
      <c r="EE416" s="26"/>
      <c r="EF416" s="26"/>
      <c r="EG416" s="26"/>
      <c r="EH416" s="26"/>
      <c r="EI416" s="26"/>
      <c r="EJ416" s="26"/>
      <c r="EK416" s="26"/>
      <c r="EL416" s="26"/>
      <c r="EM416" s="26"/>
      <c r="EN416" s="26"/>
      <c r="EO416" s="26"/>
      <c r="EP416" s="26"/>
      <c r="EQ416" s="26"/>
      <c r="ER416" s="26"/>
      <c r="ES416" s="26"/>
      <c r="ET416" s="26"/>
      <c r="EU416" s="26"/>
      <c r="EV416" s="26"/>
      <c r="EW416" s="26"/>
      <c r="EX416" s="26"/>
      <c r="EY416" s="26"/>
      <c r="EZ416" s="26"/>
      <c r="FA416" s="26"/>
      <c r="FB416" s="26"/>
      <c r="FC416" s="26"/>
      <c r="FD416" s="26"/>
      <c r="FE416" s="26"/>
      <c r="FF416" s="26"/>
      <c r="FG416" s="26"/>
      <c r="FH416" s="26"/>
      <c r="FI416" s="26"/>
      <c r="FJ416" s="26"/>
      <c r="FK416" s="26"/>
      <c r="FL416" s="26"/>
      <c r="FM416" s="26"/>
      <c r="FN416" s="26"/>
      <c r="FO416" s="26"/>
      <c r="FP416" s="26"/>
      <c r="FQ416" s="26"/>
      <c r="FR416" s="26"/>
      <c r="FS416" s="26"/>
      <c r="FT416" s="26"/>
      <c r="FU416" s="26"/>
      <c r="FV416" s="26"/>
      <c r="FW416" s="26"/>
      <c r="FX416" s="26"/>
      <c r="FY416" s="26"/>
      <c r="FZ416" s="26"/>
      <c r="GA416" s="26"/>
      <c r="GB416" s="26"/>
      <c r="GC416" s="26"/>
      <c r="GD416" s="26"/>
      <c r="GE416" s="26"/>
      <c r="GF416" s="26"/>
      <c r="GG416" s="26"/>
      <c r="GH416" s="26"/>
      <c r="GI416" s="26"/>
      <c r="GJ416" s="26"/>
      <c r="GK416" s="26"/>
      <c r="GL416" s="26"/>
      <c r="GM416" s="26"/>
      <c r="GN416" s="26"/>
      <c r="GO416" s="26"/>
      <c r="GP416" s="26"/>
      <c r="GQ416" s="26"/>
      <c r="GR416" s="26"/>
      <c r="GS416" s="26"/>
      <c r="GT416" s="26"/>
      <c r="GU416" s="26"/>
      <c r="GV416" s="26"/>
      <c r="GW416" s="26"/>
      <c r="GX416" s="26"/>
      <c r="GY416" s="26"/>
      <c r="GZ416" s="26"/>
      <c r="HA416" s="26"/>
      <c r="HB416" s="26"/>
      <c r="HC416" s="26"/>
      <c r="HD416" s="26"/>
      <c r="HE416" s="26"/>
      <c r="HF416" s="26"/>
      <c r="HG416" s="26"/>
      <c r="HH416" s="26"/>
      <c r="HI416" s="26"/>
      <c r="HJ416" s="26"/>
      <c r="HK416" s="26"/>
      <c r="HL416" s="26"/>
      <c r="HM416" s="26"/>
      <c r="HN416" s="26"/>
      <c r="HO416" s="26"/>
      <c r="HP416" s="26"/>
      <c r="HQ416" s="26"/>
      <c r="HR416" s="26"/>
      <c r="HS416" s="26"/>
      <c r="HT416" s="26"/>
      <c r="HU416" s="26"/>
      <c r="HV416" s="26"/>
      <c r="HW416" s="26"/>
      <c r="HX416" s="26"/>
      <c r="HY416" s="26"/>
      <c r="HZ416" s="26"/>
      <c r="IA416" s="26"/>
      <c r="IB416" s="26"/>
      <c r="IC416" s="26"/>
      <c r="ID416" s="26"/>
      <c r="IE416" s="26"/>
      <c r="IF416" s="26"/>
      <c r="IG416" s="26"/>
      <c r="IH416" s="26"/>
      <c r="II416" s="26"/>
      <c r="IJ416" s="26"/>
      <c r="IK416" s="26"/>
      <c r="IL416" s="26"/>
      <c r="IM416" s="26"/>
      <c r="IN416" s="26"/>
      <c r="IO416" s="26"/>
      <c r="IP416" s="26"/>
      <c r="IQ416" s="26"/>
      <c r="IR416" s="26"/>
      <c r="IS416" s="26"/>
      <c r="IT416" s="26"/>
      <c r="IU416" s="26"/>
      <c r="IV416" s="26"/>
    </row>
    <row r="417" spans="1:256" ht="12.75" customHeight="1" x14ac:dyDescent="0.25">
      <c r="A417" s="26"/>
      <c r="B417" s="26"/>
      <c r="C417" s="296"/>
      <c r="D417" s="363"/>
      <c r="E417" s="364"/>
      <c r="F417" s="364"/>
      <c r="G417" s="364"/>
      <c r="H417" s="364"/>
      <c r="I417" s="364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  <c r="DE417" s="26"/>
      <c r="DF417" s="26"/>
      <c r="DG417" s="26"/>
      <c r="DH417" s="26"/>
      <c r="DI417" s="26"/>
      <c r="DJ417" s="26"/>
      <c r="DK417" s="26"/>
      <c r="DL417" s="26"/>
      <c r="DM417" s="26"/>
      <c r="DN417" s="26"/>
      <c r="DO417" s="26"/>
      <c r="DP417" s="26"/>
      <c r="DQ417" s="26"/>
      <c r="DR417" s="26"/>
      <c r="DS417" s="26"/>
      <c r="DT417" s="26"/>
      <c r="DU417" s="26"/>
      <c r="DV417" s="26"/>
      <c r="DW417" s="26"/>
      <c r="DX417" s="26"/>
      <c r="DY417" s="26"/>
      <c r="DZ417" s="26"/>
      <c r="EA417" s="26"/>
      <c r="EB417" s="26"/>
      <c r="EC417" s="26"/>
      <c r="ED417" s="26"/>
      <c r="EE417" s="26"/>
      <c r="EF417" s="26"/>
      <c r="EG417" s="26"/>
      <c r="EH417" s="26"/>
      <c r="EI417" s="26"/>
      <c r="EJ417" s="26"/>
      <c r="EK417" s="26"/>
      <c r="EL417" s="26"/>
      <c r="EM417" s="26"/>
      <c r="EN417" s="26"/>
      <c r="EO417" s="26"/>
      <c r="EP417" s="26"/>
      <c r="EQ417" s="26"/>
      <c r="ER417" s="26"/>
      <c r="ES417" s="26"/>
      <c r="ET417" s="26"/>
      <c r="EU417" s="26"/>
      <c r="EV417" s="26"/>
      <c r="EW417" s="26"/>
      <c r="EX417" s="26"/>
      <c r="EY417" s="26"/>
      <c r="EZ417" s="26"/>
      <c r="FA417" s="26"/>
      <c r="FB417" s="26"/>
      <c r="FC417" s="26"/>
      <c r="FD417" s="26"/>
      <c r="FE417" s="26"/>
      <c r="FF417" s="26"/>
      <c r="FG417" s="26"/>
      <c r="FH417" s="26"/>
      <c r="FI417" s="26"/>
      <c r="FJ417" s="26"/>
      <c r="FK417" s="26"/>
      <c r="FL417" s="26"/>
      <c r="FM417" s="26"/>
      <c r="FN417" s="26"/>
      <c r="FO417" s="26"/>
      <c r="FP417" s="26"/>
      <c r="FQ417" s="26"/>
      <c r="FR417" s="26"/>
      <c r="FS417" s="26"/>
      <c r="FT417" s="26"/>
      <c r="FU417" s="26"/>
      <c r="FV417" s="26"/>
      <c r="FW417" s="26"/>
      <c r="FX417" s="26"/>
      <c r="FY417" s="26"/>
      <c r="FZ417" s="26"/>
      <c r="GA417" s="26"/>
      <c r="GB417" s="26"/>
      <c r="GC417" s="26"/>
      <c r="GD417" s="26"/>
      <c r="GE417" s="26"/>
      <c r="GF417" s="26"/>
      <c r="GG417" s="26"/>
      <c r="GH417" s="26"/>
      <c r="GI417" s="26"/>
      <c r="GJ417" s="26"/>
      <c r="GK417" s="26"/>
      <c r="GL417" s="26"/>
      <c r="GM417" s="26"/>
      <c r="GN417" s="26"/>
      <c r="GO417" s="26"/>
      <c r="GP417" s="26"/>
      <c r="GQ417" s="26"/>
      <c r="GR417" s="26"/>
      <c r="GS417" s="26"/>
      <c r="GT417" s="26"/>
      <c r="GU417" s="26"/>
      <c r="GV417" s="26"/>
      <c r="GW417" s="26"/>
      <c r="GX417" s="26"/>
      <c r="GY417" s="26"/>
      <c r="GZ417" s="26"/>
      <c r="HA417" s="26"/>
      <c r="HB417" s="26"/>
      <c r="HC417" s="26"/>
      <c r="HD417" s="26"/>
      <c r="HE417" s="26"/>
      <c r="HF417" s="26"/>
      <c r="HG417" s="26"/>
      <c r="HH417" s="26"/>
      <c r="HI417" s="26"/>
      <c r="HJ417" s="26"/>
      <c r="HK417" s="26"/>
      <c r="HL417" s="26"/>
      <c r="HM417" s="26"/>
      <c r="HN417" s="26"/>
      <c r="HO417" s="26"/>
      <c r="HP417" s="26"/>
      <c r="HQ417" s="26"/>
      <c r="HR417" s="26"/>
      <c r="HS417" s="26"/>
      <c r="HT417" s="26"/>
      <c r="HU417" s="26"/>
      <c r="HV417" s="26"/>
      <c r="HW417" s="26"/>
      <c r="HX417" s="26"/>
      <c r="HY417" s="26"/>
      <c r="HZ417" s="26"/>
      <c r="IA417" s="26"/>
      <c r="IB417" s="26"/>
      <c r="IC417" s="26"/>
      <c r="ID417" s="26"/>
      <c r="IE417" s="26"/>
      <c r="IF417" s="26"/>
      <c r="IG417" s="26"/>
      <c r="IH417" s="26"/>
      <c r="II417" s="26"/>
      <c r="IJ417" s="26"/>
      <c r="IK417" s="26"/>
      <c r="IL417" s="26"/>
      <c r="IM417" s="26"/>
      <c r="IN417" s="26"/>
      <c r="IO417" s="26"/>
      <c r="IP417" s="26"/>
      <c r="IQ417" s="26"/>
      <c r="IR417" s="26"/>
      <c r="IS417" s="26"/>
      <c r="IT417" s="26"/>
      <c r="IU417" s="26"/>
      <c r="IV417" s="26"/>
    </row>
    <row r="418" spans="1:256" ht="12.75" customHeight="1" x14ac:dyDescent="0.25">
      <c r="A418" s="26"/>
      <c r="B418" s="26"/>
      <c r="C418" s="296"/>
      <c r="D418" s="363"/>
      <c r="E418" s="364"/>
      <c r="F418" s="364"/>
      <c r="G418" s="364"/>
      <c r="H418" s="364"/>
      <c r="I418" s="364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  <c r="DE418" s="26"/>
      <c r="DF418" s="26"/>
      <c r="DG418" s="26"/>
      <c r="DH418" s="26"/>
      <c r="DI418" s="26"/>
      <c r="DJ418" s="26"/>
      <c r="DK418" s="26"/>
      <c r="DL418" s="26"/>
      <c r="DM418" s="26"/>
      <c r="DN418" s="26"/>
      <c r="DO418" s="26"/>
      <c r="DP418" s="26"/>
      <c r="DQ418" s="26"/>
      <c r="DR418" s="26"/>
      <c r="DS418" s="26"/>
      <c r="DT418" s="26"/>
      <c r="DU418" s="26"/>
      <c r="DV418" s="26"/>
      <c r="DW418" s="26"/>
      <c r="DX418" s="26"/>
      <c r="DY418" s="26"/>
      <c r="DZ418" s="26"/>
      <c r="EA418" s="26"/>
      <c r="EB418" s="26"/>
      <c r="EC418" s="26"/>
      <c r="ED418" s="26"/>
      <c r="EE418" s="26"/>
      <c r="EF418" s="26"/>
      <c r="EG418" s="26"/>
      <c r="EH418" s="26"/>
      <c r="EI418" s="26"/>
      <c r="EJ418" s="26"/>
      <c r="EK418" s="26"/>
      <c r="EL418" s="26"/>
      <c r="EM418" s="26"/>
      <c r="EN418" s="26"/>
      <c r="EO418" s="26"/>
      <c r="EP418" s="26"/>
      <c r="EQ418" s="26"/>
      <c r="ER418" s="26"/>
      <c r="ES418" s="26"/>
      <c r="ET418" s="26"/>
      <c r="EU418" s="26"/>
      <c r="EV418" s="26"/>
      <c r="EW418" s="26"/>
      <c r="EX418" s="26"/>
      <c r="EY418" s="26"/>
      <c r="EZ418" s="26"/>
      <c r="FA418" s="26"/>
      <c r="FB418" s="26"/>
      <c r="FC418" s="26"/>
      <c r="FD418" s="26"/>
      <c r="FE418" s="26"/>
      <c r="FF418" s="26"/>
      <c r="FG418" s="26"/>
      <c r="FH418" s="26"/>
      <c r="FI418" s="26"/>
      <c r="FJ418" s="26"/>
      <c r="FK418" s="26"/>
      <c r="FL418" s="26"/>
      <c r="FM418" s="26"/>
      <c r="FN418" s="26"/>
      <c r="FO418" s="26"/>
      <c r="FP418" s="26"/>
      <c r="FQ418" s="26"/>
      <c r="FR418" s="26"/>
      <c r="FS418" s="26"/>
      <c r="FT418" s="26"/>
      <c r="FU418" s="26"/>
      <c r="FV418" s="26"/>
      <c r="FW418" s="26"/>
      <c r="FX418" s="26"/>
      <c r="FY418" s="26"/>
      <c r="FZ418" s="26"/>
      <c r="GA418" s="26"/>
      <c r="GB418" s="26"/>
      <c r="GC418" s="26"/>
      <c r="GD418" s="26"/>
      <c r="GE418" s="26"/>
      <c r="GF418" s="26"/>
      <c r="GG418" s="26"/>
      <c r="GH418" s="26"/>
      <c r="GI418" s="26"/>
      <c r="GJ418" s="26"/>
      <c r="GK418" s="26"/>
      <c r="GL418" s="26"/>
      <c r="GM418" s="26"/>
      <c r="GN418" s="26"/>
      <c r="GO418" s="26"/>
      <c r="GP418" s="26"/>
      <c r="GQ418" s="26"/>
      <c r="GR418" s="26"/>
      <c r="GS418" s="26"/>
      <c r="GT418" s="26"/>
      <c r="GU418" s="26"/>
      <c r="GV418" s="26"/>
      <c r="GW418" s="26"/>
      <c r="GX418" s="26"/>
      <c r="GY418" s="26"/>
      <c r="GZ418" s="26"/>
      <c r="HA418" s="26"/>
      <c r="HB418" s="26"/>
      <c r="HC418" s="26"/>
      <c r="HD418" s="26"/>
      <c r="HE418" s="26"/>
      <c r="HF418" s="26"/>
      <c r="HG418" s="26"/>
      <c r="HH418" s="26"/>
      <c r="HI418" s="26"/>
      <c r="HJ418" s="26"/>
      <c r="HK418" s="26"/>
      <c r="HL418" s="26"/>
      <c r="HM418" s="26"/>
      <c r="HN418" s="26"/>
      <c r="HO418" s="26"/>
      <c r="HP418" s="26"/>
      <c r="HQ418" s="26"/>
      <c r="HR418" s="26"/>
      <c r="HS418" s="26"/>
      <c r="HT418" s="26"/>
      <c r="HU418" s="26"/>
      <c r="HV418" s="26"/>
      <c r="HW418" s="26"/>
      <c r="HX418" s="26"/>
      <c r="HY418" s="26"/>
      <c r="HZ418" s="26"/>
      <c r="IA418" s="26"/>
      <c r="IB418" s="26"/>
      <c r="IC418" s="26"/>
      <c r="ID418" s="26"/>
      <c r="IE418" s="26"/>
      <c r="IF418" s="26"/>
      <c r="IG418" s="26"/>
      <c r="IH418" s="26"/>
      <c r="II418" s="26"/>
      <c r="IJ418" s="26"/>
      <c r="IK418" s="26"/>
      <c r="IL418" s="26"/>
      <c r="IM418" s="26"/>
      <c r="IN418" s="26"/>
      <c r="IO418" s="26"/>
      <c r="IP418" s="26"/>
      <c r="IQ418" s="26"/>
      <c r="IR418" s="26"/>
      <c r="IS418" s="26"/>
      <c r="IT418" s="26"/>
      <c r="IU418" s="26"/>
      <c r="IV418" s="26"/>
    </row>
    <row r="419" spans="1:256" ht="12.75" customHeight="1" x14ac:dyDescent="0.25">
      <c r="A419" s="26"/>
      <c r="B419" s="26"/>
      <c r="C419" s="296"/>
      <c r="D419" s="363"/>
      <c r="E419" s="364"/>
      <c r="F419" s="364"/>
      <c r="G419" s="364"/>
      <c r="H419" s="364"/>
      <c r="I419" s="364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  <c r="DE419" s="26"/>
      <c r="DF419" s="26"/>
      <c r="DG419" s="26"/>
      <c r="DH419" s="26"/>
      <c r="DI419" s="26"/>
      <c r="DJ419" s="26"/>
      <c r="DK419" s="26"/>
      <c r="DL419" s="26"/>
      <c r="DM419" s="26"/>
      <c r="DN419" s="26"/>
      <c r="DO419" s="26"/>
      <c r="DP419" s="26"/>
      <c r="DQ419" s="26"/>
      <c r="DR419" s="26"/>
      <c r="DS419" s="26"/>
      <c r="DT419" s="26"/>
      <c r="DU419" s="26"/>
      <c r="DV419" s="26"/>
      <c r="DW419" s="26"/>
      <c r="DX419" s="26"/>
      <c r="DY419" s="26"/>
      <c r="DZ419" s="26"/>
      <c r="EA419" s="26"/>
      <c r="EB419" s="26"/>
      <c r="EC419" s="26"/>
      <c r="ED419" s="26"/>
      <c r="EE419" s="26"/>
      <c r="EF419" s="26"/>
      <c r="EG419" s="26"/>
      <c r="EH419" s="26"/>
      <c r="EI419" s="26"/>
      <c r="EJ419" s="26"/>
      <c r="EK419" s="26"/>
      <c r="EL419" s="26"/>
      <c r="EM419" s="26"/>
      <c r="EN419" s="26"/>
      <c r="EO419" s="26"/>
      <c r="EP419" s="26"/>
      <c r="EQ419" s="26"/>
      <c r="ER419" s="26"/>
      <c r="ES419" s="26"/>
      <c r="ET419" s="26"/>
      <c r="EU419" s="26"/>
      <c r="EV419" s="26"/>
      <c r="EW419" s="26"/>
      <c r="EX419" s="26"/>
      <c r="EY419" s="26"/>
      <c r="EZ419" s="26"/>
      <c r="FA419" s="26"/>
      <c r="FB419" s="26"/>
      <c r="FC419" s="26"/>
      <c r="FD419" s="26"/>
      <c r="FE419" s="26"/>
      <c r="FF419" s="26"/>
      <c r="FG419" s="26"/>
      <c r="FH419" s="26"/>
      <c r="FI419" s="26"/>
      <c r="FJ419" s="26"/>
      <c r="FK419" s="26"/>
      <c r="FL419" s="26"/>
      <c r="FM419" s="26"/>
      <c r="FN419" s="26"/>
      <c r="FO419" s="26"/>
      <c r="FP419" s="26"/>
      <c r="FQ419" s="26"/>
      <c r="FR419" s="26"/>
      <c r="FS419" s="26"/>
      <c r="FT419" s="26"/>
      <c r="FU419" s="26"/>
      <c r="FV419" s="26"/>
      <c r="FW419" s="26"/>
      <c r="FX419" s="26"/>
      <c r="FY419" s="26"/>
      <c r="FZ419" s="26"/>
      <c r="GA419" s="26"/>
      <c r="GB419" s="26"/>
      <c r="GC419" s="26"/>
      <c r="GD419" s="26"/>
      <c r="GE419" s="26"/>
      <c r="GF419" s="26"/>
      <c r="GG419" s="26"/>
      <c r="GH419" s="26"/>
      <c r="GI419" s="26"/>
      <c r="GJ419" s="26"/>
      <c r="GK419" s="26"/>
      <c r="GL419" s="26"/>
      <c r="GM419" s="26"/>
      <c r="GN419" s="26"/>
      <c r="GO419" s="26"/>
      <c r="GP419" s="26"/>
      <c r="GQ419" s="26"/>
      <c r="GR419" s="26"/>
      <c r="GS419" s="26"/>
      <c r="GT419" s="26"/>
      <c r="GU419" s="26"/>
      <c r="GV419" s="26"/>
      <c r="GW419" s="26"/>
      <c r="GX419" s="26"/>
      <c r="GY419" s="26"/>
      <c r="GZ419" s="26"/>
      <c r="HA419" s="26"/>
      <c r="HB419" s="26"/>
      <c r="HC419" s="26"/>
      <c r="HD419" s="26"/>
      <c r="HE419" s="26"/>
      <c r="HF419" s="26"/>
      <c r="HG419" s="26"/>
      <c r="HH419" s="26"/>
      <c r="HI419" s="26"/>
      <c r="HJ419" s="26"/>
      <c r="HK419" s="26"/>
      <c r="HL419" s="26"/>
      <c r="HM419" s="26"/>
      <c r="HN419" s="26"/>
      <c r="HO419" s="26"/>
      <c r="HP419" s="26"/>
      <c r="HQ419" s="26"/>
      <c r="HR419" s="26"/>
      <c r="HS419" s="26"/>
      <c r="HT419" s="26"/>
      <c r="HU419" s="26"/>
      <c r="HV419" s="26"/>
      <c r="HW419" s="26"/>
      <c r="HX419" s="26"/>
      <c r="HY419" s="26"/>
      <c r="HZ419" s="26"/>
      <c r="IA419" s="26"/>
      <c r="IB419" s="26"/>
      <c r="IC419" s="26"/>
      <c r="ID419" s="26"/>
      <c r="IE419" s="26"/>
      <c r="IF419" s="26"/>
      <c r="IG419" s="26"/>
      <c r="IH419" s="26"/>
      <c r="II419" s="26"/>
      <c r="IJ419" s="26"/>
      <c r="IK419" s="26"/>
      <c r="IL419" s="26"/>
      <c r="IM419" s="26"/>
      <c r="IN419" s="26"/>
      <c r="IO419" s="26"/>
      <c r="IP419" s="26"/>
      <c r="IQ419" s="26"/>
      <c r="IR419" s="26"/>
      <c r="IS419" s="26"/>
      <c r="IT419" s="26"/>
      <c r="IU419" s="26"/>
      <c r="IV419" s="26"/>
    </row>
    <row r="420" spans="1:256" ht="12.75" customHeight="1" x14ac:dyDescent="0.25">
      <c r="A420" s="26"/>
      <c r="B420" s="26"/>
      <c r="C420" s="296"/>
      <c r="D420" s="363"/>
      <c r="E420" s="364"/>
      <c r="F420" s="364"/>
      <c r="G420" s="364"/>
      <c r="H420" s="364"/>
      <c r="I420" s="364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  <c r="DE420" s="26"/>
      <c r="DF420" s="26"/>
      <c r="DG420" s="26"/>
      <c r="DH420" s="26"/>
      <c r="DI420" s="26"/>
      <c r="DJ420" s="26"/>
      <c r="DK420" s="26"/>
      <c r="DL420" s="26"/>
      <c r="DM420" s="26"/>
      <c r="DN420" s="26"/>
      <c r="DO420" s="26"/>
      <c r="DP420" s="26"/>
      <c r="DQ420" s="26"/>
      <c r="DR420" s="26"/>
      <c r="DS420" s="26"/>
      <c r="DT420" s="26"/>
      <c r="DU420" s="26"/>
      <c r="DV420" s="26"/>
      <c r="DW420" s="26"/>
      <c r="DX420" s="26"/>
      <c r="DY420" s="26"/>
      <c r="DZ420" s="26"/>
      <c r="EA420" s="26"/>
      <c r="EB420" s="26"/>
      <c r="EC420" s="26"/>
      <c r="ED420" s="26"/>
      <c r="EE420" s="26"/>
      <c r="EF420" s="26"/>
      <c r="EG420" s="26"/>
      <c r="EH420" s="26"/>
      <c r="EI420" s="26"/>
      <c r="EJ420" s="26"/>
      <c r="EK420" s="26"/>
      <c r="EL420" s="26"/>
      <c r="EM420" s="26"/>
      <c r="EN420" s="26"/>
      <c r="EO420" s="26"/>
      <c r="EP420" s="26"/>
      <c r="EQ420" s="26"/>
      <c r="ER420" s="26"/>
      <c r="ES420" s="26"/>
      <c r="ET420" s="26"/>
      <c r="EU420" s="26"/>
      <c r="EV420" s="26"/>
      <c r="EW420" s="26"/>
      <c r="EX420" s="26"/>
      <c r="EY420" s="26"/>
      <c r="EZ420" s="26"/>
      <c r="FA420" s="26"/>
      <c r="FB420" s="26"/>
      <c r="FC420" s="26"/>
      <c r="FD420" s="26"/>
      <c r="FE420" s="26"/>
      <c r="FF420" s="26"/>
      <c r="FG420" s="26"/>
      <c r="FH420" s="26"/>
      <c r="FI420" s="26"/>
      <c r="FJ420" s="26"/>
      <c r="FK420" s="26"/>
      <c r="FL420" s="26"/>
      <c r="FM420" s="26"/>
      <c r="FN420" s="26"/>
      <c r="FO420" s="26"/>
      <c r="FP420" s="26"/>
      <c r="FQ420" s="26"/>
      <c r="FR420" s="26"/>
      <c r="FS420" s="26"/>
      <c r="FT420" s="26"/>
      <c r="FU420" s="26"/>
      <c r="FV420" s="26"/>
      <c r="FW420" s="26"/>
      <c r="FX420" s="26"/>
      <c r="FY420" s="26"/>
      <c r="FZ420" s="26"/>
      <c r="GA420" s="26"/>
      <c r="GB420" s="26"/>
      <c r="GC420" s="26"/>
      <c r="GD420" s="26"/>
      <c r="GE420" s="26"/>
      <c r="GF420" s="26"/>
      <c r="GG420" s="26"/>
      <c r="GH420" s="26"/>
      <c r="GI420" s="26"/>
      <c r="GJ420" s="26"/>
      <c r="GK420" s="26"/>
      <c r="GL420" s="26"/>
      <c r="GM420" s="26"/>
      <c r="GN420" s="26"/>
      <c r="GO420" s="26"/>
      <c r="GP420" s="26"/>
      <c r="GQ420" s="26"/>
      <c r="GR420" s="26"/>
      <c r="GS420" s="26"/>
      <c r="GT420" s="26"/>
      <c r="GU420" s="26"/>
      <c r="GV420" s="26"/>
      <c r="GW420" s="26"/>
      <c r="GX420" s="26"/>
      <c r="GY420" s="26"/>
      <c r="GZ420" s="26"/>
      <c r="HA420" s="26"/>
      <c r="HB420" s="26"/>
      <c r="HC420" s="26"/>
      <c r="HD420" s="26"/>
      <c r="HE420" s="26"/>
      <c r="HF420" s="26"/>
      <c r="HG420" s="26"/>
      <c r="HH420" s="26"/>
      <c r="HI420" s="26"/>
      <c r="HJ420" s="26"/>
      <c r="HK420" s="26"/>
      <c r="HL420" s="26"/>
      <c r="HM420" s="26"/>
      <c r="HN420" s="26"/>
      <c r="HO420" s="26"/>
      <c r="HP420" s="26"/>
      <c r="HQ420" s="26"/>
      <c r="HR420" s="26"/>
      <c r="HS420" s="26"/>
      <c r="HT420" s="26"/>
      <c r="HU420" s="26"/>
      <c r="HV420" s="26"/>
      <c r="HW420" s="26"/>
      <c r="HX420" s="26"/>
      <c r="HY420" s="26"/>
      <c r="HZ420" s="26"/>
      <c r="IA420" s="26"/>
      <c r="IB420" s="26"/>
      <c r="IC420" s="26"/>
      <c r="ID420" s="26"/>
      <c r="IE420" s="26"/>
      <c r="IF420" s="26"/>
      <c r="IG420" s="26"/>
      <c r="IH420" s="26"/>
      <c r="II420" s="26"/>
      <c r="IJ420" s="26"/>
      <c r="IK420" s="26"/>
      <c r="IL420" s="26"/>
      <c r="IM420" s="26"/>
      <c r="IN420" s="26"/>
      <c r="IO420" s="26"/>
      <c r="IP420" s="26"/>
      <c r="IQ420" s="26"/>
      <c r="IR420" s="26"/>
      <c r="IS420" s="26"/>
      <c r="IT420" s="26"/>
      <c r="IU420" s="26"/>
      <c r="IV420" s="26"/>
    </row>
    <row r="421" spans="1:256" ht="12.75" customHeight="1" x14ac:dyDescent="0.25">
      <c r="A421" s="26"/>
      <c r="B421" s="26"/>
      <c r="C421" s="296"/>
      <c r="D421" s="363"/>
      <c r="E421" s="364"/>
      <c r="F421" s="364"/>
      <c r="G421" s="364"/>
      <c r="H421" s="364"/>
      <c r="I421" s="364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  <c r="DE421" s="26"/>
      <c r="DF421" s="26"/>
      <c r="DG421" s="26"/>
      <c r="DH421" s="26"/>
      <c r="DI421" s="26"/>
      <c r="DJ421" s="26"/>
      <c r="DK421" s="26"/>
      <c r="DL421" s="26"/>
      <c r="DM421" s="26"/>
      <c r="DN421" s="26"/>
      <c r="DO421" s="26"/>
      <c r="DP421" s="26"/>
      <c r="DQ421" s="26"/>
      <c r="DR421" s="26"/>
      <c r="DS421" s="26"/>
      <c r="DT421" s="26"/>
      <c r="DU421" s="26"/>
      <c r="DV421" s="26"/>
      <c r="DW421" s="26"/>
      <c r="DX421" s="26"/>
      <c r="DY421" s="26"/>
      <c r="DZ421" s="26"/>
      <c r="EA421" s="26"/>
      <c r="EB421" s="26"/>
      <c r="EC421" s="26"/>
      <c r="ED421" s="26"/>
      <c r="EE421" s="26"/>
      <c r="EF421" s="26"/>
      <c r="EG421" s="26"/>
      <c r="EH421" s="26"/>
      <c r="EI421" s="26"/>
      <c r="EJ421" s="26"/>
      <c r="EK421" s="26"/>
      <c r="EL421" s="26"/>
      <c r="EM421" s="26"/>
      <c r="EN421" s="26"/>
      <c r="EO421" s="26"/>
      <c r="EP421" s="26"/>
      <c r="EQ421" s="26"/>
      <c r="ER421" s="26"/>
      <c r="ES421" s="26"/>
      <c r="ET421" s="26"/>
      <c r="EU421" s="26"/>
      <c r="EV421" s="26"/>
      <c r="EW421" s="26"/>
      <c r="EX421" s="26"/>
      <c r="EY421" s="26"/>
      <c r="EZ421" s="26"/>
      <c r="FA421" s="26"/>
      <c r="FB421" s="26"/>
      <c r="FC421" s="26"/>
      <c r="FD421" s="26"/>
      <c r="FE421" s="26"/>
      <c r="FF421" s="26"/>
      <c r="FG421" s="26"/>
      <c r="FH421" s="26"/>
      <c r="FI421" s="26"/>
      <c r="FJ421" s="26"/>
      <c r="FK421" s="26"/>
      <c r="FL421" s="26"/>
      <c r="FM421" s="26"/>
      <c r="FN421" s="26"/>
      <c r="FO421" s="26"/>
      <c r="FP421" s="26"/>
      <c r="FQ421" s="26"/>
      <c r="FR421" s="26"/>
      <c r="FS421" s="26"/>
      <c r="FT421" s="26"/>
      <c r="FU421" s="26"/>
      <c r="FV421" s="26"/>
      <c r="FW421" s="26"/>
      <c r="FX421" s="26"/>
      <c r="FY421" s="26"/>
      <c r="FZ421" s="26"/>
      <c r="GA421" s="26"/>
      <c r="GB421" s="26"/>
      <c r="GC421" s="26"/>
      <c r="GD421" s="26"/>
      <c r="GE421" s="26"/>
      <c r="GF421" s="26"/>
      <c r="GG421" s="26"/>
      <c r="GH421" s="26"/>
      <c r="GI421" s="26"/>
      <c r="GJ421" s="26"/>
      <c r="GK421" s="26"/>
      <c r="GL421" s="26"/>
      <c r="GM421" s="26"/>
      <c r="GN421" s="26"/>
      <c r="GO421" s="26"/>
      <c r="GP421" s="26"/>
      <c r="GQ421" s="26"/>
      <c r="GR421" s="26"/>
      <c r="GS421" s="26"/>
      <c r="GT421" s="26"/>
      <c r="GU421" s="26"/>
      <c r="GV421" s="26"/>
      <c r="GW421" s="26"/>
      <c r="GX421" s="26"/>
      <c r="GY421" s="26"/>
      <c r="GZ421" s="26"/>
      <c r="HA421" s="26"/>
      <c r="HB421" s="26"/>
      <c r="HC421" s="26"/>
      <c r="HD421" s="26"/>
      <c r="HE421" s="26"/>
      <c r="HF421" s="26"/>
      <c r="HG421" s="26"/>
      <c r="HH421" s="26"/>
      <c r="HI421" s="26"/>
      <c r="HJ421" s="26"/>
      <c r="HK421" s="26"/>
      <c r="HL421" s="26"/>
      <c r="HM421" s="26"/>
      <c r="HN421" s="26"/>
      <c r="HO421" s="26"/>
      <c r="HP421" s="26"/>
      <c r="HQ421" s="26"/>
      <c r="HR421" s="26"/>
      <c r="HS421" s="26"/>
      <c r="HT421" s="26"/>
      <c r="HU421" s="26"/>
      <c r="HV421" s="26"/>
      <c r="HW421" s="26"/>
      <c r="HX421" s="26"/>
      <c r="HY421" s="26"/>
      <c r="HZ421" s="26"/>
      <c r="IA421" s="26"/>
      <c r="IB421" s="26"/>
      <c r="IC421" s="26"/>
      <c r="ID421" s="26"/>
      <c r="IE421" s="26"/>
      <c r="IF421" s="26"/>
      <c r="IG421" s="26"/>
      <c r="IH421" s="26"/>
      <c r="II421" s="26"/>
      <c r="IJ421" s="26"/>
      <c r="IK421" s="26"/>
      <c r="IL421" s="26"/>
      <c r="IM421" s="26"/>
      <c r="IN421" s="26"/>
      <c r="IO421" s="26"/>
      <c r="IP421" s="26"/>
      <c r="IQ421" s="26"/>
      <c r="IR421" s="26"/>
      <c r="IS421" s="26"/>
      <c r="IT421" s="26"/>
      <c r="IU421" s="26"/>
      <c r="IV421" s="26"/>
    </row>
    <row r="422" spans="1:256" ht="12.75" customHeight="1" x14ac:dyDescent="0.25">
      <c r="A422" s="26"/>
      <c r="B422" s="26"/>
      <c r="C422" s="296"/>
      <c r="D422" s="363"/>
      <c r="E422" s="364"/>
      <c r="F422" s="364"/>
      <c r="G422" s="364"/>
      <c r="H422" s="364"/>
      <c r="I422" s="364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  <c r="DE422" s="26"/>
      <c r="DF422" s="26"/>
      <c r="DG422" s="26"/>
      <c r="DH422" s="26"/>
      <c r="DI422" s="26"/>
      <c r="DJ422" s="26"/>
      <c r="DK422" s="26"/>
      <c r="DL422" s="26"/>
      <c r="DM422" s="26"/>
      <c r="DN422" s="26"/>
      <c r="DO422" s="26"/>
      <c r="DP422" s="26"/>
      <c r="DQ422" s="26"/>
      <c r="DR422" s="26"/>
      <c r="DS422" s="26"/>
      <c r="DT422" s="26"/>
      <c r="DU422" s="26"/>
      <c r="DV422" s="26"/>
      <c r="DW422" s="26"/>
      <c r="DX422" s="26"/>
      <c r="DY422" s="26"/>
      <c r="DZ422" s="26"/>
      <c r="EA422" s="26"/>
      <c r="EB422" s="26"/>
      <c r="EC422" s="26"/>
      <c r="ED422" s="26"/>
      <c r="EE422" s="26"/>
      <c r="EF422" s="26"/>
      <c r="EG422" s="26"/>
      <c r="EH422" s="26"/>
      <c r="EI422" s="26"/>
      <c r="EJ422" s="26"/>
      <c r="EK422" s="26"/>
      <c r="EL422" s="26"/>
      <c r="EM422" s="26"/>
      <c r="EN422" s="26"/>
      <c r="EO422" s="26"/>
      <c r="EP422" s="26"/>
      <c r="EQ422" s="26"/>
      <c r="ER422" s="26"/>
      <c r="ES422" s="26"/>
      <c r="ET422" s="26"/>
      <c r="EU422" s="26"/>
      <c r="EV422" s="26"/>
      <c r="EW422" s="26"/>
      <c r="EX422" s="26"/>
      <c r="EY422" s="26"/>
      <c r="EZ422" s="26"/>
      <c r="FA422" s="26"/>
      <c r="FB422" s="26"/>
      <c r="FC422" s="26"/>
      <c r="FD422" s="26"/>
      <c r="FE422" s="26"/>
      <c r="FF422" s="26"/>
      <c r="FG422" s="26"/>
      <c r="FH422" s="26"/>
      <c r="FI422" s="26"/>
      <c r="FJ422" s="26"/>
      <c r="FK422" s="26"/>
      <c r="FL422" s="26"/>
      <c r="FM422" s="26"/>
      <c r="FN422" s="26"/>
      <c r="FO422" s="26"/>
      <c r="FP422" s="26"/>
      <c r="FQ422" s="26"/>
      <c r="FR422" s="26"/>
      <c r="FS422" s="26"/>
      <c r="FT422" s="26"/>
      <c r="FU422" s="26"/>
      <c r="FV422" s="26"/>
      <c r="FW422" s="26"/>
      <c r="FX422" s="26"/>
      <c r="FY422" s="26"/>
      <c r="FZ422" s="26"/>
      <c r="GA422" s="26"/>
      <c r="GB422" s="26"/>
      <c r="GC422" s="26"/>
      <c r="GD422" s="26"/>
      <c r="GE422" s="26"/>
      <c r="GF422" s="26"/>
      <c r="GG422" s="26"/>
      <c r="GH422" s="26"/>
      <c r="GI422" s="26"/>
      <c r="GJ422" s="26"/>
      <c r="GK422" s="26"/>
      <c r="GL422" s="26"/>
      <c r="GM422" s="26"/>
      <c r="GN422" s="26"/>
      <c r="GO422" s="26"/>
      <c r="GP422" s="26"/>
      <c r="GQ422" s="26"/>
      <c r="GR422" s="26"/>
      <c r="GS422" s="26"/>
      <c r="GT422" s="26"/>
      <c r="GU422" s="26"/>
      <c r="GV422" s="26"/>
      <c r="GW422" s="26"/>
      <c r="GX422" s="26"/>
      <c r="GY422" s="26"/>
      <c r="GZ422" s="26"/>
      <c r="HA422" s="26"/>
      <c r="HB422" s="26"/>
      <c r="HC422" s="26"/>
      <c r="HD422" s="26"/>
      <c r="HE422" s="26"/>
      <c r="HF422" s="26"/>
      <c r="HG422" s="26"/>
      <c r="HH422" s="26"/>
      <c r="HI422" s="26"/>
      <c r="HJ422" s="26"/>
      <c r="HK422" s="26"/>
      <c r="HL422" s="26"/>
      <c r="HM422" s="26"/>
      <c r="HN422" s="26"/>
      <c r="HO422" s="26"/>
      <c r="HP422" s="26"/>
      <c r="HQ422" s="26"/>
      <c r="HR422" s="26"/>
      <c r="HS422" s="26"/>
      <c r="HT422" s="26"/>
      <c r="HU422" s="26"/>
      <c r="HV422" s="26"/>
      <c r="HW422" s="26"/>
      <c r="HX422" s="26"/>
      <c r="HY422" s="26"/>
      <c r="HZ422" s="26"/>
      <c r="IA422" s="26"/>
      <c r="IB422" s="26"/>
      <c r="IC422" s="26"/>
      <c r="ID422" s="26"/>
      <c r="IE422" s="26"/>
      <c r="IF422" s="26"/>
      <c r="IG422" s="26"/>
      <c r="IH422" s="26"/>
      <c r="II422" s="26"/>
      <c r="IJ422" s="26"/>
      <c r="IK422" s="26"/>
      <c r="IL422" s="26"/>
      <c r="IM422" s="26"/>
      <c r="IN422" s="26"/>
      <c r="IO422" s="26"/>
      <c r="IP422" s="26"/>
      <c r="IQ422" s="26"/>
      <c r="IR422" s="26"/>
      <c r="IS422" s="26"/>
      <c r="IT422" s="26"/>
      <c r="IU422" s="26"/>
      <c r="IV422" s="26"/>
    </row>
    <row r="423" spans="1:256" ht="12.75" customHeight="1" x14ac:dyDescent="0.25">
      <c r="A423" s="26"/>
      <c r="B423" s="26"/>
      <c r="C423" s="296"/>
      <c r="D423" s="363"/>
      <c r="E423" s="364"/>
      <c r="F423" s="364"/>
      <c r="G423" s="364"/>
      <c r="H423" s="364"/>
      <c r="I423" s="364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  <c r="DE423" s="26"/>
      <c r="DF423" s="26"/>
      <c r="DG423" s="26"/>
      <c r="DH423" s="26"/>
      <c r="DI423" s="26"/>
      <c r="DJ423" s="26"/>
      <c r="DK423" s="26"/>
      <c r="DL423" s="26"/>
      <c r="DM423" s="26"/>
      <c r="DN423" s="26"/>
      <c r="DO423" s="26"/>
      <c r="DP423" s="26"/>
      <c r="DQ423" s="26"/>
      <c r="DR423" s="26"/>
      <c r="DS423" s="26"/>
      <c r="DT423" s="26"/>
      <c r="DU423" s="26"/>
      <c r="DV423" s="26"/>
      <c r="DW423" s="26"/>
      <c r="DX423" s="26"/>
      <c r="DY423" s="26"/>
      <c r="DZ423" s="26"/>
      <c r="EA423" s="26"/>
      <c r="EB423" s="26"/>
      <c r="EC423" s="26"/>
      <c r="ED423" s="26"/>
      <c r="EE423" s="26"/>
      <c r="EF423" s="26"/>
      <c r="EG423" s="26"/>
      <c r="EH423" s="26"/>
      <c r="EI423" s="26"/>
      <c r="EJ423" s="26"/>
      <c r="EK423" s="26"/>
      <c r="EL423" s="26"/>
      <c r="EM423" s="26"/>
      <c r="EN423" s="26"/>
      <c r="EO423" s="26"/>
      <c r="EP423" s="26"/>
      <c r="EQ423" s="26"/>
      <c r="ER423" s="26"/>
      <c r="ES423" s="26"/>
      <c r="ET423" s="26"/>
      <c r="EU423" s="26"/>
      <c r="EV423" s="26"/>
      <c r="EW423" s="26"/>
      <c r="EX423" s="26"/>
      <c r="EY423" s="26"/>
      <c r="EZ423" s="26"/>
      <c r="FA423" s="26"/>
      <c r="FB423" s="26"/>
      <c r="FC423" s="26"/>
      <c r="FD423" s="26"/>
      <c r="FE423" s="26"/>
      <c r="FF423" s="26"/>
      <c r="FG423" s="26"/>
      <c r="FH423" s="26"/>
      <c r="FI423" s="26"/>
      <c r="FJ423" s="26"/>
      <c r="FK423" s="26"/>
      <c r="FL423" s="26"/>
      <c r="FM423" s="26"/>
      <c r="FN423" s="26"/>
      <c r="FO423" s="26"/>
      <c r="FP423" s="26"/>
      <c r="FQ423" s="26"/>
      <c r="FR423" s="26"/>
      <c r="FS423" s="26"/>
      <c r="FT423" s="26"/>
      <c r="FU423" s="26"/>
      <c r="FV423" s="26"/>
      <c r="FW423" s="26"/>
      <c r="FX423" s="26"/>
      <c r="FY423" s="26"/>
      <c r="FZ423" s="26"/>
      <c r="GA423" s="26"/>
      <c r="GB423" s="26"/>
      <c r="GC423" s="26"/>
      <c r="GD423" s="26"/>
      <c r="GE423" s="26"/>
      <c r="GF423" s="26"/>
      <c r="GG423" s="26"/>
      <c r="GH423" s="26"/>
      <c r="GI423" s="26"/>
      <c r="GJ423" s="26"/>
      <c r="GK423" s="26"/>
      <c r="GL423" s="26"/>
      <c r="GM423" s="26"/>
      <c r="GN423" s="26"/>
      <c r="GO423" s="26"/>
      <c r="GP423" s="26"/>
      <c r="GQ423" s="26"/>
      <c r="GR423" s="26"/>
      <c r="GS423" s="26"/>
      <c r="GT423" s="26"/>
      <c r="GU423" s="26"/>
      <c r="GV423" s="26"/>
      <c r="GW423" s="26"/>
      <c r="GX423" s="26"/>
      <c r="GY423" s="26"/>
      <c r="GZ423" s="26"/>
      <c r="HA423" s="26"/>
      <c r="HB423" s="26"/>
      <c r="HC423" s="26"/>
      <c r="HD423" s="26"/>
      <c r="HE423" s="26"/>
      <c r="HF423" s="26"/>
      <c r="HG423" s="26"/>
      <c r="HH423" s="26"/>
      <c r="HI423" s="26"/>
      <c r="HJ423" s="26"/>
      <c r="HK423" s="26"/>
      <c r="HL423" s="26"/>
      <c r="HM423" s="26"/>
      <c r="HN423" s="26"/>
      <c r="HO423" s="26"/>
      <c r="HP423" s="26"/>
      <c r="HQ423" s="26"/>
      <c r="HR423" s="26"/>
      <c r="HS423" s="26"/>
      <c r="HT423" s="26"/>
      <c r="HU423" s="26"/>
      <c r="HV423" s="26"/>
      <c r="HW423" s="26"/>
      <c r="HX423" s="26"/>
      <c r="HY423" s="26"/>
      <c r="HZ423" s="26"/>
      <c r="IA423" s="26"/>
      <c r="IB423" s="26"/>
      <c r="IC423" s="26"/>
      <c r="ID423" s="26"/>
      <c r="IE423" s="26"/>
      <c r="IF423" s="26"/>
      <c r="IG423" s="26"/>
      <c r="IH423" s="26"/>
      <c r="II423" s="26"/>
      <c r="IJ423" s="26"/>
      <c r="IK423" s="26"/>
      <c r="IL423" s="26"/>
      <c r="IM423" s="26"/>
      <c r="IN423" s="26"/>
      <c r="IO423" s="26"/>
      <c r="IP423" s="26"/>
      <c r="IQ423" s="26"/>
      <c r="IR423" s="26"/>
      <c r="IS423" s="26"/>
      <c r="IT423" s="26"/>
      <c r="IU423" s="26"/>
      <c r="IV423" s="26"/>
    </row>
    <row r="424" spans="1:256" ht="12.75" customHeight="1" x14ac:dyDescent="0.25">
      <c r="A424" s="26"/>
      <c r="B424" s="26"/>
      <c r="C424" s="296"/>
      <c r="D424" s="363"/>
      <c r="E424" s="364"/>
      <c r="F424" s="364"/>
      <c r="G424" s="364"/>
      <c r="H424" s="364"/>
      <c r="I424" s="364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  <c r="DE424" s="26"/>
      <c r="DF424" s="26"/>
      <c r="DG424" s="26"/>
      <c r="DH424" s="26"/>
      <c r="DI424" s="26"/>
      <c r="DJ424" s="26"/>
      <c r="DK424" s="26"/>
      <c r="DL424" s="26"/>
      <c r="DM424" s="26"/>
      <c r="DN424" s="26"/>
      <c r="DO424" s="26"/>
      <c r="DP424" s="26"/>
      <c r="DQ424" s="26"/>
      <c r="DR424" s="26"/>
      <c r="DS424" s="26"/>
      <c r="DT424" s="26"/>
      <c r="DU424" s="26"/>
      <c r="DV424" s="26"/>
      <c r="DW424" s="26"/>
      <c r="DX424" s="26"/>
      <c r="DY424" s="26"/>
      <c r="DZ424" s="26"/>
      <c r="EA424" s="26"/>
      <c r="EB424" s="26"/>
      <c r="EC424" s="26"/>
      <c r="ED424" s="26"/>
      <c r="EE424" s="26"/>
      <c r="EF424" s="26"/>
      <c r="EG424" s="26"/>
      <c r="EH424" s="26"/>
      <c r="EI424" s="26"/>
      <c r="EJ424" s="26"/>
      <c r="EK424" s="26"/>
      <c r="EL424" s="26"/>
      <c r="EM424" s="26"/>
      <c r="EN424" s="26"/>
      <c r="EO424" s="26"/>
      <c r="EP424" s="26"/>
      <c r="EQ424" s="26"/>
      <c r="ER424" s="26"/>
      <c r="ES424" s="26"/>
      <c r="ET424" s="26"/>
      <c r="EU424" s="26"/>
      <c r="EV424" s="26"/>
      <c r="EW424" s="26"/>
      <c r="EX424" s="26"/>
      <c r="EY424" s="26"/>
      <c r="EZ424" s="26"/>
      <c r="FA424" s="26"/>
      <c r="FB424" s="26"/>
      <c r="FC424" s="26"/>
      <c r="FD424" s="26"/>
      <c r="FE424" s="26"/>
      <c r="FF424" s="26"/>
      <c r="FG424" s="26"/>
      <c r="FH424" s="26"/>
      <c r="FI424" s="26"/>
      <c r="FJ424" s="26"/>
      <c r="FK424" s="26"/>
      <c r="FL424" s="26"/>
      <c r="FM424" s="26"/>
      <c r="FN424" s="26"/>
      <c r="FO424" s="26"/>
      <c r="FP424" s="26"/>
      <c r="FQ424" s="26"/>
      <c r="FR424" s="26"/>
      <c r="FS424" s="26"/>
      <c r="FT424" s="26"/>
      <c r="FU424" s="26"/>
      <c r="FV424" s="26"/>
      <c r="FW424" s="26"/>
      <c r="FX424" s="26"/>
      <c r="FY424" s="26"/>
      <c r="FZ424" s="26"/>
      <c r="GA424" s="26"/>
      <c r="GB424" s="26"/>
      <c r="GC424" s="26"/>
      <c r="GD424" s="26"/>
      <c r="GE424" s="26"/>
      <c r="GF424" s="26"/>
      <c r="GG424" s="26"/>
      <c r="GH424" s="26"/>
      <c r="GI424" s="26"/>
      <c r="GJ424" s="26"/>
      <c r="GK424" s="26"/>
      <c r="GL424" s="26"/>
      <c r="GM424" s="26"/>
      <c r="GN424" s="26"/>
      <c r="GO424" s="26"/>
      <c r="GP424" s="26"/>
      <c r="GQ424" s="26"/>
      <c r="GR424" s="26"/>
      <c r="GS424" s="26"/>
      <c r="GT424" s="26"/>
      <c r="GU424" s="26"/>
      <c r="GV424" s="26"/>
      <c r="GW424" s="26"/>
      <c r="GX424" s="26"/>
      <c r="GY424" s="26"/>
      <c r="GZ424" s="26"/>
      <c r="HA424" s="26"/>
      <c r="HB424" s="26"/>
      <c r="HC424" s="26"/>
      <c r="HD424" s="26"/>
      <c r="HE424" s="26"/>
      <c r="HF424" s="26"/>
      <c r="HG424" s="26"/>
      <c r="HH424" s="26"/>
      <c r="HI424" s="26"/>
      <c r="HJ424" s="26"/>
      <c r="HK424" s="26"/>
      <c r="HL424" s="26"/>
      <c r="HM424" s="26"/>
      <c r="HN424" s="26"/>
      <c r="HO424" s="26"/>
      <c r="HP424" s="26"/>
      <c r="HQ424" s="26"/>
      <c r="HR424" s="26"/>
      <c r="HS424" s="26"/>
      <c r="HT424" s="26"/>
      <c r="HU424" s="26"/>
      <c r="HV424" s="26"/>
      <c r="HW424" s="26"/>
      <c r="HX424" s="26"/>
      <c r="HY424" s="26"/>
      <c r="HZ424" s="26"/>
      <c r="IA424" s="26"/>
      <c r="IB424" s="26"/>
      <c r="IC424" s="26"/>
      <c r="ID424" s="26"/>
      <c r="IE424" s="26"/>
      <c r="IF424" s="26"/>
      <c r="IG424" s="26"/>
      <c r="IH424" s="26"/>
      <c r="II424" s="26"/>
      <c r="IJ424" s="26"/>
      <c r="IK424" s="26"/>
      <c r="IL424" s="26"/>
      <c r="IM424" s="26"/>
      <c r="IN424" s="26"/>
      <c r="IO424" s="26"/>
      <c r="IP424" s="26"/>
      <c r="IQ424" s="26"/>
      <c r="IR424" s="26"/>
      <c r="IS424" s="26"/>
      <c r="IT424" s="26"/>
      <c r="IU424" s="26"/>
      <c r="IV424" s="26"/>
    </row>
    <row r="425" spans="1:256" ht="12.75" customHeight="1" x14ac:dyDescent="0.25">
      <c r="A425" s="26"/>
      <c r="B425" s="26"/>
      <c r="C425" s="296"/>
      <c r="D425" s="363"/>
      <c r="E425" s="364"/>
      <c r="F425" s="364"/>
      <c r="G425" s="364"/>
      <c r="H425" s="364"/>
      <c r="I425" s="364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  <c r="DE425" s="26"/>
      <c r="DF425" s="26"/>
      <c r="DG425" s="26"/>
      <c r="DH425" s="26"/>
      <c r="DI425" s="26"/>
      <c r="DJ425" s="26"/>
      <c r="DK425" s="26"/>
      <c r="DL425" s="26"/>
      <c r="DM425" s="26"/>
      <c r="DN425" s="26"/>
      <c r="DO425" s="26"/>
      <c r="DP425" s="26"/>
      <c r="DQ425" s="26"/>
      <c r="DR425" s="26"/>
      <c r="DS425" s="26"/>
      <c r="DT425" s="26"/>
      <c r="DU425" s="26"/>
      <c r="DV425" s="26"/>
      <c r="DW425" s="26"/>
      <c r="DX425" s="26"/>
      <c r="DY425" s="26"/>
      <c r="DZ425" s="26"/>
      <c r="EA425" s="26"/>
      <c r="EB425" s="26"/>
      <c r="EC425" s="26"/>
      <c r="ED425" s="26"/>
      <c r="EE425" s="26"/>
      <c r="EF425" s="26"/>
      <c r="EG425" s="26"/>
      <c r="EH425" s="26"/>
      <c r="EI425" s="26"/>
      <c r="EJ425" s="26"/>
      <c r="EK425" s="26"/>
      <c r="EL425" s="26"/>
      <c r="EM425" s="26"/>
      <c r="EN425" s="26"/>
      <c r="EO425" s="26"/>
      <c r="EP425" s="26"/>
      <c r="EQ425" s="26"/>
      <c r="ER425" s="26"/>
      <c r="ES425" s="26"/>
      <c r="ET425" s="26"/>
      <c r="EU425" s="26"/>
      <c r="EV425" s="26"/>
      <c r="EW425" s="26"/>
      <c r="EX425" s="26"/>
      <c r="EY425" s="26"/>
      <c r="EZ425" s="26"/>
      <c r="FA425" s="26"/>
      <c r="FB425" s="26"/>
      <c r="FC425" s="26"/>
      <c r="FD425" s="26"/>
      <c r="FE425" s="26"/>
      <c r="FF425" s="26"/>
      <c r="FG425" s="26"/>
      <c r="FH425" s="26"/>
      <c r="FI425" s="26"/>
      <c r="FJ425" s="26"/>
      <c r="FK425" s="26"/>
      <c r="FL425" s="26"/>
      <c r="FM425" s="26"/>
      <c r="FN425" s="26"/>
      <c r="FO425" s="26"/>
      <c r="FP425" s="26"/>
      <c r="FQ425" s="26"/>
      <c r="FR425" s="26"/>
      <c r="FS425" s="26"/>
      <c r="FT425" s="26"/>
      <c r="FU425" s="26"/>
      <c r="FV425" s="26"/>
      <c r="FW425" s="26"/>
      <c r="FX425" s="26"/>
      <c r="FY425" s="26"/>
      <c r="FZ425" s="26"/>
      <c r="GA425" s="26"/>
      <c r="GB425" s="26"/>
      <c r="GC425" s="26"/>
      <c r="GD425" s="26"/>
      <c r="GE425" s="26"/>
      <c r="GF425" s="26"/>
      <c r="GG425" s="26"/>
      <c r="GH425" s="26"/>
      <c r="GI425" s="26"/>
      <c r="GJ425" s="26"/>
      <c r="GK425" s="26"/>
      <c r="GL425" s="26"/>
      <c r="GM425" s="26"/>
      <c r="GN425" s="26"/>
      <c r="GO425" s="26"/>
      <c r="GP425" s="26"/>
      <c r="GQ425" s="26"/>
      <c r="GR425" s="26"/>
      <c r="GS425" s="26"/>
      <c r="GT425" s="26"/>
      <c r="GU425" s="26"/>
      <c r="GV425" s="26"/>
      <c r="GW425" s="26"/>
      <c r="GX425" s="26"/>
      <c r="GY425" s="26"/>
      <c r="GZ425" s="26"/>
      <c r="HA425" s="26"/>
      <c r="HB425" s="26"/>
      <c r="HC425" s="26"/>
      <c r="HD425" s="26"/>
      <c r="HE425" s="26"/>
      <c r="HF425" s="26"/>
      <c r="HG425" s="26"/>
      <c r="HH425" s="26"/>
      <c r="HI425" s="26"/>
      <c r="HJ425" s="26"/>
      <c r="HK425" s="26"/>
      <c r="HL425" s="26"/>
      <c r="HM425" s="26"/>
      <c r="HN425" s="26"/>
      <c r="HO425" s="26"/>
      <c r="HP425" s="26"/>
      <c r="HQ425" s="26"/>
      <c r="HR425" s="26"/>
      <c r="HS425" s="26"/>
      <c r="HT425" s="26"/>
      <c r="HU425" s="26"/>
      <c r="HV425" s="26"/>
      <c r="HW425" s="26"/>
      <c r="HX425" s="26"/>
      <c r="HY425" s="26"/>
      <c r="HZ425" s="26"/>
      <c r="IA425" s="26"/>
      <c r="IB425" s="26"/>
      <c r="IC425" s="26"/>
      <c r="ID425" s="26"/>
      <c r="IE425" s="26"/>
      <c r="IF425" s="26"/>
      <c r="IG425" s="26"/>
      <c r="IH425" s="26"/>
      <c r="II425" s="26"/>
      <c r="IJ425" s="26"/>
      <c r="IK425" s="26"/>
      <c r="IL425" s="26"/>
      <c r="IM425" s="26"/>
      <c r="IN425" s="26"/>
      <c r="IO425" s="26"/>
      <c r="IP425" s="26"/>
      <c r="IQ425" s="26"/>
      <c r="IR425" s="26"/>
      <c r="IS425" s="26"/>
      <c r="IT425" s="26"/>
      <c r="IU425" s="26"/>
      <c r="IV425" s="26"/>
    </row>
    <row r="426" spans="1:256" ht="12.75" customHeight="1" x14ac:dyDescent="0.25">
      <c r="A426" s="26"/>
      <c r="B426" s="26"/>
      <c r="C426" s="296"/>
      <c r="D426" s="363"/>
      <c r="E426" s="364"/>
      <c r="F426" s="364"/>
      <c r="G426" s="364"/>
      <c r="H426" s="364"/>
      <c r="I426" s="364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  <c r="DE426" s="26"/>
      <c r="DF426" s="26"/>
      <c r="DG426" s="26"/>
      <c r="DH426" s="26"/>
      <c r="DI426" s="26"/>
      <c r="DJ426" s="26"/>
      <c r="DK426" s="26"/>
      <c r="DL426" s="26"/>
      <c r="DM426" s="26"/>
      <c r="DN426" s="26"/>
      <c r="DO426" s="26"/>
      <c r="DP426" s="26"/>
      <c r="DQ426" s="26"/>
      <c r="DR426" s="26"/>
      <c r="DS426" s="26"/>
      <c r="DT426" s="26"/>
      <c r="DU426" s="26"/>
      <c r="DV426" s="26"/>
      <c r="DW426" s="26"/>
      <c r="DX426" s="26"/>
      <c r="DY426" s="26"/>
      <c r="DZ426" s="26"/>
      <c r="EA426" s="26"/>
      <c r="EB426" s="26"/>
      <c r="EC426" s="26"/>
      <c r="ED426" s="26"/>
      <c r="EE426" s="26"/>
      <c r="EF426" s="26"/>
      <c r="EG426" s="26"/>
      <c r="EH426" s="26"/>
      <c r="EI426" s="26"/>
      <c r="EJ426" s="26"/>
      <c r="EK426" s="26"/>
      <c r="EL426" s="26"/>
      <c r="EM426" s="26"/>
      <c r="EN426" s="26"/>
      <c r="EO426" s="26"/>
      <c r="EP426" s="26"/>
      <c r="EQ426" s="26"/>
      <c r="ER426" s="26"/>
      <c r="ES426" s="26"/>
      <c r="ET426" s="26"/>
      <c r="EU426" s="26"/>
      <c r="EV426" s="26"/>
      <c r="EW426" s="26"/>
      <c r="EX426" s="26"/>
      <c r="EY426" s="26"/>
      <c r="EZ426" s="26"/>
      <c r="FA426" s="26"/>
      <c r="FB426" s="26"/>
      <c r="FC426" s="26"/>
      <c r="FD426" s="26"/>
      <c r="FE426" s="26"/>
      <c r="FF426" s="26"/>
      <c r="FG426" s="26"/>
      <c r="FH426" s="26"/>
      <c r="FI426" s="26"/>
      <c r="FJ426" s="26"/>
      <c r="FK426" s="26"/>
      <c r="FL426" s="26"/>
      <c r="FM426" s="26"/>
      <c r="FN426" s="26"/>
      <c r="FO426" s="26"/>
      <c r="FP426" s="26"/>
      <c r="FQ426" s="26"/>
      <c r="FR426" s="26"/>
      <c r="FS426" s="26"/>
      <c r="FT426" s="26"/>
      <c r="FU426" s="26"/>
      <c r="FV426" s="26"/>
      <c r="FW426" s="26"/>
      <c r="FX426" s="26"/>
      <c r="FY426" s="26"/>
      <c r="FZ426" s="26"/>
      <c r="GA426" s="26"/>
      <c r="GB426" s="26"/>
      <c r="GC426" s="26"/>
      <c r="GD426" s="26"/>
      <c r="GE426" s="26"/>
      <c r="GF426" s="26"/>
      <c r="GG426" s="26"/>
      <c r="GH426" s="26"/>
      <c r="GI426" s="26"/>
      <c r="GJ426" s="26"/>
      <c r="GK426" s="26"/>
      <c r="GL426" s="26"/>
      <c r="GM426" s="26"/>
      <c r="GN426" s="26"/>
      <c r="GO426" s="26"/>
      <c r="GP426" s="26"/>
      <c r="GQ426" s="26"/>
      <c r="GR426" s="26"/>
      <c r="GS426" s="26"/>
      <c r="GT426" s="26"/>
      <c r="GU426" s="26"/>
      <c r="GV426" s="26"/>
      <c r="GW426" s="26"/>
      <c r="GX426" s="26"/>
      <c r="GY426" s="26"/>
      <c r="GZ426" s="26"/>
      <c r="HA426" s="26"/>
      <c r="HB426" s="26"/>
      <c r="HC426" s="26"/>
      <c r="HD426" s="26"/>
      <c r="HE426" s="26"/>
      <c r="HF426" s="26"/>
      <c r="HG426" s="26"/>
      <c r="HH426" s="26"/>
      <c r="HI426" s="26"/>
      <c r="HJ426" s="26"/>
      <c r="HK426" s="26"/>
      <c r="HL426" s="26"/>
      <c r="HM426" s="26"/>
      <c r="HN426" s="26"/>
      <c r="HO426" s="26"/>
      <c r="HP426" s="26"/>
      <c r="HQ426" s="26"/>
      <c r="HR426" s="26"/>
      <c r="HS426" s="26"/>
      <c r="HT426" s="26"/>
      <c r="HU426" s="26"/>
      <c r="HV426" s="26"/>
      <c r="HW426" s="26"/>
      <c r="HX426" s="26"/>
      <c r="HY426" s="26"/>
      <c r="HZ426" s="26"/>
      <c r="IA426" s="26"/>
      <c r="IB426" s="26"/>
      <c r="IC426" s="26"/>
      <c r="ID426" s="26"/>
      <c r="IE426" s="26"/>
      <c r="IF426" s="26"/>
      <c r="IG426" s="26"/>
      <c r="IH426" s="26"/>
      <c r="II426" s="26"/>
      <c r="IJ426" s="26"/>
      <c r="IK426" s="26"/>
      <c r="IL426" s="26"/>
      <c r="IM426" s="26"/>
      <c r="IN426" s="26"/>
      <c r="IO426" s="26"/>
      <c r="IP426" s="26"/>
      <c r="IQ426" s="26"/>
      <c r="IR426" s="26"/>
      <c r="IS426" s="26"/>
      <c r="IT426" s="26"/>
      <c r="IU426" s="26"/>
      <c r="IV426" s="26"/>
    </row>
    <row r="427" spans="1:256" ht="12.75" customHeight="1" x14ac:dyDescent="0.25">
      <c r="A427" s="26"/>
      <c r="B427" s="26"/>
      <c r="C427" s="296"/>
      <c r="D427" s="363"/>
      <c r="E427" s="364"/>
      <c r="F427" s="364"/>
      <c r="G427" s="364"/>
      <c r="H427" s="364"/>
      <c r="I427" s="364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  <c r="DE427" s="26"/>
      <c r="DF427" s="26"/>
      <c r="DG427" s="26"/>
      <c r="DH427" s="26"/>
      <c r="DI427" s="26"/>
      <c r="DJ427" s="26"/>
      <c r="DK427" s="26"/>
      <c r="DL427" s="26"/>
      <c r="DM427" s="26"/>
      <c r="DN427" s="26"/>
      <c r="DO427" s="26"/>
      <c r="DP427" s="26"/>
      <c r="DQ427" s="26"/>
      <c r="DR427" s="26"/>
      <c r="DS427" s="26"/>
      <c r="DT427" s="26"/>
      <c r="DU427" s="26"/>
      <c r="DV427" s="26"/>
      <c r="DW427" s="26"/>
      <c r="DX427" s="26"/>
      <c r="DY427" s="26"/>
      <c r="DZ427" s="26"/>
      <c r="EA427" s="26"/>
      <c r="EB427" s="26"/>
      <c r="EC427" s="26"/>
      <c r="ED427" s="26"/>
      <c r="EE427" s="26"/>
      <c r="EF427" s="26"/>
      <c r="EG427" s="26"/>
      <c r="EH427" s="26"/>
      <c r="EI427" s="26"/>
      <c r="EJ427" s="26"/>
      <c r="EK427" s="26"/>
      <c r="EL427" s="26"/>
      <c r="EM427" s="26"/>
      <c r="EN427" s="26"/>
      <c r="EO427" s="26"/>
      <c r="EP427" s="26"/>
      <c r="EQ427" s="26"/>
      <c r="ER427" s="26"/>
      <c r="ES427" s="26"/>
      <c r="ET427" s="26"/>
      <c r="EU427" s="26"/>
      <c r="EV427" s="26"/>
      <c r="EW427" s="26"/>
      <c r="EX427" s="26"/>
      <c r="EY427" s="26"/>
      <c r="EZ427" s="26"/>
      <c r="FA427" s="26"/>
      <c r="FB427" s="26"/>
      <c r="FC427" s="26"/>
      <c r="FD427" s="26"/>
      <c r="FE427" s="26"/>
      <c r="FF427" s="26"/>
      <c r="FG427" s="26"/>
      <c r="FH427" s="26"/>
      <c r="FI427" s="26"/>
      <c r="FJ427" s="26"/>
      <c r="FK427" s="26"/>
      <c r="FL427" s="26"/>
      <c r="FM427" s="26"/>
      <c r="FN427" s="26"/>
      <c r="FO427" s="26"/>
      <c r="FP427" s="26"/>
      <c r="FQ427" s="26"/>
      <c r="FR427" s="26"/>
      <c r="FS427" s="26"/>
      <c r="FT427" s="26"/>
      <c r="FU427" s="26"/>
      <c r="FV427" s="26"/>
      <c r="FW427" s="26"/>
      <c r="FX427" s="26"/>
      <c r="FY427" s="26"/>
      <c r="FZ427" s="26"/>
      <c r="GA427" s="26"/>
      <c r="GB427" s="26"/>
      <c r="GC427" s="26"/>
      <c r="GD427" s="26"/>
      <c r="GE427" s="26"/>
      <c r="GF427" s="26"/>
      <c r="GG427" s="26"/>
      <c r="GH427" s="26"/>
      <c r="GI427" s="26"/>
      <c r="GJ427" s="26"/>
      <c r="GK427" s="26"/>
      <c r="GL427" s="26"/>
      <c r="GM427" s="26"/>
      <c r="GN427" s="26"/>
      <c r="GO427" s="26"/>
      <c r="GP427" s="26"/>
      <c r="GQ427" s="26"/>
      <c r="GR427" s="26"/>
      <c r="GS427" s="26"/>
      <c r="GT427" s="26"/>
      <c r="GU427" s="26"/>
      <c r="GV427" s="26"/>
      <c r="GW427" s="26"/>
      <c r="GX427" s="26"/>
      <c r="GY427" s="26"/>
      <c r="GZ427" s="26"/>
      <c r="HA427" s="26"/>
      <c r="HB427" s="26"/>
      <c r="HC427" s="26"/>
      <c r="HD427" s="26"/>
      <c r="HE427" s="26"/>
      <c r="HF427" s="26"/>
      <c r="HG427" s="26"/>
      <c r="HH427" s="26"/>
      <c r="HI427" s="26"/>
      <c r="HJ427" s="26"/>
      <c r="HK427" s="26"/>
      <c r="HL427" s="26"/>
      <c r="HM427" s="26"/>
      <c r="HN427" s="26"/>
      <c r="HO427" s="26"/>
      <c r="HP427" s="26"/>
      <c r="HQ427" s="26"/>
      <c r="HR427" s="26"/>
      <c r="HS427" s="26"/>
      <c r="HT427" s="26"/>
      <c r="HU427" s="26"/>
      <c r="HV427" s="26"/>
      <c r="HW427" s="26"/>
      <c r="HX427" s="26"/>
      <c r="HY427" s="26"/>
      <c r="HZ427" s="26"/>
      <c r="IA427" s="26"/>
      <c r="IB427" s="26"/>
      <c r="IC427" s="26"/>
      <c r="ID427" s="26"/>
      <c r="IE427" s="26"/>
      <c r="IF427" s="26"/>
      <c r="IG427" s="26"/>
      <c r="IH427" s="26"/>
      <c r="II427" s="26"/>
      <c r="IJ427" s="26"/>
      <c r="IK427" s="26"/>
      <c r="IL427" s="26"/>
      <c r="IM427" s="26"/>
      <c r="IN427" s="26"/>
      <c r="IO427" s="26"/>
      <c r="IP427" s="26"/>
      <c r="IQ427" s="26"/>
      <c r="IR427" s="26"/>
      <c r="IS427" s="26"/>
      <c r="IT427" s="26"/>
      <c r="IU427" s="26"/>
      <c r="IV427" s="26"/>
    </row>
    <row r="428" spans="1:256" ht="12.75" customHeight="1" x14ac:dyDescent="0.25">
      <c r="A428" s="26"/>
      <c r="B428" s="26"/>
      <c r="C428" s="296"/>
      <c r="D428" s="363"/>
      <c r="E428" s="364"/>
      <c r="F428" s="364"/>
      <c r="G428" s="364"/>
      <c r="H428" s="364"/>
      <c r="I428" s="364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  <c r="DE428" s="26"/>
      <c r="DF428" s="26"/>
      <c r="DG428" s="26"/>
      <c r="DH428" s="26"/>
      <c r="DI428" s="26"/>
      <c r="DJ428" s="26"/>
      <c r="DK428" s="26"/>
      <c r="DL428" s="26"/>
      <c r="DM428" s="26"/>
      <c r="DN428" s="26"/>
      <c r="DO428" s="26"/>
      <c r="DP428" s="26"/>
      <c r="DQ428" s="26"/>
      <c r="DR428" s="26"/>
      <c r="DS428" s="26"/>
      <c r="DT428" s="26"/>
      <c r="DU428" s="26"/>
      <c r="DV428" s="26"/>
      <c r="DW428" s="26"/>
      <c r="DX428" s="26"/>
      <c r="DY428" s="26"/>
      <c r="DZ428" s="26"/>
      <c r="EA428" s="26"/>
      <c r="EB428" s="26"/>
      <c r="EC428" s="26"/>
      <c r="ED428" s="26"/>
      <c r="EE428" s="26"/>
      <c r="EF428" s="26"/>
      <c r="EG428" s="26"/>
      <c r="EH428" s="26"/>
      <c r="EI428" s="26"/>
      <c r="EJ428" s="26"/>
      <c r="EK428" s="26"/>
      <c r="EL428" s="26"/>
      <c r="EM428" s="26"/>
      <c r="EN428" s="26"/>
      <c r="EO428" s="26"/>
      <c r="EP428" s="26"/>
      <c r="EQ428" s="26"/>
      <c r="ER428" s="26"/>
      <c r="ES428" s="26"/>
      <c r="ET428" s="26"/>
      <c r="EU428" s="26"/>
      <c r="EV428" s="26"/>
      <c r="EW428" s="26"/>
      <c r="EX428" s="26"/>
      <c r="EY428" s="26"/>
      <c r="EZ428" s="26"/>
      <c r="FA428" s="26"/>
      <c r="FB428" s="26"/>
      <c r="FC428" s="26"/>
      <c r="FD428" s="26"/>
      <c r="FE428" s="26"/>
      <c r="FF428" s="26"/>
      <c r="FG428" s="26"/>
      <c r="FH428" s="26"/>
      <c r="FI428" s="26"/>
      <c r="FJ428" s="26"/>
      <c r="FK428" s="26"/>
      <c r="FL428" s="26"/>
      <c r="FM428" s="26"/>
      <c r="FN428" s="26"/>
      <c r="FO428" s="26"/>
      <c r="FP428" s="26"/>
      <c r="FQ428" s="26"/>
      <c r="FR428" s="26"/>
      <c r="FS428" s="26"/>
      <c r="FT428" s="26"/>
      <c r="FU428" s="26"/>
      <c r="FV428" s="26"/>
      <c r="FW428" s="26"/>
      <c r="FX428" s="26"/>
      <c r="FY428" s="26"/>
      <c r="FZ428" s="26"/>
      <c r="GA428" s="26"/>
      <c r="GB428" s="26"/>
      <c r="GC428" s="26"/>
      <c r="GD428" s="26"/>
      <c r="GE428" s="26"/>
      <c r="GF428" s="26"/>
      <c r="GG428" s="26"/>
      <c r="GH428" s="26"/>
      <c r="GI428" s="26"/>
      <c r="GJ428" s="26"/>
      <c r="GK428" s="26"/>
      <c r="GL428" s="26"/>
      <c r="GM428" s="26"/>
      <c r="GN428" s="26"/>
      <c r="GO428" s="26"/>
      <c r="GP428" s="26"/>
      <c r="GQ428" s="26"/>
      <c r="GR428" s="26"/>
      <c r="GS428" s="26"/>
      <c r="GT428" s="26"/>
      <c r="GU428" s="26"/>
      <c r="GV428" s="26"/>
      <c r="GW428" s="26"/>
      <c r="GX428" s="26"/>
      <c r="GY428" s="26"/>
      <c r="GZ428" s="26"/>
      <c r="HA428" s="26"/>
      <c r="HB428" s="26"/>
      <c r="HC428" s="26"/>
      <c r="HD428" s="26"/>
      <c r="HE428" s="26"/>
      <c r="HF428" s="26"/>
      <c r="HG428" s="26"/>
      <c r="HH428" s="26"/>
      <c r="HI428" s="26"/>
      <c r="HJ428" s="26"/>
      <c r="HK428" s="26"/>
      <c r="HL428" s="26"/>
      <c r="HM428" s="26"/>
      <c r="HN428" s="26"/>
      <c r="HO428" s="26"/>
      <c r="HP428" s="26"/>
      <c r="HQ428" s="26"/>
      <c r="HR428" s="26"/>
      <c r="HS428" s="26"/>
      <c r="HT428" s="26"/>
      <c r="HU428" s="26"/>
      <c r="HV428" s="26"/>
      <c r="HW428" s="26"/>
      <c r="HX428" s="26"/>
      <c r="HY428" s="26"/>
      <c r="HZ428" s="26"/>
      <c r="IA428" s="26"/>
      <c r="IB428" s="26"/>
      <c r="IC428" s="26"/>
      <c r="ID428" s="26"/>
      <c r="IE428" s="26"/>
      <c r="IF428" s="26"/>
      <c r="IG428" s="26"/>
      <c r="IH428" s="26"/>
      <c r="II428" s="26"/>
      <c r="IJ428" s="26"/>
      <c r="IK428" s="26"/>
      <c r="IL428" s="26"/>
      <c r="IM428" s="26"/>
      <c r="IN428" s="26"/>
      <c r="IO428" s="26"/>
      <c r="IP428" s="26"/>
      <c r="IQ428" s="26"/>
      <c r="IR428" s="26"/>
      <c r="IS428" s="26"/>
      <c r="IT428" s="26"/>
      <c r="IU428" s="26"/>
      <c r="IV428" s="26"/>
    </row>
    <row r="429" spans="1:256" ht="12.75" customHeight="1" x14ac:dyDescent="0.25">
      <c r="A429" s="26"/>
      <c r="B429" s="26"/>
      <c r="C429" s="296"/>
      <c r="D429" s="363"/>
      <c r="E429" s="364"/>
      <c r="F429" s="364"/>
      <c r="G429" s="364"/>
      <c r="H429" s="364"/>
      <c r="I429" s="364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  <c r="DE429" s="26"/>
      <c r="DF429" s="26"/>
      <c r="DG429" s="26"/>
      <c r="DH429" s="26"/>
      <c r="DI429" s="26"/>
      <c r="DJ429" s="26"/>
      <c r="DK429" s="26"/>
      <c r="DL429" s="26"/>
      <c r="DM429" s="26"/>
      <c r="DN429" s="26"/>
      <c r="DO429" s="26"/>
      <c r="DP429" s="26"/>
      <c r="DQ429" s="26"/>
      <c r="DR429" s="26"/>
      <c r="DS429" s="26"/>
      <c r="DT429" s="26"/>
      <c r="DU429" s="26"/>
      <c r="DV429" s="26"/>
      <c r="DW429" s="26"/>
      <c r="DX429" s="26"/>
      <c r="DY429" s="26"/>
      <c r="DZ429" s="26"/>
      <c r="EA429" s="26"/>
      <c r="EB429" s="26"/>
      <c r="EC429" s="26"/>
      <c r="ED429" s="26"/>
      <c r="EE429" s="26"/>
      <c r="EF429" s="26"/>
      <c r="EG429" s="26"/>
      <c r="EH429" s="26"/>
      <c r="EI429" s="26"/>
      <c r="EJ429" s="26"/>
      <c r="EK429" s="26"/>
      <c r="EL429" s="26"/>
      <c r="EM429" s="26"/>
      <c r="EN429" s="26"/>
      <c r="EO429" s="26"/>
      <c r="EP429" s="26"/>
      <c r="EQ429" s="26"/>
      <c r="ER429" s="26"/>
      <c r="ES429" s="26"/>
      <c r="ET429" s="26"/>
      <c r="EU429" s="26"/>
      <c r="EV429" s="26"/>
      <c r="EW429" s="26"/>
      <c r="EX429" s="26"/>
      <c r="EY429" s="26"/>
      <c r="EZ429" s="26"/>
      <c r="FA429" s="26"/>
      <c r="FB429" s="26"/>
      <c r="FC429" s="26"/>
      <c r="FD429" s="26"/>
      <c r="FE429" s="26"/>
      <c r="FF429" s="26"/>
      <c r="FG429" s="26"/>
      <c r="FH429" s="26"/>
      <c r="FI429" s="26"/>
      <c r="FJ429" s="26"/>
      <c r="FK429" s="26"/>
      <c r="FL429" s="26"/>
      <c r="FM429" s="26"/>
      <c r="FN429" s="26"/>
      <c r="FO429" s="26"/>
      <c r="FP429" s="26"/>
      <c r="FQ429" s="26"/>
      <c r="FR429" s="26"/>
      <c r="FS429" s="26"/>
      <c r="FT429" s="26"/>
      <c r="FU429" s="26"/>
      <c r="FV429" s="26"/>
      <c r="FW429" s="26"/>
      <c r="FX429" s="26"/>
      <c r="FY429" s="26"/>
      <c r="FZ429" s="26"/>
      <c r="GA429" s="26"/>
      <c r="GB429" s="26"/>
      <c r="GC429" s="26"/>
      <c r="GD429" s="26"/>
      <c r="GE429" s="26"/>
      <c r="GF429" s="26"/>
      <c r="GG429" s="26"/>
      <c r="GH429" s="26"/>
      <c r="GI429" s="26"/>
      <c r="GJ429" s="26"/>
      <c r="GK429" s="26"/>
      <c r="GL429" s="26"/>
      <c r="GM429" s="26"/>
      <c r="GN429" s="26"/>
      <c r="GO429" s="26"/>
      <c r="GP429" s="26"/>
      <c r="GQ429" s="26"/>
      <c r="GR429" s="26"/>
      <c r="GS429" s="26"/>
      <c r="GT429" s="26"/>
      <c r="GU429" s="26"/>
      <c r="GV429" s="26"/>
      <c r="GW429" s="26"/>
      <c r="GX429" s="26"/>
      <c r="GY429" s="26"/>
      <c r="GZ429" s="26"/>
      <c r="HA429" s="26"/>
      <c r="HB429" s="26"/>
      <c r="HC429" s="26"/>
      <c r="HD429" s="26"/>
      <c r="HE429" s="26"/>
      <c r="HF429" s="26"/>
      <c r="HG429" s="26"/>
      <c r="HH429" s="26"/>
      <c r="HI429" s="26"/>
      <c r="HJ429" s="26"/>
      <c r="HK429" s="26"/>
      <c r="HL429" s="26"/>
      <c r="HM429" s="26"/>
      <c r="HN429" s="26"/>
      <c r="HO429" s="26"/>
      <c r="HP429" s="26"/>
      <c r="HQ429" s="26"/>
      <c r="HR429" s="26"/>
      <c r="HS429" s="26"/>
      <c r="HT429" s="26"/>
      <c r="HU429" s="26"/>
      <c r="HV429" s="26"/>
      <c r="HW429" s="26"/>
      <c r="HX429" s="26"/>
      <c r="HY429" s="26"/>
      <c r="HZ429" s="26"/>
      <c r="IA429" s="26"/>
      <c r="IB429" s="26"/>
      <c r="IC429" s="26"/>
      <c r="ID429" s="26"/>
      <c r="IE429" s="26"/>
      <c r="IF429" s="26"/>
      <c r="IG429" s="26"/>
      <c r="IH429" s="26"/>
      <c r="II429" s="26"/>
      <c r="IJ429" s="26"/>
      <c r="IK429" s="26"/>
      <c r="IL429" s="26"/>
      <c r="IM429" s="26"/>
      <c r="IN429" s="26"/>
      <c r="IO429" s="26"/>
      <c r="IP429" s="26"/>
      <c r="IQ429" s="26"/>
      <c r="IR429" s="26"/>
      <c r="IS429" s="26"/>
      <c r="IT429" s="26"/>
      <c r="IU429" s="26"/>
      <c r="IV429" s="26"/>
    </row>
    <row r="430" spans="1:256" ht="12.75" customHeight="1" x14ac:dyDescent="0.25">
      <c r="A430" s="26"/>
      <c r="B430" s="26"/>
      <c r="C430" s="296"/>
      <c r="D430" s="363"/>
      <c r="E430" s="364"/>
      <c r="F430" s="364"/>
      <c r="G430" s="364"/>
      <c r="H430" s="364"/>
      <c r="I430" s="364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  <c r="DE430" s="26"/>
      <c r="DF430" s="26"/>
      <c r="DG430" s="26"/>
      <c r="DH430" s="26"/>
      <c r="DI430" s="26"/>
      <c r="DJ430" s="26"/>
      <c r="DK430" s="26"/>
      <c r="DL430" s="26"/>
      <c r="DM430" s="26"/>
      <c r="DN430" s="26"/>
      <c r="DO430" s="26"/>
      <c r="DP430" s="26"/>
      <c r="DQ430" s="26"/>
      <c r="DR430" s="26"/>
      <c r="DS430" s="26"/>
      <c r="DT430" s="26"/>
      <c r="DU430" s="26"/>
      <c r="DV430" s="26"/>
      <c r="DW430" s="26"/>
      <c r="DX430" s="26"/>
      <c r="DY430" s="26"/>
      <c r="DZ430" s="26"/>
      <c r="EA430" s="26"/>
      <c r="EB430" s="26"/>
      <c r="EC430" s="26"/>
      <c r="ED430" s="26"/>
      <c r="EE430" s="26"/>
      <c r="EF430" s="26"/>
      <c r="EG430" s="26"/>
      <c r="EH430" s="26"/>
      <c r="EI430" s="26"/>
      <c r="EJ430" s="26"/>
      <c r="EK430" s="26"/>
      <c r="EL430" s="26"/>
      <c r="EM430" s="26"/>
      <c r="EN430" s="26"/>
      <c r="EO430" s="26"/>
      <c r="EP430" s="26"/>
      <c r="EQ430" s="26"/>
      <c r="ER430" s="26"/>
      <c r="ES430" s="26"/>
      <c r="ET430" s="26"/>
      <c r="EU430" s="26"/>
      <c r="EV430" s="26"/>
      <c r="EW430" s="26"/>
      <c r="EX430" s="26"/>
      <c r="EY430" s="26"/>
      <c r="EZ430" s="26"/>
      <c r="FA430" s="26"/>
      <c r="FB430" s="26"/>
      <c r="FC430" s="26"/>
      <c r="FD430" s="26"/>
      <c r="FE430" s="26"/>
      <c r="FF430" s="26"/>
      <c r="FG430" s="26"/>
      <c r="FH430" s="26"/>
      <c r="FI430" s="26"/>
      <c r="FJ430" s="26"/>
      <c r="FK430" s="26"/>
      <c r="FL430" s="26"/>
      <c r="FM430" s="26"/>
      <c r="FN430" s="26"/>
      <c r="FO430" s="26"/>
      <c r="FP430" s="26"/>
      <c r="FQ430" s="26"/>
      <c r="FR430" s="26"/>
      <c r="FS430" s="26"/>
      <c r="FT430" s="26"/>
      <c r="FU430" s="26"/>
      <c r="FV430" s="26"/>
      <c r="FW430" s="26"/>
      <c r="FX430" s="26"/>
      <c r="FY430" s="26"/>
      <c r="FZ430" s="26"/>
      <c r="GA430" s="26"/>
      <c r="GB430" s="26"/>
      <c r="GC430" s="26"/>
      <c r="GD430" s="26"/>
      <c r="GE430" s="26"/>
      <c r="GF430" s="26"/>
      <c r="GG430" s="26"/>
      <c r="GH430" s="26"/>
      <c r="GI430" s="26"/>
      <c r="GJ430" s="26"/>
      <c r="GK430" s="26"/>
      <c r="GL430" s="26"/>
      <c r="GM430" s="26"/>
      <c r="GN430" s="26"/>
      <c r="GO430" s="26"/>
      <c r="GP430" s="26"/>
      <c r="GQ430" s="26"/>
      <c r="GR430" s="26"/>
      <c r="GS430" s="26"/>
      <c r="GT430" s="26"/>
      <c r="GU430" s="26"/>
      <c r="GV430" s="26"/>
      <c r="GW430" s="26"/>
      <c r="GX430" s="26"/>
      <c r="GY430" s="26"/>
      <c r="GZ430" s="26"/>
      <c r="HA430" s="26"/>
      <c r="HB430" s="26"/>
      <c r="HC430" s="26"/>
      <c r="HD430" s="26"/>
      <c r="HE430" s="26"/>
      <c r="HF430" s="26"/>
      <c r="HG430" s="26"/>
      <c r="HH430" s="26"/>
      <c r="HI430" s="26"/>
      <c r="HJ430" s="26"/>
      <c r="HK430" s="26"/>
      <c r="HL430" s="26"/>
      <c r="HM430" s="26"/>
      <c r="HN430" s="26"/>
      <c r="HO430" s="26"/>
      <c r="HP430" s="26"/>
      <c r="HQ430" s="26"/>
      <c r="HR430" s="26"/>
      <c r="HS430" s="26"/>
      <c r="HT430" s="26"/>
      <c r="HU430" s="26"/>
      <c r="HV430" s="26"/>
      <c r="HW430" s="26"/>
      <c r="HX430" s="26"/>
      <c r="HY430" s="26"/>
      <c r="HZ430" s="26"/>
      <c r="IA430" s="26"/>
      <c r="IB430" s="26"/>
      <c r="IC430" s="26"/>
      <c r="ID430" s="26"/>
      <c r="IE430" s="26"/>
      <c r="IF430" s="26"/>
      <c r="IG430" s="26"/>
      <c r="IH430" s="26"/>
      <c r="II430" s="26"/>
      <c r="IJ430" s="26"/>
      <c r="IK430" s="26"/>
      <c r="IL430" s="26"/>
      <c r="IM430" s="26"/>
      <c r="IN430" s="26"/>
      <c r="IO430" s="26"/>
      <c r="IP430" s="26"/>
      <c r="IQ430" s="26"/>
      <c r="IR430" s="26"/>
      <c r="IS430" s="26"/>
      <c r="IT430" s="26"/>
      <c r="IU430" s="26"/>
      <c r="IV430" s="26"/>
    </row>
    <row r="431" spans="1:256" ht="12.75" customHeight="1" x14ac:dyDescent="0.25">
      <c r="A431" s="26"/>
      <c r="B431" s="26"/>
      <c r="C431" s="296"/>
      <c r="D431" s="363"/>
      <c r="E431" s="364"/>
      <c r="F431" s="364"/>
      <c r="G431" s="364"/>
      <c r="H431" s="364"/>
      <c r="I431" s="364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  <c r="DE431" s="26"/>
      <c r="DF431" s="26"/>
      <c r="DG431" s="26"/>
      <c r="DH431" s="26"/>
      <c r="DI431" s="26"/>
      <c r="DJ431" s="26"/>
      <c r="DK431" s="26"/>
      <c r="DL431" s="26"/>
      <c r="DM431" s="26"/>
      <c r="DN431" s="26"/>
      <c r="DO431" s="26"/>
      <c r="DP431" s="26"/>
      <c r="DQ431" s="26"/>
      <c r="DR431" s="26"/>
      <c r="DS431" s="26"/>
      <c r="DT431" s="26"/>
      <c r="DU431" s="26"/>
      <c r="DV431" s="26"/>
      <c r="DW431" s="26"/>
      <c r="DX431" s="26"/>
      <c r="DY431" s="26"/>
      <c r="DZ431" s="26"/>
      <c r="EA431" s="26"/>
      <c r="EB431" s="26"/>
      <c r="EC431" s="26"/>
      <c r="ED431" s="26"/>
      <c r="EE431" s="26"/>
      <c r="EF431" s="26"/>
      <c r="EG431" s="26"/>
      <c r="EH431" s="26"/>
      <c r="EI431" s="26"/>
      <c r="EJ431" s="26"/>
      <c r="EK431" s="26"/>
      <c r="EL431" s="26"/>
      <c r="EM431" s="26"/>
      <c r="EN431" s="26"/>
      <c r="EO431" s="26"/>
      <c r="EP431" s="26"/>
      <c r="EQ431" s="26"/>
      <c r="ER431" s="26"/>
      <c r="ES431" s="26"/>
      <c r="ET431" s="26"/>
      <c r="EU431" s="26"/>
      <c r="EV431" s="26"/>
      <c r="EW431" s="26"/>
      <c r="EX431" s="26"/>
      <c r="EY431" s="26"/>
      <c r="EZ431" s="26"/>
      <c r="FA431" s="26"/>
      <c r="FB431" s="26"/>
      <c r="FC431" s="26"/>
      <c r="FD431" s="26"/>
      <c r="FE431" s="26"/>
      <c r="FF431" s="26"/>
      <c r="FG431" s="26"/>
      <c r="FH431" s="26"/>
      <c r="FI431" s="26"/>
      <c r="FJ431" s="26"/>
      <c r="FK431" s="26"/>
      <c r="FL431" s="26"/>
      <c r="FM431" s="26"/>
      <c r="FN431" s="26"/>
      <c r="FO431" s="26"/>
      <c r="FP431" s="26"/>
      <c r="FQ431" s="26"/>
      <c r="FR431" s="26"/>
      <c r="FS431" s="26"/>
      <c r="FT431" s="26"/>
      <c r="FU431" s="26"/>
      <c r="FV431" s="26"/>
      <c r="FW431" s="26"/>
      <c r="FX431" s="26"/>
      <c r="FY431" s="26"/>
      <c r="FZ431" s="26"/>
      <c r="GA431" s="26"/>
      <c r="GB431" s="26"/>
      <c r="GC431" s="26"/>
      <c r="GD431" s="26"/>
      <c r="GE431" s="26"/>
      <c r="GF431" s="26"/>
      <c r="GG431" s="26"/>
      <c r="GH431" s="26"/>
      <c r="GI431" s="26"/>
      <c r="GJ431" s="26"/>
      <c r="GK431" s="26"/>
      <c r="GL431" s="26"/>
      <c r="GM431" s="26"/>
      <c r="GN431" s="26"/>
      <c r="GO431" s="26"/>
      <c r="GP431" s="26"/>
      <c r="GQ431" s="26"/>
      <c r="GR431" s="26"/>
      <c r="GS431" s="26"/>
      <c r="GT431" s="26"/>
      <c r="GU431" s="26"/>
      <c r="GV431" s="26"/>
      <c r="GW431" s="26"/>
      <c r="GX431" s="26"/>
      <c r="GY431" s="26"/>
      <c r="GZ431" s="26"/>
      <c r="HA431" s="26"/>
      <c r="HB431" s="26"/>
      <c r="HC431" s="26"/>
      <c r="HD431" s="26"/>
      <c r="HE431" s="26"/>
      <c r="HF431" s="26"/>
      <c r="HG431" s="26"/>
      <c r="HH431" s="26"/>
      <c r="HI431" s="26"/>
      <c r="HJ431" s="26"/>
      <c r="HK431" s="26"/>
      <c r="HL431" s="26"/>
      <c r="HM431" s="26"/>
      <c r="HN431" s="26"/>
      <c r="HO431" s="26"/>
      <c r="HP431" s="26"/>
      <c r="HQ431" s="26"/>
      <c r="HR431" s="26"/>
      <c r="HS431" s="26"/>
      <c r="HT431" s="26"/>
      <c r="HU431" s="26"/>
      <c r="HV431" s="26"/>
      <c r="HW431" s="26"/>
      <c r="HX431" s="26"/>
      <c r="HY431" s="26"/>
      <c r="HZ431" s="26"/>
      <c r="IA431" s="26"/>
      <c r="IB431" s="26"/>
      <c r="IC431" s="26"/>
      <c r="ID431" s="26"/>
      <c r="IE431" s="26"/>
      <c r="IF431" s="26"/>
      <c r="IG431" s="26"/>
      <c r="IH431" s="26"/>
      <c r="II431" s="26"/>
      <c r="IJ431" s="26"/>
      <c r="IK431" s="26"/>
      <c r="IL431" s="26"/>
      <c r="IM431" s="26"/>
      <c r="IN431" s="26"/>
      <c r="IO431" s="26"/>
      <c r="IP431" s="26"/>
      <c r="IQ431" s="26"/>
      <c r="IR431" s="26"/>
      <c r="IS431" s="26"/>
      <c r="IT431" s="26"/>
      <c r="IU431" s="26"/>
      <c r="IV431" s="26"/>
    </row>
    <row r="432" spans="1:256" ht="12.75" customHeight="1" x14ac:dyDescent="0.25">
      <c r="A432" s="26"/>
      <c r="B432" s="26"/>
      <c r="C432" s="296"/>
      <c r="D432" s="363"/>
      <c r="E432" s="364"/>
      <c r="F432" s="364"/>
      <c r="G432" s="364"/>
      <c r="H432" s="364"/>
      <c r="I432" s="364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  <c r="DE432" s="26"/>
      <c r="DF432" s="26"/>
      <c r="DG432" s="26"/>
      <c r="DH432" s="26"/>
      <c r="DI432" s="26"/>
      <c r="DJ432" s="26"/>
      <c r="DK432" s="26"/>
      <c r="DL432" s="26"/>
      <c r="DM432" s="26"/>
      <c r="DN432" s="26"/>
      <c r="DO432" s="26"/>
      <c r="DP432" s="26"/>
      <c r="DQ432" s="26"/>
      <c r="DR432" s="26"/>
      <c r="DS432" s="26"/>
      <c r="DT432" s="26"/>
      <c r="DU432" s="26"/>
      <c r="DV432" s="26"/>
      <c r="DW432" s="26"/>
      <c r="DX432" s="26"/>
      <c r="DY432" s="26"/>
      <c r="DZ432" s="26"/>
      <c r="EA432" s="26"/>
      <c r="EB432" s="26"/>
      <c r="EC432" s="26"/>
      <c r="ED432" s="26"/>
      <c r="EE432" s="26"/>
      <c r="EF432" s="26"/>
      <c r="EG432" s="26"/>
      <c r="EH432" s="26"/>
      <c r="EI432" s="26"/>
      <c r="EJ432" s="26"/>
      <c r="EK432" s="26"/>
      <c r="EL432" s="26"/>
      <c r="EM432" s="26"/>
      <c r="EN432" s="26"/>
      <c r="EO432" s="26"/>
      <c r="EP432" s="26"/>
      <c r="EQ432" s="26"/>
      <c r="ER432" s="26"/>
      <c r="ES432" s="26"/>
      <c r="ET432" s="26"/>
      <c r="EU432" s="26"/>
      <c r="EV432" s="26"/>
      <c r="EW432" s="26"/>
      <c r="EX432" s="26"/>
      <c r="EY432" s="26"/>
      <c r="EZ432" s="26"/>
      <c r="FA432" s="26"/>
      <c r="FB432" s="26"/>
      <c r="FC432" s="26"/>
      <c r="FD432" s="26"/>
      <c r="FE432" s="26"/>
      <c r="FF432" s="26"/>
      <c r="FG432" s="26"/>
      <c r="FH432" s="26"/>
      <c r="FI432" s="26"/>
      <c r="FJ432" s="26"/>
      <c r="FK432" s="26"/>
      <c r="FL432" s="26"/>
      <c r="FM432" s="26"/>
      <c r="FN432" s="26"/>
      <c r="FO432" s="26"/>
      <c r="FP432" s="26"/>
      <c r="FQ432" s="26"/>
      <c r="FR432" s="26"/>
      <c r="FS432" s="26"/>
      <c r="FT432" s="26"/>
      <c r="FU432" s="26"/>
      <c r="FV432" s="26"/>
      <c r="FW432" s="26"/>
      <c r="FX432" s="26"/>
      <c r="FY432" s="26"/>
      <c r="FZ432" s="26"/>
      <c r="GA432" s="26"/>
      <c r="GB432" s="26"/>
      <c r="GC432" s="26"/>
      <c r="GD432" s="26"/>
      <c r="GE432" s="26"/>
      <c r="GF432" s="26"/>
      <c r="GG432" s="26"/>
      <c r="GH432" s="26"/>
      <c r="GI432" s="26"/>
      <c r="GJ432" s="26"/>
      <c r="GK432" s="26"/>
      <c r="GL432" s="26"/>
      <c r="GM432" s="26"/>
      <c r="GN432" s="26"/>
      <c r="GO432" s="26"/>
      <c r="GP432" s="26"/>
      <c r="GQ432" s="26"/>
      <c r="GR432" s="26"/>
      <c r="GS432" s="26"/>
      <c r="GT432" s="26"/>
      <c r="GU432" s="26"/>
      <c r="GV432" s="26"/>
      <c r="GW432" s="26"/>
      <c r="GX432" s="26"/>
      <c r="GY432" s="26"/>
      <c r="GZ432" s="26"/>
      <c r="HA432" s="26"/>
      <c r="HB432" s="26"/>
      <c r="HC432" s="26"/>
      <c r="HD432" s="26"/>
      <c r="HE432" s="26"/>
      <c r="HF432" s="26"/>
      <c r="HG432" s="26"/>
      <c r="HH432" s="26"/>
      <c r="HI432" s="26"/>
      <c r="HJ432" s="26"/>
      <c r="HK432" s="26"/>
      <c r="HL432" s="26"/>
      <c r="HM432" s="26"/>
      <c r="HN432" s="26"/>
      <c r="HO432" s="26"/>
      <c r="HP432" s="26"/>
      <c r="HQ432" s="26"/>
      <c r="HR432" s="26"/>
      <c r="HS432" s="26"/>
      <c r="HT432" s="26"/>
      <c r="HU432" s="26"/>
      <c r="HV432" s="26"/>
      <c r="HW432" s="26"/>
      <c r="HX432" s="26"/>
      <c r="HY432" s="26"/>
      <c r="HZ432" s="26"/>
      <c r="IA432" s="26"/>
      <c r="IB432" s="26"/>
      <c r="IC432" s="26"/>
      <c r="ID432" s="26"/>
      <c r="IE432" s="26"/>
      <c r="IF432" s="26"/>
      <c r="IG432" s="26"/>
      <c r="IH432" s="26"/>
      <c r="II432" s="26"/>
      <c r="IJ432" s="26"/>
      <c r="IK432" s="26"/>
      <c r="IL432" s="26"/>
      <c r="IM432" s="26"/>
      <c r="IN432" s="26"/>
      <c r="IO432" s="26"/>
      <c r="IP432" s="26"/>
      <c r="IQ432" s="26"/>
      <c r="IR432" s="26"/>
      <c r="IS432" s="26"/>
      <c r="IT432" s="26"/>
      <c r="IU432" s="26"/>
      <c r="IV432" s="26"/>
    </row>
    <row r="433" spans="1:256" ht="12.75" customHeight="1" x14ac:dyDescent="0.25">
      <c r="A433" s="26"/>
      <c r="B433" s="26"/>
      <c r="C433" s="296"/>
      <c r="D433" s="363"/>
      <c r="E433" s="364"/>
      <c r="F433" s="364"/>
      <c r="G433" s="364"/>
      <c r="H433" s="364"/>
      <c r="I433" s="364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  <c r="DE433" s="26"/>
      <c r="DF433" s="26"/>
      <c r="DG433" s="26"/>
      <c r="DH433" s="26"/>
      <c r="DI433" s="26"/>
      <c r="DJ433" s="26"/>
      <c r="DK433" s="26"/>
      <c r="DL433" s="26"/>
      <c r="DM433" s="26"/>
      <c r="DN433" s="26"/>
      <c r="DO433" s="26"/>
      <c r="DP433" s="26"/>
      <c r="DQ433" s="26"/>
      <c r="DR433" s="26"/>
      <c r="DS433" s="26"/>
      <c r="DT433" s="26"/>
      <c r="DU433" s="26"/>
      <c r="DV433" s="26"/>
      <c r="DW433" s="26"/>
      <c r="DX433" s="26"/>
      <c r="DY433" s="26"/>
      <c r="DZ433" s="26"/>
      <c r="EA433" s="26"/>
      <c r="EB433" s="26"/>
      <c r="EC433" s="26"/>
      <c r="ED433" s="26"/>
      <c r="EE433" s="26"/>
      <c r="EF433" s="26"/>
      <c r="EG433" s="26"/>
      <c r="EH433" s="26"/>
      <c r="EI433" s="26"/>
      <c r="EJ433" s="26"/>
      <c r="EK433" s="26"/>
      <c r="EL433" s="26"/>
      <c r="EM433" s="26"/>
      <c r="EN433" s="26"/>
      <c r="EO433" s="26"/>
      <c r="EP433" s="26"/>
      <c r="EQ433" s="26"/>
      <c r="ER433" s="26"/>
      <c r="ES433" s="26"/>
      <c r="ET433" s="26"/>
      <c r="EU433" s="26"/>
      <c r="EV433" s="26"/>
      <c r="EW433" s="26"/>
      <c r="EX433" s="26"/>
      <c r="EY433" s="26"/>
      <c r="EZ433" s="26"/>
      <c r="FA433" s="26"/>
      <c r="FB433" s="26"/>
      <c r="FC433" s="26"/>
      <c r="FD433" s="26"/>
      <c r="FE433" s="26"/>
      <c r="FF433" s="26"/>
      <c r="FG433" s="26"/>
      <c r="FH433" s="26"/>
      <c r="FI433" s="26"/>
      <c r="FJ433" s="26"/>
      <c r="FK433" s="26"/>
      <c r="FL433" s="26"/>
      <c r="FM433" s="26"/>
      <c r="FN433" s="26"/>
      <c r="FO433" s="26"/>
      <c r="FP433" s="26"/>
      <c r="FQ433" s="26"/>
      <c r="FR433" s="26"/>
      <c r="FS433" s="26"/>
      <c r="FT433" s="26"/>
      <c r="FU433" s="26"/>
      <c r="FV433" s="26"/>
      <c r="FW433" s="26"/>
      <c r="FX433" s="26"/>
      <c r="FY433" s="26"/>
      <c r="FZ433" s="26"/>
      <c r="GA433" s="26"/>
      <c r="GB433" s="26"/>
      <c r="GC433" s="26"/>
      <c r="GD433" s="26"/>
      <c r="GE433" s="26"/>
      <c r="GF433" s="26"/>
      <c r="GG433" s="26"/>
      <c r="GH433" s="26"/>
      <c r="GI433" s="26"/>
      <c r="GJ433" s="26"/>
      <c r="GK433" s="26"/>
      <c r="GL433" s="26"/>
      <c r="GM433" s="26"/>
      <c r="GN433" s="26"/>
      <c r="GO433" s="26"/>
      <c r="GP433" s="26"/>
      <c r="GQ433" s="26"/>
      <c r="GR433" s="26"/>
      <c r="GS433" s="26"/>
      <c r="GT433" s="26"/>
      <c r="GU433" s="26"/>
      <c r="GV433" s="26"/>
      <c r="GW433" s="26"/>
      <c r="GX433" s="26"/>
      <c r="GY433" s="26"/>
      <c r="GZ433" s="26"/>
      <c r="HA433" s="26"/>
      <c r="HB433" s="26"/>
      <c r="HC433" s="26"/>
      <c r="HD433" s="26"/>
      <c r="HE433" s="26"/>
      <c r="HF433" s="26"/>
      <c r="HG433" s="26"/>
      <c r="HH433" s="26"/>
      <c r="HI433" s="26"/>
      <c r="HJ433" s="26"/>
      <c r="HK433" s="26"/>
      <c r="HL433" s="26"/>
      <c r="HM433" s="26"/>
      <c r="HN433" s="26"/>
      <c r="HO433" s="26"/>
      <c r="HP433" s="26"/>
      <c r="HQ433" s="26"/>
      <c r="HR433" s="26"/>
      <c r="HS433" s="26"/>
      <c r="HT433" s="26"/>
      <c r="HU433" s="26"/>
      <c r="HV433" s="26"/>
      <c r="HW433" s="26"/>
      <c r="HX433" s="26"/>
      <c r="HY433" s="26"/>
      <c r="HZ433" s="26"/>
      <c r="IA433" s="26"/>
      <c r="IB433" s="26"/>
      <c r="IC433" s="26"/>
      <c r="ID433" s="26"/>
      <c r="IE433" s="26"/>
      <c r="IF433" s="26"/>
      <c r="IG433" s="26"/>
      <c r="IH433" s="26"/>
      <c r="II433" s="26"/>
      <c r="IJ433" s="26"/>
      <c r="IK433" s="26"/>
      <c r="IL433" s="26"/>
      <c r="IM433" s="26"/>
      <c r="IN433" s="26"/>
      <c r="IO433" s="26"/>
      <c r="IP433" s="26"/>
      <c r="IQ433" s="26"/>
      <c r="IR433" s="26"/>
      <c r="IS433" s="26"/>
      <c r="IT433" s="26"/>
      <c r="IU433" s="26"/>
      <c r="IV433" s="26"/>
    </row>
    <row r="434" spans="1:256" ht="12.75" customHeight="1" x14ac:dyDescent="0.25">
      <c r="A434" s="26"/>
      <c r="B434" s="26"/>
      <c r="C434" s="296"/>
      <c r="D434" s="363"/>
      <c r="E434" s="364"/>
      <c r="F434" s="364"/>
      <c r="G434" s="364"/>
      <c r="H434" s="364"/>
      <c r="I434" s="364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  <c r="DE434" s="26"/>
      <c r="DF434" s="26"/>
      <c r="DG434" s="26"/>
      <c r="DH434" s="26"/>
      <c r="DI434" s="26"/>
      <c r="DJ434" s="26"/>
      <c r="DK434" s="26"/>
      <c r="DL434" s="26"/>
      <c r="DM434" s="26"/>
      <c r="DN434" s="26"/>
      <c r="DO434" s="26"/>
      <c r="DP434" s="26"/>
      <c r="DQ434" s="26"/>
      <c r="DR434" s="26"/>
      <c r="DS434" s="26"/>
      <c r="DT434" s="26"/>
      <c r="DU434" s="26"/>
      <c r="DV434" s="26"/>
      <c r="DW434" s="26"/>
      <c r="DX434" s="26"/>
      <c r="DY434" s="26"/>
      <c r="DZ434" s="26"/>
      <c r="EA434" s="26"/>
      <c r="EB434" s="26"/>
      <c r="EC434" s="26"/>
      <c r="ED434" s="26"/>
      <c r="EE434" s="26"/>
      <c r="EF434" s="26"/>
      <c r="EG434" s="26"/>
      <c r="EH434" s="26"/>
      <c r="EI434" s="26"/>
      <c r="EJ434" s="26"/>
      <c r="EK434" s="26"/>
      <c r="EL434" s="26"/>
      <c r="EM434" s="26"/>
      <c r="EN434" s="26"/>
      <c r="EO434" s="26"/>
      <c r="EP434" s="26"/>
      <c r="EQ434" s="26"/>
      <c r="ER434" s="26"/>
      <c r="ES434" s="26"/>
      <c r="ET434" s="26"/>
      <c r="EU434" s="26"/>
      <c r="EV434" s="26"/>
      <c r="EW434" s="26"/>
      <c r="EX434" s="26"/>
      <c r="EY434" s="26"/>
      <c r="EZ434" s="26"/>
      <c r="FA434" s="26"/>
      <c r="FB434" s="26"/>
      <c r="FC434" s="26"/>
      <c r="FD434" s="26"/>
      <c r="FE434" s="26"/>
      <c r="FF434" s="26"/>
      <c r="FG434" s="26"/>
      <c r="FH434" s="26"/>
      <c r="FI434" s="26"/>
      <c r="FJ434" s="26"/>
      <c r="FK434" s="26"/>
      <c r="FL434" s="26"/>
      <c r="FM434" s="26"/>
      <c r="FN434" s="26"/>
      <c r="FO434" s="26"/>
      <c r="FP434" s="26"/>
      <c r="FQ434" s="26"/>
      <c r="FR434" s="26"/>
      <c r="FS434" s="26"/>
      <c r="FT434" s="26"/>
      <c r="FU434" s="26"/>
      <c r="FV434" s="26"/>
      <c r="FW434" s="26"/>
      <c r="FX434" s="26"/>
      <c r="FY434" s="26"/>
      <c r="FZ434" s="26"/>
      <c r="GA434" s="26"/>
      <c r="GB434" s="26"/>
      <c r="GC434" s="26"/>
      <c r="GD434" s="26"/>
      <c r="GE434" s="26"/>
      <c r="GF434" s="26"/>
      <c r="GG434" s="26"/>
      <c r="GH434" s="26"/>
      <c r="GI434" s="26"/>
      <c r="GJ434" s="26"/>
      <c r="GK434" s="26"/>
      <c r="GL434" s="26"/>
      <c r="GM434" s="26"/>
      <c r="GN434" s="26"/>
      <c r="GO434" s="26"/>
      <c r="GP434" s="26"/>
      <c r="GQ434" s="26"/>
      <c r="GR434" s="26"/>
      <c r="GS434" s="26"/>
      <c r="GT434" s="26"/>
      <c r="GU434" s="26"/>
      <c r="GV434" s="26"/>
      <c r="GW434" s="26"/>
      <c r="GX434" s="26"/>
      <c r="GY434" s="26"/>
      <c r="GZ434" s="26"/>
      <c r="HA434" s="26"/>
      <c r="HB434" s="26"/>
      <c r="HC434" s="26"/>
      <c r="HD434" s="26"/>
      <c r="HE434" s="26"/>
      <c r="HF434" s="26"/>
      <c r="HG434" s="26"/>
      <c r="HH434" s="26"/>
      <c r="HI434" s="26"/>
      <c r="HJ434" s="26"/>
      <c r="HK434" s="26"/>
      <c r="HL434" s="26"/>
      <c r="HM434" s="26"/>
      <c r="HN434" s="26"/>
      <c r="HO434" s="26"/>
      <c r="HP434" s="26"/>
      <c r="HQ434" s="26"/>
      <c r="HR434" s="26"/>
      <c r="HS434" s="26"/>
      <c r="HT434" s="26"/>
      <c r="HU434" s="26"/>
      <c r="HV434" s="26"/>
      <c r="HW434" s="26"/>
      <c r="HX434" s="26"/>
      <c r="HY434" s="26"/>
      <c r="HZ434" s="26"/>
      <c r="IA434" s="26"/>
      <c r="IB434" s="26"/>
      <c r="IC434" s="26"/>
      <c r="ID434" s="26"/>
      <c r="IE434" s="26"/>
      <c r="IF434" s="26"/>
      <c r="IG434" s="26"/>
      <c r="IH434" s="26"/>
      <c r="II434" s="26"/>
      <c r="IJ434" s="26"/>
      <c r="IK434" s="26"/>
      <c r="IL434" s="26"/>
      <c r="IM434" s="26"/>
      <c r="IN434" s="26"/>
      <c r="IO434" s="26"/>
      <c r="IP434" s="26"/>
      <c r="IQ434" s="26"/>
      <c r="IR434" s="26"/>
      <c r="IS434" s="26"/>
      <c r="IT434" s="26"/>
      <c r="IU434" s="26"/>
      <c r="IV434" s="26"/>
    </row>
    <row r="435" spans="1:256" ht="12.75" customHeight="1" x14ac:dyDescent="0.25">
      <c r="A435" s="26"/>
      <c r="B435" s="26"/>
      <c r="C435" s="296"/>
      <c r="D435" s="363"/>
      <c r="E435" s="364"/>
      <c r="F435" s="364"/>
      <c r="G435" s="364"/>
      <c r="H435" s="364"/>
      <c r="I435" s="364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  <c r="DE435" s="26"/>
      <c r="DF435" s="26"/>
      <c r="DG435" s="26"/>
      <c r="DH435" s="26"/>
      <c r="DI435" s="26"/>
      <c r="DJ435" s="26"/>
      <c r="DK435" s="26"/>
      <c r="DL435" s="26"/>
      <c r="DM435" s="26"/>
      <c r="DN435" s="26"/>
      <c r="DO435" s="26"/>
      <c r="DP435" s="26"/>
      <c r="DQ435" s="26"/>
      <c r="DR435" s="26"/>
      <c r="DS435" s="26"/>
      <c r="DT435" s="26"/>
      <c r="DU435" s="26"/>
      <c r="DV435" s="26"/>
      <c r="DW435" s="26"/>
      <c r="DX435" s="26"/>
      <c r="DY435" s="26"/>
      <c r="DZ435" s="26"/>
      <c r="EA435" s="26"/>
      <c r="EB435" s="26"/>
      <c r="EC435" s="26"/>
      <c r="ED435" s="26"/>
      <c r="EE435" s="26"/>
      <c r="EF435" s="26"/>
      <c r="EG435" s="26"/>
      <c r="EH435" s="26"/>
      <c r="EI435" s="26"/>
      <c r="EJ435" s="26"/>
      <c r="EK435" s="26"/>
      <c r="EL435" s="26"/>
      <c r="EM435" s="26"/>
      <c r="EN435" s="26"/>
      <c r="EO435" s="26"/>
      <c r="EP435" s="26"/>
      <c r="EQ435" s="26"/>
      <c r="ER435" s="26"/>
      <c r="ES435" s="26"/>
      <c r="ET435" s="26"/>
      <c r="EU435" s="26"/>
      <c r="EV435" s="26"/>
      <c r="EW435" s="26"/>
      <c r="EX435" s="26"/>
      <c r="EY435" s="26"/>
      <c r="EZ435" s="26"/>
      <c r="FA435" s="26"/>
      <c r="FB435" s="26"/>
      <c r="FC435" s="26"/>
      <c r="FD435" s="26"/>
      <c r="FE435" s="26"/>
      <c r="FF435" s="26"/>
      <c r="FG435" s="26"/>
      <c r="FH435" s="26"/>
      <c r="FI435" s="26"/>
      <c r="FJ435" s="26"/>
      <c r="FK435" s="26"/>
      <c r="FL435" s="26"/>
      <c r="FM435" s="26"/>
      <c r="FN435" s="26"/>
      <c r="FO435" s="26"/>
      <c r="FP435" s="26"/>
      <c r="FQ435" s="26"/>
      <c r="FR435" s="26"/>
      <c r="FS435" s="26"/>
      <c r="FT435" s="26"/>
      <c r="FU435" s="26"/>
      <c r="FV435" s="26"/>
      <c r="FW435" s="26"/>
      <c r="FX435" s="26"/>
      <c r="FY435" s="26"/>
      <c r="FZ435" s="26"/>
      <c r="GA435" s="26"/>
      <c r="GB435" s="26"/>
      <c r="GC435" s="26"/>
      <c r="GD435" s="26"/>
      <c r="GE435" s="26"/>
      <c r="GF435" s="26"/>
      <c r="GG435" s="26"/>
      <c r="GH435" s="26"/>
      <c r="GI435" s="26"/>
      <c r="GJ435" s="26"/>
      <c r="GK435" s="26"/>
      <c r="GL435" s="26"/>
      <c r="GM435" s="26"/>
      <c r="GN435" s="26"/>
      <c r="GO435" s="26"/>
      <c r="GP435" s="26"/>
      <c r="GQ435" s="26"/>
      <c r="GR435" s="26"/>
      <c r="GS435" s="26"/>
      <c r="GT435" s="26"/>
      <c r="GU435" s="26"/>
      <c r="GV435" s="26"/>
      <c r="GW435" s="26"/>
      <c r="GX435" s="26"/>
      <c r="GY435" s="26"/>
      <c r="GZ435" s="26"/>
      <c r="HA435" s="26"/>
      <c r="HB435" s="26"/>
      <c r="HC435" s="26"/>
      <c r="HD435" s="26"/>
      <c r="HE435" s="26"/>
      <c r="HF435" s="26"/>
      <c r="HG435" s="26"/>
      <c r="HH435" s="26"/>
      <c r="HI435" s="26"/>
      <c r="HJ435" s="26"/>
      <c r="HK435" s="26"/>
      <c r="HL435" s="26"/>
      <c r="HM435" s="26"/>
      <c r="HN435" s="26"/>
      <c r="HO435" s="26"/>
      <c r="HP435" s="26"/>
      <c r="HQ435" s="26"/>
      <c r="HR435" s="26"/>
      <c r="HS435" s="26"/>
      <c r="HT435" s="26"/>
      <c r="HU435" s="26"/>
      <c r="HV435" s="26"/>
      <c r="HW435" s="26"/>
      <c r="HX435" s="26"/>
      <c r="HY435" s="26"/>
      <c r="HZ435" s="26"/>
      <c r="IA435" s="26"/>
      <c r="IB435" s="26"/>
      <c r="IC435" s="26"/>
      <c r="ID435" s="26"/>
      <c r="IE435" s="26"/>
      <c r="IF435" s="26"/>
      <c r="IG435" s="26"/>
      <c r="IH435" s="26"/>
      <c r="II435" s="26"/>
      <c r="IJ435" s="26"/>
      <c r="IK435" s="26"/>
      <c r="IL435" s="26"/>
      <c r="IM435" s="26"/>
      <c r="IN435" s="26"/>
      <c r="IO435" s="26"/>
      <c r="IP435" s="26"/>
      <c r="IQ435" s="26"/>
      <c r="IR435" s="26"/>
      <c r="IS435" s="26"/>
      <c r="IT435" s="26"/>
      <c r="IU435" s="26"/>
      <c r="IV435" s="26"/>
    </row>
    <row r="436" spans="1:256" ht="12.75" customHeight="1" x14ac:dyDescent="0.25">
      <c r="A436" s="26"/>
      <c r="B436" s="26"/>
      <c r="C436" s="296"/>
      <c r="D436" s="363"/>
      <c r="E436" s="364"/>
      <c r="F436" s="364"/>
      <c r="G436" s="364"/>
      <c r="H436" s="364"/>
      <c r="I436" s="364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  <c r="DE436" s="26"/>
      <c r="DF436" s="26"/>
      <c r="DG436" s="26"/>
      <c r="DH436" s="26"/>
      <c r="DI436" s="26"/>
      <c r="DJ436" s="26"/>
      <c r="DK436" s="26"/>
      <c r="DL436" s="26"/>
      <c r="DM436" s="26"/>
      <c r="DN436" s="26"/>
      <c r="DO436" s="26"/>
      <c r="DP436" s="26"/>
      <c r="DQ436" s="26"/>
      <c r="DR436" s="26"/>
      <c r="DS436" s="26"/>
      <c r="DT436" s="26"/>
      <c r="DU436" s="26"/>
      <c r="DV436" s="26"/>
      <c r="DW436" s="26"/>
      <c r="DX436" s="26"/>
      <c r="DY436" s="26"/>
      <c r="DZ436" s="26"/>
      <c r="EA436" s="26"/>
      <c r="EB436" s="26"/>
      <c r="EC436" s="26"/>
      <c r="ED436" s="26"/>
      <c r="EE436" s="26"/>
      <c r="EF436" s="26"/>
      <c r="EG436" s="26"/>
      <c r="EH436" s="26"/>
      <c r="EI436" s="26"/>
      <c r="EJ436" s="26"/>
      <c r="EK436" s="26"/>
      <c r="EL436" s="26"/>
      <c r="EM436" s="26"/>
      <c r="EN436" s="26"/>
      <c r="EO436" s="26"/>
      <c r="EP436" s="26"/>
      <c r="EQ436" s="26"/>
      <c r="ER436" s="26"/>
      <c r="ES436" s="26"/>
      <c r="ET436" s="26"/>
      <c r="EU436" s="26"/>
      <c r="EV436" s="26"/>
      <c r="EW436" s="26"/>
      <c r="EX436" s="26"/>
      <c r="EY436" s="26"/>
      <c r="EZ436" s="26"/>
      <c r="FA436" s="26"/>
      <c r="FB436" s="26"/>
      <c r="FC436" s="26"/>
      <c r="FD436" s="26"/>
      <c r="FE436" s="26"/>
      <c r="FF436" s="26"/>
      <c r="FG436" s="26"/>
      <c r="FH436" s="26"/>
      <c r="FI436" s="26"/>
      <c r="FJ436" s="26"/>
      <c r="FK436" s="26"/>
      <c r="FL436" s="26"/>
      <c r="FM436" s="26"/>
      <c r="FN436" s="26"/>
      <c r="FO436" s="26"/>
      <c r="FP436" s="26"/>
      <c r="FQ436" s="26"/>
      <c r="FR436" s="26"/>
      <c r="FS436" s="26"/>
      <c r="FT436" s="26"/>
      <c r="FU436" s="26"/>
      <c r="FV436" s="26"/>
      <c r="FW436" s="26"/>
      <c r="FX436" s="26"/>
      <c r="FY436" s="26"/>
      <c r="FZ436" s="26"/>
      <c r="GA436" s="26"/>
      <c r="GB436" s="26"/>
      <c r="GC436" s="26"/>
      <c r="GD436" s="26"/>
      <c r="GE436" s="26"/>
      <c r="GF436" s="26"/>
      <c r="GG436" s="26"/>
      <c r="GH436" s="26"/>
      <c r="GI436" s="26"/>
      <c r="GJ436" s="26"/>
      <c r="GK436" s="26"/>
      <c r="GL436" s="26"/>
      <c r="GM436" s="26"/>
      <c r="GN436" s="26"/>
      <c r="GO436" s="26"/>
      <c r="GP436" s="26"/>
      <c r="GQ436" s="26"/>
      <c r="GR436" s="26"/>
      <c r="GS436" s="26"/>
      <c r="GT436" s="26"/>
      <c r="GU436" s="26"/>
      <c r="GV436" s="26"/>
      <c r="GW436" s="26"/>
      <c r="GX436" s="26"/>
      <c r="GY436" s="26"/>
      <c r="GZ436" s="26"/>
      <c r="HA436" s="26"/>
      <c r="HB436" s="26"/>
      <c r="HC436" s="26"/>
      <c r="HD436" s="26"/>
      <c r="HE436" s="26"/>
      <c r="HF436" s="26"/>
      <c r="HG436" s="26"/>
      <c r="HH436" s="26"/>
      <c r="HI436" s="26"/>
      <c r="HJ436" s="26"/>
      <c r="HK436" s="26"/>
      <c r="HL436" s="26"/>
      <c r="HM436" s="26"/>
      <c r="HN436" s="26"/>
      <c r="HO436" s="26"/>
      <c r="HP436" s="26"/>
      <c r="HQ436" s="26"/>
      <c r="HR436" s="26"/>
      <c r="HS436" s="26"/>
      <c r="HT436" s="26"/>
      <c r="HU436" s="26"/>
      <c r="HV436" s="26"/>
      <c r="HW436" s="26"/>
      <c r="HX436" s="26"/>
      <c r="HY436" s="26"/>
      <c r="HZ436" s="26"/>
      <c r="IA436" s="26"/>
      <c r="IB436" s="26"/>
      <c r="IC436" s="26"/>
      <c r="ID436" s="26"/>
      <c r="IE436" s="26"/>
      <c r="IF436" s="26"/>
      <c r="IG436" s="26"/>
      <c r="IH436" s="26"/>
      <c r="II436" s="26"/>
      <c r="IJ436" s="26"/>
      <c r="IK436" s="26"/>
      <c r="IL436" s="26"/>
      <c r="IM436" s="26"/>
      <c r="IN436" s="26"/>
      <c r="IO436" s="26"/>
      <c r="IP436" s="26"/>
      <c r="IQ436" s="26"/>
      <c r="IR436" s="26"/>
      <c r="IS436" s="26"/>
      <c r="IT436" s="26"/>
      <c r="IU436" s="26"/>
      <c r="IV436" s="26"/>
    </row>
    <row r="437" spans="1:256" ht="12.75" customHeight="1" x14ac:dyDescent="0.25">
      <c r="A437" s="26"/>
      <c r="B437" s="26"/>
      <c r="C437" s="296"/>
      <c r="D437" s="363"/>
      <c r="E437" s="364"/>
      <c r="F437" s="364"/>
      <c r="G437" s="364"/>
      <c r="H437" s="364"/>
      <c r="I437" s="364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  <c r="DE437" s="26"/>
      <c r="DF437" s="26"/>
      <c r="DG437" s="26"/>
      <c r="DH437" s="26"/>
      <c r="DI437" s="26"/>
      <c r="DJ437" s="26"/>
      <c r="DK437" s="26"/>
      <c r="DL437" s="26"/>
      <c r="DM437" s="26"/>
      <c r="DN437" s="26"/>
      <c r="DO437" s="26"/>
      <c r="DP437" s="26"/>
      <c r="DQ437" s="26"/>
      <c r="DR437" s="26"/>
      <c r="DS437" s="26"/>
      <c r="DT437" s="26"/>
      <c r="DU437" s="26"/>
      <c r="DV437" s="26"/>
      <c r="DW437" s="26"/>
      <c r="DX437" s="26"/>
      <c r="DY437" s="26"/>
      <c r="DZ437" s="26"/>
      <c r="EA437" s="26"/>
      <c r="EB437" s="26"/>
      <c r="EC437" s="26"/>
      <c r="ED437" s="26"/>
      <c r="EE437" s="26"/>
      <c r="EF437" s="26"/>
      <c r="EG437" s="26"/>
      <c r="EH437" s="26"/>
      <c r="EI437" s="26"/>
      <c r="EJ437" s="26"/>
      <c r="EK437" s="26"/>
      <c r="EL437" s="26"/>
      <c r="EM437" s="26"/>
      <c r="EN437" s="26"/>
      <c r="EO437" s="26"/>
      <c r="EP437" s="26"/>
      <c r="EQ437" s="26"/>
      <c r="ER437" s="26"/>
      <c r="ES437" s="26"/>
      <c r="ET437" s="26"/>
      <c r="EU437" s="26"/>
      <c r="EV437" s="26"/>
      <c r="EW437" s="26"/>
      <c r="EX437" s="26"/>
      <c r="EY437" s="26"/>
      <c r="EZ437" s="26"/>
      <c r="FA437" s="26"/>
      <c r="FB437" s="26"/>
      <c r="FC437" s="26"/>
      <c r="FD437" s="26"/>
      <c r="FE437" s="26"/>
      <c r="FF437" s="26"/>
      <c r="FG437" s="26"/>
      <c r="FH437" s="26"/>
      <c r="FI437" s="26"/>
      <c r="FJ437" s="26"/>
      <c r="FK437" s="26"/>
      <c r="FL437" s="26"/>
      <c r="FM437" s="26"/>
      <c r="FN437" s="26"/>
      <c r="FO437" s="26"/>
      <c r="FP437" s="26"/>
      <c r="FQ437" s="26"/>
      <c r="FR437" s="26"/>
      <c r="FS437" s="26"/>
      <c r="FT437" s="26"/>
      <c r="FU437" s="26"/>
      <c r="FV437" s="26"/>
      <c r="FW437" s="26"/>
      <c r="FX437" s="26"/>
      <c r="FY437" s="26"/>
      <c r="FZ437" s="26"/>
      <c r="GA437" s="26"/>
      <c r="GB437" s="26"/>
      <c r="GC437" s="26"/>
      <c r="GD437" s="26"/>
      <c r="GE437" s="26"/>
      <c r="GF437" s="26"/>
      <c r="GG437" s="26"/>
      <c r="GH437" s="26"/>
      <c r="GI437" s="26"/>
      <c r="GJ437" s="26"/>
      <c r="GK437" s="26"/>
      <c r="GL437" s="26"/>
      <c r="GM437" s="26"/>
      <c r="GN437" s="26"/>
      <c r="GO437" s="26"/>
      <c r="GP437" s="26"/>
      <c r="GQ437" s="26"/>
      <c r="GR437" s="26"/>
      <c r="GS437" s="26"/>
      <c r="GT437" s="26"/>
      <c r="GU437" s="26"/>
      <c r="GV437" s="26"/>
      <c r="GW437" s="26"/>
      <c r="GX437" s="26"/>
      <c r="GY437" s="26"/>
      <c r="GZ437" s="26"/>
      <c r="HA437" s="26"/>
      <c r="HB437" s="26"/>
      <c r="HC437" s="26"/>
      <c r="HD437" s="26"/>
      <c r="HE437" s="26"/>
      <c r="HF437" s="26"/>
      <c r="HG437" s="26"/>
      <c r="HH437" s="26"/>
      <c r="HI437" s="26"/>
      <c r="HJ437" s="26"/>
      <c r="HK437" s="26"/>
      <c r="HL437" s="26"/>
      <c r="HM437" s="26"/>
      <c r="HN437" s="26"/>
      <c r="HO437" s="26"/>
      <c r="HP437" s="26"/>
      <c r="HQ437" s="26"/>
      <c r="HR437" s="26"/>
      <c r="HS437" s="26"/>
      <c r="HT437" s="26"/>
      <c r="HU437" s="26"/>
      <c r="HV437" s="26"/>
      <c r="HW437" s="26"/>
      <c r="HX437" s="26"/>
      <c r="HY437" s="26"/>
      <c r="HZ437" s="26"/>
      <c r="IA437" s="26"/>
      <c r="IB437" s="26"/>
      <c r="IC437" s="26"/>
      <c r="ID437" s="26"/>
      <c r="IE437" s="26"/>
      <c r="IF437" s="26"/>
      <c r="IG437" s="26"/>
      <c r="IH437" s="26"/>
      <c r="II437" s="26"/>
      <c r="IJ437" s="26"/>
      <c r="IK437" s="26"/>
      <c r="IL437" s="26"/>
      <c r="IM437" s="26"/>
      <c r="IN437" s="26"/>
      <c r="IO437" s="26"/>
      <c r="IP437" s="26"/>
      <c r="IQ437" s="26"/>
      <c r="IR437" s="26"/>
      <c r="IS437" s="26"/>
      <c r="IT437" s="26"/>
      <c r="IU437" s="26"/>
      <c r="IV437" s="26"/>
    </row>
    <row r="438" spans="1:256" ht="12.75" customHeight="1" x14ac:dyDescent="0.25">
      <c r="A438" s="26"/>
      <c r="B438" s="26"/>
      <c r="C438" s="296"/>
      <c r="D438" s="363"/>
      <c r="E438" s="364"/>
      <c r="F438" s="364"/>
      <c r="G438" s="364"/>
      <c r="H438" s="364"/>
      <c r="I438" s="364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  <c r="DE438" s="26"/>
      <c r="DF438" s="26"/>
      <c r="DG438" s="26"/>
      <c r="DH438" s="26"/>
      <c r="DI438" s="26"/>
      <c r="DJ438" s="26"/>
      <c r="DK438" s="26"/>
      <c r="DL438" s="26"/>
      <c r="DM438" s="26"/>
      <c r="DN438" s="26"/>
      <c r="DO438" s="26"/>
      <c r="DP438" s="26"/>
      <c r="DQ438" s="26"/>
      <c r="DR438" s="26"/>
      <c r="DS438" s="26"/>
      <c r="DT438" s="26"/>
      <c r="DU438" s="26"/>
      <c r="DV438" s="26"/>
      <c r="DW438" s="26"/>
      <c r="DX438" s="26"/>
      <c r="DY438" s="26"/>
      <c r="DZ438" s="26"/>
      <c r="EA438" s="26"/>
      <c r="EB438" s="26"/>
      <c r="EC438" s="26"/>
      <c r="ED438" s="26"/>
      <c r="EE438" s="26"/>
      <c r="EF438" s="26"/>
      <c r="EG438" s="26"/>
      <c r="EH438" s="26"/>
      <c r="EI438" s="26"/>
      <c r="EJ438" s="26"/>
      <c r="EK438" s="26"/>
      <c r="EL438" s="26"/>
      <c r="EM438" s="26"/>
      <c r="EN438" s="26"/>
      <c r="EO438" s="26"/>
      <c r="EP438" s="26"/>
      <c r="EQ438" s="26"/>
      <c r="ER438" s="26"/>
      <c r="ES438" s="26"/>
      <c r="ET438" s="26"/>
      <c r="EU438" s="26"/>
      <c r="EV438" s="26"/>
      <c r="EW438" s="26"/>
      <c r="EX438" s="26"/>
      <c r="EY438" s="26"/>
      <c r="EZ438" s="26"/>
      <c r="FA438" s="26"/>
      <c r="FB438" s="26"/>
      <c r="FC438" s="26"/>
      <c r="FD438" s="26"/>
      <c r="FE438" s="26"/>
      <c r="FF438" s="26"/>
      <c r="FG438" s="26"/>
      <c r="FH438" s="26"/>
      <c r="FI438" s="26"/>
      <c r="FJ438" s="26"/>
      <c r="FK438" s="26"/>
      <c r="FL438" s="26"/>
      <c r="FM438" s="26"/>
      <c r="FN438" s="26"/>
      <c r="FO438" s="26"/>
      <c r="FP438" s="26"/>
      <c r="FQ438" s="26"/>
      <c r="FR438" s="26"/>
      <c r="FS438" s="26"/>
      <c r="FT438" s="26"/>
      <c r="FU438" s="26"/>
      <c r="FV438" s="26"/>
      <c r="FW438" s="26"/>
      <c r="FX438" s="26"/>
      <c r="FY438" s="26"/>
      <c r="FZ438" s="26"/>
      <c r="GA438" s="26"/>
      <c r="GB438" s="26"/>
      <c r="GC438" s="26"/>
      <c r="GD438" s="26"/>
      <c r="GE438" s="26"/>
      <c r="GF438" s="26"/>
      <c r="GG438" s="26"/>
      <c r="GH438" s="26"/>
      <c r="GI438" s="26"/>
      <c r="GJ438" s="26"/>
      <c r="GK438" s="26"/>
      <c r="GL438" s="26"/>
      <c r="GM438" s="26"/>
      <c r="GN438" s="26"/>
      <c r="GO438" s="26"/>
      <c r="GP438" s="26"/>
      <c r="GQ438" s="26"/>
      <c r="GR438" s="26"/>
      <c r="GS438" s="26"/>
      <c r="GT438" s="26"/>
      <c r="GU438" s="26"/>
      <c r="GV438" s="26"/>
      <c r="GW438" s="26"/>
      <c r="GX438" s="26"/>
      <c r="GY438" s="26"/>
      <c r="GZ438" s="26"/>
      <c r="HA438" s="26"/>
      <c r="HB438" s="26"/>
      <c r="HC438" s="26"/>
      <c r="HD438" s="26"/>
      <c r="HE438" s="26"/>
      <c r="HF438" s="26"/>
      <c r="HG438" s="26"/>
      <c r="HH438" s="26"/>
      <c r="HI438" s="26"/>
      <c r="HJ438" s="26"/>
      <c r="HK438" s="26"/>
      <c r="HL438" s="26"/>
      <c r="HM438" s="26"/>
      <c r="HN438" s="26"/>
      <c r="HO438" s="26"/>
      <c r="HP438" s="26"/>
      <c r="HQ438" s="26"/>
      <c r="HR438" s="26"/>
      <c r="HS438" s="26"/>
      <c r="HT438" s="26"/>
      <c r="HU438" s="26"/>
      <c r="HV438" s="26"/>
      <c r="HW438" s="26"/>
      <c r="HX438" s="26"/>
      <c r="HY438" s="26"/>
      <c r="HZ438" s="26"/>
      <c r="IA438" s="26"/>
      <c r="IB438" s="26"/>
      <c r="IC438" s="26"/>
      <c r="ID438" s="26"/>
      <c r="IE438" s="26"/>
      <c r="IF438" s="26"/>
      <c r="IG438" s="26"/>
      <c r="IH438" s="26"/>
      <c r="II438" s="26"/>
      <c r="IJ438" s="26"/>
      <c r="IK438" s="26"/>
      <c r="IL438" s="26"/>
      <c r="IM438" s="26"/>
      <c r="IN438" s="26"/>
      <c r="IO438" s="26"/>
      <c r="IP438" s="26"/>
      <c r="IQ438" s="26"/>
      <c r="IR438" s="26"/>
      <c r="IS438" s="26"/>
      <c r="IT438" s="26"/>
      <c r="IU438" s="26"/>
      <c r="IV438" s="26"/>
    </row>
    <row r="439" spans="1:256" ht="12.75" customHeight="1" x14ac:dyDescent="0.25">
      <c r="A439" s="26"/>
      <c r="B439" s="26"/>
      <c r="C439" s="296"/>
      <c r="D439" s="363"/>
      <c r="E439" s="364"/>
      <c r="F439" s="364"/>
      <c r="G439" s="364"/>
      <c r="H439" s="364"/>
      <c r="I439" s="364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  <c r="DE439" s="26"/>
      <c r="DF439" s="26"/>
      <c r="DG439" s="26"/>
      <c r="DH439" s="26"/>
      <c r="DI439" s="26"/>
      <c r="DJ439" s="26"/>
      <c r="DK439" s="26"/>
      <c r="DL439" s="26"/>
      <c r="DM439" s="26"/>
      <c r="DN439" s="26"/>
      <c r="DO439" s="26"/>
      <c r="DP439" s="26"/>
      <c r="DQ439" s="26"/>
      <c r="DR439" s="26"/>
      <c r="DS439" s="26"/>
      <c r="DT439" s="26"/>
      <c r="DU439" s="26"/>
      <c r="DV439" s="26"/>
      <c r="DW439" s="26"/>
      <c r="DX439" s="26"/>
      <c r="DY439" s="26"/>
      <c r="DZ439" s="26"/>
      <c r="EA439" s="26"/>
      <c r="EB439" s="26"/>
      <c r="EC439" s="26"/>
      <c r="ED439" s="26"/>
      <c r="EE439" s="26"/>
      <c r="EF439" s="26"/>
      <c r="EG439" s="26"/>
      <c r="EH439" s="26"/>
      <c r="EI439" s="26"/>
      <c r="EJ439" s="26"/>
      <c r="EK439" s="26"/>
      <c r="EL439" s="26"/>
      <c r="EM439" s="26"/>
      <c r="EN439" s="26"/>
      <c r="EO439" s="26"/>
      <c r="EP439" s="26"/>
      <c r="EQ439" s="26"/>
      <c r="ER439" s="26"/>
      <c r="ES439" s="26"/>
      <c r="ET439" s="26"/>
      <c r="EU439" s="26"/>
      <c r="EV439" s="26"/>
      <c r="EW439" s="26"/>
      <c r="EX439" s="26"/>
      <c r="EY439" s="26"/>
      <c r="EZ439" s="26"/>
      <c r="FA439" s="26"/>
      <c r="FB439" s="26"/>
      <c r="FC439" s="26"/>
      <c r="FD439" s="26"/>
      <c r="FE439" s="26"/>
      <c r="FF439" s="26"/>
      <c r="FG439" s="26"/>
      <c r="FH439" s="26"/>
      <c r="FI439" s="26"/>
      <c r="FJ439" s="26"/>
      <c r="FK439" s="26"/>
      <c r="FL439" s="26"/>
      <c r="FM439" s="26"/>
      <c r="FN439" s="26"/>
      <c r="FO439" s="26"/>
      <c r="FP439" s="26"/>
      <c r="FQ439" s="26"/>
      <c r="FR439" s="26"/>
      <c r="FS439" s="26"/>
      <c r="FT439" s="26"/>
      <c r="FU439" s="26"/>
      <c r="FV439" s="26"/>
      <c r="FW439" s="26"/>
      <c r="FX439" s="26"/>
      <c r="FY439" s="26"/>
      <c r="FZ439" s="26"/>
      <c r="GA439" s="26"/>
      <c r="GB439" s="26"/>
      <c r="GC439" s="26"/>
      <c r="GD439" s="26"/>
      <c r="GE439" s="26"/>
      <c r="GF439" s="26"/>
      <c r="GG439" s="26"/>
      <c r="GH439" s="26"/>
      <c r="GI439" s="26"/>
      <c r="GJ439" s="26"/>
      <c r="GK439" s="26"/>
      <c r="GL439" s="26"/>
      <c r="GM439" s="26"/>
      <c r="GN439" s="26"/>
      <c r="GO439" s="26"/>
      <c r="GP439" s="26"/>
      <c r="GQ439" s="26"/>
      <c r="GR439" s="26"/>
      <c r="GS439" s="26"/>
      <c r="GT439" s="26"/>
      <c r="GU439" s="26"/>
      <c r="GV439" s="26"/>
      <c r="GW439" s="26"/>
      <c r="GX439" s="26"/>
      <c r="GY439" s="26"/>
      <c r="GZ439" s="26"/>
      <c r="HA439" s="26"/>
      <c r="HB439" s="26"/>
      <c r="HC439" s="26"/>
      <c r="HD439" s="26"/>
      <c r="HE439" s="26"/>
      <c r="HF439" s="26"/>
      <c r="HG439" s="26"/>
      <c r="HH439" s="26"/>
      <c r="HI439" s="26"/>
      <c r="HJ439" s="26"/>
      <c r="HK439" s="26"/>
      <c r="HL439" s="26"/>
      <c r="HM439" s="26"/>
      <c r="HN439" s="26"/>
      <c r="HO439" s="26"/>
      <c r="HP439" s="26"/>
      <c r="HQ439" s="26"/>
      <c r="HR439" s="26"/>
      <c r="HS439" s="26"/>
      <c r="HT439" s="26"/>
      <c r="HU439" s="26"/>
      <c r="HV439" s="26"/>
      <c r="HW439" s="26"/>
      <c r="HX439" s="26"/>
      <c r="HY439" s="26"/>
      <c r="HZ439" s="26"/>
      <c r="IA439" s="26"/>
      <c r="IB439" s="26"/>
      <c r="IC439" s="26"/>
      <c r="ID439" s="26"/>
      <c r="IE439" s="26"/>
      <c r="IF439" s="26"/>
      <c r="IG439" s="26"/>
      <c r="IH439" s="26"/>
      <c r="II439" s="26"/>
      <c r="IJ439" s="26"/>
      <c r="IK439" s="26"/>
      <c r="IL439" s="26"/>
      <c r="IM439" s="26"/>
      <c r="IN439" s="26"/>
      <c r="IO439" s="26"/>
      <c r="IP439" s="26"/>
      <c r="IQ439" s="26"/>
      <c r="IR439" s="26"/>
      <c r="IS439" s="26"/>
      <c r="IT439" s="26"/>
      <c r="IU439" s="26"/>
      <c r="IV439" s="26"/>
    </row>
    <row r="440" spans="1:256" ht="12.75" customHeight="1" x14ac:dyDescent="0.25">
      <c r="A440" s="26"/>
      <c r="B440" s="26"/>
      <c r="C440" s="296"/>
      <c r="D440" s="363"/>
      <c r="E440" s="364"/>
      <c r="F440" s="364"/>
      <c r="G440" s="364"/>
      <c r="H440" s="364"/>
      <c r="I440" s="364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  <c r="DE440" s="26"/>
      <c r="DF440" s="26"/>
      <c r="DG440" s="26"/>
      <c r="DH440" s="26"/>
      <c r="DI440" s="26"/>
      <c r="DJ440" s="26"/>
      <c r="DK440" s="26"/>
      <c r="DL440" s="26"/>
      <c r="DM440" s="26"/>
      <c r="DN440" s="26"/>
      <c r="DO440" s="26"/>
      <c r="DP440" s="26"/>
      <c r="DQ440" s="26"/>
      <c r="DR440" s="26"/>
      <c r="DS440" s="26"/>
      <c r="DT440" s="26"/>
      <c r="DU440" s="26"/>
      <c r="DV440" s="26"/>
      <c r="DW440" s="26"/>
      <c r="DX440" s="26"/>
      <c r="DY440" s="26"/>
      <c r="DZ440" s="26"/>
      <c r="EA440" s="26"/>
      <c r="EB440" s="26"/>
      <c r="EC440" s="26"/>
      <c r="ED440" s="26"/>
      <c r="EE440" s="26"/>
      <c r="EF440" s="26"/>
      <c r="EG440" s="26"/>
      <c r="EH440" s="26"/>
      <c r="EI440" s="26"/>
      <c r="EJ440" s="26"/>
      <c r="EK440" s="26"/>
      <c r="EL440" s="26"/>
      <c r="EM440" s="26"/>
      <c r="EN440" s="26"/>
      <c r="EO440" s="26"/>
      <c r="EP440" s="26"/>
      <c r="EQ440" s="26"/>
      <c r="ER440" s="26"/>
      <c r="ES440" s="26"/>
      <c r="ET440" s="26"/>
      <c r="EU440" s="26"/>
      <c r="EV440" s="26"/>
      <c r="EW440" s="26"/>
      <c r="EX440" s="26"/>
      <c r="EY440" s="26"/>
      <c r="EZ440" s="26"/>
      <c r="FA440" s="26"/>
      <c r="FB440" s="26"/>
      <c r="FC440" s="26"/>
      <c r="FD440" s="26"/>
      <c r="FE440" s="26"/>
      <c r="FF440" s="26"/>
      <c r="FG440" s="26"/>
      <c r="FH440" s="26"/>
      <c r="FI440" s="26"/>
      <c r="FJ440" s="26"/>
      <c r="FK440" s="26"/>
      <c r="FL440" s="26"/>
      <c r="FM440" s="26"/>
      <c r="FN440" s="26"/>
      <c r="FO440" s="26"/>
      <c r="FP440" s="26"/>
      <c r="FQ440" s="26"/>
      <c r="FR440" s="26"/>
      <c r="FS440" s="26"/>
      <c r="FT440" s="26"/>
      <c r="FU440" s="26"/>
      <c r="FV440" s="26"/>
      <c r="FW440" s="26"/>
      <c r="FX440" s="26"/>
      <c r="FY440" s="26"/>
      <c r="FZ440" s="26"/>
      <c r="GA440" s="26"/>
      <c r="GB440" s="26"/>
      <c r="GC440" s="26"/>
      <c r="GD440" s="26"/>
      <c r="GE440" s="26"/>
      <c r="GF440" s="26"/>
      <c r="GG440" s="26"/>
      <c r="GH440" s="26"/>
      <c r="GI440" s="26"/>
      <c r="GJ440" s="26"/>
      <c r="GK440" s="26"/>
      <c r="GL440" s="26"/>
      <c r="GM440" s="26"/>
      <c r="GN440" s="26"/>
      <c r="GO440" s="26"/>
      <c r="GP440" s="26"/>
      <c r="GQ440" s="26"/>
      <c r="GR440" s="26"/>
      <c r="GS440" s="26"/>
      <c r="GT440" s="26"/>
      <c r="GU440" s="26"/>
      <c r="GV440" s="26"/>
      <c r="GW440" s="26"/>
      <c r="GX440" s="26"/>
      <c r="GY440" s="26"/>
      <c r="GZ440" s="26"/>
      <c r="HA440" s="26"/>
      <c r="HB440" s="26"/>
      <c r="HC440" s="26"/>
      <c r="HD440" s="26"/>
      <c r="HE440" s="26"/>
      <c r="HF440" s="26"/>
      <c r="HG440" s="26"/>
      <c r="HH440" s="26"/>
      <c r="HI440" s="26"/>
      <c r="HJ440" s="26"/>
      <c r="HK440" s="26"/>
      <c r="HL440" s="26"/>
      <c r="HM440" s="26"/>
      <c r="HN440" s="26"/>
      <c r="HO440" s="26"/>
      <c r="HP440" s="26"/>
      <c r="HQ440" s="26"/>
      <c r="HR440" s="26"/>
      <c r="HS440" s="26"/>
      <c r="HT440" s="26"/>
      <c r="HU440" s="26"/>
      <c r="HV440" s="26"/>
      <c r="HW440" s="26"/>
      <c r="HX440" s="26"/>
      <c r="HY440" s="26"/>
      <c r="HZ440" s="26"/>
      <c r="IA440" s="26"/>
      <c r="IB440" s="26"/>
      <c r="IC440" s="26"/>
      <c r="ID440" s="26"/>
      <c r="IE440" s="26"/>
      <c r="IF440" s="26"/>
      <c r="IG440" s="26"/>
      <c r="IH440" s="26"/>
      <c r="II440" s="26"/>
      <c r="IJ440" s="26"/>
      <c r="IK440" s="26"/>
      <c r="IL440" s="26"/>
      <c r="IM440" s="26"/>
      <c r="IN440" s="26"/>
      <c r="IO440" s="26"/>
      <c r="IP440" s="26"/>
      <c r="IQ440" s="26"/>
      <c r="IR440" s="26"/>
      <c r="IS440" s="26"/>
      <c r="IT440" s="26"/>
      <c r="IU440" s="26"/>
      <c r="IV440" s="26"/>
    </row>
    <row r="441" spans="1:256" ht="12.75" customHeight="1" x14ac:dyDescent="0.25">
      <c r="A441" s="26"/>
      <c r="B441" s="26"/>
      <c r="C441" s="296"/>
      <c r="D441" s="363"/>
      <c r="E441" s="364"/>
      <c r="F441" s="364"/>
      <c r="G441" s="364"/>
      <c r="H441" s="364"/>
      <c r="I441" s="364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  <c r="DE441" s="26"/>
      <c r="DF441" s="26"/>
      <c r="DG441" s="26"/>
      <c r="DH441" s="26"/>
      <c r="DI441" s="26"/>
      <c r="DJ441" s="26"/>
      <c r="DK441" s="26"/>
      <c r="DL441" s="26"/>
      <c r="DM441" s="26"/>
      <c r="DN441" s="26"/>
      <c r="DO441" s="26"/>
      <c r="DP441" s="26"/>
      <c r="DQ441" s="26"/>
      <c r="DR441" s="26"/>
      <c r="DS441" s="26"/>
      <c r="DT441" s="26"/>
      <c r="DU441" s="26"/>
      <c r="DV441" s="26"/>
      <c r="DW441" s="26"/>
      <c r="DX441" s="26"/>
      <c r="DY441" s="26"/>
      <c r="DZ441" s="26"/>
      <c r="EA441" s="26"/>
      <c r="EB441" s="26"/>
      <c r="EC441" s="26"/>
      <c r="ED441" s="26"/>
      <c r="EE441" s="26"/>
      <c r="EF441" s="26"/>
      <c r="EG441" s="26"/>
      <c r="EH441" s="26"/>
      <c r="EI441" s="26"/>
      <c r="EJ441" s="26"/>
      <c r="EK441" s="26"/>
      <c r="EL441" s="26"/>
      <c r="EM441" s="26"/>
      <c r="EN441" s="26"/>
      <c r="EO441" s="26"/>
      <c r="EP441" s="26"/>
      <c r="EQ441" s="26"/>
      <c r="ER441" s="26"/>
      <c r="ES441" s="26"/>
      <c r="ET441" s="26"/>
      <c r="EU441" s="26"/>
      <c r="EV441" s="26"/>
      <c r="EW441" s="26"/>
      <c r="EX441" s="26"/>
      <c r="EY441" s="26"/>
      <c r="EZ441" s="26"/>
      <c r="FA441" s="26"/>
      <c r="FB441" s="26"/>
      <c r="FC441" s="26"/>
      <c r="FD441" s="26"/>
      <c r="FE441" s="26"/>
      <c r="FF441" s="26"/>
      <c r="FG441" s="26"/>
      <c r="FH441" s="26"/>
      <c r="FI441" s="26"/>
      <c r="FJ441" s="26"/>
      <c r="FK441" s="26"/>
      <c r="FL441" s="26"/>
      <c r="FM441" s="26"/>
      <c r="FN441" s="26"/>
      <c r="FO441" s="26"/>
      <c r="FP441" s="26"/>
      <c r="FQ441" s="26"/>
      <c r="FR441" s="26"/>
      <c r="FS441" s="26"/>
      <c r="FT441" s="26"/>
      <c r="FU441" s="26"/>
      <c r="FV441" s="26"/>
      <c r="FW441" s="26"/>
      <c r="FX441" s="26"/>
      <c r="FY441" s="26"/>
      <c r="FZ441" s="26"/>
      <c r="GA441" s="26"/>
      <c r="GB441" s="26"/>
      <c r="GC441" s="26"/>
      <c r="GD441" s="26"/>
      <c r="GE441" s="26"/>
      <c r="GF441" s="26"/>
      <c r="GG441" s="26"/>
      <c r="GH441" s="26"/>
      <c r="GI441" s="26"/>
      <c r="GJ441" s="26"/>
      <c r="GK441" s="26"/>
      <c r="GL441" s="26"/>
      <c r="GM441" s="26"/>
      <c r="GN441" s="26"/>
      <c r="GO441" s="26"/>
      <c r="GP441" s="26"/>
      <c r="GQ441" s="26"/>
      <c r="GR441" s="26"/>
      <c r="GS441" s="26"/>
      <c r="GT441" s="26"/>
      <c r="GU441" s="26"/>
      <c r="GV441" s="26"/>
      <c r="GW441" s="26"/>
      <c r="GX441" s="26"/>
      <c r="GY441" s="26"/>
      <c r="GZ441" s="26"/>
      <c r="HA441" s="26"/>
      <c r="HB441" s="26"/>
      <c r="HC441" s="26"/>
      <c r="HD441" s="26"/>
      <c r="HE441" s="26"/>
      <c r="HF441" s="26"/>
      <c r="HG441" s="26"/>
      <c r="HH441" s="26"/>
      <c r="HI441" s="26"/>
      <c r="HJ441" s="26"/>
      <c r="HK441" s="26"/>
      <c r="HL441" s="26"/>
      <c r="HM441" s="26"/>
      <c r="HN441" s="26"/>
      <c r="HO441" s="26"/>
      <c r="HP441" s="26"/>
      <c r="HQ441" s="26"/>
      <c r="HR441" s="26"/>
      <c r="HS441" s="26"/>
      <c r="HT441" s="26"/>
      <c r="HU441" s="26"/>
      <c r="HV441" s="26"/>
      <c r="HW441" s="26"/>
      <c r="HX441" s="26"/>
      <c r="HY441" s="26"/>
      <c r="HZ441" s="26"/>
      <c r="IA441" s="26"/>
      <c r="IB441" s="26"/>
      <c r="IC441" s="26"/>
      <c r="ID441" s="26"/>
      <c r="IE441" s="26"/>
      <c r="IF441" s="26"/>
      <c r="IG441" s="26"/>
      <c r="IH441" s="26"/>
      <c r="II441" s="26"/>
      <c r="IJ441" s="26"/>
      <c r="IK441" s="26"/>
      <c r="IL441" s="26"/>
      <c r="IM441" s="26"/>
      <c r="IN441" s="26"/>
      <c r="IO441" s="26"/>
      <c r="IP441" s="26"/>
      <c r="IQ441" s="26"/>
      <c r="IR441" s="26"/>
      <c r="IS441" s="26"/>
      <c r="IT441" s="26"/>
      <c r="IU441" s="26"/>
      <c r="IV441" s="26"/>
    </row>
    <row r="442" spans="1:256" ht="12.75" customHeight="1" x14ac:dyDescent="0.25">
      <c r="A442" s="26"/>
      <c r="B442" s="26"/>
      <c r="C442" s="296"/>
      <c r="D442" s="363"/>
      <c r="E442" s="364"/>
      <c r="F442" s="364"/>
      <c r="G442" s="364"/>
      <c r="H442" s="364"/>
      <c r="I442" s="364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  <c r="DE442" s="26"/>
      <c r="DF442" s="26"/>
      <c r="DG442" s="26"/>
      <c r="DH442" s="26"/>
      <c r="DI442" s="26"/>
      <c r="DJ442" s="26"/>
      <c r="DK442" s="26"/>
      <c r="DL442" s="26"/>
      <c r="DM442" s="26"/>
      <c r="DN442" s="26"/>
      <c r="DO442" s="26"/>
      <c r="DP442" s="26"/>
      <c r="DQ442" s="26"/>
      <c r="DR442" s="26"/>
      <c r="DS442" s="26"/>
      <c r="DT442" s="26"/>
      <c r="DU442" s="26"/>
      <c r="DV442" s="26"/>
      <c r="DW442" s="26"/>
      <c r="DX442" s="26"/>
      <c r="DY442" s="26"/>
      <c r="DZ442" s="26"/>
      <c r="EA442" s="26"/>
      <c r="EB442" s="26"/>
      <c r="EC442" s="26"/>
      <c r="ED442" s="26"/>
      <c r="EE442" s="26"/>
      <c r="EF442" s="26"/>
      <c r="EG442" s="26"/>
      <c r="EH442" s="26"/>
      <c r="EI442" s="26"/>
      <c r="EJ442" s="26"/>
      <c r="EK442" s="26"/>
      <c r="EL442" s="26"/>
      <c r="EM442" s="26"/>
      <c r="EN442" s="26"/>
      <c r="EO442" s="26"/>
      <c r="EP442" s="26"/>
      <c r="EQ442" s="26"/>
      <c r="ER442" s="26"/>
      <c r="ES442" s="26"/>
      <c r="ET442" s="26"/>
      <c r="EU442" s="26"/>
      <c r="EV442" s="26"/>
      <c r="EW442" s="26"/>
      <c r="EX442" s="26"/>
      <c r="EY442" s="26"/>
      <c r="EZ442" s="26"/>
      <c r="FA442" s="26"/>
      <c r="FB442" s="26"/>
      <c r="FC442" s="26"/>
      <c r="FD442" s="26"/>
      <c r="FE442" s="26"/>
      <c r="FF442" s="26"/>
      <c r="FG442" s="26"/>
      <c r="FH442" s="26"/>
      <c r="FI442" s="26"/>
      <c r="FJ442" s="26"/>
      <c r="FK442" s="26"/>
      <c r="FL442" s="26"/>
      <c r="FM442" s="26"/>
      <c r="FN442" s="26"/>
      <c r="FO442" s="26"/>
      <c r="FP442" s="26"/>
      <c r="FQ442" s="26"/>
      <c r="FR442" s="26"/>
      <c r="FS442" s="26"/>
      <c r="FT442" s="26"/>
      <c r="FU442" s="26"/>
      <c r="FV442" s="26"/>
      <c r="FW442" s="26"/>
      <c r="FX442" s="26"/>
      <c r="FY442" s="26"/>
      <c r="FZ442" s="26"/>
      <c r="GA442" s="26"/>
      <c r="GB442" s="26"/>
      <c r="GC442" s="26"/>
      <c r="GD442" s="26"/>
      <c r="GE442" s="26"/>
      <c r="GF442" s="26"/>
      <c r="GG442" s="26"/>
      <c r="GH442" s="26"/>
      <c r="GI442" s="26"/>
      <c r="GJ442" s="26"/>
      <c r="GK442" s="26"/>
      <c r="GL442" s="26"/>
      <c r="GM442" s="26"/>
      <c r="GN442" s="26"/>
      <c r="GO442" s="26"/>
      <c r="GP442" s="26"/>
      <c r="GQ442" s="26"/>
      <c r="GR442" s="26"/>
      <c r="GS442" s="26"/>
      <c r="GT442" s="26"/>
      <c r="GU442" s="26"/>
      <c r="GV442" s="26"/>
      <c r="GW442" s="26"/>
      <c r="GX442" s="26"/>
      <c r="GY442" s="26"/>
      <c r="GZ442" s="26"/>
      <c r="HA442" s="26"/>
      <c r="HB442" s="26"/>
      <c r="HC442" s="26"/>
      <c r="HD442" s="26"/>
      <c r="HE442" s="26"/>
      <c r="HF442" s="26"/>
      <c r="HG442" s="26"/>
      <c r="HH442" s="26"/>
      <c r="HI442" s="26"/>
      <c r="HJ442" s="26"/>
      <c r="HK442" s="26"/>
      <c r="HL442" s="26"/>
      <c r="HM442" s="26"/>
      <c r="HN442" s="26"/>
      <c r="HO442" s="26"/>
      <c r="HP442" s="26"/>
      <c r="HQ442" s="26"/>
      <c r="HR442" s="26"/>
      <c r="HS442" s="26"/>
      <c r="HT442" s="26"/>
      <c r="HU442" s="26"/>
      <c r="HV442" s="26"/>
      <c r="HW442" s="26"/>
      <c r="HX442" s="26"/>
      <c r="HY442" s="26"/>
      <c r="HZ442" s="26"/>
      <c r="IA442" s="26"/>
      <c r="IB442" s="26"/>
      <c r="IC442" s="26"/>
      <c r="ID442" s="26"/>
      <c r="IE442" s="26"/>
      <c r="IF442" s="26"/>
      <c r="IG442" s="26"/>
      <c r="IH442" s="26"/>
      <c r="II442" s="26"/>
      <c r="IJ442" s="26"/>
      <c r="IK442" s="26"/>
      <c r="IL442" s="26"/>
      <c r="IM442" s="26"/>
      <c r="IN442" s="26"/>
      <c r="IO442" s="26"/>
      <c r="IP442" s="26"/>
      <c r="IQ442" s="26"/>
      <c r="IR442" s="26"/>
      <c r="IS442" s="26"/>
      <c r="IT442" s="26"/>
      <c r="IU442" s="26"/>
      <c r="IV442" s="26"/>
    </row>
    <row r="443" spans="1:256" ht="12.75" customHeight="1" x14ac:dyDescent="0.25">
      <c r="A443" s="26"/>
      <c r="B443" s="26"/>
      <c r="C443" s="296"/>
      <c r="D443" s="363"/>
      <c r="E443" s="364"/>
      <c r="F443" s="364"/>
      <c r="G443" s="364"/>
      <c r="H443" s="364"/>
      <c r="I443" s="364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  <c r="DE443" s="26"/>
      <c r="DF443" s="26"/>
      <c r="DG443" s="26"/>
      <c r="DH443" s="26"/>
      <c r="DI443" s="26"/>
      <c r="DJ443" s="26"/>
      <c r="DK443" s="26"/>
      <c r="DL443" s="26"/>
      <c r="DM443" s="26"/>
      <c r="DN443" s="26"/>
      <c r="DO443" s="26"/>
      <c r="DP443" s="26"/>
      <c r="DQ443" s="26"/>
      <c r="DR443" s="26"/>
      <c r="DS443" s="26"/>
      <c r="DT443" s="26"/>
      <c r="DU443" s="26"/>
      <c r="DV443" s="26"/>
      <c r="DW443" s="26"/>
      <c r="DX443" s="26"/>
      <c r="DY443" s="26"/>
      <c r="DZ443" s="26"/>
      <c r="EA443" s="26"/>
      <c r="EB443" s="26"/>
      <c r="EC443" s="26"/>
      <c r="ED443" s="26"/>
      <c r="EE443" s="26"/>
      <c r="EF443" s="26"/>
      <c r="EG443" s="26"/>
      <c r="EH443" s="26"/>
      <c r="EI443" s="26"/>
      <c r="EJ443" s="26"/>
      <c r="EK443" s="26"/>
      <c r="EL443" s="26"/>
      <c r="EM443" s="26"/>
      <c r="EN443" s="26"/>
      <c r="EO443" s="26"/>
      <c r="EP443" s="26"/>
      <c r="EQ443" s="26"/>
      <c r="ER443" s="26"/>
      <c r="ES443" s="26"/>
      <c r="ET443" s="26"/>
      <c r="EU443" s="26"/>
      <c r="EV443" s="26"/>
      <c r="EW443" s="26"/>
      <c r="EX443" s="26"/>
      <c r="EY443" s="26"/>
      <c r="EZ443" s="26"/>
      <c r="FA443" s="26"/>
      <c r="FB443" s="26"/>
      <c r="FC443" s="26"/>
      <c r="FD443" s="26"/>
      <c r="FE443" s="26"/>
      <c r="FF443" s="26"/>
      <c r="FG443" s="26"/>
      <c r="FH443" s="26"/>
      <c r="FI443" s="26"/>
      <c r="FJ443" s="26"/>
      <c r="FK443" s="26"/>
      <c r="FL443" s="26"/>
      <c r="FM443" s="26"/>
      <c r="FN443" s="26"/>
      <c r="FO443" s="26"/>
      <c r="FP443" s="26"/>
      <c r="FQ443" s="26"/>
      <c r="FR443" s="26"/>
      <c r="FS443" s="26"/>
      <c r="FT443" s="26"/>
      <c r="FU443" s="26"/>
      <c r="FV443" s="26"/>
      <c r="FW443" s="26"/>
      <c r="FX443" s="26"/>
      <c r="FY443" s="26"/>
      <c r="FZ443" s="26"/>
      <c r="GA443" s="26"/>
      <c r="GB443" s="26"/>
      <c r="GC443" s="26"/>
      <c r="GD443" s="26"/>
      <c r="GE443" s="26"/>
      <c r="GF443" s="26"/>
      <c r="GG443" s="26"/>
      <c r="GH443" s="26"/>
      <c r="GI443" s="26"/>
      <c r="GJ443" s="26"/>
      <c r="GK443" s="26"/>
      <c r="GL443" s="26"/>
      <c r="GM443" s="26"/>
      <c r="GN443" s="26"/>
      <c r="GO443" s="26"/>
      <c r="GP443" s="26"/>
      <c r="GQ443" s="26"/>
      <c r="GR443" s="26"/>
      <c r="GS443" s="26"/>
      <c r="GT443" s="26"/>
      <c r="GU443" s="26"/>
      <c r="GV443" s="26"/>
      <c r="GW443" s="26"/>
      <c r="GX443" s="26"/>
      <c r="GY443" s="26"/>
      <c r="GZ443" s="26"/>
      <c r="HA443" s="26"/>
      <c r="HB443" s="26"/>
      <c r="HC443" s="26"/>
      <c r="HD443" s="26"/>
      <c r="HE443" s="26"/>
      <c r="HF443" s="26"/>
      <c r="HG443" s="26"/>
      <c r="HH443" s="26"/>
      <c r="HI443" s="26"/>
      <c r="HJ443" s="26"/>
      <c r="HK443" s="26"/>
      <c r="HL443" s="26"/>
      <c r="HM443" s="26"/>
      <c r="HN443" s="26"/>
      <c r="HO443" s="26"/>
      <c r="HP443" s="26"/>
      <c r="HQ443" s="26"/>
      <c r="HR443" s="26"/>
      <c r="HS443" s="26"/>
      <c r="HT443" s="26"/>
      <c r="HU443" s="26"/>
      <c r="HV443" s="26"/>
      <c r="HW443" s="26"/>
      <c r="HX443" s="26"/>
      <c r="HY443" s="26"/>
      <c r="HZ443" s="26"/>
      <c r="IA443" s="26"/>
      <c r="IB443" s="26"/>
      <c r="IC443" s="26"/>
      <c r="ID443" s="26"/>
      <c r="IE443" s="26"/>
      <c r="IF443" s="26"/>
      <c r="IG443" s="26"/>
      <c r="IH443" s="26"/>
      <c r="II443" s="26"/>
      <c r="IJ443" s="26"/>
      <c r="IK443" s="26"/>
      <c r="IL443" s="26"/>
      <c r="IM443" s="26"/>
      <c r="IN443" s="26"/>
      <c r="IO443" s="26"/>
      <c r="IP443" s="26"/>
      <c r="IQ443" s="26"/>
      <c r="IR443" s="26"/>
      <c r="IS443" s="26"/>
      <c r="IT443" s="26"/>
      <c r="IU443" s="26"/>
      <c r="IV443" s="26"/>
    </row>
    <row r="444" spans="1:256" ht="12.75" customHeight="1" x14ac:dyDescent="0.25">
      <c r="A444" s="26"/>
      <c r="B444" s="26"/>
      <c r="C444" s="296"/>
      <c r="D444" s="363"/>
      <c r="E444" s="364"/>
      <c r="F444" s="364"/>
      <c r="G444" s="364"/>
      <c r="H444" s="364"/>
      <c r="I444" s="364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  <c r="DE444" s="26"/>
      <c r="DF444" s="26"/>
      <c r="DG444" s="26"/>
      <c r="DH444" s="26"/>
      <c r="DI444" s="26"/>
      <c r="DJ444" s="26"/>
      <c r="DK444" s="26"/>
      <c r="DL444" s="26"/>
      <c r="DM444" s="26"/>
      <c r="DN444" s="26"/>
      <c r="DO444" s="26"/>
      <c r="DP444" s="26"/>
      <c r="DQ444" s="26"/>
      <c r="DR444" s="26"/>
      <c r="DS444" s="26"/>
      <c r="DT444" s="26"/>
      <c r="DU444" s="26"/>
      <c r="DV444" s="26"/>
      <c r="DW444" s="26"/>
      <c r="DX444" s="26"/>
      <c r="DY444" s="26"/>
      <c r="DZ444" s="26"/>
      <c r="EA444" s="26"/>
      <c r="EB444" s="26"/>
      <c r="EC444" s="26"/>
      <c r="ED444" s="26"/>
      <c r="EE444" s="26"/>
      <c r="EF444" s="26"/>
      <c r="EG444" s="26"/>
      <c r="EH444" s="26"/>
      <c r="EI444" s="26"/>
      <c r="EJ444" s="26"/>
      <c r="EK444" s="26"/>
      <c r="EL444" s="26"/>
      <c r="EM444" s="26"/>
      <c r="EN444" s="26"/>
      <c r="EO444" s="26"/>
      <c r="EP444" s="26"/>
      <c r="EQ444" s="26"/>
      <c r="ER444" s="26"/>
      <c r="ES444" s="26"/>
      <c r="ET444" s="26"/>
      <c r="EU444" s="26"/>
      <c r="EV444" s="26"/>
      <c r="EW444" s="26"/>
      <c r="EX444" s="26"/>
      <c r="EY444" s="26"/>
      <c r="EZ444" s="26"/>
      <c r="FA444" s="26"/>
      <c r="FB444" s="26"/>
      <c r="FC444" s="26"/>
      <c r="FD444" s="26"/>
      <c r="FE444" s="26"/>
      <c r="FF444" s="26"/>
      <c r="FG444" s="26"/>
      <c r="FH444" s="26"/>
      <c r="FI444" s="26"/>
      <c r="FJ444" s="26"/>
      <c r="FK444" s="26"/>
      <c r="FL444" s="26"/>
      <c r="FM444" s="26"/>
      <c r="FN444" s="26"/>
      <c r="FO444" s="26"/>
      <c r="FP444" s="26"/>
      <c r="FQ444" s="26"/>
      <c r="FR444" s="26"/>
      <c r="FS444" s="26"/>
      <c r="FT444" s="26"/>
      <c r="FU444" s="26"/>
      <c r="FV444" s="26"/>
      <c r="FW444" s="26"/>
      <c r="FX444" s="26"/>
      <c r="FY444" s="26"/>
      <c r="FZ444" s="26"/>
      <c r="GA444" s="26"/>
      <c r="GB444" s="26"/>
      <c r="GC444" s="26"/>
      <c r="GD444" s="26"/>
      <c r="GE444" s="26"/>
      <c r="GF444" s="26"/>
      <c r="GG444" s="26"/>
      <c r="GH444" s="26"/>
      <c r="GI444" s="26"/>
      <c r="GJ444" s="26"/>
      <c r="GK444" s="26"/>
      <c r="GL444" s="26"/>
      <c r="GM444" s="26"/>
      <c r="GN444" s="26"/>
      <c r="GO444" s="26"/>
      <c r="GP444" s="26"/>
      <c r="GQ444" s="26"/>
      <c r="GR444" s="26"/>
      <c r="GS444" s="26"/>
      <c r="GT444" s="26"/>
      <c r="GU444" s="26"/>
      <c r="GV444" s="26"/>
      <c r="GW444" s="26"/>
      <c r="GX444" s="26"/>
      <c r="GY444" s="26"/>
      <c r="GZ444" s="26"/>
      <c r="HA444" s="26"/>
      <c r="HB444" s="26"/>
      <c r="HC444" s="26"/>
      <c r="HD444" s="26"/>
      <c r="HE444" s="26"/>
      <c r="HF444" s="26"/>
      <c r="HG444" s="26"/>
      <c r="HH444" s="26"/>
      <c r="HI444" s="26"/>
      <c r="HJ444" s="26"/>
      <c r="HK444" s="26"/>
      <c r="HL444" s="26"/>
      <c r="HM444" s="26"/>
      <c r="HN444" s="26"/>
      <c r="HO444" s="26"/>
      <c r="HP444" s="26"/>
      <c r="HQ444" s="26"/>
      <c r="HR444" s="26"/>
      <c r="HS444" s="26"/>
      <c r="HT444" s="26"/>
      <c r="HU444" s="26"/>
      <c r="HV444" s="26"/>
      <c r="HW444" s="26"/>
      <c r="HX444" s="26"/>
      <c r="HY444" s="26"/>
      <c r="HZ444" s="26"/>
      <c r="IA444" s="26"/>
      <c r="IB444" s="26"/>
      <c r="IC444" s="26"/>
      <c r="ID444" s="26"/>
      <c r="IE444" s="26"/>
      <c r="IF444" s="26"/>
      <c r="IG444" s="26"/>
      <c r="IH444" s="26"/>
      <c r="II444" s="26"/>
      <c r="IJ444" s="26"/>
      <c r="IK444" s="26"/>
      <c r="IL444" s="26"/>
      <c r="IM444" s="26"/>
      <c r="IN444" s="26"/>
      <c r="IO444" s="26"/>
      <c r="IP444" s="26"/>
      <c r="IQ444" s="26"/>
      <c r="IR444" s="26"/>
      <c r="IS444" s="26"/>
      <c r="IT444" s="26"/>
      <c r="IU444" s="26"/>
      <c r="IV444" s="26"/>
    </row>
    <row r="445" spans="1:256" ht="12.75" customHeight="1" x14ac:dyDescent="0.25">
      <c r="A445" s="26"/>
      <c r="B445" s="26"/>
      <c r="C445" s="296"/>
      <c r="D445" s="363"/>
      <c r="E445" s="364"/>
      <c r="F445" s="364"/>
      <c r="G445" s="364"/>
      <c r="H445" s="364"/>
      <c r="I445" s="364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  <c r="DE445" s="26"/>
      <c r="DF445" s="26"/>
      <c r="DG445" s="26"/>
      <c r="DH445" s="26"/>
      <c r="DI445" s="26"/>
      <c r="DJ445" s="26"/>
      <c r="DK445" s="26"/>
      <c r="DL445" s="26"/>
      <c r="DM445" s="26"/>
      <c r="DN445" s="26"/>
      <c r="DO445" s="26"/>
      <c r="DP445" s="26"/>
      <c r="DQ445" s="26"/>
      <c r="DR445" s="26"/>
      <c r="DS445" s="26"/>
      <c r="DT445" s="26"/>
      <c r="DU445" s="26"/>
      <c r="DV445" s="26"/>
      <c r="DW445" s="26"/>
      <c r="DX445" s="26"/>
      <c r="DY445" s="26"/>
      <c r="DZ445" s="26"/>
      <c r="EA445" s="26"/>
      <c r="EB445" s="26"/>
      <c r="EC445" s="26"/>
      <c r="ED445" s="26"/>
      <c r="EE445" s="26"/>
      <c r="EF445" s="26"/>
      <c r="EG445" s="26"/>
      <c r="EH445" s="26"/>
      <c r="EI445" s="26"/>
      <c r="EJ445" s="26"/>
      <c r="EK445" s="26"/>
      <c r="EL445" s="26"/>
      <c r="EM445" s="26"/>
      <c r="EN445" s="26"/>
      <c r="EO445" s="26"/>
      <c r="EP445" s="26"/>
      <c r="EQ445" s="26"/>
      <c r="ER445" s="26"/>
      <c r="ES445" s="26"/>
      <c r="ET445" s="26"/>
      <c r="EU445" s="26"/>
      <c r="EV445" s="26"/>
      <c r="EW445" s="26"/>
      <c r="EX445" s="26"/>
      <c r="EY445" s="26"/>
      <c r="EZ445" s="26"/>
      <c r="FA445" s="26"/>
      <c r="FB445" s="26"/>
      <c r="FC445" s="26"/>
      <c r="FD445" s="26"/>
      <c r="FE445" s="26"/>
      <c r="FF445" s="26"/>
      <c r="FG445" s="26"/>
      <c r="FH445" s="26"/>
      <c r="FI445" s="26"/>
      <c r="FJ445" s="26"/>
      <c r="FK445" s="26"/>
      <c r="FL445" s="26"/>
      <c r="FM445" s="26"/>
      <c r="FN445" s="26"/>
      <c r="FO445" s="26"/>
      <c r="FP445" s="26"/>
      <c r="FQ445" s="26"/>
      <c r="FR445" s="26"/>
      <c r="FS445" s="26"/>
      <c r="FT445" s="26"/>
      <c r="FU445" s="26"/>
      <c r="FV445" s="26"/>
      <c r="FW445" s="26"/>
      <c r="FX445" s="26"/>
      <c r="FY445" s="26"/>
      <c r="FZ445" s="26"/>
      <c r="GA445" s="26"/>
      <c r="GB445" s="26"/>
      <c r="GC445" s="26"/>
      <c r="GD445" s="26"/>
      <c r="GE445" s="26"/>
      <c r="GF445" s="26"/>
      <c r="GG445" s="26"/>
      <c r="GH445" s="26"/>
      <c r="GI445" s="26"/>
      <c r="GJ445" s="26"/>
      <c r="GK445" s="26"/>
      <c r="GL445" s="26"/>
      <c r="GM445" s="26"/>
      <c r="GN445" s="26"/>
      <c r="GO445" s="26"/>
      <c r="GP445" s="26"/>
      <c r="GQ445" s="26"/>
      <c r="GR445" s="26"/>
      <c r="GS445" s="26"/>
      <c r="GT445" s="26"/>
      <c r="GU445" s="26"/>
      <c r="GV445" s="26"/>
      <c r="GW445" s="26"/>
      <c r="GX445" s="26"/>
      <c r="GY445" s="26"/>
      <c r="GZ445" s="26"/>
      <c r="HA445" s="26"/>
      <c r="HB445" s="26"/>
      <c r="HC445" s="26"/>
      <c r="HD445" s="26"/>
      <c r="HE445" s="26"/>
      <c r="HF445" s="26"/>
      <c r="HG445" s="26"/>
      <c r="HH445" s="26"/>
      <c r="HI445" s="26"/>
      <c r="HJ445" s="26"/>
      <c r="HK445" s="26"/>
      <c r="HL445" s="26"/>
      <c r="HM445" s="26"/>
      <c r="HN445" s="26"/>
      <c r="HO445" s="26"/>
      <c r="HP445" s="26"/>
      <c r="HQ445" s="26"/>
      <c r="HR445" s="26"/>
      <c r="HS445" s="26"/>
      <c r="HT445" s="26"/>
      <c r="HU445" s="26"/>
      <c r="HV445" s="26"/>
      <c r="HW445" s="26"/>
      <c r="HX445" s="26"/>
      <c r="HY445" s="26"/>
      <c r="HZ445" s="26"/>
      <c r="IA445" s="26"/>
      <c r="IB445" s="26"/>
      <c r="IC445" s="26"/>
      <c r="ID445" s="26"/>
      <c r="IE445" s="26"/>
      <c r="IF445" s="26"/>
      <c r="IG445" s="26"/>
      <c r="IH445" s="26"/>
      <c r="II445" s="26"/>
      <c r="IJ445" s="26"/>
      <c r="IK445" s="26"/>
      <c r="IL445" s="26"/>
      <c r="IM445" s="26"/>
      <c r="IN445" s="26"/>
      <c r="IO445" s="26"/>
      <c r="IP445" s="26"/>
      <c r="IQ445" s="26"/>
      <c r="IR445" s="26"/>
      <c r="IS445" s="26"/>
      <c r="IT445" s="26"/>
      <c r="IU445" s="26"/>
      <c r="IV445" s="26"/>
    </row>
    <row r="446" spans="1:256" ht="12.75" customHeight="1" x14ac:dyDescent="0.25">
      <c r="A446" s="26"/>
      <c r="B446" s="26"/>
      <c r="C446" s="296"/>
      <c r="D446" s="363"/>
      <c r="E446" s="364"/>
      <c r="F446" s="364"/>
      <c r="G446" s="364"/>
      <c r="H446" s="364"/>
      <c r="I446" s="364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  <c r="DE446" s="26"/>
      <c r="DF446" s="26"/>
      <c r="DG446" s="26"/>
      <c r="DH446" s="26"/>
      <c r="DI446" s="26"/>
      <c r="DJ446" s="26"/>
      <c r="DK446" s="26"/>
      <c r="DL446" s="26"/>
      <c r="DM446" s="26"/>
      <c r="DN446" s="26"/>
      <c r="DO446" s="26"/>
      <c r="DP446" s="26"/>
      <c r="DQ446" s="26"/>
      <c r="DR446" s="26"/>
      <c r="DS446" s="26"/>
      <c r="DT446" s="26"/>
      <c r="DU446" s="26"/>
      <c r="DV446" s="26"/>
      <c r="DW446" s="26"/>
      <c r="DX446" s="26"/>
      <c r="DY446" s="26"/>
      <c r="DZ446" s="26"/>
      <c r="EA446" s="26"/>
      <c r="EB446" s="26"/>
      <c r="EC446" s="26"/>
      <c r="ED446" s="26"/>
      <c r="EE446" s="26"/>
      <c r="EF446" s="26"/>
      <c r="EG446" s="26"/>
      <c r="EH446" s="26"/>
      <c r="EI446" s="26"/>
      <c r="EJ446" s="26"/>
      <c r="EK446" s="26"/>
      <c r="EL446" s="26"/>
      <c r="EM446" s="26"/>
      <c r="EN446" s="26"/>
      <c r="EO446" s="26"/>
      <c r="EP446" s="26"/>
      <c r="EQ446" s="26"/>
      <c r="ER446" s="26"/>
      <c r="ES446" s="26"/>
      <c r="ET446" s="26"/>
      <c r="EU446" s="26"/>
      <c r="EV446" s="26"/>
      <c r="EW446" s="26"/>
      <c r="EX446" s="26"/>
      <c r="EY446" s="26"/>
      <c r="EZ446" s="26"/>
      <c r="FA446" s="26"/>
      <c r="FB446" s="26"/>
      <c r="FC446" s="26"/>
      <c r="FD446" s="26"/>
      <c r="FE446" s="26"/>
      <c r="FF446" s="26"/>
      <c r="FG446" s="26"/>
      <c r="FH446" s="26"/>
      <c r="FI446" s="26"/>
      <c r="FJ446" s="26"/>
      <c r="FK446" s="26"/>
      <c r="FL446" s="26"/>
      <c r="FM446" s="26"/>
      <c r="FN446" s="26"/>
      <c r="FO446" s="26"/>
      <c r="FP446" s="26"/>
      <c r="FQ446" s="26"/>
      <c r="FR446" s="26"/>
      <c r="FS446" s="26"/>
      <c r="FT446" s="26"/>
      <c r="FU446" s="26"/>
      <c r="FV446" s="26"/>
      <c r="FW446" s="26"/>
      <c r="FX446" s="26"/>
      <c r="FY446" s="26"/>
      <c r="FZ446" s="26"/>
      <c r="GA446" s="26"/>
      <c r="GB446" s="26"/>
      <c r="GC446" s="26"/>
      <c r="GD446" s="26"/>
      <c r="GE446" s="26"/>
      <c r="GF446" s="26"/>
      <c r="GG446" s="26"/>
      <c r="GH446" s="26"/>
      <c r="GI446" s="26"/>
      <c r="GJ446" s="26"/>
      <c r="GK446" s="26"/>
      <c r="GL446" s="26"/>
      <c r="GM446" s="26"/>
      <c r="GN446" s="26"/>
      <c r="GO446" s="26"/>
      <c r="GP446" s="26"/>
      <c r="GQ446" s="26"/>
      <c r="GR446" s="26"/>
      <c r="GS446" s="26"/>
      <c r="GT446" s="26"/>
      <c r="GU446" s="26"/>
      <c r="GV446" s="26"/>
      <c r="GW446" s="26"/>
      <c r="GX446" s="26"/>
      <c r="GY446" s="26"/>
      <c r="GZ446" s="26"/>
      <c r="HA446" s="26"/>
      <c r="HB446" s="26"/>
      <c r="HC446" s="26"/>
      <c r="HD446" s="26"/>
      <c r="HE446" s="26"/>
      <c r="HF446" s="26"/>
      <c r="HG446" s="26"/>
      <c r="HH446" s="26"/>
      <c r="HI446" s="26"/>
      <c r="HJ446" s="26"/>
      <c r="HK446" s="26"/>
      <c r="HL446" s="26"/>
      <c r="HM446" s="26"/>
      <c r="HN446" s="26"/>
      <c r="HO446" s="26"/>
      <c r="HP446" s="26"/>
      <c r="HQ446" s="26"/>
      <c r="HR446" s="26"/>
      <c r="HS446" s="26"/>
      <c r="HT446" s="26"/>
      <c r="HU446" s="26"/>
      <c r="HV446" s="26"/>
      <c r="HW446" s="26"/>
      <c r="HX446" s="26"/>
      <c r="HY446" s="26"/>
      <c r="HZ446" s="26"/>
      <c r="IA446" s="26"/>
      <c r="IB446" s="26"/>
      <c r="IC446" s="26"/>
      <c r="ID446" s="26"/>
      <c r="IE446" s="26"/>
      <c r="IF446" s="26"/>
      <c r="IG446" s="26"/>
      <c r="IH446" s="26"/>
      <c r="II446" s="26"/>
      <c r="IJ446" s="26"/>
      <c r="IK446" s="26"/>
      <c r="IL446" s="26"/>
      <c r="IM446" s="26"/>
      <c r="IN446" s="26"/>
      <c r="IO446" s="26"/>
      <c r="IP446" s="26"/>
      <c r="IQ446" s="26"/>
      <c r="IR446" s="26"/>
      <c r="IS446" s="26"/>
      <c r="IT446" s="26"/>
      <c r="IU446" s="26"/>
      <c r="IV446" s="26"/>
    </row>
    <row r="447" spans="1:256" ht="12.75" customHeight="1" x14ac:dyDescent="0.25">
      <c r="A447" s="26"/>
      <c r="B447" s="26"/>
      <c r="C447" s="296"/>
      <c r="D447" s="363"/>
      <c r="E447" s="364"/>
      <c r="F447" s="364"/>
      <c r="G447" s="364"/>
      <c r="H447" s="364"/>
      <c r="I447" s="364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  <c r="DE447" s="26"/>
      <c r="DF447" s="26"/>
      <c r="DG447" s="26"/>
      <c r="DH447" s="26"/>
      <c r="DI447" s="26"/>
      <c r="DJ447" s="26"/>
      <c r="DK447" s="26"/>
      <c r="DL447" s="26"/>
      <c r="DM447" s="26"/>
      <c r="DN447" s="26"/>
      <c r="DO447" s="26"/>
      <c r="DP447" s="26"/>
      <c r="DQ447" s="26"/>
      <c r="DR447" s="26"/>
      <c r="DS447" s="26"/>
      <c r="DT447" s="26"/>
      <c r="DU447" s="26"/>
      <c r="DV447" s="26"/>
      <c r="DW447" s="26"/>
      <c r="DX447" s="26"/>
      <c r="DY447" s="26"/>
      <c r="DZ447" s="26"/>
      <c r="EA447" s="26"/>
      <c r="EB447" s="26"/>
      <c r="EC447" s="26"/>
      <c r="ED447" s="26"/>
      <c r="EE447" s="26"/>
      <c r="EF447" s="26"/>
      <c r="EG447" s="26"/>
      <c r="EH447" s="26"/>
      <c r="EI447" s="26"/>
      <c r="EJ447" s="26"/>
      <c r="EK447" s="26"/>
      <c r="EL447" s="26"/>
      <c r="EM447" s="26"/>
      <c r="EN447" s="26"/>
      <c r="EO447" s="26"/>
      <c r="EP447" s="26"/>
      <c r="EQ447" s="26"/>
      <c r="ER447" s="26"/>
      <c r="ES447" s="26"/>
      <c r="ET447" s="26"/>
      <c r="EU447" s="26"/>
      <c r="EV447" s="26"/>
      <c r="EW447" s="26"/>
      <c r="EX447" s="26"/>
      <c r="EY447" s="26"/>
      <c r="EZ447" s="26"/>
      <c r="FA447" s="26"/>
      <c r="FB447" s="26"/>
      <c r="FC447" s="26"/>
      <c r="FD447" s="26"/>
      <c r="FE447" s="26"/>
      <c r="FF447" s="26"/>
      <c r="FG447" s="26"/>
      <c r="FH447" s="26"/>
      <c r="FI447" s="26"/>
      <c r="FJ447" s="26"/>
      <c r="FK447" s="26"/>
      <c r="FL447" s="26"/>
      <c r="FM447" s="26"/>
      <c r="FN447" s="26"/>
      <c r="FO447" s="26"/>
      <c r="FP447" s="26"/>
      <c r="FQ447" s="26"/>
      <c r="FR447" s="26"/>
      <c r="FS447" s="26"/>
      <c r="FT447" s="26"/>
      <c r="FU447" s="26"/>
      <c r="FV447" s="26"/>
      <c r="FW447" s="26"/>
      <c r="FX447" s="26"/>
      <c r="FY447" s="26"/>
      <c r="FZ447" s="26"/>
      <c r="GA447" s="26"/>
      <c r="GB447" s="26"/>
      <c r="GC447" s="26"/>
      <c r="GD447" s="26"/>
      <c r="GE447" s="26"/>
      <c r="GF447" s="26"/>
      <c r="GG447" s="26"/>
      <c r="GH447" s="26"/>
      <c r="GI447" s="26"/>
      <c r="GJ447" s="26"/>
      <c r="GK447" s="26"/>
      <c r="GL447" s="26"/>
      <c r="GM447" s="26"/>
      <c r="GN447" s="26"/>
      <c r="GO447" s="26"/>
      <c r="GP447" s="26"/>
      <c r="GQ447" s="26"/>
      <c r="GR447" s="26"/>
      <c r="GS447" s="26"/>
      <c r="GT447" s="26"/>
      <c r="GU447" s="26"/>
      <c r="GV447" s="26"/>
      <c r="GW447" s="26"/>
      <c r="GX447" s="26"/>
      <c r="GY447" s="26"/>
      <c r="GZ447" s="26"/>
      <c r="HA447" s="26"/>
      <c r="HB447" s="26"/>
      <c r="HC447" s="26"/>
      <c r="HD447" s="26"/>
      <c r="HE447" s="26"/>
      <c r="HF447" s="26"/>
      <c r="HG447" s="26"/>
      <c r="HH447" s="26"/>
      <c r="HI447" s="26"/>
      <c r="HJ447" s="26"/>
      <c r="HK447" s="26"/>
      <c r="HL447" s="26"/>
      <c r="HM447" s="26"/>
      <c r="HN447" s="26"/>
      <c r="HO447" s="26"/>
      <c r="HP447" s="26"/>
      <c r="HQ447" s="26"/>
      <c r="HR447" s="26"/>
      <c r="HS447" s="26"/>
      <c r="HT447" s="26"/>
      <c r="HU447" s="26"/>
      <c r="HV447" s="26"/>
      <c r="HW447" s="26"/>
      <c r="HX447" s="26"/>
      <c r="HY447" s="26"/>
      <c r="HZ447" s="26"/>
      <c r="IA447" s="26"/>
      <c r="IB447" s="26"/>
      <c r="IC447" s="26"/>
      <c r="ID447" s="26"/>
      <c r="IE447" s="26"/>
      <c r="IF447" s="26"/>
      <c r="IG447" s="26"/>
      <c r="IH447" s="26"/>
      <c r="II447" s="26"/>
      <c r="IJ447" s="26"/>
      <c r="IK447" s="26"/>
      <c r="IL447" s="26"/>
      <c r="IM447" s="26"/>
      <c r="IN447" s="26"/>
      <c r="IO447" s="26"/>
      <c r="IP447" s="26"/>
      <c r="IQ447" s="26"/>
      <c r="IR447" s="26"/>
      <c r="IS447" s="26"/>
      <c r="IT447" s="26"/>
      <c r="IU447" s="26"/>
      <c r="IV447" s="26"/>
    </row>
    <row r="448" spans="1:256" ht="12.75" customHeight="1" x14ac:dyDescent="0.25">
      <c r="A448" s="26"/>
      <c r="B448" s="26"/>
      <c r="C448" s="296"/>
      <c r="D448" s="363"/>
      <c r="E448" s="364"/>
      <c r="F448" s="364"/>
      <c r="G448" s="364"/>
      <c r="H448" s="364"/>
      <c r="I448" s="364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  <c r="DE448" s="26"/>
      <c r="DF448" s="26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  <c r="DT448" s="26"/>
      <c r="DU448" s="26"/>
      <c r="DV448" s="26"/>
      <c r="DW448" s="26"/>
      <c r="DX448" s="26"/>
      <c r="DY448" s="26"/>
      <c r="DZ448" s="26"/>
      <c r="EA448" s="26"/>
      <c r="EB448" s="26"/>
      <c r="EC448" s="26"/>
      <c r="ED448" s="26"/>
      <c r="EE448" s="26"/>
      <c r="EF448" s="26"/>
      <c r="EG448" s="26"/>
      <c r="EH448" s="26"/>
      <c r="EI448" s="26"/>
      <c r="EJ448" s="26"/>
      <c r="EK448" s="26"/>
      <c r="EL448" s="26"/>
      <c r="EM448" s="26"/>
      <c r="EN448" s="26"/>
      <c r="EO448" s="26"/>
      <c r="EP448" s="26"/>
      <c r="EQ448" s="26"/>
      <c r="ER448" s="26"/>
      <c r="ES448" s="26"/>
      <c r="ET448" s="26"/>
      <c r="EU448" s="26"/>
      <c r="EV448" s="26"/>
      <c r="EW448" s="26"/>
      <c r="EX448" s="26"/>
      <c r="EY448" s="26"/>
      <c r="EZ448" s="26"/>
      <c r="FA448" s="26"/>
      <c r="FB448" s="26"/>
      <c r="FC448" s="26"/>
      <c r="FD448" s="26"/>
      <c r="FE448" s="26"/>
      <c r="FF448" s="26"/>
      <c r="FG448" s="26"/>
      <c r="FH448" s="26"/>
      <c r="FI448" s="26"/>
      <c r="FJ448" s="26"/>
      <c r="FK448" s="26"/>
      <c r="FL448" s="26"/>
      <c r="FM448" s="26"/>
      <c r="FN448" s="26"/>
      <c r="FO448" s="26"/>
      <c r="FP448" s="26"/>
      <c r="FQ448" s="26"/>
      <c r="FR448" s="26"/>
      <c r="FS448" s="26"/>
      <c r="FT448" s="26"/>
      <c r="FU448" s="26"/>
      <c r="FV448" s="26"/>
      <c r="FW448" s="26"/>
      <c r="FX448" s="26"/>
      <c r="FY448" s="26"/>
      <c r="FZ448" s="26"/>
      <c r="GA448" s="26"/>
      <c r="GB448" s="26"/>
      <c r="GC448" s="26"/>
      <c r="GD448" s="26"/>
      <c r="GE448" s="26"/>
      <c r="GF448" s="26"/>
      <c r="GG448" s="26"/>
      <c r="GH448" s="26"/>
      <c r="GI448" s="26"/>
      <c r="GJ448" s="26"/>
      <c r="GK448" s="26"/>
      <c r="GL448" s="26"/>
      <c r="GM448" s="26"/>
      <c r="GN448" s="26"/>
      <c r="GO448" s="26"/>
      <c r="GP448" s="26"/>
      <c r="GQ448" s="26"/>
      <c r="GR448" s="26"/>
      <c r="GS448" s="26"/>
      <c r="GT448" s="26"/>
      <c r="GU448" s="26"/>
      <c r="GV448" s="26"/>
      <c r="GW448" s="26"/>
      <c r="GX448" s="26"/>
      <c r="GY448" s="26"/>
      <c r="GZ448" s="26"/>
      <c r="HA448" s="26"/>
      <c r="HB448" s="26"/>
      <c r="HC448" s="26"/>
      <c r="HD448" s="26"/>
      <c r="HE448" s="26"/>
      <c r="HF448" s="26"/>
      <c r="HG448" s="26"/>
      <c r="HH448" s="26"/>
      <c r="HI448" s="26"/>
      <c r="HJ448" s="26"/>
      <c r="HK448" s="26"/>
      <c r="HL448" s="26"/>
      <c r="HM448" s="26"/>
      <c r="HN448" s="26"/>
      <c r="HO448" s="26"/>
      <c r="HP448" s="26"/>
      <c r="HQ448" s="26"/>
      <c r="HR448" s="26"/>
      <c r="HS448" s="26"/>
      <c r="HT448" s="26"/>
      <c r="HU448" s="26"/>
      <c r="HV448" s="26"/>
      <c r="HW448" s="26"/>
      <c r="HX448" s="26"/>
      <c r="HY448" s="26"/>
      <c r="HZ448" s="26"/>
      <c r="IA448" s="26"/>
      <c r="IB448" s="26"/>
      <c r="IC448" s="26"/>
      <c r="ID448" s="26"/>
      <c r="IE448" s="26"/>
      <c r="IF448" s="26"/>
      <c r="IG448" s="26"/>
      <c r="IH448" s="26"/>
      <c r="II448" s="26"/>
      <c r="IJ448" s="26"/>
      <c r="IK448" s="26"/>
      <c r="IL448" s="26"/>
      <c r="IM448" s="26"/>
      <c r="IN448" s="26"/>
      <c r="IO448" s="26"/>
      <c r="IP448" s="26"/>
      <c r="IQ448" s="26"/>
      <c r="IR448" s="26"/>
      <c r="IS448" s="26"/>
      <c r="IT448" s="26"/>
      <c r="IU448" s="26"/>
      <c r="IV448" s="26"/>
    </row>
    <row r="449" spans="1:256" ht="12.75" customHeight="1" x14ac:dyDescent="0.25">
      <c r="A449" s="26"/>
      <c r="B449" s="26"/>
      <c r="C449" s="296"/>
      <c r="D449" s="363"/>
      <c r="E449" s="364"/>
      <c r="F449" s="364"/>
      <c r="G449" s="364"/>
      <c r="H449" s="364"/>
      <c r="I449" s="364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  <c r="DE449" s="26"/>
      <c r="DF449" s="26"/>
      <c r="DG449" s="26"/>
      <c r="DH449" s="26"/>
      <c r="DI449" s="26"/>
      <c r="DJ449" s="26"/>
      <c r="DK449" s="26"/>
      <c r="DL449" s="26"/>
      <c r="DM449" s="26"/>
      <c r="DN449" s="26"/>
      <c r="DO449" s="26"/>
      <c r="DP449" s="26"/>
      <c r="DQ449" s="26"/>
      <c r="DR449" s="26"/>
      <c r="DS449" s="26"/>
      <c r="DT449" s="26"/>
      <c r="DU449" s="26"/>
      <c r="DV449" s="26"/>
      <c r="DW449" s="26"/>
      <c r="DX449" s="26"/>
      <c r="DY449" s="26"/>
      <c r="DZ449" s="26"/>
      <c r="EA449" s="26"/>
      <c r="EB449" s="26"/>
      <c r="EC449" s="26"/>
      <c r="ED449" s="26"/>
      <c r="EE449" s="26"/>
      <c r="EF449" s="26"/>
      <c r="EG449" s="26"/>
      <c r="EH449" s="26"/>
      <c r="EI449" s="26"/>
      <c r="EJ449" s="26"/>
      <c r="EK449" s="26"/>
      <c r="EL449" s="26"/>
      <c r="EM449" s="26"/>
      <c r="EN449" s="26"/>
      <c r="EO449" s="26"/>
      <c r="EP449" s="26"/>
      <c r="EQ449" s="26"/>
      <c r="ER449" s="26"/>
      <c r="ES449" s="26"/>
      <c r="ET449" s="26"/>
      <c r="EU449" s="26"/>
      <c r="EV449" s="26"/>
      <c r="EW449" s="26"/>
      <c r="EX449" s="26"/>
      <c r="EY449" s="26"/>
      <c r="EZ449" s="26"/>
      <c r="FA449" s="26"/>
      <c r="FB449" s="26"/>
      <c r="FC449" s="26"/>
      <c r="FD449" s="26"/>
      <c r="FE449" s="26"/>
      <c r="FF449" s="26"/>
      <c r="FG449" s="26"/>
      <c r="FH449" s="26"/>
      <c r="FI449" s="26"/>
      <c r="FJ449" s="26"/>
      <c r="FK449" s="26"/>
      <c r="FL449" s="26"/>
      <c r="FM449" s="26"/>
      <c r="FN449" s="26"/>
      <c r="FO449" s="26"/>
      <c r="FP449" s="26"/>
      <c r="FQ449" s="26"/>
      <c r="FR449" s="26"/>
      <c r="FS449" s="26"/>
      <c r="FT449" s="26"/>
      <c r="FU449" s="26"/>
      <c r="FV449" s="26"/>
      <c r="FW449" s="26"/>
      <c r="FX449" s="26"/>
      <c r="FY449" s="26"/>
      <c r="FZ449" s="26"/>
      <c r="GA449" s="26"/>
      <c r="GB449" s="26"/>
      <c r="GC449" s="26"/>
      <c r="GD449" s="26"/>
      <c r="GE449" s="26"/>
      <c r="GF449" s="26"/>
      <c r="GG449" s="26"/>
      <c r="GH449" s="26"/>
      <c r="GI449" s="26"/>
      <c r="GJ449" s="26"/>
      <c r="GK449" s="26"/>
      <c r="GL449" s="26"/>
      <c r="GM449" s="26"/>
      <c r="GN449" s="26"/>
      <c r="GO449" s="26"/>
      <c r="GP449" s="26"/>
      <c r="GQ449" s="26"/>
      <c r="GR449" s="26"/>
      <c r="GS449" s="26"/>
      <c r="GT449" s="26"/>
      <c r="GU449" s="26"/>
      <c r="GV449" s="26"/>
      <c r="GW449" s="26"/>
      <c r="GX449" s="26"/>
      <c r="GY449" s="26"/>
      <c r="GZ449" s="26"/>
      <c r="HA449" s="26"/>
      <c r="HB449" s="26"/>
      <c r="HC449" s="26"/>
      <c r="HD449" s="26"/>
      <c r="HE449" s="26"/>
      <c r="HF449" s="26"/>
      <c r="HG449" s="26"/>
      <c r="HH449" s="26"/>
      <c r="HI449" s="26"/>
      <c r="HJ449" s="26"/>
      <c r="HK449" s="26"/>
      <c r="HL449" s="26"/>
      <c r="HM449" s="26"/>
      <c r="HN449" s="26"/>
      <c r="HO449" s="26"/>
      <c r="HP449" s="26"/>
      <c r="HQ449" s="26"/>
      <c r="HR449" s="26"/>
      <c r="HS449" s="26"/>
      <c r="HT449" s="26"/>
      <c r="HU449" s="26"/>
      <c r="HV449" s="26"/>
      <c r="HW449" s="26"/>
      <c r="HX449" s="26"/>
      <c r="HY449" s="26"/>
      <c r="HZ449" s="26"/>
      <c r="IA449" s="26"/>
      <c r="IB449" s="26"/>
      <c r="IC449" s="26"/>
      <c r="ID449" s="26"/>
      <c r="IE449" s="26"/>
      <c r="IF449" s="26"/>
      <c r="IG449" s="26"/>
      <c r="IH449" s="26"/>
      <c r="II449" s="26"/>
      <c r="IJ449" s="26"/>
      <c r="IK449" s="26"/>
      <c r="IL449" s="26"/>
      <c r="IM449" s="26"/>
      <c r="IN449" s="26"/>
      <c r="IO449" s="26"/>
      <c r="IP449" s="26"/>
      <c r="IQ449" s="26"/>
      <c r="IR449" s="26"/>
      <c r="IS449" s="26"/>
      <c r="IT449" s="26"/>
      <c r="IU449" s="26"/>
      <c r="IV449" s="26"/>
    </row>
    <row r="450" spans="1:256" ht="12.75" customHeight="1" x14ac:dyDescent="0.25">
      <c r="A450" s="26"/>
      <c r="B450" s="26"/>
      <c r="C450" s="296"/>
      <c r="D450" s="363"/>
      <c r="E450" s="364"/>
      <c r="F450" s="364"/>
      <c r="G450" s="364"/>
      <c r="H450" s="364"/>
      <c r="I450" s="364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  <c r="DE450" s="26"/>
      <c r="DF450" s="26"/>
      <c r="DG450" s="26"/>
      <c r="DH450" s="26"/>
      <c r="DI450" s="26"/>
      <c r="DJ450" s="26"/>
      <c r="DK450" s="26"/>
      <c r="DL450" s="26"/>
      <c r="DM450" s="26"/>
      <c r="DN450" s="26"/>
      <c r="DO450" s="26"/>
      <c r="DP450" s="26"/>
      <c r="DQ450" s="26"/>
      <c r="DR450" s="26"/>
      <c r="DS450" s="26"/>
      <c r="DT450" s="26"/>
      <c r="DU450" s="26"/>
      <c r="DV450" s="26"/>
      <c r="DW450" s="26"/>
      <c r="DX450" s="26"/>
      <c r="DY450" s="26"/>
      <c r="DZ450" s="26"/>
      <c r="EA450" s="26"/>
      <c r="EB450" s="26"/>
      <c r="EC450" s="26"/>
      <c r="ED450" s="26"/>
      <c r="EE450" s="26"/>
      <c r="EF450" s="26"/>
      <c r="EG450" s="26"/>
      <c r="EH450" s="26"/>
      <c r="EI450" s="26"/>
      <c r="EJ450" s="26"/>
      <c r="EK450" s="26"/>
      <c r="EL450" s="26"/>
      <c r="EM450" s="26"/>
      <c r="EN450" s="26"/>
      <c r="EO450" s="26"/>
      <c r="EP450" s="26"/>
      <c r="EQ450" s="26"/>
      <c r="ER450" s="26"/>
      <c r="ES450" s="26"/>
      <c r="ET450" s="26"/>
      <c r="EU450" s="26"/>
      <c r="EV450" s="26"/>
      <c r="EW450" s="26"/>
      <c r="EX450" s="26"/>
      <c r="EY450" s="26"/>
      <c r="EZ450" s="26"/>
      <c r="FA450" s="26"/>
      <c r="FB450" s="26"/>
      <c r="FC450" s="26"/>
      <c r="FD450" s="26"/>
      <c r="FE450" s="26"/>
      <c r="FF450" s="26"/>
      <c r="FG450" s="26"/>
      <c r="FH450" s="26"/>
      <c r="FI450" s="26"/>
      <c r="FJ450" s="26"/>
      <c r="FK450" s="26"/>
      <c r="FL450" s="26"/>
      <c r="FM450" s="26"/>
      <c r="FN450" s="26"/>
      <c r="FO450" s="26"/>
      <c r="FP450" s="26"/>
      <c r="FQ450" s="26"/>
      <c r="FR450" s="26"/>
      <c r="FS450" s="26"/>
      <c r="FT450" s="26"/>
      <c r="FU450" s="26"/>
      <c r="FV450" s="26"/>
      <c r="FW450" s="26"/>
      <c r="FX450" s="26"/>
      <c r="FY450" s="26"/>
      <c r="FZ450" s="26"/>
      <c r="GA450" s="26"/>
      <c r="GB450" s="26"/>
      <c r="GC450" s="26"/>
      <c r="GD450" s="26"/>
      <c r="GE450" s="26"/>
      <c r="GF450" s="26"/>
      <c r="GG450" s="26"/>
      <c r="GH450" s="26"/>
      <c r="GI450" s="26"/>
      <c r="GJ450" s="26"/>
      <c r="GK450" s="26"/>
      <c r="GL450" s="26"/>
      <c r="GM450" s="26"/>
      <c r="GN450" s="26"/>
      <c r="GO450" s="26"/>
      <c r="GP450" s="26"/>
      <c r="GQ450" s="26"/>
      <c r="GR450" s="26"/>
      <c r="GS450" s="26"/>
      <c r="GT450" s="26"/>
      <c r="GU450" s="26"/>
      <c r="GV450" s="26"/>
      <c r="GW450" s="26"/>
      <c r="GX450" s="26"/>
      <c r="GY450" s="26"/>
      <c r="GZ450" s="26"/>
      <c r="HA450" s="26"/>
      <c r="HB450" s="26"/>
      <c r="HC450" s="26"/>
      <c r="HD450" s="26"/>
      <c r="HE450" s="26"/>
      <c r="HF450" s="26"/>
      <c r="HG450" s="26"/>
      <c r="HH450" s="26"/>
      <c r="HI450" s="26"/>
      <c r="HJ450" s="26"/>
      <c r="HK450" s="26"/>
      <c r="HL450" s="26"/>
      <c r="HM450" s="26"/>
      <c r="HN450" s="26"/>
      <c r="HO450" s="26"/>
      <c r="HP450" s="26"/>
      <c r="HQ450" s="26"/>
      <c r="HR450" s="26"/>
      <c r="HS450" s="26"/>
      <c r="HT450" s="26"/>
      <c r="HU450" s="26"/>
      <c r="HV450" s="26"/>
      <c r="HW450" s="26"/>
      <c r="HX450" s="26"/>
      <c r="HY450" s="26"/>
      <c r="HZ450" s="26"/>
      <c r="IA450" s="26"/>
      <c r="IB450" s="26"/>
      <c r="IC450" s="26"/>
      <c r="ID450" s="26"/>
      <c r="IE450" s="26"/>
      <c r="IF450" s="26"/>
      <c r="IG450" s="26"/>
      <c r="IH450" s="26"/>
      <c r="II450" s="26"/>
      <c r="IJ450" s="26"/>
      <c r="IK450" s="26"/>
      <c r="IL450" s="26"/>
      <c r="IM450" s="26"/>
      <c r="IN450" s="26"/>
      <c r="IO450" s="26"/>
      <c r="IP450" s="26"/>
      <c r="IQ450" s="26"/>
      <c r="IR450" s="26"/>
      <c r="IS450" s="26"/>
      <c r="IT450" s="26"/>
      <c r="IU450" s="26"/>
      <c r="IV450" s="26"/>
    </row>
    <row r="451" spans="1:256" ht="12.75" customHeight="1" x14ac:dyDescent="0.25">
      <c r="A451" s="26"/>
      <c r="B451" s="26"/>
      <c r="C451" s="296"/>
      <c r="D451" s="363"/>
      <c r="E451" s="364"/>
      <c r="F451" s="364"/>
      <c r="G451" s="364"/>
      <c r="H451" s="364"/>
      <c r="I451" s="364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  <c r="DH451" s="26"/>
      <c r="DI451" s="26"/>
      <c r="DJ451" s="26"/>
      <c r="DK451" s="26"/>
      <c r="DL451" s="26"/>
      <c r="DM451" s="26"/>
      <c r="DN451" s="26"/>
      <c r="DO451" s="26"/>
      <c r="DP451" s="26"/>
      <c r="DQ451" s="26"/>
      <c r="DR451" s="26"/>
      <c r="DS451" s="26"/>
      <c r="DT451" s="26"/>
      <c r="DU451" s="26"/>
      <c r="DV451" s="26"/>
      <c r="DW451" s="26"/>
      <c r="DX451" s="26"/>
      <c r="DY451" s="26"/>
      <c r="DZ451" s="26"/>
      <c r="EA451" s="26"/>
      <c r="EB451" s="26"/>
      <c r="EC451" s="26"/>
      <c r="ED451" s="26"/>
      <c r="EE451" s="26"/>
      <c r="EF451" s="26"/>
      <c r="EG451" s="26"/>
      <c r="EH451" s="26"/>
      <c r="EI451" s="26"/>
      <c r="EJ451" s="26"/>
      <c r="EK451" s="26"/>
      <c r="EL451" s="26"/>
      <c r="EM451" s="26"/>
      <c r="EN451" s="26"/>
      <c r="EO451" s="26"/>
      <c r="EP451" s="26"/>
      <c r="EQ451" s="26"/>
      <c r="ER451" s="26"/>
      <c r="ES451" s="26"/>
      <c r="ET451" s="26"/>
      <c r="EU451" s="26"/>
      <c r="EV451" s="26"/>
      <c r="EW451" s="26"/>
      <c r="EX451" s="26"/>
      <c r="EY451" s="26"/>
      <c r="EZ451" s="26"/>
      <c r="FA451" s="26"/>
      <c r="FB451" s="26"/>
      <c r="FC451" s="26"/>
      <c r="FD451" s="26"/>
      <c r="FE451" s="26"/>
      <c r="FF451" s="26"/>
      <c r="FG451" s="26"/>
      <c r="FH451" s="26"/>
      <c r="FI451" s="26"/>
      <c r="FJ451" s="26"/>
      <c r="FK451" s="26"/>
      <c r="FL451" s="26"/>
      <c r="FM451" s="26"/>
      <c r="FN451" s="26"/>
      <c r="FO451" s="26"/>
      <c r="FP451" s="26"/>
      <c r="FQ451" s="26"/>
      <c r="FR451" s="26"/>
      <c r="FS451" s="26"/>
      <c r="FT451" s="26"/>
      <c r="FU451" s="26"/>
      <c r="FV451" s="26"/>
      <c r="FW451" s="26"/>
      <c r="FX451" s="26"/>
      <c r="FY451" s="26"/>
      <c r="FZ451" s="26"/>
      <c r="GA451" s="26"/>
      <c r="GB451" s="26"/>
      <c r="GC451" s="26"/>
      <c r="GD451" s="26"/>
      <c r="GE451" s="26"/>
      <c r="GF451" s="26"/>
      <c r="GG451" s="26"/>
      <c r="GH451" s="26"/>
      <c r="GI451" s="26"/>
      <c r="GJ451" s="26"/>
      <c r="GK451" s="26"/>
      <c r="GL451" s="26"/>
      <c r="GM451" s="26"/>
      <c r="GN451" s="26"/>
      <c r="GO451" s="26"/>
      <c r="GP451" s="26"/>
      <c r="GQ451" s="26"/>
      <c r="GR451" s="26"/>
      <c r="GS451" s="26"/>
      <c r="GT451" s="26"/>
      <c r="GU451" s="26"/>
      <c r="GV451" s="26"/>
      <c r="GW451" s="26"/>
      <c r="GX451" s="26"/>
      <c r="GY451" s="26"/>
      <c r="GZ451" s="26"/>
      <c r="HA451" s="26"/>
      <c r="HB451" s="26"/>
      <c r="HC451" s="26"/>
      <c r="HD451" s="26"/>
      <c r="HE451" s="26"/>
      <c r="HF451" s="26"/>
      <c r="HG451" s="26"/>
      <c r="HH451" s="26"/>
      <c r="HI451" s="26"/>
      <c r="HJ451" s="26"/>
      <c r="HK451" s="26"/>
      <c r="HL451" s="26"/>
      <c r="HM451" s="26"/>
      <c r="HN451" s="26"/>
      <c r="HO451" s="26"/>
      <c r="HP451" s="26"/>
      <c r="HQ451" s="26"/>
      <c r="HR451" s="26"/>
      <c r="HS451" s="26"/>
      <c r="HT451" s="26"/>
      <c r="HU451" s="26"/>
      <c r="HV451" s="26"/>
      <c r="HW451" s="26"/>
      <c r="HX451" s="26"/>
      <c r="HY451" s="26"/>
      <c r="HZ451" s="26"/>
      <c r="IA451" s="26"/>
      <c r="IB451" s="26"/>
      <c r="IC451" s="26"/>
      <c r="ID451" s="26"/>
      <c r="IE451" s="26"/>
      <c r="IF451" s="26"/>
      <c r="IG451" s="26"/>
      <c r="IH451" s="26"/>
      <c r="II451" s="26"/>
      <c r="IJ451" s="26"/>
      <c r="IK451" s="26"/>
      <c r="IL451" s="26"/>
      <c r="IM451" s="26"/>
      <c r="IN451" s="26"/>
      <c r="IO451" s="26"/>
      <c r="IP451" s="26"/>
      <c r="IQ451" s="26"/>
      <c r="IR451" s="26"/>
      <c r="IS451" s="26"/>
      <c r="IT451" s="26"/>
      <c r="IU451" s="26"/>
      <c r="IV451" s="26"/>
    </row>
    <row r="452" spans="1:256" ht="12.75" customHeight="1" x14ac:dyDescent="0.25">
      <c r="A452" s="26"/>
      <c r="B452" s="26"/>
      <c r="C452" s="296"/>
      <c r="D452" s="363"/>
      <c r="E452" s="364"/>
      <c r="F452" s="364"/>
      <c r="G452" s="364"/>
      <c r="H452" s="364"/>
      <c r="I452" s="364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  <c r="DE452" s="26"/>
      <c r="DF452" s="26"/>
      <c r="DG452" s="26"/>
      <c r="DH452" s="26"/>
      <c r="DI452" s="26"/>
      <c r="DJ452" s="26"/>
      <c r="DK452" s="26"/>
      <c r="DL452" s="26"/>
      <c r="DM452" s="26"/>
      <c r="DN452" s="26"/>
      <c r="DO452" s="26"/>
      <c r="DP452" s="26"/>
      <c r="DQ452" s="26"/>
      <c r="DR452" s="26"/>
      <c r="DS452" s="26"/>
      <c r="DT452" s="26"/>
      <c r="DU452" s="26"/>
      <c r="DV452" s="26"/>
      <c r="DW452" s="26"/>
      <c r="DX452" s="26"/>
      <c r="DY452" s="26"/>
      <c r="DZ452" s="26"/>
      <c r="EA452" s="26"/>
      <c r="EB452" s="26"/>
      <c r="EC452" s="26"/>
      <c r="ED452" s="26"/>
      <c r="EE452" s="26"/>
      <c r="EF452" s="26"/>
      <c r="EG452" s="26"/>
      <c r="EH452" s="26"/>
      <c r="EI452" s="26"/>
      <c r="EJ452" s="26"/>
      <c r="EK452" s="26"/>
      <c r="EL452" s="26"/>
      <c r="EM452" s="26"/>
      <c r="EN452" s="26"/>
      <c r="EO452" s="26"/>
      <c r="EP452" s="26"/>
      <c r="EQ452" s="26"/>
      <c r="ER452" s="26"/>
      <c r="ES452" s="26"/>
      <c r="ET452" s="26"/>
      <c r="EU452" s="26"/>
      <c r="EV452" s="26"/>
      <c r="EW452" s="26"/>
      <c r="EX452" s="26"/>
      <c r="EY452" s="26"/>
      <c r="EZ452" s="26"/>
      <c r="FA452" s="26"/>
      <c r="FB452" s="26"/>
      <c r="FC452" s="26"/>
      <c r="FD452" s="26"/>
      <c r="FE452" s="26"/>
      <c r="FF452" s="26"/>
      <c r="FG452" s="26"/>
      <c r="FH452" s="26"/>
      <c r="FI452" s="26"/>
      <c r="FJ452" s="26"/>
      <c r="FK452" s="26"/>
      <c r="FL452" s="26"/>
      <c r="FM452" s="26"/>
      <c r="FN452" s="26"/>
      <c r="FO452" s="26"/>
      <c r="FP452" s="26"/>
      <c r="FQ452" s="26"/>
      <c r="FR452" s="26"/>
      <c r="FS452" s="26"/>
      <c r="FT452" s="26"/>
      <c r="FU452" s="26"/>
      <c r="FV452" s="26"/>
      <c r="FW452" s="26"/>
      <c r="FX452" s="26"/>
      <c r="FY452" s="26"/>
      <c r="FZ452" s="26"/>
      <c r="GA452" s="26"/>
      <c r="GB452" s="26"/>
      <c r="GC452" s="26"/>
      <c r="GD452" s="26"/>
      <c r="GE452" s="26"/>
      <c r="GF452" s="26"/>
      <c r="GG452" s="26"/>
      <c r="GH452" s="26"/>
      <c r="GI452" s="26"/>
      <c r="GJ452" s="26"/>
      <c r="GK452" s="26"/>
      <c r="GL452" s="26"/>
      <c r="GM452" s="26"/>
      <c r="GN452" s="26"/>
      <c r="GO452" s="26"/>
      <c r="GP452" s="26"/>
      <c r="GQ452" s="26"/>
      <c r="GR452" s="26"/>
      <c r="GS452" s="26"/>
      <c r="GT452" s="26"/>
      <c r="GU452" s="26"/>
      <c r="GV452" s="26"/>
      <c r="GW452" s="26"/>
      <c r="GX452" s="26"/>
      <c r="GY452" s="26"/>
      <c r="GZ452" s="26"/>
      <c r="HA452" s="26"/>
      <c r="HB452" s="26"/>
      <c r="HC452" s="26"/>
      <c r="HD452" s="26"/>
      <c r="HE452" s="26"/>
      <c r="HF452" s="26"/>
      <c r="HG452" s="26"/>
      <c r="HH452" s="26"/>
      <c r="HI452" s="26"/>
      <c r="HJ452" s="26"/>
      <c r="HK452" s="26"/>
      <c r="HL452" s="26"/>
      <c r="HM452" s="26"/>
      <c r="HN452" s="26"/>
      <c r="HO452" s="26"/>
      <c r="HP452" s="26"/>
      <c r="HQ452" s="26"/>
      <c r="HR452" s="26"/>
      <c r="HS452" s="26"/>
      <c r="HT452" s="26"/>
      <c r="HU452" s="26"/>
      <c r="HV452" s="26"/>
      <c r="HW452" s="26"/>
      <c r="HX452" s="26"/>
      <c r="HY452" s="26"/>
      <c r="HZ452" s="26"/>
      <c r="IA452" s="26"/>
      <c r="IB452" s="26"/>
      <c r="IC452" s="26"/>
      <c r="ID452" s="26"/>
      <c r="IE452" s="26"/>
      <c r="IF452" s="26"/>
      <c r="IG452" s="26"/>
      <c r="IH452" s="26"/>
      <c r="II452" s="26"/>
      <c r="IJ452" s="26"/>
      <c r="IK452" s="26"/>
      <c r="IL452" s="26"/>
      <c r="IM452" s="26"/>
      <c r="IN452" s="26"/>
      <c r="IO452" s="26"/>
      <c r="IP452" s="26"/>
      <c r="IQ452" s="26"/>
      <c r="IR452" s="26"/>
      <c r="IS452" s="26"/>
      <c r="IT452" s="26"/>
      <c r="IU452" s="26"/>
      <c r="IV452" s="26"/>
    </row>
    <row r="453" spans="1:256" ht="12.75" customHeight="1" x14ac:dyDescent="0.25">
      <c r="A453" s="26"/>
      <c r="B453" s="26"/>
      <c r="C453" s="296"/>
      <c r="D453" s="363"/>
      <c r="E453" s="364"/>
      <c r="F453" s="364"/>
      <c r="G453" s="364"/>
      <c r="H453" s="364"/>
      <c r="I453" s="364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  <c r="DE453" s="26"/>
      <c r="DF453" s="26"/>
      <c r="DG453" s="26"/>
      <c r="DH453" s="26"/>
      <c r="DI453" s="26"/>
      <c r="DJ453" s="26"/>
      <c r="DK453" s="26"/>
      <c r="DL453" s="26"/>
      <c r="DM453" s="26"/>
      <c r="DN453" s="26"/>
      <c r="DO453" s="26"/>
      <c r="DP453" s="26"/>
      <c r="DQ453" s="26"/>
      <c r="DR453" s="26"/>
      <c r="DS453" s="26"/>
      <c r="DT453" s="26"/>
      <c r="DU453" s="26"/>
      <c r="DV453" s="26"/>
      <c r="DW453" s="26"/>
      <c r="DX453" s="26"/>
      <c r="DY453" s="26"/>
      <c r="DZ453" s="26"/>
      <c r="EA453" s="26"/>
      <c r="EB453" s="26"/>
      <c r="EC453" s="26"/>
      <c r="ED453" s="26"/>
      <c r="EE453" s="26"/>
      <c r="EF453" s="26"/>
      <c r="EG453" s="26"/>
      <c r="EH453" s="26"/>
      <c r="EI453" s="26"/>
      <c r="EJ453" s="26"/>
      <c r="EK453" s="26"/>
      <c r="EL453" s="26"/>
      <c r="EM453" s="26"/>
      <c r="EN453" s="26"/>
      <c r="EO453" s="26"/>
      <c r="EP453" s="26"/>
      <c r="EQ453" s="26"/>
      <c r="ER453" s="26"/>
      <c r="ES453" s="26"/>
      <c r="ET453" s="26"/>
      <c r="EU453" s="26"/>
      <c r="EV453" s="26"/>
      <c r="EW453" s="26"/>
      <c r="EX453" s="26"/>
      <c r="EY453" s="26"/>
      <c r="EZ453" s="26"/>
      <c r="FA453" s="26"/>
      <c r="FB453" s="26"/>
      <c r="FC453" s="26"/>
      <c r="FD453" s="26"/>
      <c r="FE453" s="26"/>
      <c r="FF453" s="26"/>
      <c r="FG453" s="26"/>
      <c r="FH453" s="26"/>
      <c r="FI453" s="26"/>
      <c r="FJ453" s="26"/>
      <c r="FK453" s="26"/>
      <c r="FL453" s="26"/>
      <c r="FM453" s="26"/>
      <c r="FN453" s="26"/>
      <c r="FO453" s="26"/>
      <c r="FP453" s="26"/>
      <c r="FQ453" s="26"/>
      <c r="FR453" s="26"/>
      <c r="FS453" s="26"/>
      <c r="FT453" s="26"/>
      <c r="FU453" s="26"/>
      <c r="FV453" s="26"/>
      <c r="FW453" s="26"/>
      <c r="FX453" s="26"/>
      <c r="FY453" s="26"/>
      <c r="FZ453" s="26"/>
      <c r="GA453" s="26"/>
      <c r="GB453" s="26"/>
      <c r="GC453" s="26"/>
      <c r="GD453" s="26"/>
      <c r="GE453" s="26"/>
      <c r="GF453" s="26"/>
      <c r="GG453" s="26"/>
      <c r="GH453" s="26"/>
      <c r="GI453" s="26"/>
      <c r="GJ453" s="26"/>
      <c r="GK453" s="26"/>
      <c r="GL453" s="26"/>
      <c r="GM453" s="26"/>
      <c r="GN453" s="26"/>
      <c r="GO453" s="26"/>
      <c r="GP453" s="26"/>
      <c r="GQ453" s="26"/>
      <c r="GR453" s="26"/>
      <c r="GS453" s="26"/>
      <c r="GT453" s="26"/>
      <c r="GU453" s="26"/>
      <c r="GV453" s="26"/>
      <c r="GW453" s="26"/>
      <c r="GX453" s="26"/>
      <c r="GY453" s="26"/>
      <c r="GZ453" s="26"/>
      <c r="HA453" s="26"/>
      <c r="HB453" s="26"/>
      <c r="HC453" s="26"/>
      <c r="HD453" s="26"/>
      <c r="HE453" s="26"/>
      <c r="HF453" s="26"/>
      <c r="HG453" s="26"/>
      <c r="HH453" s="26"/>
      <c r="HI453" s="26"/>
      <c r="HJ453" s="26"/>
      <c r="HK453" s="26"/>
      <c r="HL453" s="26"/>
      <c r="HM453" s="26"/>
      <c r="HN453" s="26"/>
      <c r="HO453" s="26"/>
      <c r="HP453" s="26"/>
      <c r="HQ453" s="26"/>
      <c r="HR453" s="26"/>
      <c r="HS453" s="26"/>
      <c r="HT453" s="26"/>
      <c r="HU453" s="26"/>
      <c r="HV453" s="26"/>
      <c r="HW453" s="26"/>
      <c r="HX453" s="26"/>
      <c r="HY453" s="26"/>
      <c r="HZ453" s="26"/>
      <c r="IA453" s="26"/>
      <c r="IB453" s="26"/>
      <c r="IC453" s="26"/>
      <c r="ID453" s="26"/>
      <c r="IE453" s="26"/>
      <c r="IF453" s="26"/>
      <c r="IG453" s="26"/>
      <c r="IH453" s="26"/>
      <c r="II453" s="26"/>
      <c r="IJ453" s="26"/>
      <c r="IK453" s="26"/>
      <c r="IL453" s="26"/>
      <c r="IM453" s="26"/>
      <c r="IN453" s="26"/>
      <c r="IO453" s="26"/>
      <c r="IP453" s="26"/>
      <c r="IQ453" s="26"/>
      <c r="IR453" s="26"/>
      <c r="IS453" s="26"/>
      <c r="IT453" s="26"/>
      <c r="IU453" s="26"/>
      <c r="IV453" s="26"/>
    </row>
    <row r="454" spans="1:256" ht="12.75" customHeight="1" x14ac:dyDescent="0.25">
      <c r="A454" s="26"/>
      <c r="B454" s="26"/>
      <c r="C454" s="296"/>
      <c r="D454" s="363"/>
      <c r="E454" s="364"/>
      <c r="F454" s="364"/>
      <c r="G454" s="364"/>
      <c r="H454" s="364"/>
      <c r="I454" s="364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  <c r="DE454" s="26"/>
      <c r="DF454" s="26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  <c r="DT454" s="26"/>
      <c r="DU454" s="26"/>
      <c r="DV454" s="26"/>
      <c r="DW454" s="26"/>
      <c r="DX454" s="26"/>
      <c r="DY454" s="26"/>
      <c r="DZ454" s="26"/>
      <c r="EA454" s="26"/>
      <c r="EB454" s="26"/>
      <c r="EC454" s="26"/>
      <c r="ED454" s="26"/>
      <c r="EE454" s="26"/>
      <c r="EF454" s="26"/>
      <c r="EG454" s="26"/>
      <c r="EH454" s="26"/>
      <c r="EI454" s="26"/>
      <c r="EJ454" s="26"/>
      <c r="EK454" s="26"/>
      <c r="EL454" s="26"/>
      <c r="EM454" s="26"/>
      <c r="EN454" s="26"/>
      <c r="EO454" s="26"/>
      <c r="EP454" s="26"/>
      <c r="EQ454" s="26"/>
      <c r="ER454" s="26"/>
      <c r="ES454" s="26"/>
      <c r="ET454" s="26"/>
      <c r="EU454" s="26"/>
      <c r="EV454" s="26"/>
      <c r="EW454" s="26"/>
      <c r="EX454" s="26"/>
      <c r="EY454" s="26"/>
      <c r="EZ454" s="26"/>
      <c r="FA454" s="26"/>
      <c r="FB454" s="26"/>
      <c r="FC454" s="26"/>
      <c r="FD454" s="26"/>
      <c r="FE454" s="26"/>
      <c r="FF454" s="26"/>
      <c r="FG454" s="26"/>
      <c r="FH454" s="26"/>
      <c r="FI454" s="26"/>
      <c r="FJ454" s="26"/>
      <c r="FK454" s="26"/>
      <c r="FL454" s="26"/>
      <c r="FM454" s="26"/>
      <c r="FN454" s="26"/>
      <c r="FO454" s="26"/>
      <c r="FP454" s="26"/>
      <c r="FQ454" s="26"/>
      <c r="FR454" s="26"/>
      <c r="FS454" s="26"/>
      <c r="FT454" s="26"/>
      <c r="FU454" s="26"/>
      <c r="FV454" s="26"/>
      <c r="FW454" s="26"/>
      <c r="FX454" s="26"/>
      <c r="FY454" s="26"/>
      <c r="FZ454" s="26"/>
      <c r="GA454" s="26"/>
      <c r="GB454" s="26"/>
      <c r="GC454" s="26"/>
      <c r="GD454" s="26"/>
      <c r="GE454" s="26"/>
      <c r="GF454" s="26"/>
      <c r="GG454" s="26"/>
      <c r="GH454" s="26"/>
      <c r="GI454" s="26"/>
      <c r="GJ454" s="26"/>
      <c r="GK454" s="26"/>
      <c r="GL454" s="26"/>
      <c r="GM454" s="26"/>
      <c r="GN454" s="26"/>
      <c r="GO454" s="26"/>
      <c r="GP454" s="26"/>
      <c r="GQ454" s="26"/>
      <c r="GR454" s="26"/>
      <c r="GS454" s="26"/>
      <c r="GT454" s="26"/>
      <c r="GU454" s="26"/>
      <c r="GV454" s="26"/>
      <c r="GW454" s="26"/>
      <c r="GX454" s="26"/>
      <c r="GY454" s="26"/>
      <c r="GZ454" s="26"/>
      <c r="HA454" s="26"/>
      <c r="HB454" s="26"/>
      <c r="HC454" s="26"/>
      <c r="HD454" s="26"/>
      <c r="HE454" s="26"/>
      <c r="HF454" s="26"/>
      <c r="HG454" s="26"/>
      <c r="HH454" s="26"/>
      <c r="HI454" s="26"/>
      <c r="HJ454" s="26"/>
      <c r="HK454" s="26"/>
      <c r="HL454" s="26"/>
      <c r="HM454" s="26"/>
      <c r="HN454" s="26"/>
      <c r="HO454" s="26"/>
      <c r="HP454" s="26"/>
      <c r="HQ454" s="26"/>
      <c r="HR454" s="26"/>
      <c r="HS454" s="26"/>
      <c r="HT454" s="26"/>
      <c r="HU454" s="26"/>
      <c r="HV454" s="26"/>
      <c r="HW454" s="26"/>
      <c r="HX454" s="26"/>
      <c r="HY454" s="26"/>
      <c r="HZ454" s="26"/>
      <c r="IA454" s="26"/>
      <c r="IB454" s="26"/>
      <c r="IC454" s="26"/>
      <c r="ID454" s="26"/>
      <c r="IE454" s="26"/>
      <c r="IF454" s="26"/>
      <c r="IG454" s="26"/>
      <c r="IH454" s="26"/>
      <c r="II454" s="26"/>
      <c r="IJ454" s="26"/>
      <c r="IK454" s="26"/>
      <c r="IL454" s="26"/>
      <c r="IM454" s="26"/>
      <c r="IN454" s="26"/>
      <c r="IO454" s="26"/>
      <c r="IP454" s="26"/>
      <c r="IQ454" s="26"/>
      <c r="IR454" s="26"/>
      <c r="IS454" s="26"/>
      <c r="IT454" s="26"/>
      <c r="IU454" s="26"/>
      <c r="IV454" s="26"/>
    </row>
    <row r="455" spans="1:256" ht="12.75" customHeight="1" x14ac:dyDescent="0.25">
      <c r="A455" s="26"/>
      <c r="B455" s="26"/>
      <c r="C455" s="296"/>
      <c r="D455" s="363"/>
      <c r="E455" s="364"/>
      <c r="F455" s="364"/>
      <c r="G455" s="364"/>
      <c r="H455" s="364"/>
      <c r="I455" s="364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  <c r="DE455" s="26"/>
      <c r="DF455" s="26"/>
      <c r="DG455" s="26"/>
      <c r="DH455" s="26"/>
      <c r="DI455" s="26"/>
      <c r="DJ455" s="26"/>
      <c r="DK455" s="26"/>
      <c r="DL455" s="26"/>
      <c r="DM455" s="26"/>
      <c r="DN455" s="26"/>
      <c r="DO455" s="26"/>
      <c r="DP455" s="26"/>
      <c r="DQ455" s="26"/>
      <c r="DR455" s="26"/>
      <c r="DS455" s="26"/>
      <c r="DT455" s="26"/>
      <c r="DU455" s="26"/>
      <c r="DV455" s="26"/>
      <c r="DW455" s="26"/>
      <c r="DX455" s="26"/>
      <c r="DY455" s="26"/>
      <c r="DZ455" s="26"/>
      <c r="EA455" s="26"/>
      <c r="EB455" s="26"/>
      <c r="EC455" s="26"/>
      <c r="ED455" s="26"/>
      <c r="EE455" s="26"/>
      <c r="EF455" s="26"/>
      <c r="EG455" s="26"/>
      <c r="EH455" s="26"/>
      <c r="EI455" s="26"/>
      <c r="EJ455" s="26"/>
      <c r="EK455" s="26"/>
      <c r="EL455" s="26"/>
      <c r="EM455" s="26"/>
      <c r="EN455" s="26"/>
      <c r="EO455" s="26"/>
      <c r="EP455" s="26"/>
      <c r="EQ455" s="26"/>
      <c r="ER455" s="26"/>
      <c r="ES455" s="26"/>
      <c r="ET455" s="26"/>
      <c r="EU455" s="26"/>
      <c r="EV455" s="26"/>
      <c r="EW455" s="26"/>
      <c r="EX455" s="26"/>
      <c r="EY455" s="26"/>
      <c r="EZ455" s="26"/>
      <c r="FA455" s="26"/>
      <c r="FB455" s="26"/>
      <c r="FC455" s="26"/>
      <c r="FD455" s="26"/>
      <c r="FE455" s="26"/>
      <c r="FF455" s="26"/>
      <c r="FG455" s="26"/>
      <c r="FH455" s="26"/>
      <c r="FI455" s="26"/>
      <c r="FJ455" s="26"/>
      <c r="FK455" s="26"/>
      <c r="FL455" s="26"/>
      <c r="FM455" s="26"/>
      <c r="FN455" s="26"/>
      <c r="FO455" s="26"/>
      <c r="FP455" s="26"/>
      <c r="FQ455" s="26"/>
      <c r="FR455" s="26"/>
      <c r="FS455" s="26"/>
      <c r="FT455" s="26"/>
      <c r="FU455" s="26"/>
      <c r="FV455" s="26"/>
      <c r="FW455" s="26"/>
      <c r="FX455" s="26"/>
      <c r="FY455" s="26"/>
      <c r="FZ455" s="26"/>
      <c r="GA455" s="26"/>
      <c r="GB455" s="26"/>
      <c r="GC455" s="26"/>
      <c r="GD455" s="26"/>
      <c r="GE455" s="26"/>
      <c r="GF455" s="26"/>
      <c r="GG455" s="26"/>
      <c r="GH455" s="26"/>
      <c r="GI455" s="26"/>
      <c r="GJ455" s="26"/>
      <c r="GK455" s="26"/>
      <c r="GL455" s="26"/>
      <c r="GM455" s="26"/>
      <c r="GN455" s="26"/>
      <c r="GO455" s="26"/>
      <c r="GP455" s="26"/>
      <c r="GQ455" s="26"/>
      <c r="GR455" s="26"/>
      <c r="GS455" s="26"/>
      <c r="GT455" s="26"/>
      <c r="GU455" s="26"/>
      <c r="GV455" s="26"/>
      <c r="GW455" s="26"/>
      <c r="GX455" s="26"/>
      <c r="GY455" s="26"/>
      <c r="GZ455" s="26"/>
      <c r="HA455" s="26"/>
      <c r="HB455" s="26"/>
      <c r="HC455" s="26"/>
      <c r="HD455" s="26"/>
      <c r="HE455" s="26"/>
      <c r="HF455" s="26"/>
      <c r="HG455" s="26"/>
      <c r="HH455" s="26"/>
      <c r="HI455" s="26"/>
      <c r="HJ455" s="26"/>
      <c r="HK455" s="26"/>
      <c r="HL455" s="26"/>
      <c r="HM455" s="26"/>
      <c r="HN455" s="26"/>
      <c r="HO455" s="26"/>
      <c r="HP455" s="26"/>
      <c r="HQ455" s="26"/>
      <c r="HR455" s="26"/>
      <c r="HS455" s="26"/>
      <c r="HT455" s="26"/>
      <c r="HU455" s="26"/>
      <c r="HV455" s="26"/>
      <c r="HW455" s="26"/>
      <c r="HX455" s="26"/>
      <c r="HY455" s="26"/>
      <c r="HZ455" s="26"/>
      <c r="IA455" s="26"/>
      <c r="IB455" s="26"/>
      <c r="IC455" s="26"/>
      <c r="ID455" s="26"/>
      <c r="IE455" s="26"/>
      <c r="IF455" s="26"/>
      <c r="IG455" s="26"/>
      <c r="IH455" s="26"/>
      <c r="II455" s="26"/>
      <c r="IJ455" s="26"/>
      <c r="IK455" s="26"/>
      <c r="IL455" s="26"/>
      <c r="IM455" s="26"/>
      <c r="IN455" s="26"/>
      <c r="IO455" s="26"/>
      <c r="IP455" s="26"/>
      <c r="IQ455" s="26"/>
      <c r="IR455" s="26"/>
      <c r="IS455" s="26"/>
      <c r="IT455" s="26"/>
      <c r="IU455" s="26"/>
      <c r="IV455" s="26"/>
    </row>
    <row r="456" spans="1:256" ht="12.75" customHeight="1" x14ac:dyDescent="0.25">
      <c r="A456" s="26"/>
      <c r="B456" s="26"/>
      <c r="C456" s="296"/>
      <c r="D456" s="363"/>
      <c r="E456" s="364"/>
      <c r="F456" s="364"/>
      <c r="G456" s="364"/>
      <c r="H456" s="364"/>
      <c r="I456" s="364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  <c r="DY456" s="26"/>
      <c r="DZ456" s="26"/>
      <c r="EA456" s="26"/>
      <c r="EB456" s="26"/>
      <c r="EC456" s="26"/>
      <c r="ED456" s="26"/>
      <c r="EE456" s="26"/>
      <c r="EF456" s="26"/>
      <c r="EG456" s="26"/>
      <c r="EH456" s="26"/>
      <c r="EI456" s="26"/>
      <c r="EJ456" s="26"/>
      <c r="EK456" s="26"/>
      <c r="EL456" s="26"/>
      <c r="EM456" s="26"/>
      <c r="EN456" s="26"/>
      <c r="EO456" s="26"/>
      <c r="EP456" s="26"/>
      <c r="EQ456" s="26"/>
      <c r="ER456" s="26"/>
      <c r="ES456" s="26"/>
      <c r="ET456" s="26"/>
      <c r="EU456" s="26"/>
      <c r="EV456" s="26"/>
      <c r="EW456" s="26"/>
      <c r="EX456" s="26"/>
      <c r="EY456" s="26"/>
      <c r="EZ456" s="26"/>
      <c r="FA456" s="26"/>
      <c r="FB456" s="26"/>
      <c r="FC456" s="26"/>
      <c r="FD456" s="26"/>
      <c r="FE456" s="26"/>
      <c r="FF456" s="26"/>
      <c r="FG456" s="26"/>
      <c r="FH456" s="26"/>
      <c r="FI456" s="26"/>
      <c r="FJ456" s="26"/>
      <c r="FK456" s="26"/>
      <c r="FL456" s="26"/>
      <c r="FM456" s="26"/>
      <c r="FN456" s="26"/>
      <c r="FO456" s="26"/>
      <c r="FP456" s="26"/>
      <c r="FQ456" s="26"/>
      <c r="FR456" s="26"/>
      <c r="FS456" s="26"/>
      <c r="FT456" s="26"/>
      <c r="FU456" s="26"/>
      <c r="FV456" s="26"/>
      <c r="FW456" s="26"/>
      <c r="FX456" s="26"/>
      <c r="FY456" s="26"/>
      <c r="FZ456" s="26"/>
      <c r="GA456" s="26"/>
      <c r="GB456" s="26"/>
      <c r="GC456" s="26"/>
      <c r="GD456" s="26"/>
      <c r="GE456" s="26"/>
      <c r="GF456" s="26"/>
      <c r="GG456" s="26"/>
      <c r="GH456" s="26"/>
      <c r="GI456" s="26"/>
      <c r="GJ456" s="26"/>
      <c r="GK456" s="26"/>
      <c r="GL456" s="26"/>
      <c r="GM456" s="26"/>
      <c r="GN456" s="26"/>
      <c r="GO456" s="26"/>
      <c r="GP456" s="26"/>
      <c r="GQ456" s="26"/>
      <c r="GR456" s="26"/>
      <c r="GS456" s="26"/>
      <c r="GT456" s="26"/>
      <c r="GU456" s="26"/>
      <c r="GV456" s="26"/>
      <c r="GW456" s="26"/>
      <c r="GX456" s="26"/>
      <c r="GY456" s="26"/>
      <c r="GZ456" s="26"/>
      <c r="HA456" s="26"/>
      <c r="HB456" s="26"/>
      <c r="HC456" s="26"/>
      <c r="HD456" s="26"/>
      <c r="HE456" s="26"/>
      <c r="HF456" s="26"/>
      <c r="HG456" s="26"/>
      <c r="HH456" s="26"/>
      <c r="HI456" s="26"/>
      <c r="HJ456" s="26"/>
      <c r="HK456" s="26"/>
      <c r="HL456" s="26"/>
      <c r="HM456" s="26"/>
      <c r="HN456" s="26"/>
      <c r="HO456" s="26"/>
      <c r="HP456" s="26"/>
      <c r="HQ456" s="26"/>
      <c r="HR456" s="26"/>
      <c r="HS456" s="26"/>
      <c r="HT456" s="26"/>
      <c r="HU456" s="26"/>
      <c r="HV456" s="26"/>
      <c r="HW456" s="26"/>
      <c r="HX456" s="26"/>
      <c r="HY456" s="26"/>
      <c r="HZ456" s="26"/>
      <c r="IA456" s="26"/>
      <c r="IB456" s="26"/>
      <c r="IC456" s="26"/>
      <c r="ID456" s="26"/>
      <c r="IE456" s="26"/>
      <c r="IF456" s="26"/>
      <c r="IG456" s="26"/>
      <c r="IH456" s="26"/>
      <c r="II456" s="26"/>
      <c r="IJ456" s="26"/>
      <c r="IK456" s="26"/>
      <c r="IL456" s="26"/>
      <c r="IM456" s="26"/>
      <c r="IN456" s="26"/>
      <c r="IO456" s="26"/>
      <c r="IP456" s="26"/>
      <c r="IQ456" s="26"/>
      <c r="IR456" s="26"/>
      <c r="IS456" s="26"/>
      <c r="IT456" s="26"/>
      <c r="IU456" s="26"/>
      <c r="IV456" s="26"/>
    </row>
    <row r="457" spans="1:256" ht="12.75" customHeight="1" x14ac:dyDescent="0.25">
      <c r="A457" s="26"/>
      <c r="B457" s="26"/>
      <c r="C457" s="296"/>
      <c r="D457" s="363"/>
      <c r="E457" s="364"/>
      <c r="F457" s="364"/>
      <c r="G457" s="364"/>
      <c r="H457" s="364"/>
      <c r="I457" s="364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  <c r="DY457" s="26"/>
      <c r="DZ457" s="26"/>
      <c r="EA457" s="26"/>
      <c r="EB457" s="26"/>
      <c r="EC457" s="26"/>
      <c r="ED457" s="26"/>
      <c r="EE457" s="26"/>
      <c r="EF457" s="26"/>
      <c r="EG457" s="26"/>
      <c r="EH457" s="26"/>
      <c r="EI457" s="26"/>
      <c r="EJ457" s="26"/>
      <c r="EK457" s="26"/>
      <c r="EL457" s="26"/>
      <c r="EM457" s="26"/>
      <c r="EN457" s="26"/>
      <c r="EO457" s="26"/>
      <c r="EP457" s="26"/>
      <c r="EQ457" s="26"/>
      <c r="ER457" s="26"/>
      <c r="ES457" s="26"/>
      <c r="ET457" s="26"/>
      <c r="EU457" s="26"/>
      <c r="EV457" s="26"/>
      <c r="EW457" s="26"/>
      <c r="EX457" s="26"/>
      <c r="EY457" s="26"/>
      <c r="EZ457" s="26"/>
      <c r="FA457" s="26"/>
      <c r="FB457" s="26"/>
      <c r="FC457" s="26"/>
      <c r="FD457" s="26"/>
      <c r="FE457" s="26"/>
      <c r="FF457" s="26"/>
      <c r="FG457" s="26"/>
      <c r="FH457" s="26"/>
      <c r="FI457" s="26"/>
      <c r="FJ457" s="26"/>
      <c r="FK457" s="26"/>
      <c r="FL457" s="26"/>
      <c r="FM457" s="26"/>
      <c r="FN457" s="26"/>
      <c r="FO457" s="26"/>
      <c r="FP457" s="26"/>
      <c r="FQ457" s="26"/>
      <c r="FR457" s="26"/>
      <c r="FS457" s="26"/>
      <c r="FT457" s="26"/>
      <c r="FU457" s="26"/>
      <c r="FV457" s="26"/>
      <c r="FW457" s="26"/>
      <c r="FX457" s="26"/>
      <c r="FY457" s="26"/>
      <c r="FZ457" s="26"/>
      <c r="GA457" s="26"/>
      <c r="GB457" s="26"/>
      <c r="GC457" s="26"/>
      <c r="GD457" s="26"/>
      <c r="GE457" s="26"/>
      <c r="GF457" s="26"/>
      <c r="GG457" s="26"/>
      <c r="GH457" s="26"/>
      <c r="GI457" s="26"/>
      <c r="GJ457" s="26"/>
      <c r="GK457" s="26"/>
      <c r="GL457" s="26"/>
      <c r="GM457" s="26"/>
      <c r="GN457" s="26"/>
      <c r="GO457" s="26"/>
      <c r="GP457" s="26"/>
      <c r="GQ457" s="26"/>
      <c r="GR457" s="26"/>
      <c r="GS457" s="26"/>
      <c r="GT457" s="26"/>
      <c r="GU457" s="26"/>
      <c r="GV457" s="26"/>
      <c r="GW457" s="26"/>
      <c r="GX457" s="26"/>
      <c r="GY457" s="26"/>
      <c r="GZ457" s="26"/>
      <c r="HA457" s="26"/>
      <c r="HB457" s="26"/>
      <c r="HC457" s="26"/>
      <c r="HD457" s="26"/>
      <c r="HE457" s="26"/>
      <c r="HF457" s="26"/>
      <c r="HG457" s="26"/>
      <c r="HH457" s="26"/>
      <c r="HI457" s="26"/>
      <c r="HJ457" s="26"/>
      <c r="HK457" s="26"/>
      <c r="HL457" s="26"/>
      <c r="HM457" s="26"/>
      <c r="HN457" s="26"/>
      <c r="HO457" s="26"/>
      <c r="HP457" s="26"/>
      <c r="HQ457" s="26"/>
      <c r="HR457" s="26"/>
      <c r="HS457" s="26"/>
      <c r="HT457" s="26"/>
      <c r="HU457" s="26"/>
      <c r="HV457" s="26"/>
      <c r="HW457" s="26"/>
      <c r="HX457" s="26"/>
      <c r="HY457" s="26"/>
      <c r="HZ457" s="26"/>
      <c r="IA457" s="26"/>
      <c r="IB457" s="26"/>
      <c r="IC457" s="26"/>
      <c r="ID457" s="26"/>
      <c r="IE457" s="26"/>
      <c r="IF457" s="26"/>
      <c r="IG457" s="26"/>
      <c r="IH457" s="26"/>
      <c r="II457" s="26"/>
      <c r="IJ457" s="26"/>
      <c r="IK457" s="26"/>
      <c r="IL457" s="26"/>
      <c r="IM457" s="26"/>
      <c r="IN457" s="26"/>
      <c r="IO457" s="26"/>
      <c r="IP457" s="26"/>
      <c r="IQ457" s="26"/>
      <c r="IR457" s="26"/>
      <c r="IS457" s="26"/>
      <c r="IT457" s="26"/>
      <c r="IU457" s="26"/>
      <c r="IV457" s="26"/>
    </row>
    <row r="458" spans="1:256" ht="12.75" customHeight="1" x14ac:dyDescent="0.25">
      <c r="A458" s="26"/>
      <c r="B458" s="26"/>
      <c r="C458" s="296"/>
      <c r="D458" s="363"/>
      <c r="E458" s="364"/>
      <c r="F458" s="364"/>
      <c r="G458" s="364"/>
      <c r="H458" s="364"/>
      <c r="I458" s="364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  <c r="DY458" s="26"/>
      <c r="DZ458" s="26"/>
      <c r="EA458" s="26"/>
      <c r="EB458" s="26"/>
      <c r="EC458" s="26"/>
      <c r="ED458" s="26"/>
      <c r="EE458" s="26"/>
      <c r="EF458" s="26"/>
      <c r="EG458" s="26"/>
      <c r="EH458" s="26"/>
      <c r="EI458" s="26"/>
      <c r="EJ458" s="26"/>
      <c r="EK458" s="26"/>
      <c r="EL458" s="26"/>
      <c r="EM458" s="26"/>
      <c r="EN458" s="26"/>
      <c r="EO458" s="26"/>
      <c r="EP458" s="26"/>
      <c r="EQ458" s="26"/>
      <c r="ER458" s="26"/>
      <c r="ES458" s="26"/>
      <c r="ET458" s="26"/>
      <c r="EU458" s="26"/>
      <c r="EV458" s="26"/>
      <c r="EW458" s="26"/>
      <c r="EX458" s="26"/>
      <c r="EY458" s="26"/>
      <c r="EZ458" s="26"/>
      <c r="FA458" s="26"/>
      <c r="FB458" s="26"/>
      <c r="FC458" s="26"/>
      <c r="FD458" s="26"/>
      <c r="FE458" s="26"/>
      <c r="FF458" s="26"/>
      <c r="FG458" s="26"/>
      <c r="FH458" s="26"/>
      <c r="FI458" s="26"/>
      <c r="FJ458" s="26"/>
      <c r="FK458" s="26"/>
      <c r="FL458" s="26"/>
      <c r="FM458" s="26"/>
      <c r="FN458" s="26"/>
      <c r="FO458" s="26"/>
      <c r="FP458" s="26"/>
      <c r="FQ458" s="26"/>
      <c r="FR458" s="26"/>
      <c r="FS458" s="26"/>
      <c r="FT458" s="26"/>
      <c r="FU458" s="26"/>
      <c r="FV458" s="26"/>
      <c r="FW458" s="26"/>
      <c r="FX458" s="26"/>
      <c r="FY458" s="26"/>
      <c r="FZ458" s="26"/>
      <c r="GA458" s="26"/>
      <c r="GB458" s="26"/>
      <c r="GC458" s="26"/>
      <c r="GD458" s="26"/>
      <c r="GE458" s="26"/>
      <c r="GF458" s="26"/>
      <c r="GG458" s="26"/>
      <c r="GH458" s="26"/>
      <c r="GI458" s="26"/>
      <c r="GJ458" s="26"/>
      <c r="GK458" s="26"/>
      <c r="GL458" s="26"/>
      <c r="GM458" s="26"/>
      <c r="GN458" s="26"/>
      <c r="GO458" s="26"/>
      <c r="GP458" s="26"/>
      <c r="GQ458" s="26"/>
      <c r="GR458" s="26"/>
      <c r="GS458" s="26"/>
      <c r="GT458" s="26"/>
      <c r="GU458" s="26"/>
      <c r="GV458" s="26"/>
      <c r="GW458" s="26"/>
      <c r="GX458" s="26"/>
      <c r="GY458" s="26"/>
      <c r="GZ458" s="26"/>
      <c r="HA458" s="26"/>
      <c r="HB458" s="26"/>
      <c r="HC458" s="26"/>
      <c r="HD458" s="26"/>
      <c r="HE458" s="26"/>
      <c r="HF458" s="26"/>
      <c r="HG458" s="26"/>
      <c r="HH458" s="26"/>
      <c r="HI458" s="26"/>
      <c r="HJ458" s="26"/>
      <c r="HK458" s="26"/>
      <c r="HL458" s="26"/>
      <c r="HM458" s="26"/>
      <c r="HN458" s="26"/>
      <c r="HO458" s="26"/>
      <c r="HP458" s="26"/>
      <c r="HQ458" s="26"/>
      <c r="HR458" s="26"/>
      <c r="HS458" s="26"/>
      <c r="HT458" s="26"/>
      <c r="HU458" s="26"/>
      <c r="HV458" s="26"/>
      <c r="HW458" s="26"/>
      <c r="HX458" s="26"/>
      <c r="HY458" s="26"/>
      <c r="HZ458" s="26"/>
      <c r="IA458" s="26"/>
      <c r="IB458" s="26"/>
      <c r="IC458" s="26"/>
      <c r="ID458" s="26"/>
      <c r="IE458" s="26"/>
      <c r="IF458" s="26"/>
      <c r="IG458" s="26"/>
      <c r="IH458" s="26"/>
      <c r="II458" s="26"/>
      <c r="IJ458" s="26"/>
      <c r="IK458" s="26"/>
      <c r="IL458" s="26"/>
      <c r="IM458" s="26"/>
      <c r="IN458" s="26"/>
      <c r="IO458" s="26"/>
      <c r="IP458" s="26"/>
      <c r="IQ458" s="26"/>
      <c r="IR458" s="26"/>
      <c r="IS458" s="26"/>
      <c r="IT458" s="26"/>
      <c r="IU458" s="26"/>
      <c r="IV458" s="26"/>
    </row>
    <row r="459" spans="1:256" ht="12.75" customHeight="1" x14ac:dyDescent="0.25">
      <c r="A459" s="26"/>
      <c r="B459" s="26"/>
      <c r="C459" s="296"/>
      <c r="D459" s="363"/>
      <c r="E459" s="364"/>
      <c r="F459" s="364"/>
      <c r="G459" s="364"/>
      <c r="H459" s="364"/>
      <c r="I459" s="364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  <c r="DY459" s="26"/>
      <c r="DZ459" s="26"/>
      <c r="EA459" s="26"/>
      <c r="EB459" s="26"/>
      <c r="EC459" s="26"/>
      <c r="ED459" s="26"/>
      <c r="EE459" s="26"/>
      <c r="EF459" s="26"/>
      <c r="EG459" s="26"/>
      <c r="EH459" s="26"/>
      <c r="EI459" s="26"/>
      <c r="EJ459" s="26"/>
      <c r="EK459" s="26"/>
      <c r="EL459" s="26"/>
      <c r="EM459" s="26"/>
      <c r="EN459" s="26"/>
      <c r="EO459" s="26"/>
      <c r="EP459" s="26"/>
      <c r="EQ459" s="26"/>
      <c r="ER459" s="26"/>
      <c r="ES459" s="26"/>
      <c r="ET459" s="26"/>
      <c r="EU459" s="26"/>
      <c r="EV459" s="26"/>
      <c r="EW459" s="26"/>
      <c r="EX459" s="26"/>
      <c r="EY459" s="26"/>
      <c r="EZ459" s="26"/>
      <c r="FA459" s="26"/>
      <c r="FB459" s="26"/>
      <c r="FC459" s="26"/>
      <c r="FD459" s="26"/>
      <c r="FE459" s="26"/>
      <c r="FF459" s="26"/>
      <c r="FG459" s="26"/>
      <c r="FH459" s="26"/>
      <c r="FI459" s="26"/>
      <c r="FJ459" s="26"/>
      <c r="FK459" s="26"/>
      <c r="FL459" s="26"/>
      <c r="FM459" s="26"/>
      <c r="FN459" s="26"/>
      <c r="FO459" s="26"/>
      <c r="FP459" s="26"/>
      <c r="FQ459" s="26"/>
      <c r="FR459" s="26"/>
      <c r="FS459" s="26"/>
      <c r="FT459" s="26"/>
      <c r="FU459" s="26"/>
      <c r="FV459" s="26"/>
      <c r="FW459" s="26"/>
      <c r="FX459" s="26"/>
      <c r="FY459" s="26"/>
      <c r="FZ459" s="26"/>
      <c r="GA459" s="26"/>
      <c r="GB459" s="26"/>
      <c r="GC459" s="26"/>
      <c r="GD459" s="26"/>
      <c r="GE459" s="26"/>
      <c r="GF459" s="26"/>
      <c r="GG459" s="26"/>
      <c r="GH459" s="26"/>
      <c r="GI459" s="26"/>
      <c r="GJ459" s="26"/>
      <c r="GK459" s="26"/>
      <c r="GL459" s="26"/>
      <c r="GM459" s="26"/>
      <c r="GN459" s="26"/>
      <c r="GO459" s="26"/>
      <c r="GP459" s="26"/>
      <c r="GQ459" s="26"/>
      <c r="GR459" s="26"/>
      <c r="GS459" s="26"/>
      <c r="GT459" s="26"/>
      <c r="GU459" s="26"/>
      <c r="GV459" s="26"/>
      <c r="GW459" s="26"/>
      <c r="GX459" s="26"/>
      <c r="GY459" s="26"/>
      <c r="GZ459" s="26"/>
      <c r="HA459" s="26"/>
      <c r="HB459" s="26"/>
      <c r="HC459" s="26"/>
      <c r="HD459" s="26"/>
      <c r="HE459" s="26"/>
      <c r="HF459" s="26"/>
      <c r="HG459" s="26"/>
      <c r="HH459" s="26"/>
      <c r="HI459" s="26"/>
      <c r="HJ459" s="26"/>
      <c r="HK459" s="26"/>
      <c r="HL459" s="26"/>
      <c r="HM459" s="26"/>
      <c r="HN459" s="26"/>
      <c r="HO459" s="26"/>
      <c r="HP459" s="26"/>
      <c r="HQ459" s="26"/>
      <c r="HR459" s="26"/>
      <c r="HS459" s="26"/>
      <c r="HT459" s="26"/>
      <c r="HU459" s="26"/>
      <c r="HV459" s="26"/>
      <c r="HW459" s="26"/>
      <c r="HX459" s="26"/>
      <c r="HY459" s="26"/>
      <c r="HZ459" s="26"/>
      <c r="IA459" s="26"/>
      <c r="IB459" s="26"/>
      <c r="IC459" s="26"/>
      <c r="ID459" s="26"/>
      <c r="IE459" s="26"/>
      <c r="IF459" s="26"/>
      <c r="IG459" s="26"/>
      <c r="IH459" s="26"/>
      <c r="II459" s="26"/>
      <c r="IJ459" s="26"/>
      <c r="IK459" s="26"/>
      <c r="IL459" s="26"/>
      <c r="IM459" s="26"/>
      <c r="IN459" s="26"/>
      <c r="IO459" s="26"/>
      <c r="IP459" s="26"/>
      <c r="IQ459" s="26"/>
      <c r="IR459" s="26"/>
      <c r="IS459" s="26"/>
      <c r="IT459" s="26"/>
      <c r="IU459" s="26"/>
      <c r="IV459" s="26"/>
    </row>
    <row r="460" spans="1:256" ht="12.75" customHeight="1" x14ac:dyDescent="0.25">
      <c r="A460" s="26"/>
      <c r="B460" s="26"/>
      <c r="C460" s="296"/>
      <c r="D460" s="363"/>
      <c r="E460" s="364"/>
      <c r="F460" s="364"/>
      <c r="G460" s="364"/>
      <c r="H460" s="364"/>
      <c r="I460" s="364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  <c r="DY460" s="26"/>
      <c r="DZ460" s="26"/>
      <c r="EA460" s="26"/>
      <c r="EB460" s="26"/>
      <c r="EC460" s="26"/>
      <c r="ED460" s="26"/>
      <c r="EE460" s="26"/>
      <c r="EF460" s="26"/>
      <c r="EG460" s="26"/>
      <c r="EH460" s="26"/>
      <c r="EI460" s="26"/>
      <c r="EJ460" s="26"/>
      <c r="EK460" s="26"/>
      <c r="EL460" s="26"/>
      <c r="EM460" s="26"/>
      <c r="EN460" s="26"/>
      <c r="EO460" s="26"/>
      <c r="EP460" s="26"/>
      <c r="EQ460" s="26"/>
      <c r="ER460" s="26"/>
      <c r="ES460" s="26"/>
      <c r="ET460" s="26"/>
      <c r="EU460" s="26"/>
      <c r="EV460" s="26"/>
      <c r="EW460" s="26"/>
      <c r="EX460" s="26"/>
      <c r="EY460" s="26"/>
      <c r="EZ460" s="26"/>
      <c r="FA460" s="26"/>
      <c r="FB460" s="26"/>
      <c r="FC460" s="26"/>
      <c r="FD460" s="26"/>
      <c r="FE460" s="26"/>
      <c r="FF460" s="26"/>
      <c r="FG460" s="26"/>
      <c r="FH460" s="26"/>
      <c r="FI460" s="26"/>
      <c r="FJ460" s="26"/>
      <c r="FK460" s="26"/>
      <c r="FL460" s="26"/>
      <c r="FM460" s="26"/>
      <c r="FN460" s="26"/>
      <c r="FO460" s="26"/>
      <c r="FP460" s="26"/>
      <c r="FQ460" s="26"/>
      <c r="FR460" s="26"/>
      <c r="FS460" s="26"/>
      <c r="FT460" s="26"/>
      <c r="FU460" s="26"/>
      <c r="FV460" s="26"/>
      <c r="FW460" s="26"/>
      <c r="FX460" s="26"/>
      <c r="FY460" s="26"/>
      <c r="FZ460" s="26"/>
      <c r="GA460" s="26"/>
      <c r="GB460" s="26"/>
      <c r="GC460" s="26"/>
      <c r="GD460" s="26"/>
      <c r="GE460" s="26"/>
      <c r="GF460" s="26"/>
      <c r="GG460" s="26"/>
      <c r="GH460" s="26"/>
      <c r="GI460" s="26"/>
      <c r="GJ460" s="26"/>
      <c r="GK460" s="26"/>
      <c r="GL460" s="26"/>
      <c r="GM460" s="26"/>
      <c r="GN460" s="26"/>
      <c r="GO460" s="26"/>
      <c r="GP460" s="26"/>
      <c r="GQ460" s="26"/>
      <c r="GR460" s="26"/>
      <c r="GS460" s="26"/>
      <c r="GT460" s="26"/>
      <c r="GU460" s="26"/>
      <c r="GV460" s="26"/>
      <c r="GW460" s="26"/>
      <c r="GX460" s="26"/>
      <c r="GY460" s="26"/>
      <c r="GZ460" s="26"/>
      <c r="HA460" s="26"/>
      <c r="HB460" s="26"/>
      <c r="HC460" s="26"/>
      <c r="HD460" s="26"/>
      <c r="HE460" s="26"/>
      <c r="HF460" s="26"/>
      <c r="HG460" s="26"/>
      <c r="HH460" s="26"/>
      <c r="HI460" s="26"/>
      <c r="HJ460" s="26"/>
      <c r="HK460" s="26"/>
      <c r="HL460" s="26"/>
      <c r="HM460" s="26"/>
      <c r="HN460" s="26"/>
      <c r="HO460" s="26"/>
      <c r="HP460" s="26"/>
      <c r="HQ460" s="26"/>
      <c r="HR460" s="26"/>
      <c r="HS460" s="26"/>
      <c r="HT460" s="26"/>
      <c r="HU460" s="26"/>
      <c r="HV460" s="26"/>
      <c r="HW460" s="26"/>
      <c r="HX460" s="26"/>
      <c r="HY460" s="26"/>
      <c r="HZ460" s="26"/>
      <c r="IA460" s="26"/>
      <c r="IB460" s="26"/>
      <c r="IC460" s="26"/>
      <c r="ID460" s="26"/>
      <c r="IE460" s="26"/>
      <c r="IF460" s="26"/>
      <c r="IG460" s="26"/>
      <c r="IH460" s="26"/>
      <c r="II460" s="26"/>
      <c r="IJ460" s="26"/>
      <c r="IK460" s="26"/>
      <c r="IL460" s="26"/>
      <c r="IM460" s="26"/>
      <c r="IN460" s="26"/>
      <c r="IO460" s="26"/>
      <c r="IP460" s="26"/>
      <c r="IQ460" s="26"/>
      <c r="IR460" s="26"/>
      <c r="IS460" s="26"/>
      <c r="IT460" s="26"/>
      <c r="IU460" s="26"/>
      <c r="IV460" s="26"/>
    </row>
    <row r="461" spans="1:256" ht="12.75" customHeight="1" x14ac:dyDescent="0.25">
      <c r="A461" s="26"/>
      <c r="B461" s="26"/>
      <c r="C461" s="296"/>
      <c r="D461" s="363"/>
      <c r="E461" s="364"/>
      <c r="F461" s="364"/>
      <c r="G461" s="364"/>
      <c r="H461" s="364"/>
      <c r="I461" s="364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  <c r="DY461" s="26"/>
      <c r="DZ461" s="26"/>
      <c r="EA461" s="26"/>
      <c r="EB461" s="26"/>
      <c r="EC461" s="26"/>
      <c r="ED461" s="26"/>
      <c r="EE461" s="26"/>
      <c r="EF461" s="26"/>
      <c r="EG461" s="26"/>
      <c r="EH461" s="26"/>
      <c r="EI461" s="26"/>
      <c r="EJ461" s="26"/>
      <c r="EK461" s="26"/>
      <c r="EL461" s="26"/>
      <c r="EM461" s="26"/>
      <c r="EN461" s="26"/>
      <c r="EO461" s="26"/>
      <c r="EP461" s="26"/>
      <c r="EQ461" s="26"/>
      <c r="ER461" s="26"/>
      <c r="ES461" s="26"/>
      <c r="ET461" s="26"/>
      <c r="EU461" s="26"/>
      <c r="EV461" s="26"/>
      <c r="EW461" s="26"/>
      <c r="EX461" s="26"/>
      <c r="EY461" s="26"/>
      <c r="EZ461" s="26"/>
      <c r="FA461" s="26"/>
      <c r="FB461" s="26"/>
      <c r="FC461" s="26"/>
      <c r="FD461" s="26"/>
      <c r="FE461" s="26"/>
      <c r="FF461" s="26"/>
      <c r="FG461" s="26"/>
      <c r="FH461" s="26"/>
      <c r="FI461" s="26"/>
      <c r="FJ461" s="26"/>
      <c r="FK461" s="26"/>
      <c r="FL461" s="26"/>
      <c r="FM461" s="26"/>
      <c r="FN461" s="26"/>
      <c r="FO461" s="26"/>
      <c r="FP461" s="26"/>
      <c r="FQ461" s="26"/>
      <c r="FR461" s="26"/>
      <c r="FS461" s="26"/>
      <c r="FT461" s="26"/>
      <c r="FU461" s="26"/>
      <c r="FV461" s="26"/>
      <c r="FW461" s="26"/>
      <c r="FX461" s="26"/>
      <c r="FY461" s="26"/>
      <c r="FZ461" s="26"/>
      <c r="GA461" s="26"/>
      <c r="GB461" s="26"/>
      <c r="GC461" s="26"/>
      <c r="GD461" s="26"/>
      <c r="GE461" s="26"/>
      <c r="GF461" s="26"/>
      <c r="GG461" s="26"/>
      <c r="GH461" s="26"/>
      <c r="GI461" s="26"/>
      <c r="GJ461" s="26"/>
      <c r="GK461" s="26"/>
      <c r="GL461" s="26"/>
      <c r="GM461" s="26"/>
      <c r="GN461" s="26"/>
      <c r="GO461" s="26"/>
      <c r="GP461" s="26"/>
      <c r="GQ461" s="26"/>
      <c r="GR461" s="26"/>
      <c r="GS461" s="26"/>
      <c r="GT461" s="26"/>
      <c r="GU461" s="26"/>
      <c r="GV461" s="26"/>
      <c r="GW461" s="26"/>
      <c r="GX461" s="26"/>
      <c r="GY461" s="26"/>
      <c r="GZ461" s="26"/>
      <c r="HA461" s="26"/>
      <c r="HB461" s="26"/>
      <c r="HC461" s="26"/>
      <c r="HD461" s="26"/>
      <c r="HE461" s="26"/>
      <c r="HF461" s="26"/>
      <c r="HG461" s="26"/>
      <c r="HH461" s="26"/>
      <c r="HI461" s="26"/>
      <c r="HJ461" s="26"/>
      <c r="HK461" s="26"/>
      <c r="HL461" s="26"/>
      <c r="HM461" s="26"/>
      <c r="HN461" s="26"/>
      <c r="HO461" s="26"/>
      <c r="HP461" s="26"/>
      <c r="HQ461" s="26"/>
      <c r="HR461" s="26"/>
      <c r="HS461" s="26"/>
      <c r="HT461" s="26"/>
      <c r="HU461" s="26"/>
      <c r="HV461" s="26"/>
      <c r="HW461" s="26"/>
      <c r="HX461" s="26"/>
      <c r="HY461" s="26"/>
      <c r="HZ461" s="26"/>
      <c r="IA461" s="26"/>
      <c r="IB461" s="26"/>
      <c r="IC461" s="26"/>
      <c r="ID461" s="26"/>
      <c r="IE461" s="26"/>
      <c r="IF461" s="26"/>
      <c r="IG461" s="26"/>
      <c r="IH461" s="26"/>
      <c r="II461" s="26"/>
      <c r="IJ461" s="26"/>
      <c r="IK461" s="26"/>
      <c r="IL461" s="26"/>
      <c r="IM461" s="26"/>
      <c r="IN461" s="26"/>
      <c r="IO461" s="26"/>
      <c r="IP461" s="26"/>
      <c r="IQ461" s="26"/>
      <c r="IR461" s="26"/>
      <c r="IS461" s="26"/>
      <c r="IT461" s="26"/>
      <c r="IU461" s="26"/>
      <c r="IV461" s="26"/>
    </row>
    <row r="462" spans="1:256" ht="12.75" customHeight="1" x14ac:dyDescent="0.25">
      <c r="A462" s="26"/>
      <c r="B462" s="26"/>
      <c r="C462" s="296"/>
      <c r="D462" s="363"/>
      <c r="E462" s="364"/>
      <c r="F462" s="364"/>
      <c r="G462" s="364"/>
      <c r="H462" s="364"/>
      <c r="I462" s="364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  <c r="DY462" s="26"/>
      <c r="DZ462" s="26"/>
      <c r="EA462" s="26"/>
      <c r="EB462" s="26"/>
      <c r="EC462" s="26"/>
      <c r="ED462" s="26"/>
      <c r="EE462" s="26"/>
      <c r="EF462" s="26"/>
      <c r="EG462" s="26"/>
      <c r="EH462" s="26"/>
      <c r="EI462" s="26"/>
      <c r="EJ462" s="26"/>
      <c r="EK462" s="26"/>
      <c r="EL462" s="26"/>
      <c r="EM462" s="26"/>
      <c r="EN462" s="26"/>
      <c r="EO462" s="26"/>
      <c r="EP462" s="26"/>
      <c r="EQ462" s="26"/>
      <c r="ER462" s="26"/>
      <c r="ES462" s="26"/>
      <c r="ET462" s="26"/>
      <c r="EU462" s="26"/>
      <c r="EV462" s="26"/>
      <c r="EW462" s="26"/>
      <c r="EX462" s="26"/>
      <c r="EY462" s="26"/>
      <c r="EZ462" s="26"/>
      <c r="FA462" s="26"/>
      <c r="FB462" s="26"/>
      <c r="FC462" s="26"/>
      <c r="FD462" s="26"/>
      <c r="FE462" s="26"/>
      <c r="FF462" s="26"/>
      <c r="FG462" s="26"/>
      <c r="FH462" s="26"/>
      <c r="FI462" s="26"/>
      <c r="FJ462" s="26"/>
      <c r="FK462" s="26"/>
      <c r="FL462" s="26"/>
      <c r="FM462" s="26"/>
      <c r="FN462" s="26"/>
      <c r="FO462" s="26"/>
      <c r="FP462" s="26"/>
      <c r="FQ462" s="26"/>
      <c r="FR462" s="26"/>
      <c r="FS462" s="26"/>
      <c r="FT462" s="26"/>
      <c r="FU462" s="26"/>
      <c r="FV462" s="26"/>
      <c r="FW462" s="26"/>
      <c r="FX462" s="26"/>
      <c r="FY462" s="26"/>
      <c r="FZ462" s="26"/>
      <c r="GA462" s="26"/>
      <c r="GB462" s="26"/>
      <c r="GC462" s="26"/>
      <c r="GD462" s="26"/>
      <c r="GE462" s="26"/>
      <c r="GF462" s="26"/>
      <c r="GG462" s="26"/>
      <c r="GH462" s="26"/>
      <c r="GI462" s="26"/>
      <c r="GJ462" s="26"/>
      <c r="GK462" s="26"/>
      <c r="GL462" s="26"/>
      <c r="GM462" s="26"/>
      <c r="GN462" s="26"/>
      <c r="GO462" s="26"/>
      <c r="GP462" s="26"/>
      <c r="GQ462" s="26"/>
      <c r="GR462" s="26"/>
      <c r="GS462" s="26"/>
      <c r="GT462" s="26"/>
      <c r="GU462" s="26"/>
      <c r="GV462" s="26"/>
      <c r="GW462" s="26"/>
      <c r="GX462" s="26"/>
      <c r="GY462" s="26"/>
      <c r="GZ462" s="26"/>
      <c r="HA462" s="26"/>
      <c r="HB462" s="26"/>
      <c r="HC462" s="26"/>
      <c r="HD462" s="26"/>
      <c r="HE462" s="26"/>
      <c r="HF462" s="26"/>
      <c r="HG462" s="26"/>
      <c r="HH462" s="26"/>
      <c r="HI462" s="26"/>
      <c r="HJ462" s="26"/>
      <c r="HK462" s="26"/>
      <c r="HL462" s="26"/>
      <c r="HM462" s="26"/>
      <c r="HN462" s="26"/>
      <c r="HO462" s="26"/>
      <c r="HP462" s="26"/>
      <c r="HQ462" s="26"/>
      <c r="HR462" s="26"/>
      <c r="HS462" s="26"/>
      <c r="HT462" s="26"/>
      <c r="HU462" s="26"/>
      <c r="HV462" s="26"/>
      <c r="HW462" s="26"/>
      <c r="HX462" s="26"/>
      <c r="HY462" s="26"/>
      <c r="HZ462" s="26"/>
      <c r="IA462" s="26"/>
      <c r="IB462" s="26"/>
      <c r="IC462" s="26"/>
      <c r="ID462" s="26"/>
      <c r="IE462" s="26"/>
      <c r="IF462" s="26"/>
      <c r="IG462" s="26"/>
      <c r="IH462" s="26"/>
      <c r="II462" s="26"/>
      <c r="IJ462" s="26"/>
      <c r="IK462" s="26"/>
      <c r="IL462" s="26"/>
      <c r="IM462" s="26"/>
      <c r="IN462" s="26"/>
      <c r="IO462" s="26"/>
      <c r="IP462" s="26"/>
      <c r="IQ462" s="26"/>
      <c r="IR462" s="26"/>
      <c r="IS462" s="26"/>
      <c r="IT462" s="26"/>
      <c r="IU462" s="26"/>
      <c r="IV462" s="26"/>
    </row>
    <row r="463" spans="1:256" ht="12.75" customHeight="1" x14ac:dyDescent="0.25">
      <c r="A463" s="26"/>
      <c r="B463" s="26"/>
      <c r="C463" s="296"/>
      <c r="D463" s="363"/>
      <c r="E463" s="364"/>
      <c r="F463" s="364"/>
      <c r="G463" s="364"/>
      <c r="H463" s="364"/>
      <c r="I463" s="364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  <c r="DY463" s="26"/>
      <c r="DZ463" s="26"/>
      <c r="EA463" s="26"/>
      <c r="EB463" s="26"/>
      <c r="EC463" s="26"/>
      <c r="ED463" s="26"/>
      <c r="EE463" s="26"/>
      <c r="EF463" s="26"/>
      <c r="EG463" s="26"/>
      <c r="EH463" s="26"/>
      <c r="EI463" s="26"/>
      <c r="EJ463" s="26"/>
      <c r="EK463" s="26"/>
      <c r="EL463" s="26"/>
      <c r="EM463" s="26"/>
      <c r="EN463" s="26"/>
      <c r="EO463" s="26"/>
      <c r="EP463" s="26"/>
      <c r="EQ463" s="26"/>
      <c r="ER463" s="26"/>
      <c r="ES463" s="26"/>
      <c r="ET463" s="26"/>
      <c r="EU463" s="26"/>
      <c r="EV463" s="26"/>
      <c r="EW463" s="26"/>
      <c r="EX463" s="26"/>
      <c r="EY463" s="26"/>
      <c r="EZ463" s="26"/>
      <c r="FA463" s="26"/>
      <c r="FB463" s="26"/>
      <c r="FC463" s="26"/>
      <c r="FD463" s="26"/>
      <c r="FE463" s="26"/>
      <c r="FF463" s="26"/>
      <c r="FG463" s="26"/>
      <c r="FH463" s="26"/>
      <c r="FI463" s="26"/>
      <c r="FJ463" s="26"/>
      <c r="FK463" s="26"/>
      <c r="FL463" s="26"/>
      <c r="FM463" s="26"/>
      <c r="FN463" s="26"/>
      <c r="FO463" s="26"/>
      <c r="FP463" s="26"/>
      <c r="FQ463" s="26"/>
      <c r="FR463" s="26"/>
      <c r="FS463" s="26"/>
      <c r="FT463" s="26"/>
      <c r="FU463" s="26"/>
      <c r="FV463" s="26"/>
      <c r="FW463" s="26"/>
      <c r="FX463" s="26"/>
      <c r="FY463" s="26"/>
      <c r="FZ463" s="26"/>
      <c r="GA463" s="26"/>
      <c r="GB463" s="26"/>
      <c r="GC463" s="26"/>
      <c r="GD463" s="26"/>
      <c r="GE463" s="26"/>
      <c r="GF463" s="26"/>
      <c r="GG463" s="26"/>
      <c r="GH463" s="26"/>
      <c r="GI463" s="26"/>
      <c r="GJ463" s="26"/>
      <c r="GK463" s="26"/>
      <c r="GL463" s="26"/>
      <c r="GM463" s="26"/>
      <c r="GN463" s="26"/>
      <c r="GO463" s="26"/>
      <c r="GP463" s="26"/>
      <c r="GQ463" s="26"/>
      <c r="GR463" s="26"/>
      <c r="GS463" s="26"/>
      <c r="GT463" s="26"/>
      <c r="GU463" s="26"/>
      <c r="GV463" s="26"/>
      <c r="GW463" s="26"/>
      <c r="GX463" s="26"/>
      <c r="GY463" s="26"/>
      <c r="GZ463" s="26"/>
      <c r="HA463" s="26"/>
      <c r="HB463" s="26"/>
      <c r="HC463" s="26"/>
      <c r="HD463" s="26"/>
      <c r="HE463" s="26"/>
      <c r="HF463" s="26"/>
      <c r="HG463" s="26"/>
      <c r="HH463" s="26"/>
      <c r="HI463" s="26"/>
      <c r="HJ463" s="26"/>
      <c r="HK463" s="26"/>
      <c r="HL463" s="26"/>
      <c r="HM463" s="26"/>
      <c r="HN463" s="26"/>
      <c r="HO463" s="26"/>
      <c r="HP463" s="26"/>
      <c r="HQ463" s="26"/>
      <c r="HR463" s="26"/>
      <c r="HS463" s="26"/>
      <c r="HT463" s="26"/>
      <c r="HU463" s="26"/>
      <c r="HV463" s="26"/>
      <c r="HW463" s="26"/>
      <c r="HX463" s="26"/>
      <c r="HY463" s="26"/>
      <c r="HZ463" s="26"/>
      <c r="IA463" s="26"/>
      <c r="IB463" s="26"/>
      <c r="IC463" s="26"/>
      <c r="ID463" s="26"/>
      <c r="IE463" s="26"/>
      <c r="IF463" s="26"/>
      <c r="IG463" s="26"/>
      <c r="IH463" s="26"/>
      <c r="II463" s="26"/>
      <c r="IJ463" s="26"/>
      <c r="IK463" s="26"/>
      <c r="IL463" s="26"/>
      <c r="IM463" s="26"/>
      <c r="IN463" s="26"/>
      <c r="IO463" s="26"/>
      <c r="IP463" s="26"/>
      <c r="IQ463" s="26"/>
      <c r="IR463" s="26"/>
      <c r="IS463" s="26"/>
      <c r="IT463" s="26"/>
      <c r="IU463" s="26"/>
      <c r="IV463" s="26"/>
    </row>
    <row r="464" spans="1:256" ht="12.75" customHeight="1" x14ac:dyDescent="0.25">
      <c r="A464" s="26"/>
      <c r="B464" s="26"/>
      <c r="C464" s="296"/>
      <c r="D464" s="363"/>
      <c r="E464" s="364"/>
      <c r="F464" s="364"/>
      <c r="G464" s="364"/>
      <c r="H464" s="364"/>
      <c r="I464" s="364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  <c r="DY464" s="26"/>
      <c r="DZ464" s="26"/>
      <c r="EA464" s="26"/>
      <c r="EB464" s="26"/>
      <c r="EC464" s="26"/>
      <c r="ED464" s="26"/>
      <c r="EE464" s="26"/>
      <c r="EF464" s="26"/>
      <c r="EG464" s="26"/>
      <c r="EH464" s="26"/>
      <c r="EI464" s="26"/>
      <c r="EJ464" s="26"/>
      <c r="EK464" s="26"/>
      <c r="EL464" s="26"/>
      <c r="EM464" s="26"/>
      <c r="EN464" s="26"/>
      <c r="EO464" s="26"/>
      <c r="EP464" s="26"/>
      <c r="EQ464" s="26"/>
      <c r="ER464" s="26"/>
      <c r="ES464" s="26"/>
      <c r="ET464" s="26"/>
      <c r="EU464" s="26"/>
      <c r="EV464" s="26"/>
      <c r="EW464" s="26"/>
      <c r="EX464" s="26"/>
      <c r="EY464" s="26"/>
      <c r="EZ464" s="26"/>
      <c r="FA464" s="26"/>
      <c r="FB464" s="26"/>
      <c r="FC464" s="26"/>
      <c r="FD464" s="26"/>
      <c r="FE464" s="26"/>
      <c r="FF464" s="26"/>
      <c r="FG464" s="26"/>
      <c r="FH464" s="26"/>
      <c r="FI464" s="26"/>
      <c r="FJ464" s="26"/>
      <c r="FK464" s="26"/>
      <c r="FL464" s="26"/>
      <c r="FM464" s="26"/>
      <c r="FN464" s="26"/>
      <c r="FO464" s="26"/>
      <c r="FP464" s="26"/>
      <c r="FQ464" s="26"/>
      <c r="FR464" s="26"/>
      <c r="FS464" s="26"/>
      <c r="FT464" s="26"/>
      <c r="FU464" s="26"/>
      <c r="FV464" s="26"/>
      <c r="FW464" s="26"/>
      <c r="FX464" s="26"/>
      <c r="FY464" s="26"/>
      <c r="FZ464" s="26"/>
      <c r="GA464" s="26"/>
      <c r="GB464" s="26"/>
      <c r="GC464" s="26"/>
      <c r="GD464" s="26"/>
      <c r="GE464" s="26"/>
      <c r="GF464" s="26"/>
      <c r="GG464" s="26"/>
      <c r="GH464" s="26"/>
      <c r="GI464" s="26"/>
      <c r="GJ464" s="26"/>
      <c r="GK464" s="26"/>
      <c r="GL464" s="26"/>
      <c r="GM464" s="26"/>
      <c r="GN464" s="26"/>
      <c r="GO464" s="26"/>
      <c r="GP464" s="26"/>
      <c r="GQ464" s="26"/>
      <c r="GR464" s="26"/>
      <c r="GS464" s="26"/>
      <c r="GT464" s="26"/>
      <c r="GU464" s="26"/>
      <c r="GV464" s="26"/>
      <c r="GW464" s="26"/>
      <c r="GX464" s="26"/>
      <c r="GY464" s="26"/>
      <c r="GZ464" s="26"/>
      <c r="HA464" s="26"/>
      <c r="HB464" s="26"/>
      <c r="HC464" s="26"/>
      <c r="HD464" s="26"/>
      <c r="HE464" s="26"/>
      <c r="HF464" s="26"/>
      <c r="HG464" s="26"/>
      <c r="HH464" s="26"/>
      <c r="HI464" s="26"/>
      <c r="HJ464" s="26"/>
      <c r="HK464" s="26"/>
      <c r="HL464" s="26"/>
      <c r="HM464" s="26"/>
      <c r="HN464" s="26"/>
      <c r="HO464" s="26"/>
      <c r="HP464" s="26"/>
      <c r="HQ464" s="26"/>
      <c r="HR464" s="26"/>
      <c r="HS464" s="26"/>
      <c r="HT464" s="26"/>
      <c r="HU464" s="26"/>
      <c r="HV464" s="26"/>
      <c r="HW464" s="26"/>
      <c r="HX464" s="26"/>
      <c r="HY464" s="26"/>
      <c r="HZ464" s="26"/>
      <c r="IA464" s="26"/>
      <c r="IB464" s="26"/>
      <c r="IC464" s="26"/>
      <c r="ID464" s="26"/>
      <c r="IE464" s="26"/>
      <c r="IF464" s="26"/>
      <c r="IG464" s="26"/>
      <c r="IH464" s="26"/>
      <c r="II464" s="26"/>
      <c r="IJ464" s="26"/>
      <c r="IK464" s="26"/>
      <c r="IL464" s="26"/>
      <c r="IM464" s="26"/>
      <c r="IN464" s="26"/>
      <c r="IO464" s="26"/>
      <c r="IP464" s="26"/>
      <c r="IQ464" s="26"/>
      <c r="IR464" s="26"/>
      <c r="IS464" s="26"/>
      <c r="IT464" s="26"/>
      <c r="IU464" s="26"/>
      <c r="IV464" s="26"/>
    </row>
    <row r="465" spans="1:256" ht="12.75" customHeight="1" x14ac:dyDescent="0.25">
      <c r="A465" s="26"/>
      <c r="B465" s="26"/>
      <c r="C465" s="296"/>
      <c r="D465" s="363"/>
      <c r="E465" s="364"/>
      <c r="F465" s="364"/>
      <c r="G465" s="364"/>
      <c r="H465" s="364"/>
      <c r="I465" s="364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  <c r="DY465" s="26"/>
      <c r="DZ465" s="26"/>
      <c r="EA465" s="26"/>
      <c r="EB465" s="26"/>
      <c r="EC465" s="26"/>
      <c r="ED465" s="26"/>
      <c r="EE465" s="26"/>
      <c r="EF465" s="26"/>
      <c r="EG465" s="26"/>
      <c r="EH465" s="26"/>
      <c r="EI465" s="26"/>
      <c r="EJ465" s="26"/>
      <c r="EK465" s="26"/>
      <c r="EL465" s="26"/>
      <c r="EM465" s="26"/>
      <c r="EN465" s="26"/>
      <c r="EO465" s="26"/>
      <c r="EP465" s="26"/>
      <c r="EQ465" s="26"/>
      <c r="ER465" s="26"/>
      <c r="ES465" s="26"/>
      <c r="ET465" s="26"/>
      <c r="EU465" s="26"/>
      <c r="EV465" s="26"/>
      <c r="EW465" s="26"/>
      <c r="EX465" s="26"/>
      <c r="EY465" s="26"/>
      <c r="EZ465" s="26"/>
      <c r="FA465" s="26"/>
      <c r="FB465" s="26"/>
      <c r="FC465" s="26"/>
      <c r="FD465" s="26"/>
      <c r="FE465" s="26"/>
      <c r="FF465" s="26"/>
      <c r="FG465" s="26"/>
      <c r="FH465" s="26"/>
      <c r="FI465" s="26"/>
      <c r="FJ465" s="26"/>
      <c r="FK465" s="26"/>
      <c r="FL465" s="26"/>
      <c r="FM465" s="26"/>
      <c r="FN465" s="26"/>
      <c r="FO465" s="26"/>
      <c r="FP465" s="26"/>
      <c r="FQ465" s="26"/>
      <c r="FR465" s="26"/>
      <c r="FS465" s="26"/>
      <c r="FT465" s="26"/>
      <c r="FU465" s="26"/>
      <c r="FV465" s="26"/>
      <c r="FW465" s="26"/>
      <c r="FX465" s="26"/>
      <c r="FY465" s="26"/>
      <c r="FZ465" s="26"/>
      <c r="GA465" s="26"/>
      <c r="GB465" s="26"/>
      <c r="GC465" s="26"/>
      <c r="GD465" s="26"/>
      <c r="GE465" s="26"/>
      <c r="GF465" s="26"/>
      <c r="GG465" s="26"/>
      <c r="GH465" s="26"/>
      <c r="GI465" s="26"/>
      <c r="GJ465" s="26"/>
      <c r="GK465" s="26"/>
      <c r="GL465" s="26"/>
      <c r="GM465" s="26"/>
      <c r="GN465" s="26"/>
      <c r="GO465" s="26"/>
      <c r="GP465" s="26"/>
      <c r="GQ465" s="26"/>
      <c r="GR465" s="26"/>
      <c r="GS465" s="26"/>
      <c r="GT465" s="26"/>
      <c r="GU465" s="26"/>
      <c r="GV465" s="26"/>
      <c r="GW465" s="26"/>
      <c r="GX465" s="26"/>
      <c r="GY465" s="26"/>
      <c r="GZ465" s="26"/>
      <c r="HA465" s="26"/>
      <c r="HB465" s="26"/>
      <c r="HC465" s="26"/>
      <c r="HD465" s="26"/>
      <c r="HE465" s="26"/>
      <c r="HF465" s="26"/>
      <c r="HG465" s="26"/>
      <c r="HH465" s="26"/>
      <c r="HI465" s="26"/>
      <c r="HJ465" s="26"/>
      <c r="HK465" s="26"/>
      <c r="HL465" s="26"/>
      <c r="HM465" s="26"/>
      <c r="HN465" s="26"/>
      <c r="HO465" s="26"/>
      <c r="HP465" s="26"/>
      <c r="HQ465" s="26"/>
      <c r="HR465" s="26"/>
      <c r="HS465" s="26"/>
      <c r="HT465" s="26"/>
      <c r="HU465" s="26"/>
      <c r="HV465" s="26"/>
      <c r="HW465" s="26"/>
      <c r="HX465" s="26"/>
      <c r="HY465" s="26"/>
      <c r="HZ465" s="26"/>
      <c r="IA465" s="26"/>
      <c r="IB465" s="26"/>
      <c r="IC465" s="26"/>
      <c r="ID465" s="26"/>
      <c r="IE465" s="26"/>
      <c r="IF465" s="26"/>
      <c r="IG465" s="26"/>
      <c r="IH465" s="26"/>
      <c r="II465" s="26"/>
      <c r="IJ465" s="26"/>
      <c r="IK465" s="26"/>
      <c r="IL465" s="26"/>
      <c r="IM465" s="26"/>
      <c r="IN465" s="26"/>
      <c r="IO465" s="26"/>
      <c r="IP465" s="26"/>
      <c r="IQ465" s="26"/>
      <c r="IR465" s="26"/>
      <c r="IS465" s="26"/>
      <c r="IT465" s="26"/>
      <c r="IU465" s="26"/>
      <c r="IV465" s="26"/>
    </row>
    <row r="466" spans="1:256" ht="12.75" customHeight="1" x14ac:dyDescent="0.25">
      <c r="A466" s="26"/>
      <c r="B466" s="26"/>
      <c r="C466" s="296"/>
      <c r="D466" s="363"/>
      <c r="E466" s="364"/>
      <c r="F466" s="364"/>
      <c r="G466" s="364"/>
      <c r="H466" s="364"/>
      <c r="I466" s="364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  <c r="DY466" s="26"/>
      <c r="DZ466" s="26"/>
      <c r="EA466" s="26"/>
      <c r="EB466" s="26"/>
      <c r="EC466" s="26"/>
      <c r="ED466" s="26"/>
      <c r="EE466" s="26"/>
      <c r="EF466" s="26"/>
      <c r="EG466" s="26"/>
      <c r="EH466" s="26"/>
      <c r="EI466" s="26"/>
      <c r="EJ466" s="26"/>
      <c r="EK466" s="26"/>
      <c r="EL466" s="26"/>
      <c r="EM466" s="26"/>
      <c r="EN466" s="26"/>
      <c r="EO466" s="26"/>
      <c r="EP466" s="26"/>
      <c r="EQ466" s="26"/>
      <c r="ER466" s="26"/>
      <c r="ES466" s="26"/>
      <c r="ET466" s="26"/>
      <c r="EU466" s="26"/>
      <c r="EV466" s="26"/>
      <c r="EW466" s="26"/>
      <c r="EX466" s="26"/>
      <c r="EY466" s="26"/>
      <c r="EZ466" s="26"/>
      <c r="FA466" s="26"/>
      <c r="FB466" s="26"/>
      <c r="FC466" s="26"/>
      <c r="FD466" s="26"/>
      <c r="FE466" s="26"/>
      <c r="FF466" s="26"/>
      <c r="FG466" s="26"/>
      <c r="FH466" s="26"/>
      <c r="FI466" s="26"/>
      <c r="FJ466" s="26"/>
      <c r="FK466" s="26"/>
      <c r="FL466" s="26"/>
      <c r="FM466" s="26"/>
      <c r="FN466" s="26"/>
      <c r="FO466" s="26"/>
      <c r="FP466" s="26"/>
      <c r="FQ466" s="26"/>
      <c r="FR466" s="26"/>
      <c r="FS466" s="26"/>
      <c r="FT466" s="26"/>
      <c r="FU466" s="26"/>
      <c r="FV466" s="26"/>
      <c r="FW466" s="26"/>
      <c r="FX466" s="26"/>
      <c r="FY466" s="26"/>
      <c r="FZ466" s="26"/>
      <c r="GA466" s="26"/>
      <c r="GB466" s="26"/>
      <c r="GC466" s="26"/>
      <c r="GD466" s="26"/>
      <c r="GE466" s="26"/>
      <c r="GF466" s="26"/>
      <c r="GG466" s="26"/>
      <c r="GH466" s="26"/>
      <c r="GI466" s="26"/>
      <c r="GJ466" s="26"/>
      <c r="GK466" s="26"/>
      <c r="GL466" s="26"/>
      <c r="GM466" s="26"/>
      <c r="GN466" s="26"/>
      <c r="GO466" s="26"/>
      <c r="GP466" s="26"/>
      <c r="GQ466" s="26"/>
      <c r="GR466" s="26"/>
      <c r="GS466" s="26"/>
      <c r="GT466" s="26"/>
      <c r="GU466" s="26"/>
      <c r="GV466" s="26"/>
      <c r="GW466" s="26"/>
      <c r="GX466" s="26"/>
      <c r="GY466" s="26"/>
      <c r="GZ466" s="26"/>
      <c r="HA466" s="26"/>
      <c r="HB466" s="26"/>
      <c r="HC466" s="26"/>
      <c r="HD466" s="26"/>
      <c r="HE466" s="26"/>
      <c r="HF466" s="26"/>
      <c r="HG466" s="26"/>
      <c r="HH466" s="26"/>
      <c r="HI466" s="26"/>
      <c r="HJ466" s="26"/>
      <c r="HK466" s="26"/>
      <c r="HL466" s="26"/>
      <c r="HM466" s="26"/>
      <c r="HN466" s="26"/>
      <c r="HO466" s="26"/>
      <c r="HP466" s="26"/>
      <c r="HQ466" s="26"/>
      <c r="HR466" s="26"/>
      <c r="HS466" s="26"/>
      <c r="HT466" s="26"/>
      <c r="HU466" s="26"/>
      <c r="HV466" s="26"/>
      <c r="HW466" s="26"/>
      <c r="HX466" s="26"/>
      <c r="HY466" s="26"/>
      <c r="HZ466" s="26"/>
      <c r="IA466" s="26"/>
      <c r="IB466" s="26"/>
      <c r="IC466" s="26"/>
      <c r="ID466" s="26"/>
      <c r="IE466" s="26"/>
      <c r="IF466" s="26"/>
      <c r="IG466" s="26"/>
      <c r="IH466" s="26"/>
      <c r="II466" s="26"/>
      <c r="IJ466" s="26"/>
      <c r="IK466" s="26"/>
      <c r="IL466" s="26"/>
      <c r="IM466" s="26"/>
      <c r="IN466" s="26"/>
      <c r="IO466" s="26"/>
      <c r="IP466" s="26"/>
      <c r="IQ466" s="26"/>
      <c r="IR466" s="26"/>
      <c r="IS466" s="26"/>
      <c r="IT466" s="26"/>
      <c r="IU466" s="26"/>
      <c r="IV466" s="26"/>
    </row>
    <row r="467" spans="1:256" ht="12.75" customHeight="1" x14ac:dyDescent="0.25">
      <c r="A467" s="26"/>
      <c r="B467" s="26"/>
      <c r="C467" s="296"/>
      <c r="D467" s="363"/>
      <c r="E467" s="364"/>
      <c r="F467" s="364"/>
      <c r="G467" s="364"/>
      <c r="H467" s="364"/>
      <c r="I467" s="364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  <c r="DY467" s="26"/>
      <c r="DZ467" s="26"/>
      <c r="EA467" s="26"/>
      <c r="EB467" s="26"/>
      <c r="EC467" s="26"/>
      <c r="ED467" s="26"/>
      <c r="EE467" s="26"/>
      <c r="EF467" s="26"/>
      <c r="EG467" s="26"/>
      <c r="EH467" s="26"/>
      <c r="EI467" s="26"/>
      <c r="EJ467" s="26"/>
      <c r="EK467" s="26"/>
      <c r="EL467" s="26"/>
      <c r="EM467" s="26"/>
      <c r="EN467" s="26"/>
      <c r="EO467" s="26"/>
      <c r="EP467" s="26"/>
      <c r="EQ467" s="26"/>
      <c r="ER467" s="26"/>
      <c r="ES467" s="26"/>
      <c r="ET467" s="26"/>
      <c r="EU467" s="26"/>
      <c r="EV467" s="26"/>
      <c r="EW467" s="26"/>
      <c r="EX467" s="26"/>
      <c r="EY467" s="26"/>
      <c r="EZ467" s="26"/>
      <c r="FA467" s="26"/>
      <c r="FB467" s="26"/>
      <c r="FC467" s="26"/>
      <c r="FD467" s="26"/>
      <c r="FE467" s="26"/>
      <c r="FF467" s="26"/>
      <c r="FG467" s="26"/>
      <c r="FH467" s="26"/>
      <c r="FI467" s="26"/>
      <c r="FJ467" s="26"/>
      <c r="FK467" s="26"/>
      <c r="FL467" s="26"/>
      <c r="FM467" s="26"/>
      <c r="FN467" s="26"/>
      <c r="FO467" s="26"/>
      <c r="FP467" s="26"/>
      <c r="FQ467" s="26"/>
      <c r="FR467" s="26"/>
      <c r="FS467" s="26"/>
      <c r="FT467" s="26"/>
      <c r="FU467" s="26"/>
      <c r="FV467" s="26"/>
      <c r="FW467" s="26"/>
      <c r="FX467" s="26"/>
      <c r="FY467" s="26"/>
      <c r="FZ467" s="26"/>
      <c r="GA467" s="26"/>
      <c r="GB467" s="26"/>
      <c r="GC467" s="26"/>
      <c r="GD467" s="26"/>
      <c r="GE467" s="26"/>
      <c r="GF467" s="26"/>
      <c r="GG467" s="26"/>
      <c r="GH467" s="26"/>
      <c r="GI467" s="26"/>
      <c r="GJ467" s="26"/>
      <c r="GK467" s="26"/>
      <c r="GL467" s="26"/>
      <c r="GM467" s="26"/>
      <c r="GN467" s="26"/>
      <c r="GO467" s="26"/>
      <c r="GP467" s="26"/>
      <c r="GQ467" s="26"/>
      <c r="GR467" s="26"/>
      <c r="GS467" s="26"/>
      <c r="GT467" s="26"/>
      <c r="GU467" s="26"/>
      <c r="GV467" s="26"/>
      <c r="GW467" s="26"/>
      <c r="GX467" s="26"/>
      <c r="GY467" s="26"/>
      <c r="GZ467" s="26"/>
      <c r="HA467" s="26"/>
      <c r="HB467" s="26"/>
      <c r="HC467" s="26"/>
      <c r="HD467" s="26"/>
      <c r="HE467" s="26"/>
      <c r="HF467" s="26"/>
      <c r="HG467" s="26"/>
      <c r="HH467" s="26"/>
      <c r="HI467" s="26"/>
      <c r="HJ467" s="26"/>
      <c r="HK467" s="26"/>
      <c r="HL467" s="26"/>
      <c r="HM467" s="26"/>
      <c r="HN467" s="26"/>
      <c r="HO467" s="26"/>
      <c r="HP467" s="26"/>
      <c r="HQ467" s="26"/>
      <c r="HR467" s="26"/>
      <c r="HS467" s="26"/>
      <c r="HT467" s="26"/>
      <c r="HU467" s="26"/>
      <c r="HV467" s="26"/>
      <c r="HW467" s="26"/>
      <c r="HX467" s="26"/>
      <c r="HY467" s="26"/>
      <c r="HZ467" s="26"/>
      <c r="IA467" s="26"/>
      <c r="IB467" s="26"/>
      <c r="IC467" s="26"/>
      <c r="ID467" s="26"/>
      <c r="IE467" s="26"/>
      <c r="IF467" s="26"/>
      <c r="IG467" s="26"/>
      <c r="IH467" s="26"/>
      <c r="II467" s="26"/>
      <c r="IJ467" s="26"/>
      <c r="IK467" s="26"/>
      <c r="IL467" s="26"/>
      <c r="IM467" s="26"/>
      <c r="IN467" s="26"/>
      <c r="IO467" s="26"/>
      <c r="IP467" s="26"/>
      <c r="IQ467" s="26"/>
      <c r="IR467" s="26"/>
      <c r="IS467" s="26"/>
      <c r="IT467" s="26"/>
      <c r="IU467" s="26"/>
      <c r="IV467" s="26"/>
    </row>
    <row r="468" spans="1:256" ht="12.75" customHeight="1" x14ac:dyDescent="0.25">
      <c r="A468" s="26"/>
      <c r="B468" s="26"/>
      <c r="C468" s="296"/>
      <c r="D468" s="363"/>
      <c r="E468" s="364"/>
      <c r="F468" s="364"/>
      <c r="G468" s="364"/>
      <c r="H468" s="364"/>
      <c r="I468" s="364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  <c r="DY468" s="26"/>
      <c r="DZ468" s="26"/>
      <c r="EA468" s="26"/>
      <c r="EB468" s="26"/>
      <c r="EC468" s="26"/>
      <c r="ED468" s="26"/>
      <c r="EE468" s="26"/>
      <c r="EF468" s="26"/>
      <c r="EG468" s="26"/>
      <c r="EH468" s="26"/>
      <c r="EI468" s="26"/>
      <c r="EJ468" s="26"/>
      <c r="EK468" s="26"/>
      <c r="EL468" s="26"/>
      <c r="EM468" s="26"/>
      <c r="EN468" s="26"/>
      <c r="EO468" s="26"/>
      <c r="EP468" s="26"/>
      <c r="EQ468" s="26"/>
      <c r="ER468" s="26"/>
      <c r="ES468" s="26"/>
      <c r="ET468" s="26"/>
      <c r="EU468" s="26"/>
      <c r="EV468" s="26"/>
      <c r="EW468" s="26"/>
      <c r="EX468" s="26"/>
      <c r="EY468" s="26"/>
      <c r="EZ468" s="26"/>
      <c r="FA468" s="26"/>
      <c r="FB468" s="26"/>
      <c r="FC468" s="26"/>
      <c r="FD468" s="26"/>
      <c r="FE468" s="26"/>
      <c r="FF468" s="26"/>
      <c r="FG468" s="26"/>
      <c r="FH468" s="26"/>
      <c r="FI468" s="26"/>
      <c r="FJ468" s="26"/>
      <c r="FK468" s="26"/>
      <c r="FL468" s="26"/>
      <c r="FM468" s="26"/>
      <c r="FN468" s="26"/>
      <c r="FO468" s="26"/>
      <c r="FP468" s="26"/>
      <c r="FQ468" s="26"/>
      <c r="FR468" s="26"/>
      <c r="FS468" s="26"/>
      <c r="FT468" s="26"/>
      <c r="FU468" s="26"/>
      <c r="FV468" s="26"/>
      <c r="FW468" s="26"/>
      <c r="FX468" s="26"/>
      <c r="FY468" s="26"/>
      <c r="FZ468" s="26"/>
      <c r="GA468" s="26"/>
      <c r="GB468" s="26"/>
      <c r="GC468" s="26"/>
      <c r="GD468" s="26"/>
      <c r="GE468" s="26"/>
      <c r="GF468" s="26"/>
      <c r="GG468" s="26"/>
      <c r="GH468" s="26"/>
      <c r="GI468" s="26"/>
      <c r="GJ468" s="26"/>
      <c r="GK468" s="26"/>
      <c r="GL468" s="26"/>
      <c r="GM468" s="26"/>
      <c r="GN468" s="26"/>
      <c r="GO468" s="26"/>
      <c r="GP468" s="26"/>
      <c r="GQ468" s="26"/>
      <c r="GR468" s="26"/>
      <c r="GS468" s="26"/>
      <c r="GT468" s="26"/>
      <c r="GU468" s="26"/>
      <c r="GV468" s="26"/>
      <c r="GW468" s="26"/>
      <c r="GX468" s="26"/>
      <c r="GY468" s="26"/>
      <c r="GZ468" s="26"/>
      <c r="HA468" s="26"/>
      <c r="HB468" s="26"/>
      <c r="HC468" s="26"/>
      <c r="HD468" s="26"/>
      <c r="HE468" s="26"/>
      <c r="HF468" s="26"/>
      <c r="HG468" s="26"/>
      <c r="HH468" s="26"/>
      <c r="HI468" s="26"/>
      <c r="HJ468" s="26"/>
      <c r="HK468" s="26"/>
      <c r="HL468" s="26"/>
      <c r="HM468" s="26"/>
      <c r="HN468" s="26"/>
      <c r="HO468" s="26"/>
      <c r="HP468" s="26"/>
      <c r="HQ468" s="26"/>
      <c r="HR468" s="26"/>
      <c r="HS468" s="26"/>
      <c r="HT468" s="26"/>
      <c r="HU468" s="26"/>
      <c r="HV468" s="26"/>
      <c r="HW468" s="26"/>
      <c r="HX468" s="26"/>
      <c r="HY468" s="26"/>
      <c r="HZ468" s="26"/>
      <c r="IA468" s="26"/>
      <c r="IB468" s="26"/>
      <c r="IC468" s="26"/>
      <c r="ID468" s="26"/>
      <c r="IE468" s="26"/>
      <c r="IF468" s="26"/>
      <c r="IG468" s="26"/>
      <c r="IH468" s="26"/>
      <c r="II468" s="26"/>
      <c r="IJ468" s="26"/>
      <c r="IK468" s="26"/>
      <c r="IL468" s="26"/>
      <c r="IM468" s="26"/>
      <c r="IN468" s="26"/>
      <c r="IO468" s="26"/>
      <c r="IP468" s="26"/>
      <c r="IQ468" s="26"/>
      <c r="IR468" s="26"/>
      <c r="IS468" s="26"/>
      <c r="IT468" s="26"/>
      <c r="IU468" s="26"/>
      <c r="IV468" s="26"/>
    </row>
    <row r="469" spans="1:256" ht="12.75" customHeight="1" x14ac:dyDescent="0.25">
      <c r="A469" s="26"/>
      <c r="B469" s="26"/>
      <c r="C469" s="296"/>
      <c r="D469" s="363"/>
      <c r="E469" s="364"/>
      <c r="F469" s="364"/>
      <c r="G469" s="364"/>
      <c r="H469" s="364"/>
      <c r="I469" s="364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  <c r="DY469" s="26"/>
      <c r="DZ469" s="26"/>
      <c r="EA469" s="26"/>
      <c r="EB469" s="26"/>
      <c r="EC469" s="26"/>
      <c r="ED469" s="26"/>
      <c r="EE469" s="26"/>
      <c r="EF469" s="26"/>
      <c r="EG469" s="26"/>
      <c r="EH469" s="26"/>
      <c r="EI469" s="26"/>
      <c r="EJ469" s="26"/>
      <c r="EK469" s="26"/>
      <c r="EL469" s="26"/>
      <c r="EM469" s="26"/>
      <c r="EN469" s="26"/>
      <c r="EO469" s="26"/>
      <c r="EP469" s="26"/>
      <c r="EQ469" s="26"/>
      <c r="ER469" s="26"/>
      <c r="ES469" s="26"/>
      <c r="ET469" s="26"/>
      <c r="EU469" s="26"/>
      <c r="EV469" s="26"/>
      <c r="EW469" s="26"/>
      <c r="EX469" s="26"/>
      <c r="EY469" s="26"/>
      <c r="EZ469" s="26"/>
      <c r="FA469" s="26"/>
      <c r="FB469" s="26"/>
      <c r="FC469" s="26"/>
      <c r="FD469" s="26"/>
      <c r="FE469" s="26"/>
      <c r="FF469" s="26"/>
      <c r="FG469" s="26"/>
      <c r="FH469" s="26"/>
      <c r="FI469" s="26"/>
      <c r="FJ469" s="26"/>
      <c r="FK469" s="26"/>
      <c r="FL469" s="26"/>
      <c r="FM469" s="26"/>
      <c r="FN469" s="26"/>
      <c r="FO469" s="26"/>
      <c r="FP469" s="26"/>
      <c r="FQ469" s="26"/>
      <c r="FR469" s="26"/>
      <c r="FS469" s="26"/>
      <c r="FT469" s="26"/>
      <c r="FU469" s="26"/>
      <c r="FV469" s="26"/>
      <c r="FW469" s="26"/>
      <c r="FX469" s="26"/>
      <c r="FY469" s="26"/>
      <c r="FZ469" s="26"/>
      <c r="GA469" s="26"/>
      <c r="GB469" s="26"/>
      <c r="GC469" s="26"/>
      <c r="GD469" s="26"/>
      <c r="GE469" s="26"/>
      <c r="GF469" s="26"/>
      <c r="GG469" s="26"/>
      <c r="GH469" s="26"/>
      <c r="GI469" s="26"/>
      <c r="GJ469" s="26"/>
      <c r="GK469" s="26"/>
      <c r="GL469" s="26"/>
      <c r="GM469" s="26"/>
      <c r="GN469" s="26"/>
      <c r="GO469" s="26"/>
      <c r="GP469" s="26"/>
      <c r="GQ469" s="26"/>
      <c r="GR469" s="26"/>
      <c r="GS469" s="26"/>
      <c r="GT469" s="26"/>
      <c r="GU469" s="26"/>
      <c r="GV469" s="26"/>
      <c r="GW469" s="26"/>
      <c r="GX469" s="26"/>
      <c r="GY469" s="26"/>
      <c r="GZ469" s="26"/>
      <c r="HA469" s="26"/>
      <c r="HB469" s="26"/>
      <c r="HC469" s="26"/>
      <c r="HD469" s="26"/>
      <c r="HE469" s="26"/>
      <c r="HF469" s="26"/>
      <c r="HG469" s="26"/>
      <c r="HH469" s="26"/>
      <c r="HI469" s="26"/>
      <c r="HJ469" s="26"/>
      <c r="HK469" s="26"/>
      <c r="HL469" s="26"/>
      <c r="HM469" s="26"/>
      <c r="HN469" s="26"/>
      <c r="HO469" s="26"/>
      <c r="HP469" s="26"/>
      <c r="HQ469" s="26"/>
      <c r="HR469" s="26"/>
      <c r="HS469" s="26"/>
      <c r="HT469" s="26"/>
      <c r="HU469" s="26"/>
      <c r="HV469" s="26"/>
      <c r="HW469" s="26"/>
      <c r="HX469" s="26"/>
      <c r="HY469" s="26"/>
      <c r="HZ469" s="26"/>
      <c r="IA469" s="26"/>
      <c r="IB469" s="26"/>
      <c r="IC469" s="26"/>
      <c r="ID469" s="26"/>
      <c r="IE469" s="26"/>
      <c r="IF469" s="26"/>
      <c r="IG469" s="26"/>
      <c r="IH469" s="26"/>
      <c r="II469" s="26"/>
      <c r="IJ469" s="26"/>
      <c r="IK469" s="26"/>
      <c r="IL469" s="26"/>
      <c r="IM469" s="26"/>
      <c r="IN469" s="26"/>
      <c r="IO469" s="26"/>
      <c r="IP469" s="26"/>
      <c r="IQ469" s="26"/>
      <c r="IR469" s="26"/>
      <c r="IS469" s="26"/>
      <c r="IT469" s="26"/>
      <c r="IU469" s="26"/>
      <c r="IV469" s="26"/>
    </row>
    <row r="470" spans="1:256" ht="12.75" customHeight="1" x14ac:dyDescent="0.25">
      <c r="A470" s="26"/>
      <c r="B470" s="26"/>
      <c r="C470" s="296"/>
      <c r="D470" s="363"/>
      <c r="E470" s="364"/>
      <c r="F470" s="364"/>
      <c r="G470" s="364"/>
      <c r="H470" s="364"/>
      <c r="I470" s="364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  <c r="DY470" s="26"/>
      <c r="DZ470" s="26"/>
      <c r="EA470" s="26"/>
      <c r="EB470" s="26"/>
      <c r="EC470" s="26"/>
      <c r="ED470" s="26"/>
      <c r="EE470" s="26"/>
      <c r="EF470" s="26"/>
      <c r="EG470" s="26"/>
      <c r="EH470" s="26"/>
      <c r="EI470" s="26"/>
      <c r="EJ470" s="26"/>
      <c r="EK470" s="26"/>
      <c r="EL470" s="26"/>
      <c r="EM470" s="26"/>
      <c r="EN470" s="26"/>
      <c r="EO470" s="26"/>
      <c r="EP470" s="26"/>
      <c r="EQ470" s="26"/>
      <c r="ER470" s="26"/>
      <c r="ES470" s="26"/>
      <c r="ET470" s="26"/>
      <c r="EU470" s="26"/>
      <c r="EV470" s="26"/>
      <c r="EW470" s="26"/>
      <c r="EX470" s="26"/>
      <c r="EY470" s="26"/>
      <c r="EZ470" s="26"/>
      <c r="FA470" s="26"/>
      <c r="FB470" s="26"/>
      <c r="FC470" s="26"/>
      <c r="FD470" s="26"/>
      <c r="FE470" s="26"/>
      <c r="FF470" s="26"/>
      <c r="FG470" s="26"/>
      <c r="FH470" s="26"/>
      <c r="FI470" s="26"/>
      <c r="FJ470" s="26"/>
      <c r="FK470" s="26"/>
      <c r="FL470" s="26"/>
      <c r="FM470" s="26"/>
      <c r="FN470" s="26"/>
      <c r="FO470" s="26"/>
      <c r="FP470" s="26"/>
      <c r="FQ470" s="26"/>
      <c r="FR470" s="26"/>
      <c r="FS470" s="26"/>
      <c r="FT470" s="26"/>
      <c r="FU470" s="26"/>
      <c r="FV470" s="26"/>
      <c r="FW470" s="26"/>
      <c r="FX470" s="26"/>
      <c r="FY470" s="26"/>
      <c r="FZ470" s="26"/>
      <c r="GA470" s="26"/>
      <c r="GB470" s="26"/>
      <c r="GC470" s="26"/>
      <c r="GD470" s="26"/>
      <c r="GE470" s="26"/>
      <c r="GF470" s="26"/>
      <c r="GG470" s="26"/>
      <c r="GH470" s="26"/>
      <c r="GI470" s="26"/>
      <c r="GJ470" s="26"/>
      <c r="GK470" s="26"/>
      <c r="GL470" s="26"/>
      <c r="GM470" s="26"/>
      <c r="GN470" s="26"/>
      <c r="GO470" s="26"/>
      <c r="GP470" s="26"/>
      <c r="GQ470" s="26"/>
      <c r="GR470" s="26"/>
      <c r="GS470" s="26"/>
      <c r="GT470" s="26"/>
      <c r="GU470" s="26"/>
      <c r="GV470" s="26"/>
      <c r="GW470" s="26"/>
      <c r="GX470" s="26"/>
      <c r="GY470" s="26"/>
      <c r="GZ470" s="26"/>
      <c r="HA470" s="26"/>
      <c r="HB470" s="26"/>
      <c r="HC470" s="26"/>
      <c r="HD470" s="26"/>
      <c r="HE470" s="26"/>
      <c r="HF470" s="26"/>
      <c r="HG470" s="26"/>
      <c r="HH470" s="26"/>
      <c r="HI470" s="26"/>
      <c r="HJ470" s="26"/>
      <c r="HK470" s="26"/>
      <c r="HL470" s="26"/>
      <c r="HM470" s="26"/>
      <c r="HN470" s="26"/>
      <c r="HO470" s="26"/>
      <c r="HP470" s="26"/>
      <c r="HQ470" s="26"/>
      <c r="HR470" s="26"/>
      <c r="HS470" s="26"/>
      <c r="HT470" s="26"/>
      <c r="HU470" s="26"/>
      <c r="HV470" s="26"/>
      <c r="HW470" s="26"/>
      <c r="HX470" s="26"/>
      <c r="HY470" s="26"/>
      <c r="HZ470" s="26"/>
      <c r="IA470" s="26"/>
      <c r="IB470" s="26"/>
      <c r="IC470" s="26"/>
      <c r="ID470" s="26"/>
      <c r="IE470" s="26"/>
      <c r="IF470" s="26"/>
      <c r="IG470" s="26"/>
      <c r="IH470" s="26"/>
      <c r="II470" s="26"/>
      <c r="IJ470" s="26"/>
      <c r="IK470" s="26"/>
      <c r="IL470" s="26"/>
      <c r="IM470" s="26"/>
      <c r="IN470" s="26"/>
      <c r="IO470" s="26"/>
      <c r="IP470" s="26"/>
      <c r="IQ470" s="26"/>
      <c r="IR470" s="26"/>
      <c r="IS470" s="26"/>
      <c r="IT470" s="26"/>
      <c r="IU470" s="26"/>
      <c r="IV470" s="26"/>
    </row>
    <row r="471" spans="1:256" ht="12.75" customHeight="1" x14ac:dyDescent="0.25">
      <c r="A471" s="26"/>
      <c r="B471" s="26"/>
      <c r="C471" s="296"/>
      <c r="D471" s="363"/>
      <c r="E471" s="364"/>
      <c r="F471" s="364"/>
      <c r="G471" s="364"/>
      <c r="H471" s="364"/>
      <c r="I471" s="364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  <c r="DY471" s="26"/>
      <c r="DZ471" s="26"/>
      <c r="EA471" s="26"/>
      <c r="EB471" s="26"/>
      <c r="EC471" s="26"/>
      <c r="ED471" s="26"/>
      <c r="EE471" s="26"/>
      <c r="EF471" s="26"/>
      <c r="EG471" s="26"/>
      <c r="EH471" s="26"/>
      <c r="EI471" s="26"/>
      <c r="EJ471" s="26"/>
      <c r="EK471" s="26"/>
      <c r="EL471" s="26"/>
      <c r="EM471" s="26"/>
      <c r="EN471" s="26"/>
      <c r="EO471" s="26"/>
      <c r="EP471" s="26"/>
      <c r="EQ471" s="26"/>
      <c r="ER471" s="26"/>
      <c r="ES471" s="26"/>
      <c r="ET471" s="26"/>
      <c r="EU471" s="26"/>
      <c r="EV471" s="26"/>
      <c r="EW471" s="26"/>
      <c r="EX471" s="26"/>
      <c r="EY471" s="26"/>
      <c r="EZ471" s="26"/>
      <c r="FA471" s="26"/>
      <c r="FB471" s="26"/>
      <c r="FC471" s="26"/>
      <c r="FD471" s="26"/>
      <c r="FE471" s="26"/>
      <c r="FF471" s="26"/>
      <c r="FG471" s="26"/>
      <c r="FH471" s="26"/>
      <c r="FI471" s="26"/>
      <c r="FJ471" s="26"/>
      <c r="FK471" s="26"/>
      <c r="FL471" s="26"/>
      <c r="FM471" s="26"/>
      <c r="FN471" s="26"/>
      <c r="FO471" s="26"/>
      <c r="FP471" s="26"/>
      <c r="FQ471" s="26"/>
      <c r="FR471" s="26"/>
      <c r="FS471" s="26"/>
      <c r="FT471" s="26"/>
      <c r="FU471" s="26"/>
      <c r="FV471" s="26"/>
      <c r="FW471" s="26"/>
      <c r="FX471" s="26"/>
      <c r="FY471" s="26"/>
      <c r="FZ471" s="26"/>
      <c r="GA471" s="26"/>
      <c r="GB471" s="26"/>
      <c r="GC471" s="26"/>
      <c r="GD471" s="26"/>
      <c r="GE471" s="26"/>
      <c r="GF471" s="26"/>
      <c r="GG471" s="26"/>
      <c r="GH471" s="26"/>
      <c r="GI471" s="26"/>
      <c r="GJ471" s="26"/>
      <c r="GK471" s="26"/>
      <c r="GL471" s="26"/>
      <c r="GM471" s="26"/>
      <c r="GN471" s="26"/>
      <c r="GO471" s="26"/>
      <c r="GP471" s="26"/>
      <c r="GQ471" s="26"/>
      <c r="GR471" s="26"/>
      <c r="GS471" s="26"/>
      <c r="GT471" s="26"/>
      <c r="GU471" s="26"/>
      <c r="GV471" s="26"/>
      <c r="GW471" s="26"/>
      <c r="GX471" s="26"/>
      <c r="GY471" s="26"/>
      <c r="GZ471" s="26"/>
      <c r="HA471" s="26"/>
      <c r="HB471" s="26"/>
      <c r="HC471" s="26"/>
      <c r="HD471" s="26"/>
      <c r="HE471" s="26"/>
      <c r="HF471" s="26"/>
      <c r="HG471" s="26"/>
      <c r="HH471" s="26"/>
      <c r="HI471" s="26"/>
      <c r="HJ471" s="26"/>
      <c r="HK471" s="26"/>
      <c r="HL471" s="26"/>
      <c r="HM471" s="26"/>
      <c r="HN471" s="26"/>
      <c r="HO471" s="26"/>
      <c r="HP471" s="26"/>
      <c r="HQ471" s="26"/>
      <c r="HR471" s="26"/>
      <c r="HS471" s="26"/>
      <c r="HT471" s="26"/>
      <c r="HU471" s="26"/>
      <c r="HV471" s="26"/>
      <c r="HW471" s="26"/>
      <c r="HX471" s="26"/>
      <c r="HY471" s="26"/>
      <c r="HZ471" s="26"/>
      <c r="IA471" s="26"/>
      <c r="IB471" s="26"/>
      <c r="IC471" s="26"/>
      <c r="ID471" s="26"/>
      <c r="IE471" s="26"/>
      <c r="IF471" s="26"/>
      <c r="IG471" s="26"/>
      <c r="IH471" s="26"/>
      <c r="II471" s="26"/>
      <c r="IJ471" s="26"/>
      <c r="IK471" s="26"/>
      <c r="IL471" s="26"/>
      <c r="IM471" s="26"/>
      <c r="IN471" s="26"/>
      <c r="IO471" s="26"/>
      <c r="IP471" s="26"/>
      <c r="IQ471" s="26"/>
      <c r="IR471" s="26"/>
      <c r="IS471" s="26"/>
      <c r="IT471" s="26"/>
      <c r="IU471" s="26"/>
      <c r="IV471" s="26"/>
    </row>
    <row r="472" spans="1:256" ht="12.75" customHeight="1" x14ac:dyDescent="0.25">
      <c r="A472" s="26"/>
      <c r="B472" s="26"/>
      <c r="C472" s="296"/>
      <c r="D472" s="363"/>
      <c r="E472" s="364"/>
      <c r="F472" s="364"/>
      <c r="G472" s="364"/>
      <c r="H472" s="364"/>
      <c r="I472" s="364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  <c r="DY472" s="26"/>
      <c r="DZ472" s="26"/>
      <c r="EA472" s="26"/>
      <c r="EB472" s="26"/>
      <c r="EC472" s="26"/>
      <c r="ED472" s="26"/>
      <c r="EE472" s="26"/>
      <c r="EF472" s="26"/>
      <c r="EG472" s="26"/>
      <c r="EH472" s="26"/>
      <c r="EI472" s="26"/>
      <c r="EJ472" s="26"/>
      <c r="EK472" s="26"/>
      <c r="EL472" s="26"/>
      <c r="EM472" s="26"/>
      <c r="EN472" s="26"/>
      <c r="EO472" s="26"/>
      <c r="EP472" s="26"/>
      <c r="EQ472" s="26"/>
      <c r="ER472" s="26"/>
      <c r="ES472" s="26"/>
      <c r="ET472" s="26"/>
      <c r="EU472" s="26"/>
      <c r="EV472" s="26"/>
      <c r="EW472" s="26"/>
      <c r="EX472" s="26"/>
      <c r="EY472" s="26"/>
      <c r="EZ472" s="26"/>
      <c r="FA472" s="26"/>
      <c r="FB472" s="26"/>
      <c r="FC472" s="26"/>
      <c r="FD472" s="26"/>
      <c r="FE472" s="26"/>
      <c r="FF472" s="26"/>
      <c r="FG472" s="26"/>
      <c r="FH472" s="26"/>
      <c r="FI472" s="26"/>
      <c r="FJ472" s="26"/>
      <c r="FK472" s="26"/>
      <c r="FL472" s="26"/>
      <c r="FM472" s="26"/>
      <c r="FN472" s="26"/>
      <c r="FO472" s="26"/>
      <c r="FP472" s="26"/>
      <c r="FQ472" s="26"/>
      <c r="FR472" s="26"/>
      <c r="FS472" s="26"/>
      <c r="FT472" s="26"/>
      <c r="FU472" s="26"/>
      <c r="FV472" s="26"/>
      <c r="FW472" s="26"/>
      <c r="FX472" s="26"/>
      <c r="FY472" s="26"/>
      <c r="FZ472" s="26"/>
      <c r="GA472" s="26"/>
      <c r="GB472" s="26"/>
      <c r="GC472" s="26"/>
      <c r="GD472" s="26"/>
      <c r="GE472" s="26"/>
      <c r="GF472" s="26"/>
      <c r="GG472" s="26"/>
      <c r="GH472" s="26"/>
      <c r="GI472" s="26"/>
      <c r="GJ472" s="26"/>
      <c r="GK472" s="26"/>
      <c r="GL472" s="26"/>
      <c r="GM472" s="26"/>
      <c r="GN472" s="26"/>
      <c r="GO472" s="26"/>
      <c r="GP472" s="26"/>
      <c r="GQ472" s="26"/>
      <c r="GR472" s="26"/>
      <c r="GS472" s="26"/>
      <c r="GT472" s="26"/>
      <c r="GU472" s="26"/>
      <c r="GV472" s="26"/>
      <c r="GW472" s="26"/>
      <c r="GX472" s="26"/>
      <c r="GY472" s="26"/>
      <c r="GZ472" s="26"/>
      <c r="HA472" s="26"/>
      <c r="HB472" s="26"/>
      <c r="HC472" s="26"/>
      <c r="HD472" s="26"/>
      <c r="HE472" s="26"/>
      <c r="HF472" s="26"/>
      <c r="HG472" s="26"/>
      <c r="HH472" s="26"/>
      <c r="HI472" s="26"/>
      <c r="HJ472" s="26"/>
      <c r="HK472" s="26"/>
      <c r="HL472" s="26"/>
      <c r="HM472" s="26"/>
      <c r="HN472" s="26"/>
      <c r="HO472" s="26"/>
      <c r="HP472" s="26"/>
      <c r="HQ472" s="26"/>
      <c r="HR472" s="26"/>
      <c r="HS472" s="26"/>
      <c r="HT472" s="26"/>
      <c r="HU472" s="26"/>
      <c r="HV472" s="26"/>
      <c r="HW472" s="26"/>
      <c r="HX472" s="26"/>
      <c r="HY472" s="26"/>
      <c r="HZ472" s="26"/>
      <c r="IA472" s="26"/>
      <c r="IB472" s="26"/>
      <c r="IC472" s="26"/>
      <c r="ID472" s="26"/>
      <c r="IE472" s="26"/>
      <c r="IF472" s="26"/>
      <c r="IG472" s="26"/>
      <c r="IH472" s="26"/>
      <c r="II472" s="26"/>
      <c r="IJ472" s="26"/>
      <c r="IK472" s="26"/>
      <c r="IL472" s="26"/>
      <c r="IM472" s="26"/>
      <c r="IN472" s="26"/>
      <c r="IO472" s="26"/>
      <c r="IP472" s="26"/>
      <c r="IQ472" s="26"/>
      <c r="IR472" s="26"/>
      <c r="IS472" s="26"/>
      <c r="IT472" s="26"/>
      <c r="IU472" s="26"/>
      <c r="IV472" s="26"/>
    </row>
    <row r="473" spans="1:256" ht="12.75" customHeight="1" x14ac:dyDescent="0.25">
      <c r="A473" s="26"/>
      <c r="B473" s="26"/>
      <c r="C473" s="296"/>
      <c r="D473" s="363"/>
      <c r="E473" s="364"/>
      <c r="F473" s="364"/>
      <c r="G473" s="364"/>
      <c r="H473" s="364"/>
      <c r="I473" s="364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  <c r="DY473" s="26"/>
      <c r="DZ473" s="26"/>
      <c r="EA473" s="26"/>
      <c r="EB473" s="26"/>
      <c r="EC473" s="26"/>
      <c r="ED473" s="26"/>
      <c r="EE473" s="26"/>
      <c r="EF473" s="26"/>
      <c r="EG473" s="26"/>
      <c r="EH473" s="26"/>
      <c r="EI473" s="26"/>
      <c r="EJ473" s="26"/>
      <c r="EK473" s="26"/>
      <c r="EL473" s="26"/>
      <c r="EM473" s="26"/>
      <c r="EN473" s="26"/>
      <c r="EO473" s="26"/>
      <c r="EP473" s="26"/>
      <c r="EQ473" s="26"/>
      <c r="ER473" s="26"/>
      <c r="ES473" s="26"/>
      <c r="ET473" s="26"/>
      <c r="EU473" s="26"/>
      <c r="EV473" s="26"/>
      <c r="EW473" s="26"/>
      <c r="EX473" s="26"/>
      <c r="EY473" s="26"/>
      <c r="EZ473" s="26"/>
      <c r="FA473" s="26"/>
      <c r="FB473" s="26"/>
      <c r="FC473" s="26"/>
      <c r="FD473" s="26"/>
      <c r="FE473" s="26"/>
      <c r="FF473" s="26"/>
      <c r="FG473" s="26"/>
      <c r="FH473" s="26"/>
      <c r="FI473" s="26"/>
      <c r="FJ473" s="26"/>
      <c r="FK473" s="26"/>
      <c r="FL473" s="26"/>
      <c r="FM473" s="26"/>
      <c r="FN473" s="26"/>
      <c r="FO473" s="26"/>
      <c r="FP473" s="26"/>
      <c r="FQ473" s="26"/>
      <c r="FR473" s="26"/>
      <c r="FS473" s="26"/>
      <c r="FT473" s="26"/>
      <c r="FU473" s="26"/>
      <c r="FV473" s="26"/>
      <c r="FW473" s="26"/>
      <c r="FX473" s="26"/>
      <c r="FY473" s="26"/>
      <c r="FZ473" s="26"/>
      <c r="GA473" s="26"/>
      <c r="GB473" s="26"/>
      <c r="GC473" s="26"/>
      <c r="GD473" s="26"/>
      <c r="GE473" s="26"/>
      <c r="GF473" s="26"/>
      <c r="GG473" s="26"/>
      <c r="GH473" s="26"/>
      <c r="GI473" s="26"/>
      <c r="GJ473" s="26"/>
      <c r="GK473" s="26"/>
      <c r="GL473" s="26"/>
      <c r="GM473" s="26"/>
      <c r="GN473" s="26"/>
      <c r="GO473" s="26"/>
      <c r="GP473" s="26"/>
      <c r="GQ473" s="26"/>
      <c r="GR473" s="26"/>
      <c r="GS473" s="26"/>
      <c r="GT473" s="26"/>
      <c r="GU473" s="26"/>
      <c r="GV473" s="26"/>
      <c r="GW473" s="26"/>
      <c r="GX473" s="26"/>
      <c r="GY473" s="26"/>
      <c r="GZ473" s="26"/>
      <c r="HA473" s="26"/>
      <c r="HB473" s="26"/>
      <c r="HC473" s="26"/>
      <c r="HD473" s="26"/>
      <c r="HE473" s="26"/>
      <c r="HF473" s="26"/>
      <c r="HG473" s="26"/>
      <c r="HH473" s="26"/>
      <c r="HI473" s="26"/>
      <c r="HJ473" s="26"/>
      <c r="HK473" s="26"/>
      <c r="HL473" s="26"/>
      <c r="HM473" s="26"/>
      <c r="HN473" s="26"/>
      <c r="HO473" s="26"/>
      <c r="HP473" s="26"/>
      <c r="HQ473" s="26"/>
      <c r="HR473" s="26"/>
      <c r="HS473" s="26"/>
      <c r="HT473" s="26"/>
      <c r="HU473" s="26"/>
      <c r="HV473" s="26"/>
      <c r="HW473" s="26"/>
      <c r="HX473" s="26"/>
      <c r="HY473" s="26"/>
      <c r="HZ473" s="26"/>
      <c r="IA473" s="26"/>
      <c r="IB473" s="26"/>
      <c r="IC473" s="26"/>
      <c r="ID473" s="26"/>
      <c r="IE473" s="26"/>
      <c r="IF473" s="26"/>
      <c r="IG473" s="26"/>
      <c r="IH473" s="26"/>
      <c r="II473" s="26"/>
      <c r="IJ473" s="26"/>
      <c r="IK473" s="26"/>
      <c r="IL473" s="26"/>
      <c r="IM473" s="26"/>
      <c r="IN473" s="26"/>
      <c r="IO473" s="26"/>
      <c r="IP473" s="26"/>
      <c r="IQ473" s="26"/>
      <c r="IR473" s="26"/>
      <c r="IS473" s="26"/>
      <c r="IT473" s="26"/>
      <c r="IU473" s="26"/>
      <c r="IV473" s="26"/>
    </row>
    <row r="474" spans="1:256" ht="12.75" customHeight="1" x14ac:dyDescent="0.25">
      <c r="A474" s="26"/>
      <c r="B474" s="26"/>
      <c r="C474" s="296"/>
      <c r="D474" s="363"/>
      <c r="E474" s="364"/>
      <c r="F474" s="364"/>
      <c r="G474" s="364"/>
      <c r="H474" s="364"/>
      <c r="I474" s="364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  <c r="DY474" s="26"/>
      <c r="DZ474" s="26"/>
      <c r="EA474" s="26"/>
      <c r="EB474" s="26"/>
      <c r="EC474" s="26"/>
      <c r="ED474" s="26"/>
      <c r="EE474" s="26"/>
      <c r="EF474" s="26"/>
      <c r="EG474" s="26"/>
      <c r="EH474" s="26"/>
      <c r="EI474" s="26"/>
      <c r="EJ474" s="26"/>
      <c r="EK474" s="26"/>
      <c r="EL474" s="26"/>
      <c r="EM474" s="26"/>
      <c r="EN474" s="26"/>
      <c r="EO474" s="26"/>
      <c r="EP474" s="26"/>
      <c r="EQ474" s="26"/>
      <c r="ER474" s="26"/>
      <c r="ES474" s="26"/>
      <c r="ET474" s="26"/>
      <c r="EU474" s="26"/>
      <c r="EV474" s="26"/>
      <c r="EW474" s="26"/>
      <c r="EX474" s="26"/>
      <c r="EY474" s="26"/>
      <c r="EZ474" s="26"/>
      <c r="FA474" s="26"/>
      <c r="FB474" s="26"/>
      <c r="FC474" s="26"/>
      <c r="FD474" s="26"/>
      <c r="FE474" s="26"/>
      <c r="FF474" s="26"/>
      <c r="FG474" s="26"/>
      <c r="FH474" s="26"/>
      <c r="FI474" s="26"/>
      <c r="FJ474" s="26"/>
      <c r="FK474" s="26"/>
      <c r="FL474" s="26"/>
      <c r="FM474" s="26"/>
      <c r="FN474" s="26"/>
      <c r="FO474" s="26"/>
      <c r="FP474" s="26"/>
      <c r="FQ474" s="26"/>
      <c r="FR474" s="26"/>
      <c r="FS474" s="26"/>
      <c r="FT474" s="26"/>
      <c r="FU474" s="26"/>
      <c r="FV474" s="26"/>
      <c r="FW474" s="26"/>
      <c r="FX474" s="26"/>
      <c r="FY474" s="26"/>
      <c r="FZ474" s="26"/>
      <c r="GA474" s="26"/>
      <c r="GB474" s="26"/>
      <c r="GC474" s="26"/>
      <c r="GD474" s="26"/>
      <c r="GE474" s="26"/>
      <c r="GF474" s="26"/>
      <c r="GG474" s="26"/>
      <c r="GH474" s="26"/>
      <c r="GI474" s="26"/>
      <c r="GJ474" s="26"/>
      <c r="GK474" s="26"/>
      <c r="GL474" s="26"/>
      <c r="GM474" s="26"/>
      <c r="GN474" s="26"/>
      <c r="GO474" s="26"/>
      <c r="GP474" s="26"/>
      <c r="GQ474" s="26"/>
      <c r="GR474" s="26"/>
      <c r="GS474" s="26"/>
      <c r="GT474" s="26"/>
      <c r="GU474" s="26"/>
      <c r="GV474" s="26"/>
      <c r="GW474" s="26"/>
      <c r="GX474" s="26"/>
      <c r="GY474" s="26"/>
      <c r="GZ474" s="26"/>
      <c r="HA474" s="26"/>
      <c r="HB474" s="26"/>
      <c r="HC474" s="26"/>
      <c r="HD474" s="26"/>
      <c r="HE474" s="26"/>
      <c r="HF474" s="26"/>
      <c r="HG474" s="26"/>
      <c r="HH474" s="26"/>
      <c r="HI474" s="26"/>
      <c r="HJ474" s="26"/>
      <c r="HK474" s="26"/>
      <c r="HL474" s="26"/>
      <c r="HM474" s="26"/>
      <c r="HN474" s="26"/>
      <c r="HO474" s="26"/>
      <c r="HP474" s="26"/>
      <c r="HQ474" s="26"/>
      <c r="HR474" s="26"/>
      <c r="HS474" s="26"/>
      <c r="HT474" s="26"/>
      <c r="HU474" s="26"/>
      <c r="HV474" s="26"/>
      <c r="HW474" s="26"/>
      <c r="HX474" s="26"/>
      <c r="HY474" s="26"/>
      <c r="HZ474" s="26"/>
      <c r="IA474" s="26"/>
      <c r="IB474" s="26"/>
      <c r="IC474" s="26"/>
      <c r="ID474" s="26"/>
      <c r="IE474" s="26"/>
      <c r="IF474" s="26"/>
      <c r="IG474" s="26"/>
      <c r="IH474" s="26"/>
      <c r="II474" s="26"/>
      <c r="IJ474" s="26"/>
      <c r="IK474" s="26"/>
      <c r="IL474" s="26"/>
      <c r="IM474" s="26"/>
      <c r="IN474" s="26"/>
      <c r="IO474" s="26"/>
      <c r="IP474" s="26"/>
      <c r="IQ474" s="26"/>
      <c r="IR474" s="26"/>
      <c r="IS474" s="26"/>
      <c r="IT474" s="26"/>
      <c r="IU474" s="26"/>
      <c r="IV474" s="26"/>
    </row>
    <row r="475" spans="1:256" ht="12.75" customHeight="1" x14ac:dyDescent="0.25">
      <c r="A475" s="26"/>
      <c r="B475" s="26"/>
      <c r="C475" s="296"/>
      <c r="D475" s="363"/>
      <c r="E475" s="364"/>
      <c r="F475" s="364"/>
      <c r="G475" s="364"/>
      <c r="H475" s="364"/>
      <c r="I475" s="364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  <c r="DY475" s="26"/>
      <c r="DZ475" s="26"/>
      <c r="EA475" s="26"/>
      <c r="EB475" s="26"/>
      <c r="EC475" s="26"/>
      <c r="ED475" s="26"/>
      <c r="EE475" s="26"/>
      <c r="EF475" s="26"/>
      <c r="EG475" s="26"/>
      <c r="EH475" s="26"/>
      <c r="EI475" s="26"/>
      <c r="EJ475" s="26"/>
      <c r="EK475" s="26"/>
      <c r="EL475" s="26"/>
      <c r="EM475" s="26"/>
      <c r="EN475" s="26"/>
      <c r="EO475" s="26"/>
      <c r="EP475" s="26"/>
      <c r="EQ475" s="26"/>
      <c r="ER475" s="26"/>
      <c r="ES475" s="26"/>
      <c r="ET475" s="26"/>
      <c r="EU475" s="26"/>
      <c r="EV475" s="26"/>
      <c r="EW475" s="26"/>
      <c r="EX475" s="26"/>
      <c r="EY475" s="26"/>
      <c r="EZ475" s="26"/>
      <c r="FA475" s="26"/>
      <c r="FB475" s="26"/>
      <c r="FC475" s="26"/>
      <c r="FD475" s="26"/>
      <c r="FE475" s="26"/>
      <c r="FF475" s="26"/>
      <c r="FG475" s="26"/>
      <c r="FH475" s="26"/>
      <c r="FI475" s="26"/>
      <c r="FJ475" s="26"/>
      <c r="FK475" s="26"/>
      <c r="FL475" s="26"/>
      <c r="FM475" s="26"/>
      <c r="FN475" s="26"/>
      <c r="FO475" s="26"/>
      <c r="FP475" s="26"/>
      <c r="FQ475" s="26"/>
      <c r="FR475" s="26"/>
      <c r="FS475" s="26"/>
      <c r="FT475" s="26"/>
      <c r="FU475" s="26"/>
      <c r="FV475" s="26"/>
      <c r="FW475" s="26"/>
      <c r="FX475" s="26"/>
      <c r="FY475" s="26"/>
      <c r="FZ475" s="26"/>
      <c r="GA475" s="26"/>
      <c r="GB475" s="26"/>
      <c r="GC475" s="26"/>
      <c r="GD475" s="26"/>
      <c r="GE475" s="26"/>
      <c r="GF475" s="26"/>
      <c r="GG475" s="26"/>
      <c r="GH475" s="26"/>
      <c r="GI475" s="26"/>
      <c r="GJ475" s="26"/>
      <c r="GK475" s="26"/>
      <c r="GL475" s="26"/>
      <c r="GM475" s="26"/>
      <c r="GN475" s="26"/>
      <c r="GO475" s="26"/>
      <c r="GP475" s="26"/>
      <c r="GQ475" s="26"/>
      <c r="GR475" s="26"/>
      <c r="GS475" s="26"/>
      <c r="GT475" s="26"/>
      <c r="GU475" s="26"/>
      <c r="GV475" s="26"/>
      <c r="GW475" s="26"/>
      <c r="GX475" s="26"/>
      <c r="GY475" s="26"/>
      <c r="GZ475" s="26"/>
      <c r="HA475" s="26"/>
      <c r="HB475" s="26"/>
      <c r="HC475" s="26"/>
      <c r="HD475" s="26"/>
      <c r="HE475" s="26"/>
      <c r="HF475" s="26"/>
      <c r="HG475" s="26"/>
      <c r="HH475" s="26"/>
      <c r="HI475" s="26"/>
      <c r="HJ475" s="26"/>
      <c r="HK475" s="26"/>
      <c r="HL475" s="26"/>
      <c r="HM475" s="26"/>
      <c r="HN475" s="26"/>
      <c r="HO475" s="26"/>
      <c r="HP475" s="26"/>
      <c r="HQ475" s="26"/>
      <c r="HR475" s="26"/>
      <c r="HS475" s="26"/>
      <c r="HT475" s="26"/>
      <c r="HU475" s="26"/>
      <c r="HV475" s="26"/>
      <c r="HW475" s="26"/>
      <c r="HX475" s="26"/>
      <c r="HY475" s="26"/>
      <c r="HZ475" s="26"/>
      <c r="IA475" s="26"/>
      <c r="IB475" s="26"/>
      <c r="IC475" s="26"/>
      <c r="ID475" s="26"/>
      <c r="IE475" s="26"/>
      <c r="IF475" s="26"/>
      <c r="IG475" s="26"/>
      <c r="IH475" s="26"/>
      <c r="II475" s="26"/>
      <c r="IJ475" s="26"/>
      <c r="IK475" s="26"/>
      <c r="IL475" s="26"/>
      <c r="IM475" s="26"/>
      <c r="IN475" s="26"/>
      <c r="IO475" s="26"/>
      <c r="IP475" s="26"/>
      <c r="IQ475" s="26"/>
      <c r="IR475" s="26"/>
      <c r="IS475" s="26"/>
      <c r="IT475" s="26"/>
      <c r="IU475" s="26"/>
      <c r="IV475" s="26"/>
    </row>
    <row r="476" spans="1:256" ht="12.75" customHeight="1" x14ac:dyDescent="0.25">
      <c r="A476" s="26"/>
      <c r="B476" s="26"/>
      <c r="C476" s="296"/>
      <c r="D476" s="363"/>
      <c r="E476" s="364"/>
      <c r="F476" s="364"/>
      <c r="G476" s="364"/>
      <c r="H476" s="364"/>
      <c r="I476" s="364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  <c r="DY476" s="26"/>
      <c r="DZ476" s="26"/>
      <c r="EA476" s="26"/>
      <c r="EB476" s="26"/>
      <c r="EC476" s="26"/>
      <c r="ED476" s="26"/>
      <c r="EE476" s="26"/>
      <c r="EF476" s="26"/>
      <c r="EG476" s="26"/>
      <c r="EH476" s="26"/>
      <c r="EI476" s="26"/>
      <c r="EJ476" s="26"/>
      <c r="EK476" s="26"/>
      <c r="EL476" s="26"/>
      <c r="EM476" s="26"/>
      <c r="EN476" s="26"/>
      <c r="EO476" s="26"/>
      <c r="EP476" s="26"/>
      <c r="EQ476" s="26"/>
      <c r="ER476" s="26"/>
      <c r="ES476" s="26"/>
      <c r="ET476" s="26"/>
      <c r="EU476" s="26"/>
      <c r="EV476" s="26"/>
      <c r="EW476" s="26"/>
      <c r="EX476" s="26"/>
      <c r="EY476" s="26"/>
      <c r="EZ476" s="26"/>
      <c r="FA476" s="26"/>
      <c r="FB476" s="26"/>
      <c r="FC476" s="26"/>
      <c r="FD476" s="26"/>
      <c r="FE476" s="26"/>
      <c r="FF476" s="26"/>
      <c r="FG476" s="26"/>
      <c r="FH476" s="26"/>
      <c r="FI476" s="26"/>
      <c r="FJ476" s="26"/>
      <c r="FK476" s="26"/>
      <c r="FL476" s="26"/>
      <c r="FM476" s="26"/>
      <c r="FN476" s="26"/>
      <c r="FO476" s="26"/>
      <c r="FP476" s="26"/>
      <c r="FQ476" s="26"/>
      <c r="FR476" s="26"/>
      <c r="FS476" s="26"/>
      <c r="FT476" s="26"/>
      <c r="FU476" s="26"/>
      <c r="FV476" s="26"/>
      <c r="FW476" s="26"/>
      <c r="FX476" s="26"/>
      <c r="FY476" s="26"/>
      <c r="FZ476" s="26"/>
      <c r="GA476" s="26"/>
      <c r="GB476" s="26"/>
      <c r="GC476" s="26"/>
      <c r="GD476" s="26"/>
      <c r="GE476" s="26"/>
      <c r="GF476" s="26"/>
      <c r="GG476" s="26"/>
      <c r="GH476" s="26"/>
      <c r="GI476" s="26"/>
      <c r="GJ476" s="26"/>
      <c r="GK476" s="26"/>
      <c r="GL476" s="26"/>
      <c r="GM476" s="26"/>
      <c r="GN476" s="26"/>
      <c r="GO476" s="26"/>
      <c r="GP476" s="26"/>
      <c r="GQ476" s="26"/>
      <c r="GR476" s="26"/>
      <c r="GS476" s="26"/>
      <c r="GT476" s="26"/>
      <c r="GU476" s="26"/>
      <c r="GV476" s="26"/>
      <c r="GW476" s="26"/>
      <c r="GX476" s="26"/>
      <c r="GY476" s="26"/>
      <c r="GZ476" s="26"/>
      <c r="HA476" s="26"/>
      <c r="HB476" s="26"/>
      <c r="HC476" s="26"/>
      <c r="HD476" s="26"/>
      <c r="HE476" s="26"/>
      <c r="HF476" s="26"/>
      <c r="HG476" s="26"/>
      <c r="HH476" s="26"/>
      <c r="HI476" s="26"/>
      <c r="HJ476" s="26"/>
      <c r="HK476" s="26"/>
      <c r="HL476" s="26"/>
      <c r="HM476" s="26"/>
      <c r="HN476" s="26"/>
      <c r="HO476" s="26"/>
      <c r="HP476" s="26"/>
      <c r="HQ476" s="26"/>
      <c r="HR476" s="26"/>
      <c r="HS476" s="26"/>
      <c r="HT476" s="26"/>
      <c r="HU476" s="26"/>
      <c r="HV476" s="26"/>
      <c r="HW476" s="26"/>
      <c r="HX476" s="26"/>
      <c r="HY476" s="26"/>
      <c r="HZ476" s="26"/>
      <c r="IA476" s="26"/>
      <c r="IB476" s="26"/>
      <c r="IC476" s="26"/>
      <c r="ID476" s="26"/>
      <c r="IE476" s="26"/>
      <c r="IF476" s="26"/>
      <c r="IG476" s="26"/>
      <c r="IH476" s="26"/>
      <c r="II476" s="26"/>
      <c r="IJ476" s="26"/>
      <c r="IK476" s="26"/>
      <c r="IL476" s="26"/>
      <c r="IM476" s="26"/>
      <c r="IN476" s="26"/>
      <c r="IO476" s="26"/>
      <c r="IP476" s="26"/>
      <c r="IQ476" s="26"/>
      <c r="IR476" s="26"/>
      <c r="IS476" s="26"/>
      <c r="IT476" s="26"/>
      <c r="IU476" s="26"/>
      <c r="IV476" s="26"/>
    </row>
    <row r="477" spans="1:256" ht="12.75" customHeight="1" x14ac:dyDescent="0.25">
      <c r="A477" s="26"/>
      <c r="B477" s="26"/>
      <c r="C477" s="296"/>
      <c r="D477" s="363"/>
      <c r="E477" s="364"/>
      <c r="F477" s="364"/>
      <c r="G477" s="364"/>
      <c r="H477" s="364"/>
      <c r="I477" s="364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  <c r="DY477" s="26"/>
      <c r="DZ477" s="26"/>
      <c r="EA477" s="26"/>
      <c r="EB477" s="26"/>
      <c r="EC477" s="26"/>
      <c r="ED477" s="26"/>
      <c r="EE477" s="26"/>
      <c r="EF477" s="26"/>
      <c r="EG477" s="26"/>
      <c r="EH477" s="26"/>
      <c r="EI477" s="26"/>
      <c r="EJ477" s="26"/>
      <c r="EK477" s="26"/>
      <c r="EL477" s="26"/>
      <c r="EM477" s="26"/>
      <c r="EN477" s="26"/>
      <c r="EO477" s="26"/>
      <c r="EP477" s="26"/>
      <c r="EQ477" s="26"/>
      <c r="ER477" s="26"/>
      <c r="ES477" s="26"/>
      <c r="ET477" s="26"/>
      <c r="EU477" s="26"/>
      <c r="EV477" s="26"/>
      <c r="EW477" s="26"/>
      <c r="EX477" s="26"/>
      <c r="EY477" s="26"/>
      <c r="EZ477" s="26"/>
      <c r="FA477" s="26"/>
      <c r="FB477" s="26"/>
      <c r="FC477" s="26"/>
      <c r="FD477" s="26"/>
      <c r="FE477" s="26"/>
      <c r="FF477" s="26"/>
      <c r="FG477" s="26"/>
      <c r="FH477" s="26"/>
      <c r="FI477" s="26"/>
      <c r="FJ477" s="26"/>
      <c r="FK477" s="26"/>
      <c r="FL477" s="26"/>
      <c r="FM477" s="26"/>
      <c r="FN477" s="26"/>
      <c r="FO477" s="26"/>
      <c r="FP477" s="26"/>
      <c r="FQ477" s="26"/>
      <c r="FR477" s="26"/>
      <c r="FS477" s="26"/>
      <c r="FT477" s="26"/>
      <c r="FU477" s="26"/>
      <c r="FV477" s="26"/>
      <c r="FW477" s="26"/>
      <c r="FX477" s="26"/>
      <c r="FY477" s="26"/>
      <c r="FZ477" s="26"/>
      <c r="GA477" s="26"/>
      <c r="GB477" s="26"/>
      <c r="GC477" s="26"/>
      <c r="GD477" s="26"/>
      <c r="GE477" s="26"/>
      <c r="GF477" s="26"/>
      <c r="GG477" s="26"/>
      <c r="GH477" s="26"/>
      <c r="GI477" s="26"/>
      <c r="GJ477" s="26"/>
      <c r="GK477" s="26"/>
      <c r="GL477" s="26"/>
      <c r="GM477" s="26"/>
      <c r="GN477" s="26"/>
      <c r="GO477" s="26"/>
      <c r="GP477" s="26"/>
      <c r="GQ477" s="26"/>
      <c r="GR477" s="26"/>
      <c r="GS477" s="26"/>
      <c r="GT477" s="26"/>
      <c r="GU477" s="26"/>
      <c r="GV477" s="26"/>
      <c r="GW477" s="26"/>
      <c r="GX477" s="26"/>
      <c r="GY477" s="26"/>
      <c r="GZ477" s="26"/>
      <c r="HA477" s="26"/>
      <c r="HB477" s="26"/>
      <c r="HC477" s="26"/>
      <c r="HD477" s="26"/>
      <c r="HE477" s="26"/>
      <c r="HF477" s="26"/>
      <c r="HG477" s="26"/>
      <c r="HH477" s="26"/>
      <c r="HI477" s="26"/>
      <c r="HJ477" s="26"/>
      <c r="HK477" s="26"/>
      <c r="HL477" s="26"/>
      <c r="HM477" s="26"/>
      <c r="HN477" s="26"/>
      <c r="HO477" s="26"/>
      <c r="HP477" s="26"/>
      <c r="HQ477" s="26"/>
      <c r="HR477" s="26"/>
      <c r="HS477" s="26"/>
      <c r="HT477" s="26"/>
      <c r="HU477" s="26"/>
      <c r="HV477" s="26"/>
      <c r="HW477" s="26"/>
      <c r="HX477" s="26"/>
      <c r="HY477" s="26"/>
      <c r="HZ477" s="26"/>
      <c r="IA477" s="26"/>
      <c r="IB477" s="26"/>
      <c r="IC477" s="26"/>
      <c r="ID477" s="26"/>
      <c r="IE477" s="26"/>
      <c r="IF477" s="26"/>
      <c r="IG477" s="26"/>
      <c r="IH477" s="26"/>
      <c r="II477" s="26"/>
      <c r="IJ477" s="26"/>
      <c r="IK477" s="26"/>
      <c r="IL477" s="26"/>
      <c r="IM477" s="26"/>
      <c r="IN477" s="26"/>
      <c r="IO477" s="26"/>
      <c r="IP477" s="26"/>
      <c r="IQ477" s="26"/>
      <c r="IR477" s="26"/>
      <c r="IS477" s="26"/>
      <c r="IT477" s="26"/>
      <c r="IU477" s="26"/>
      <c r="IV477" s="26"/>
    </row>
    <row r="478" spans="1:256" ht="12.75" customHeight="1" x14ac:dyDescent="0.25">
      <c r="A478" s="26"/>
      <c r="B478" s="26"/>
      <c r="C478" s="296"/>
      <c r="D478" s="363"/>
      <c r="E478" s="364"/>
      <c r="F478" s="364"/>
      <c r="G478" s="364"/>
      <c r="H478" s="364"/>
      <c r="I478" s="364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  <c r="DY478" s="26"/>
      <c r="DZ478" s="26"/>
      <c r="EA478" s="26"/>
      <c r="EB478" s="26"/>
      <c r="EC478" s="26"/>
      <c r="ED478" s="26"/>
      <c r="EE478" s="26"/>
      <c r="EF478" s="26"/>
      <c r="EG478" s="26"/>
      <c r="EH478" s="26"/>
      <c r="EI478" s="26"/>
      <c r="EJ478" s="26"/>
      <c r="EK478" s="26"/>
      <c r="EL478" s="26"/>
      <c r="EM478" s="26"/>
      <c r="EN478" s="26"/>
      <c r="EO478" s="26"/>
      <c r="EP478" s="26"/>
      <c r="EQ478" s="26"/>
      <c r="ER478" s="26"/>
      <c r="ES478" s="26"/>
      <c r="ET478" s="26"/>
      <c r="EU478" s="26"/>
      <c r="EV478" s="26"/>
      <c r="EW478" s="26"/>
      <c r="EX478" s="26"/>
      <c r="EY478" s="26"/>
      <c r="EZ478" s="26"/>
      <c r="FA478" s="26"/>
      <c r="FB478" s="26"/>
      <c r="FC478" s="26"/>
      <c r="FD478" s="26"/>
      <c r="FE478" s="26"/>
      <c r="FF478" s="26"/>
      <c r="FG478" s="26"/>
      <c r="FH478" s="26"/>
      <c r="FI478" s="26"/>
      <c r="FJ478" s="26"/>
      <c r="FK478" s="26"/>
      <c r="FL478" s="26"/>
      <c r="FM478" s="26"/>
      <c r="FN478" s="26"/>
      <c r="FO478" s="26"/>
      <c r="FP478" s="26"/>
      <c r="FQ478" s="26"/>
      <c r="FR478" s="26"/>
      <c r="FS478" s="26"/>
      <c r="FT478" s="26"/>
      <c r="FU478" s="26"/>
      <c r="FV478" s="26"/>
      <c r="FW478" s="26"/>
      <c r="FX478" s="26"/>
      <c r="FY478" s="26"/>
      <c r="FZ478" s="26"/>
      <c r="GA478" s="26"/>
      <c r="GB478" s="26"/>
      <c r="GC478" s="26"/>
      <c r="GD478" s="26"/>
      <c r="GE478" s="26"/>
      <c r="GF478" s="26"/>
      <c r="GG478" s="26"/>
      <c r="GH478" s="26"/>
      <c r="GI478" s="26"/>
      <c r="GJ478" s="26"/>
      <c r="GK478" s="26"/>
      <c r="GL478" s="26"/>
      <c r="GM478" s="26"/>
      <c r="GN478" s="26"/>
      <c r="GO478" s="26"/>
      <c r="GP478" s="26"/>
      <c r="GQ478" s="26"/>
      <c r="GR478" s="26"/>
      <c r="GS478" s="26"/>
      <c r="GT478" s="26"/>
      <c r="GU478" s="26"/>
      <c r="GV478" s="26"/>
      <c r="GW478" s="26"/>
      <c r="GX478" s="26"/>
      <c r="GY478" s="26"/>
      <c r="GZ478" s="26"/>
      <c r="HA478" s="26"/>
      <c r="HB478" s="26"/>
      <c r="HC478" s="26"/>
      <c r="HD478" s="26"/>
      <c r="HE478" s="26"/>
      <c r="HF478" s="26"/>
      <c r="HG478" s="26"/>
      <c r="HH478" s="26"/>
      <c r="HI478" s="26"/>
      <c r="HJ478" s="26"/>
      <c r="HK478" s="26"/>
      <c r="HL478" s="26"/>
      <c r="HM478" s="26"/>
      <c r="HN478" s="26"/>
      <c r="HO478" s="26"/>
      <c r="HP478" s="26"/>
      <c r="HQ478" s="26"/>
      <c r="HR478" s="26"/>
      <c r="HS478" s="26"/>
      <c r="HT478" s="26"/>
      <c r="HU478" s="26"/>
      <c r="HV478" s="26"/>
      <c r="HW478" s="26"/>
      <c r="HX478" s="26"/>
      <c r="HY478" s="26"/>
      <c r="HZ478" s="26"/>
      <c r="IA478" s="26"/>
      <c r="IB478" s="26"/>
      <c r="IC478" s="26"/>
      <c r="ID478" s="26"/>
      <c r="IE478" s="26"/>
      <c r="IF478" s="26"/>
      <c r="IG478" s="26"/>
      <c r="IH478" s="26"/>
      <c r="II478" s="26"/>
      <c r="IJ478" s="26"/>
      <c r="IK478" s="26"/>
      <c r="IL478" s="26"/>
      <c r="IM478" s="26"/>
      <c r="IN478" s="26"/>
      <c r="IO478" s="26"/>
      <c r="IP478" s="26"/>
      <c r="IQ478" s="26"/>
      <c r="IR478" s="26"/>
      <c r="IS478" s="26"/>
      <c r="IT478" s="26"/>
      <c r="IU478" s="26"/>
      <c r="IV478" s="26"/>
    </row>
    <row r="479" spans="1:256" ht="12.75" customHeight="1" x14ac:dyDescent="0.25">
      <c r="A479" s="26"/>
      <c r="B479" s="26"/>
      <c r="C479" s="296"/>
      <c r="D479" s="363"/>
      <c r="E479" s="364"/>
      <c r="F479" s="364"/>
      <c r="G479" s="364"/>
      <c r="H479" s="364"/>
      <c r="I479" s="364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  <c r="DY479" s="26"/>
      <c r="DZ479" s="26"/>
      <c r="EA479" s="26"/>
      <c r="EB479" s="26"/>
      <c r="EC479" s="26"/>
      <c r="ED479" s="26"/>
      <c r="EE479" s="26"/>
      <c r="EF479" s="26"/>
      <c r="EG479" s="26"/>
      <c r="EH479" s="26"/>
      <c r="EI479" s="26"/>
      <c r="EJ479" s="26"/>
      <c r="EK479" s="26"/>
      <c r="EL479" s="26"/>
      <c r="EM479" s="26"/>
      <c r="EN479" s="26"/>
      <c r="EO479" s="26"/>
      <c r="EP479" s="26"/>
      <c r="EQ479" s="26"/>
      <c r="ER479" s="26"/>
      <c r="ES479" s="26"/>
      <c r="ET479" s="26"/>
      <c r="EU479" s="26"/>
      <c r="EV479" s="26"/>
      <c r="EW479" s="26"/>
      <c r="EX479" s="26"/>
      <c r="EY479" s="26"/>
      <c r="EZ479" s="26"/>
      <c r="FA479" s="26"/>
      <c r="FB479" s="26"/>
      <c r="FC479" s="26"/>
      <c r="FD479" s="26"/>
      <c r="FE479" s="26"/>
      <c r="FF479" s="26"/>
      <c r="FG479" s="26"/>
      <c r="FH479" s="26"/>
      <c r="FI479" s="26"/>
      <c r="FJ479" s="26"/>
      <c r="FK479" s="26"/>
      <c r="FL479" s="26"/>
      <c r="FM479" s="26"/>
      <c r="FN479" s="26"/>
      <c r="FO479" s="26"/>
      <c r="FP479" s="26"/>
      <c r="FQ479" s="26"/>
      <c r="FR479" s="26"/>
      <c r="FS479" s="26"/>
      <c r="FT479" s="26"/>
      <c r="FU479" s="26"/>
      <c r="FV479" s="26"/>
      <c r="FW479" s="26"/>
      <c r="FX479" s="26"/>
      <c r="FY479" s="26"/>
      <c r="FZ479" s="26"/>
      <c r="GA479" s="26"/>
      <c r="GB479" s="26"/>
      <c r="GC479" s="26"/>
      <c r="GD479" s="26"/>
      <c r="GE479" s="26"/>
      <c r="GF479" s="26"/>
      <c r="GG479" s="26"/>
      <c r="GH479" s="26"/>
      <c r="GI479" s="26"/>
      <c r="GJ479" s="26"/>
      <c r="GK479" s="26"/>
      <c r="GL479" s="26"/>
      <c r="GM479" s="26"/>
      <c r="GN479" s="26"/>
      <c r="GO479" s="26"/>
      <c r="GP479" s="26"/>
      <c r="GQ479" s="26"/>
      <c r="GR479" s="26"/>
      <c r="GS479" s="26"/>
      <c r="GT479" s="26"/>
      <c r="GU479" s="26"/>
      <c r="GV479" s="26"/>
      <c r="GW479" s="26"/>
      <c r="GX479" s="26"/>
      <c r="GY479" s="26"/>
      <c r="GZ479" s="26"/>
      <c r="HA479" s="26"/>
      <c r="HB479" s="26"/>
      <c r="HC479" s="26"/>
      <c r="HD479" s="26"/>
      <c r="HE479" s="26"/>
      <c r="HF479" s="26"/>
      <c r="HG479" s="26"/>
      <c r="HH479" s="26"/>
      <c r="HI479" s="26"/>
      <c r="HJ479" s="26"/>
      <c r="HK479" s="26"/>
      <c r="HL479" s="26"/>
      <c r="HM479" s="26"/>
      <c r="HN479" s="26"/>
      <c r="HO479" s="26"/>
      <c r="HP479" s="26"/>
      <c r="HQ479" s="26"/>
      <c r="HR479" s="26"/>
      <c r="HS479" s="26"/>
      <c r="HT479" s="26"/>
      <c r="HU479" s="26"/>
      <c r="HV479" s="26"/>
      <c r="HW479" s="26"/>
      <c r="HX479" s="26"/>
      <c r="HY479" s="26"/>
      <c r="HZ479" s="26"/>
      <c r="IA479" s="26"/>
      <c r="IB479" s="26"/>
      <c r="IC479" s="26"/>
      <c r="ID479" s="26"/>
      <c r="IE479" s="26"/>
      <c r="IF479" s="26"/>
      <c r="IG479" s="26"/>
      <c r="IH479" s="26"/>
      <c r="II479" s="26"/>
      <c r="IJ479" s="26"/>
      <c r="IK479" s="26"/>
      <c r="IL479" s="26"/>
      <c r="IM479" s="26"/>
      <c r="IN479" s="26"/>
      <c r="IO479" s="26"/>
      <c r="IP479" s="26"/>
      <c r="IQ479" s="26"/>
      <c r="IR479" s="26"/>
      <c r="IS479" s="26"/>
      <c r="IT479" s="26"/>
      <c r="IU479" s="26"/>
      <c r="IV479" s="26"/>
    </row>
    <row r="480" spans="1:256" ht="12.75" customHeight="1" x14ac:dyDescent="0.25">
      <c r="A480" s="26"/>
      <c r="B480" s="26"/>
      <c r="C480" s="296"/>
      <c r="D480" s="363"/>
      <c r="E480" s="364"/>
      <c r="F480" s="364"/>
      <c r="G480" s="364"/>
      <c r="H480" s="364"/>
      <c r="I480" s="364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  <c r="DY480" s="26"/>
      <c r="DZ480" s="26"/>
      <c r="EA480" s="26"/>
      <c r="EB480" s="26"/>
      <c r="EC480" s="26"/>
      <c r="ED480" s="26"/>
      <c r="EE480" s="26"/>
      <c r="EF480" s="26"/>
      <c r="EG480" s="26"/>
      <c r="EH480" s="26"/>
      <c r="EI480" s="26"/>
      <c r="EJ480" s="26"/>
      <c r="EK480" s="26"/>
      <c r="EL480" s="26"/>
      <c r="EM480" s="26"/>
      <c r="EN480" s="26"/>
      <c r="EO480" s="26"/>
      <c r="EP480" s="26"/>
      <c r="EQ480" s="26"/>
      <c r="ER480" s="26"/>
      <c r="ES480" s="26"/>
      <c r="ET480" s="26"/>
      <c r="EU480" s="26"/>
      <c r="EV480" s="26"/>
      <c r="EW480" s="26"/>
      <c r="EX480" s="26"/>
      <c r="EY480" s="26"/>
      <c r="EZ480" s="26"/>
      <c r="FA480" s="26"/>
      <c r="FB480" s="26"/>
      <c r="FC480" s="26"/>
      <c r="FD480" s="26"/>
      <c r="FE480" s="26"/>
      <c r="FF480" s="26"/>
      <c r="FG480" s="26"/>
      <c r="FH480" s="26"/>
      <c r="FI480" s="26"/>
      <c r="FJ480" s="26"/>
      <c r="FK480" s="26"/>
      <c r="FL480" s="26"/>
      <c r="FM480" s="26"/>
      <c r="FN480" s="26"/>
      <c r="FO480" s="26"/>
      <c r="FP480" s="26"/>
      <c r="FQ480" s="26"/>
      <c r="FR480" s="26"/>
      <c r="FS480" s="26"/>
      <c r="FT480" s="26"/>
      <c r="FU480" s="26"/>
      <c r="FV480" s="26"/>
      <c r="FW480" s="26"/>
      <c r="FX480" s="26"/>
      <c r="FY480" s="26"/>
      <c r="FZ480" s="26"/>
      <c r="GA480" s="26"/>
      <c r="GB480" s="26"/>
      <c r="GC480" s="26"/>
      <c r="GD480" s="26"/>
      <c r="GE480" s="26"/>
      <c r="GF480" s="26"/>
      <c r="GG480" s="26"/>
      <c r="GH480" s="26"/>
      <c r="GI480" s="26"/>
      <c r="GJ480" s="26"/>
      <c r="GK480" s="26"/>
      <c r="GL480" s="26"/>
      <c r="GM480" s="26"/>
      <c r="GN480" s="26"/>
      <c r="GO480" s="26"/>
      <c r="GP480" s="26"/>
      <c r="GQ480" s="26"/>
      <c r="GR480" s="26"/>
      <c r="GS480" s="26"/>
      <c r="GT480" s="26"/>
      <c r="GU480" s="26"/>
      <c r="GV480" s="26"/>
      <c r="GW480" s="26"/>
      <c r="GX480" s="26"/>
      <c r="GY480" s="26"/>
      <c r="GZ480" s="26"/>
      <c r="HA480" s="26"/>
      <c r="HB480" s="26"/>
      <c r="HC480" s="26"/>
      <c r="HD480" s="26"/>
      <c r="HE480" s="26"/>
      <c r="HF480" s="26"/>
      <c r="HG480" s="26"/>
      <c r="HH480" s="26"/>
      <c r="HI480" s="26"/>
      <c r="HJ480" s="26"/>
      <c r="HK480" s="26"/>
      <c r="HL480" s="26"/>
      <c r="HM480" s="26"/>
      <c r="HN480" s="26"/>
      <c r="HO480" s="26"/>
      <c r="HP480" s="26"/>
      <c r="HQ480" s="26"/>
      <c r="HR480" s="26"/>
      <c r="HS480" s="26"/>
      <c r="HT480" s="26"/>
      <c r="HU480" s="26"/>
      <c r="HV480" s="26"/>
      <c r="HW480" s="26"/>
      <c r="HX480" s="26"/>
      <c r="HY480" s="26"/>
      <c r="HZ480" s="26"/>
      <c r="IA480" s="26"/>
      <c r="IB480" s="26"/>
      <c r="IC480" s="26"/>
      <c r="ID480" s="26"/>
      <c r="IE480" s="26"/>
      <c r="IF480" s="26"/>
      <c r="IG480" s="26"/>
      <c r="IH480" s="26"/>
      <c r="II480" s="26"/>
      <c r="IJ480" s="26"/>
      <c r="IK480" s="26"/>
      <c r="IL480" s="26"/>
      <c r="IM480" s="26"/>
      <c r="IN480" s="26"/>
      <c r="IO480" s="26"/>
      <c r="IP480" s="26"/>
      <c r="IQ480" s="26"/>
      <c r="IR480" s="26"/>
      <c r="IS480" s="26"/>
      <c r="IT480" s="26"/>
      <c r="IU480" s="26"/>
      <c r="IV480" s="26"/>
    </row>
    <row r="481" spans="1:256" ht="12.75" customHeight="1" x14ac:dyDescent="0.25">
      <c r="A481" s="26"/>
      <c r="B481" s="26"/>
      <c r="C481" s="296"/>
      <c r="D481" s="363"/>
      <c r="E481" s="364"/>
      <c r="F481" s="364"/>
      <c r="G481" s="364"/>
      <c r="H481" s="364"/>
      <c r="I481" s="364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  <c r="DY481" s="26"/>
      <c r="DZ481" s="26"/>
      <c r="EA481" s="26"/>
      <c r="EB481" s="26"/>
      <c r="EC481" s="26"/>
      <c r="ED481" s="26"/>
      <c r="EE481" s="26"/>
      <c r="EF481" s="26"/>
      <c r="EG481" s="26"/>
      <c r="EH481" s="26"/>
      <c r="EI481" s="26"/>
      <c r="EJ481" s="26"/>
      <c r="EK481" s="26"/>
      <c r="EL481" s="26"/>
      <c r="EM481" s="26"/>
      <c r="EN481" s="26"/>
      <c r="EO481" s="26"/>
      <c r="EP481" s="26"/>
      <c r="EQ481" s="26"/>
      <c r="ER481" s="26"/>
      <c r="ES481" s="26"/>
      <c r="ET481" s="26"/>
      <c r="EU481" s="26"/>
      <c r="EV481" s="26"/>
      <c r="EW481" s="26"/>
      <c r="EX481" s="26"/>
      <c r="EY481" s="26"/>
      <c r="EZ481" s="26"/>
      <c r="FA481" s="26"/>
      <c r="FB481" s="26"/>
      <c r="FC481" s="26"/>
      <c r="FD481" s="26"/>
      <c r="FE481" s="26"/>
      <c r="FF481" s="26"/>
      <c r="FG481" s="26"/>
      <c r="FH481" s="26"/>
      <c r="FI481" s="26"/>
      <c r="FJ481" s="26"/>
      <c r="FK481" s="26"/>
      <c r="FL481" s="26"/>
      <c r="FM481" s="26"/>
      <c r="FN481" s="26"/>
      <c r="FO481" s="26"/>
      <c r="FP481" s="26"/>
      <c r="FQ481" s="26"/>
      <c r="FR481" s="26"/>
      <c r="FS481" s="26"/>
      <c r="FT481" s="26"/>
      <c r="FU481" s="26"/>
      <c r="FV481" s="26"/>
      <c r="FW481" s="26"/>
      <c r="FX481" s="26"/>
      <c r="FY481" s="26"/>
      <c r="FZ481" s="26"/>
      <c r="GA481" s="26"/>
      <c r="GB481" s="26"/>
      <c r="GC481" s="26"/>
      <c r="GD481" s="26"/>
      <c r="GE481" s="26"/>
      <c r="GF481" s="26"/>
      <c r="GG481" s="26"/>
      <c r="GH481" s="26"/>
      <c r="GI481" s="26"/>
      <c r="GJ481" s="26"/>
      <c r="GK481" s="26"/>
      <c r="GL481" s="26"/>
      <c r="GM481" s="26"/>
      <c r="GN481" s="26"/>
      <c r="GO481" s="26"/>
      <c r="GP481" s="26"/>
      <c r="GQ481" s="26"/>
      <c r="GR481" s="26"/>
      <c r="GS481" s="26"/>
      <c r="GT481" s="26"/>
      <c r="GU481" s="26"/>
      <c r="GV481" s="26"/>
      <c r="GW481" s="26"/>
      <c r="GX481" s="26"/>
      <c r="GY481" s="26"/>
      <c r="GZ481" s="26"/>
      <c r="HA481" s="26"/>
      <c r="HB481" s="26"/>
      <c r="HC481" s="26"/>
      <c r="HD481" s="26"/>
      <c r="HE481" s="26"/>
      <c r="HF481" s="26"/>
      <c r="HG481" s="26"/>
      <c r="HH481" s="26"/>
      <c r="HI481" s="26"/>
      <c r="HJ481" s="26"/>
      <c r="HK481" s="26"/>
      <c r="HL481" s="26"/>
      <c r="HM481" s="26"/>
      <c r="HN481" s="26"/>
      <c r="HO481" s="26"/>
      <c r="HP481" s="26"/>
      <c r="HQ481" s="26"/>
      <c r="HR481" s="26"/>
      <c r="HS481" s="26"/>
      <c r="HT481" s="26"/>
      <c r="HU481" s="26"/>
      <c r="HV481" s="26"/>
      <c r="HW481" s="26"/>
      <c r="HX481" s="26"/>
      <c r="HY481" s="26"/>
      <c r="HZ481" s="26"/>
      <c r="IA481" s="26"/>
      <c r="IB481" s="26"/>
      <c r="IC481" s="26"/>
      <c r="ID481" s="26"/>
      <c r="IE481" s="26"/>
      <c r="IF481" s="26"/>
      <c r="IG481" s="26"/>
      <c r="IH481" s="26"/>
      <c r="II481" s="26"/>
      <c r="IJ481" s="26"/>
      <c r="IK481" s="26"/>
      <c r="IL481" s="26"/>
      <c r="IM481" s="26"/>
      <c r="IN481" s="26"/>
      <c r="IO481" s="26"/>
      <c r="IP481" s="26"/>
      <c r="IQ481" s="26"/>
      <c r="IR481" s="26"/>
      <c r="IS481" s="26"/>
      <c r="IT481" s="26"/>
      <c r="IU481" s="26"/>
      <c r="IV481" s="26"/>
    </row>
    <row r="482" spans="1:256" ht="12.75" customHeight="1" x14ac:dyDescent="0.25">
      <c r="A482" s="26"/>
      <c r="B482" s="26"/>
      <c r="C482" s="296"/>
      <c r="D482" s="363"/>
      <c r="E482" s="364"/>
      <c r="F482" s="364"/>
      <c r="G482" s="364"/>
      <c r="H482" s="364"/>
      <c r="I482" s="364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  <c r="DY482" s="26"/>
      <c r="DZ482" s="26"/>
      <c r="EA482" s="26"/>
      <c r="EB482" s="26"/>
      <c r="EC482" s="26"/>
      <c r="ED482" s="26"/>
      <c r="EE482" s="26"/>
      <c r="EF482" s="26"/>
      <c r="EG482" s="26"/>
      <c r="EH482" s="26"/>
      <c r="EI482" s="26"/>
      <c r="EJ482" s="26"/>
      <c r="EK482" s="26"/>
      <c r="EL482" s="26"/>
      <c r="EM482" s="26"/>
      <c r="EN482" s="26"/>
      <c r="EO482" s="26"/>
      <c r="EP482" s="26"/>
      <c r="EQ482" s="26"/>
      <c r="ER482" s="26"/>
      <c r="ES482" s="26"/>
      <c r="ET482" s="26"/>
      <c r="EU482" s="26"/>
      <c r="EV482" s="26"/>
      <c r="EW482" s="26"/>
      <c r="EX482" s="26"/>
      <c r="EY482" s="26"/>
      <c r="EZ482" s="26"/>
      <c r="FA482" s="26"/>
      <c r="FB482" s="26"/>
      <c r="FC482" s="26"/>
      <c r="FD482" s="26"/>
      <c r="FE482" s="26"/>
      <c r="FF482" s="26"/>
      <c r="FG482" s="26"/>
      <c r="FH482" s="26"/>
      <c r="FI482" s="26"/>
      <c r="FJ482" s="26"/>
      <c r="FK482" s="26"/>
      <c r="FL482" s="26"/>
      <c r="FM482" s="26"/>
      <c r="FN482" s="26"/>
      <c r="FO482" s="26"/>
      <c r="FP482" s="26"/>
      <c r="FQ482" s="26"/>
      <c r="FR482" s="26"/>
      <c r="FS482" s="26"/>
      <c r="FT482" s="26"/>
      <c r="FU482" s="26"/>
      <c r="FV482" s="26"/>
      <c r="FW482" s="26"/>
      <c r="FX482" s="26"/>
      <c r="FY482" s="26"/>
      <c r="FZ482" s="26"/>
      <c r="GA482" s="26"/>
      <c r="GB482" s="26"/>
      <c r="GC482" s="26"/>
      <c r="GD482" s="26"/>
      <c r="GE482" s="26"/>
      <c r="GF482" s="26"/>
      <c r="GG482" s="26"/>
      <c r="GH482" s="26"/>
      <c r="GI482" s="26"/>
      <c r="GJ482" s="26"/>
      <c r="GK482" s="26"/>
      <c r="GL482" s="26"/>
      <c r="GM482" s="26"/>
      <c r="GN482" s="26"/>
      <c r="GO482" s="26"/>
      <c r="GP482" s="26"/>
      <c r="GQ482" s="26"/>
      <c r="GR482" s="26"/>
      <c r="GS482" s="26"/>
      <c r="GT482" s="26"/>
      <c r="GU482" s="26"/>
      <c r="GV482" s="26"/>
      <c r="GW482" s="26"/>
      <c r="GX482" s="26"/>
      <c r="GY482" s="26"/>
      <c r="GZ482" s="26"/>
      <c r="HA482" s="26"/>
      <c r="HB482" s="26"/>
      <c r="HC482" s="26"/>
      <c r="HD482" s="26"/>
      <c r="HE482" s="26"/>
      <c r="HF482" s="26"/>
      <c r="HG482" s="26"/>
      <c r="HH482" s="26"/>
      <c r="HI482" s="26"/>
      <c r="HJ482" s="26"/>
      <c r="HK482" s="26"/>
      <c r="HL482" s="26"/>
      <c r="HM482" s="26"/>
      <c r="HN482" s="26"/>
      <c r="HO482" s="26"/>
      <c r="HP482" s="26"/>
      <c r="HQ482" s="26"/>
      <c r="HR482" s="26"/>
      <c r="HS482" s="26"/>
      <c r="HT482" s="26"/>
      <c r="HU482" s="26"/>
      <c r="HV482" s="26"/>
      <c r="HW482" s="26"/>
      <c r="HX482" s="26"/>
      <c r="HY482" s="26"/>
      <c r="HZ482" s="26"/>
      <c r="IA482" s="26"/>
      <c r="IB482" s="26"/>
      <c r="IC482" s="26"/>
      <c r="ID482" s="26"/>
      <c r="IE482" s="26"/>
      <c r="IF482" s="26"/>
      <c r="IG482" s="26"/>
      <c r="IH482" s="26"/>
      <c r="II482" s="26"/>
      <c r="IJ482" s="26"/>
      <c r="IK482" s="26"/>
      <c r="IL482" s="26"/>
      <c r="IM482" s="26"/>
      <c r="IN482" s="26"/>
      <c r="IO482" s="26"/>
      <c r="IP482" s="26"/>
      <c r="IQ482" s="26"/>
      <c r="IR482" s="26"/>
      <c r="IS482" s="26"/>
      <c r="IT482" s="26"/>
      <c r="IU482" s="26"/>
      <c r="IV482" s="26"/>
    </row>
    <row r="483" spans="1:256" ht="12.75" customHeight="1" x14ac:dyDescent="0.25">
      <c r="A483" s="26"/>
      <c r="B483" s="26"/>
      <c r="C483" s="296"/>
      <c r="D483" s="363"/>
      <c r="E483" s="364"/>
      <c r="F483" s="364"/>
      <c r="G483" s="364"/>
      <c r="H483" s="364"/>
      <c r="I483" s="364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  <c r="DY483" s="26"/>
      <c r="DZ483" s="26"/>
      <c r="EA483" s="26"/>
      <c r="EB483" s="26"/>
      <c r="EC483" s="26"/>
      <c r="ED483" s="26"/>
      <c r="EE483" s="26"/>
      <c r="EF483" s="26"/>
      <c r="EG483" s="26"/>
      <c r="EH483" s="26"/>
      <c r="EI483" s="26"/>
      <c r="EJ483" s="26"/>
      <c r="EK483" s="26"/>
      <c r="EL483" s="26"/>
      <c r="EM483" s="26"/>
      <c r="EN483" s="26"/>
      <c r="EO483" s="26"/>
      <c r="EP483" s="26"/>
      <c r="EQ483" s="26"/>
      <c r="ER483" s="26"/>
      <c r="ES483" s="26"/>
      <c r="ET483" s="26"/>
      <c r="EU483" s="26"/>
      <c r="EV483" s="26"/>
      <c r="EW483" s="26"/>
      <c r="EX483" s="26"/>
      <c r="EY483" s="26"/>
      <c r="EZ483" s="26"/>
      <c r="FA483" s="26"/>
      <c r="FB483" s="26"/>
      <c r="FC483" s="26"/>
      <c r="FD483" s="26"/>
      <c r="FE483" s="26"/>
      <c r="FF483" s="26"/>
      <c r="FG483" s="26"/>
      <c r="FH483" s="26"/>
      <c r="FI483" s="26"/>
      <c r="FJ483" s="26"/>
      <c r="FK483" s="26"/>
      <c r="FL483" s="26"/>
      <c r="FM483" s="26"/>
      <c r="FN483" s="26"/>
      <c r="FO483" s="26"/>
      <c r="FP483" s="26"/>
      <c r="FQ483" s="26"/>
      <c r="FR483" s="26"/>
      <c r="FS483" s="26"/>
      <c r="FT483" s="26"/>
      <c r="FU483" s="26"/>
      <c r="FV483" s="26"/>
      <c r="FW483" s="26"/>
      <c r="FX483" s="26"/>
      <c r="FY483" s="26"/>
      <c r="FZ483" s="26"/>
      <c r="GA483" s="26"/>
      <c r="GB483" s="26"/>
      <c r="GC483" s="26"/>
      <c r="GD483" s="26"/>
      <c r="GE483" s="26"/>
      <c r="GF483" s="26"/>
      <c r="GG483" s="26"/>
      <c r="GH483" s="26"/>
      <c r="GI483" s="26"/>
      <c r="GJ483" s="26"/>
      <c r="GK483" s="26"/>
      <c r="GL483" s="26"/>
      <c r="GM483" s="26"/>
      <c r="GN483" s="26"/>
      <c r="GO483" s="26"/>
      <c r="GP483" s="26"/>
      <c r="GQ483" s="26"/>
      <c r="GR483" s="26"/>
      <c r="GS483" s="26"/>
      <c r="GT483" s="26"/>
      <c r="GU483" s="26"/>
      <c r="GV483" s="26"/>
      <c r="GW483" s="26"/>
      <c r="GX483" s="26"/>
      <c r="GY483" s="26"/>
      <c r="GZ483" s="26"/>
      <c r="HA483" s="26"/>
      <c r="HB483" s="26"/>
      <c r="HC483" s="26"/>
      <c r="HD483" s="26"/>
      <c r="HE483" s="26"/>
      <c r="HF483" s="26"/>
      <c r="HG483" s="26"/>
      <c r="HH483" s="26"/>
      <c r="HI483" s="26"/>
      <c r="HJ483" s="26"/>
      <c r="HK483" s="26"/>
      <c r="HL483" s="26"/>
      <c r="HM483" s="26"/>
      <c r="HN483" s="26"/>
      <c r="HO483" s="26"/>
      <c r="HP483" s="26"/>
      <c r="HQ483" s="26"/>
      <c r="HR483" s="26"/>
      <c r="HS483" s="26"/>
      <c r="HT483" s="26"/>
      <c r="HU483" s="26"/>
      <c r="HV483" s="26"/>
      <c r="HW483" s="26"/>
      <c r="HX483" s="26"/>
      <c r="HY483" s="26"/>
      <c r="HZ483" s="26"/>
      <c r="IA483" s="26"/>
      <c r="IB483" s="26"/>
      <c r="IC483" s="26"/>
      <c r="ID483" s="26"/>
      <c r="IE483" s="26"/>
      <c r="IF483" s="26"/>
      <c r="IG483" s="26"/>
      <c r="IH483" s="26"/>
      <c r="II483" s="26"/>
      <c r="IJ483" s="26"/>
      <c r="IK483" s="26"/>
      <c r="IL483" s="26"/>
      <c r="IM483" s="26"/>
      <c r="IN483" s="26"/>
      <c r="IO483" s="26"/>
      <c r="IP483" s="26"/>
      <c r="IQ483" s="26"/>
      <c r="IR483" s="26"/>
      <c r="IS483" s="26"/>
      <c r="IT483" s="26"/>
      <c r="IU483" s="26"/>
      <c r="IV483" s="26"/>
    </row>
    <row r="484" spans="1:256" ht="12.75" customHeight="1" x14ac:dyDescent="0.25">
      <c r="A484" s="26"/>
      <c r="B484" s="26"/>
      <c r="C484" s="296"/>
      <c r="D484" s="363"/>
      <c r="E484" s="364"/>
      <c r="F484" s="364"/>
      <c r="G484" s="364"/>
      <c r="H484" s="364"/>
      <c r="I484" s="364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  <c r="DY484" s="26"/>
      <c r="DZ484" s="26"/>
      <c r="EA484" s="26"/>
      <c r="EB484" s="26"/>
      <c r="EC484" s="26"/>
      <c r="ED484" s="26"/>
      <c r="EE484" s="26"/>
      <c r="EF484" s="26"/>
      <c r="EG484" s="26"/>
      <c r="EH484" s="26"/>
      <c r="EI484" s="26"/>
      <c r="EJ484" s="26"/>
      <c r="EK484" s="26"/>
      <c r="EL484" s="26"/>
      <c r="EM484" s="26"/>
      <c r="EN484" s="26"/>
      <c r="EO484" s="26"/>
      <c r="EP484" s="26"/>
      <c r="EQ484" s="26"/>
      <c r="ER484" s="26"/>
      <c r="ES484" s="26"/>
      <c r="ET484" s="26"/>
      <c r="EU484" s="26"/>
      <c r="EV484" s="26"/>
      <c r="EW484" s="26"/>
      <c r="EX484" s="26"/>
      <c r="EY484" s="26"/>
      <c r="EZ484" s="26"/>
      <c r="FA484" s="26"/>
      <c r="FB484" s="26"/>
      <c r="FC484" s="26"/>
      <c r="FD484" s="26"/>
      <c r="FE484" s="26"/>
      <c r="FF484" s="26"/>
      <c r="FG484" s="26"/>
      <c r="FH484" s="26"/>
      <c r="FI484" s="26"/>
      <c r="FJ484" s="26"/>
      <c r="FK484" s="26"/>
      <c r="FL484" s="26"/>
      <c r="FM484" s="26"/>
      <c r="FN484" s="26"/>
      <c r="FO484" s="26"/>
      <c r="FP484" s="26"/>
      <c r="FQ484" s="26"/>
      <c r="FR484" s="26"/>
      <c r="FS484" s="26"/>
      <c r="FT484" s="26"/>
      <c r="FU484" s="26"/>
      <c r="FV484" s="26"/>
      <c r="FW484" s="26"/>
      <c r="FX484" s="26"/>
      <c r="FY484" s="26"/>
      <c r="FZ484" s="26"/>
      <c r="GA484" s="26"/>
      <c r="GB484" s="26"/>
      <c r="GC484" s="26"/>
      <c r="GD484" s="26"/>
      <c r="GE484" s="26"/>
      <c r="GF484" s="26"/>
      <c r="GG484" s="26"/>
      <c r="GH484" s="26"/>
      <c r="GI484" s="26"/>
      <c r="GJ484" s="26"/>
      <c r="GK484" s="26"/>
      <c r="GL484" s="26"/>
      <c r="GM484" s="26"/>
      <c r="GN484" s="26"/>
      <c r="GO484" s="26"/>
      <c r="GP484" s="26"/>
      <c r="GQ484" s="26"/>
      <c r="GR484" s="26"/>
      <c r="GS484" s="26"/>
      <c r="GT484" s="26"/>
      <c r="GU484" s="26"/>
      <c r="GV484" s="26"/>
      <c r="GW484" s="26"/>
      <c r="GX484" s="26"/>
      <c r="GY484" s="26"/>
      <c r="GZ484" s="26"/>
      <c r="HA484" s="26"/>
      <c r="HB484" s="26"/>
      <c r="HC484" s="26"/>
      <c r="HD484" s="26"/>
      <c r="HE484" s="26"/>
      <c r="HF484" s="26"/>
      <c r="HG484" s="26"/>
      <c r="HH484" s="26"/>
      <c r="HI484" s="26"/>
      <c r="HJ484" s="26"/>
      <c r="HK484" s="26"/>
      <c r="HL484" s="26"/>
      <c r="HM484" s="26"/>
      <c r="HN484" s="26"/>
      <c r="HO484" s="26"/>
      <c r="HP484" s="26"/>
      <c r="HQ484" s="26"/>
      <c r="HR484" s="26"/>
      <c r="HS484" s="26"/>
      <c r="HT484" s="26"/>
      <c r="HU484" s="26"/>
      <c r="HV484" s="26"/>
      <c r="HW484" s="26"/>
      <c r="HX484" s="26"/>
      <c r="HY484" s="26"/>
      <c r="HZ484" s="26"/>
      <c r="IA484" s="26"/>
      <c r="IB484" s="26"/>
      <c r="IC484" s="26"/>
      <c r="ID484" s="26"/>
      <c r="IE484" s="26"/>
      <c r="IF484" s="26"/>
      <c r="IG484" s="26"/>
      <c r="IH484" s="26"/>
      <c r="II484" s="26"/>
      <c r="IJ484" s="26"/>
      <c r="IK484" s="26"/>
      <c r="IL484" s="26"/>
      <c r="IM484" s="26"/>
      <c r="IN484" s="26"/>
      <c r="IO484" s="26"/>
      <c r="IP484" s="26"/>
      <c r="IQ484" s="26"/>
      <c r="IR484" s="26"/>
      <c r="IS484" s="26"/>
      <c r="IT484" s="26"/>
      <c r="IU484" s="26"/>
      <c r="IV484" s="26"/>
    </row>
    <row r="485" spans="1:256" ht="12.75" customHeight="1" x14ac:dyDescent="0.25">
      <c r="A485" s="26"/>
      <c r="B485" s="26"/>
      <c r="C485" s="296"/>
      <c r="D485" s="363"/>
      <c r="E485" s="364"/>
      <c r="F485" s="364"/>
      <c r="G485" s="364"/>
      <c r="H485" s="364"/>
      <c r="I485" s="364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  <c r="DY485" s="26"/>
      <c r="DZ485" s="26"/>
      <c r="EA485" s="26"/>
      <c r="EB485" s="26"/>
      <c r="EC485" s="26"/>
      <c r="ED485" s="26"/>
      <c r="EE485" s="26"/>
      <c r="EF485" s="26"/>
      <c r="EG485" s="26"/>
      <c r="EH485" s="26"/>
      <c r="EI485" s="26"/>
      <c r="EJ485" s="26"/>
      <c r="EK485" s="26"/>
      <c r="EL485" s="26"/>
      <c r="EM485" s="26"/>
      <c r="EN485" s="26"/>
      <c r="EO485" s="26"/>
      <c r="EP485" s="26"/>
      <c r="EQ485" s="26"/>
      <c r="ER485" s="26"/>
      <c r="ES485" s="26"/>
      <c r="ET485" s="26"/>
      <c r="EU485" s="26"/>
      <c r="EV485" s="26"/>
      <c r="EW485" s="26"/>
      <c r="EX485" s="26"/>
      <c r="EY485" s="26"/>
      <c r="EZ485" s="26"/>
      <c r="FA485" s="26"/>
      <c r="FB485" s="26"/>
      <c r="FC485" s="26"/>
      <c r="FD485" s="26"/>
      <c r="FE485" s="26"/>
      <c r="FF485" s="26"/>
      <c r="FG485" s="26"/>
      <c r="FH485" s="26"/>
      <c r="FI485" s="26"/>
      <c r="FJ485" s="26"/>
      <c r="FK485" s="26"/>
      <c r="FL485" s="26"/>
      <c r="FM485" s="26"/>
      <c r="FN485" s="26"/>
      <c r="FO485" s="26"/>
      <c r="FP485" s="26"/>
      <c r="FQ485" s="26"/>
      <c r="FR485" s="26"/>
      <c r="FS485" s="26"/>
      <c r="FT485" s="26"/>
      <c r="FU485" s="26"/>
      <c r="FV485" s="26"/>
      <c r="FW485" s="26"/>
      <c r="FX485" s="26"/>
      <c r="FY485" s="26"/>
      <c r="FZ485" s="26"/>
      <c r="GA485" s="26"/>
      <c r="GB485" s="26"/>
      <c r="GC485" s="26"/>
      <c r="GD485" s="26"/>
      <c r="GE485" s="26"/>
      <c r="GF485" s="26"/>
      <c r="GG485" s="26"/>
      <c r="GH485" s="26"/>
      <c r="GI485" s="26"/>
      <c r="GJ485" s="26"/>
      <c r="GK485" s="26"/>
      <c r="GL485" s="26"/>
      <c r="GM485" s="26"/>
      <c r="GN485" s="26"/>
      <c r="GO485" s="26"/>
      <c r="GP485" s="26"/>
      <c r="GQ485" s="26"/>
      <c r="GR485" s="26"/>
      <c r="GS485" s="26"/>
      <c r="GT485" s="26"/>
      <c r="GU485" s="26"/>
      <c r="GV485" s="26"/>
      <c r="GW485" s="26"/>
      <c r="GX485" s="26"/>
      <c r="GY485" s="26"/>
      <c r="GZ485" s="26"/>
      <c r="HA485" s="26"/>
      <c r="HB485" s="26"/>
      <c r="HC485" s="26"/>
      <c r="HD485" s="26"/>
      <c r="HE485" s="26"/>
      <c r="HF485" s="26"/>
      <c r="HG485" s="26"/>
      <c r="HH485" s="26"/>
      <c r="HI485" s="26"/>
      <c r="HJ485" s="26"/>
      <c r="HK485" s="26"/>
      <c r="HL485" s="26"/>
      <c r="HM485" s="26"/>
      <c r="HN485" s="26"/>
      <c r="HO485" s="26"/>
      <c r="HP485" s="26"/>
      <c r="HQ485" s="26"/>
      <c r="HR485" s="26"/>
      <c r="HS485" s="26"/>
      <c r="HT485" s="26"/>
      <c r="HU485" s="26"/>
      <c r="HV485" s="26"/>
      <c r="HW485" s="26"/>
      <c r="HX485" s="26"/>
      <c r="HY485" s="26"/>
      <c r="HZ485" s="26"/>
      <c r="IA485" s="26"/>
      <c r="IB485" s="26"/>
      <c r="IC485" s="26"/>
      <c r="ID485" s="26"/>
      <c r="IE485" s="26"/>
      <c r="IF485" s="26"/>
      <c r="IG485" s="26"/>
      <c r="IH485" s="26"/>
      <c r="II485" s="26"/>
      <c r="IJ485" s="26"/>
      <c r="IK485" s="26"/>
      <c r="IL485" s="26"/>
      <c r="IM485" s="26"/>
      <c r="IN485" s="26"/>
      <c r="IO485" s="26"/>
      <c r="IP485" s="26"/>
      <c r="IQ485" s="26"/>
      <c r="IR485" s="26"/>
      <c r="IS485" s="26"/>
      <c r="IT485" s="26"/>
      <c r="IU485" s="26"/>
      <c r="IV485" s="26"/>
    </row>
    <row r="486" spans="1:256" ht="12.75" customHeight="1" x14ac:dyDescent="0.25">
      <c r="A486" s="26"/>
      <c r="B486" s="26"/>
      <c r="C486" s="296"/>
      <c r="D486" s="363"/>
      <c r="E486" s="364"/>
      <c r="F486" s="364"/>
      <c r="G486" s="364"/>
      <c r="H486" s="364"/>
      <c r="I486" s="364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  <c r="DY486" s="26"/>
      <c r="DZ486" s="26"/>
      <c r="EA486" s="26"/>
      <c r="EB486" s="26"/>
      <c r="EC486" s="26"/>
      <c r="ED486" s="26"/>
      <c r="EE486" s="26"/>
      <c r="EF486" s="26"/>
      <c r="EG486" s="26"/>
      <c r="EH486" s="26"/>
      <c r="EI486" s="26"/>
      <c r="EJ486" s="26"/>
      <c r="EK486" s="26"/>
      <c r="EL486" s="26"/>
      <c r="EM486" s="26"/>
      <c r="EN486" s="26"/>
      <c r="EO486" s="26"/>
      <c r="EP486" s="26"/>
      <c r="EQ486" s="26"/>
      <c r="ER486" s="26"/>
      <c r="ES486" s="26"/>
      <c r="ET486" s="26"/>
      <c r="EU486" s="26"/>
      <c r="EV486" s="26"/>
      <c r="EW486" s="26"/>
      <c r="EX486" s="26"/>
      <c r="EY486" s="26"/>
      <c r="EZ486" s="26"/>
      <c r="FA486" s="26"/>
      <c r="FB486" s="26"/>
      <c r="FC486" s="26"/>
      <c r="FD486" s="26"/>
      <c r="FE486" s="26"/>
      <c r="FF486" s="26"/>
      <c r="FG486" s="26"/>
      <c r="FH486" s="26"/>
      <c r="FI486" s="26"/>
      <c r="FJ486" s="26"/>
      <c r="FK486" s="26"/>
      <c r="FL486" s="26"/>
      <c r="FM486" s="26"/>
      <c r="FN486" s="26"/>
      <c r="FO486" s="26"/>
      <c r="FP486" s="26"/>
      <c r="FQ486" s="26"/>
      <c r="FR486" s="26"/>
      <c r="FS486" s="26"/>
      <c r="FT486" s="26"/>
      <c r="FU486" s="26"/>
      <c r="FV486" s="26"/>
      <c r="FW486" s="26"/>
      <c r="FX486" s="26"/>
      <c r="FY486" s="26"/>
      <c r="FZ486" s="26"/>
      <c r="GA486" s="26"/>
      <c r="GB486" s="26"/>
      <c r="GC486" s="26"/>
      <c r="GD486" s="26"/>
      <c r="GE486" s="26"/>
      <c r="GF486" s="26"/>
      <c r="GG486" s="26"/>
      <c r="GH486" s="26"/>
      <c r="GI486" s="26"/>
      <c r="GJ486" s="26"/>
      <c r="GK486" s="26"/>
      <c r="GL486" s="26"/>
      <c r="GM486" s="26"/>
      <c r="GN486" s="26"/>
      <c r="GO486" s="26"/>
      <c r="GP486" s="26"/>
      <c r="GQ486" s="26"/>
      <c r="GR486" s="26"/>
      <c r="GS486" s="26"/>
      <c r="GT486" s="26"/>
      <c r="GU486" s="26"/>
      <c r="GV486" s="26"/>
      <c r="GW486" s="26"/>
      <c r="GX486" s="26"/>
      <c r="GY486" s="26"/>
      <c r="GZ486" s="26"/>
      <c r="HA486" s="26"/>
      <c r="HB486" s="26"/>
      <c r="HC486" s="26"/>
      <c r="HD486" s="26"/>
      <c r="HE486" s="26"/>
      <c r="HF486" s="26"/>
      <c r="HG486" s="26"/>
      <c r="HH486" s="26"/>
      <c r="HI486" s="26"/>
      <c r="HJ486" s="26"/>
      <c r="HK486" s="26"/>
      <c r="HL486" s="26"/>
      <c r="HM486" s="26"/>
      <c r="HN486" s="26"/>
      <c r="HO486" s="26"/>
      <c r="HP486" s="26"/>
      <c r="HQ486" s="26"/>
      <c r="HR486" s="26"/>
      <c r="HS486" s="26"/>
      <c r="HT486" s="26"/>
      <c r="HU486" s="26"/>
      <c r="HV486" s="26"/>
      <c r="HW486" s="26"/>
      <c r="HX486" s="26"/>
      <c r="HY486" s="26"/>
      <c r="HZ486" s="26"/>
      <c r="IA486" s="26"/>
      <c r="IB486" s="26"/>
      <c r="IC486" s="26"/>
      <c r="ID486" s="26"/>
      <c r="IE486" s="26"/>
      <c r="IF486" s="26"/>
      <c r="IG486" s="26"/>
      <c r="IH486" s="26"/>
      <c r="II486" s="26"/>
      <c r="IJ486" s="26"/>
      <c r="IK486" s="26"/>
      <c r="IL486" s="26"/>
      <c r="IM486" s="26"/>
      <c r="IN486" s="26"/>
      <c r="IO486" s="26"/>
      <c r="IP486" s="26"/>
      <c r="IQ486" s="26"/>
      <c r="IR486" s="26"/>
      <c r="IS486" s="26"/>
      <c r="IT486" s="26"/>
      <c r="IU486" s="26"/>
      <c r="IV486" s="26"/>
    </row>
    <row r="487" spans="1:256" ht="12.75" customHeight="1" x14ac:dyDescent="0.25">
      <c r="A487" s="26"/>
      <c r="B487" s="26"/>
      <c r="C487" s="296"/>
      <c r="D487" s="363"/>
      <c r="E487" s="364"/>
      <c r="F487" s="364"/>
      <c r="G487" s="364"/>
      <c r="H487" s="364"/>
      <c r="I487" s="364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  <c r="DY487" s="26"/>
      <c r="DZ487" s="26"/>
      <c r="EA487" s="26"/>
      <c r="EB487" s="26"/>
      <c r="EC487" s="26"/>
      <c r="ED487" s="26"/>
      <c r="EE487" s="26"/>
      <c r="EF487" s="26"/>
      <c r="EG487" s="26"/>
      <c r="EH487" s="26"/>
      <c r="EI487" s="26"/>
      <c r="EJ487" s="26"/>
      <c r="EK487" s="26"/>
      <c r="EL487" s="26"/>
      <c r="EM487" s="26"/>
      <c r="EN487" s="26"/>
      <c r="EO487" s="26"/>
      <c r="EP487" s="26"/>
      <c r="EQ487" s="26"/>
      <c r="ER487" s="26"/>
      <c r="ES487" s="26"/>
      <c r="ET487" s="26"/>
      <c r="EU487" s="26"/>
      <c r="EV487" s="26"/>
      <c r="EW487" s="26"/>
      <c r="EX487" s="26"/>
      <c r="EY487" s="26"/>
      <c r="EZ487" s="26"/>
      <c r="FA487" s="26"/>
      <c r="FB487" s="26"/>
      <c r="FC487" s="26"/>
      <c r="FD487" s="26"/>
      <c r="FE487" s="26"/>
      <c r="FF487" s="26"/>
      <c r="FG487" s="26"/>
      <c r="FH487" s="26"/>
      <c r="FI487" s="26"/>
      <c r="FJ487" s="26"/>
      <c r="FK487" s="26"/>
      <c r="FL487" s="26"/>
      <c r="FM487" s="26"/>
      <c r="FN487" s="26"/>
      <c r="FO487" s="26"/>
      <c r="FP487" s="26"/>
      <c r="FQ487" s="26"/>
      <c r="FR487" s="26"/>
      <c r="FS487" s="26"/>
      <c r="FT487" s="26"/>
      <c r="FU487" s="26"/>
      <c r="FV487" s="26"/>
      <c r="FW487" s="26"/>
      <c r="FX487" s="26"/>
      <c r="FY487" s="26"/>
      <c r="FZ487" s="26"/>
      <c r="GA487" s="26"/>
      <c r="GB487" s="26"/>
      <c r="GC487" s="26"/>
      <c r="GD487" s="26"/>
      <c r="GE487" s="26"/>
      <c r="GF487" s="26"/>
      <c r="GG487" s="26"/>
      <c r="GH487" s="26"/>
      <c r="GI487" s="26"/>
      <c r="GJ487" s="26"/>
      <c r="GK487" s="26"/>
      <c r="GL487" s="26"/>
      <c r="GM487" s="26"/>
      <c r="GN487" s="26"/>
      <c r="GO487" s="26"/>
      <c r="GP487" s="26"/>
      <c r="GQ487" s="26"/>
      <c r="GR487" s="26"/>
      <c r="GS487" s="26"/>
      <c r="GT487" s="26"/>
      <c r="GU487" s="26"/>
      <c r="GV487" s="26"/>
      <c r="GW487" s="26"/>
      <c r="GX487" s="26"/>
      <c r="GY487" s="26"/>
      <c r="GZ487" s="26"/>
      <c r="HA487" s="26"/>
      <c r="HB487" s="26"/>
      <c r="HC487" s="26"/>
      <c r="HD487" s="26"/>
      <c r="HE487" s="26"/>
      <c r="HF487" s="26"/>
      <c r="HG487" s="26"/>
      <c r="HH487" s="26"/>
      <c r="HI487" s="26"/>
      <c r="HJ487" s="26"/>
      <c r="HK487" s="26"/>
      <c r="HL487" s="26"/>
      <c r="HM487" s="26"/>
      <c r="HN487" s="26"/>
      <c r="HO487" s="26"/>
      <c r="HP487" s="26"/>
      <c r="HQ487" s="26"/>
      <c r="HR487" s="26"/>
      <c r="HS487" s="26"/>
      <c r="HT487" s="26"/>
      <c r="HU487" s="26"/>
      <c r="HV487" s="26"/>
      <c r="HW487" s="26"/>
      <c r="HX487" s="26"/>
      <c r="HY487" s="26"/>
      <c r="HZ487" s="26"/>
      <c r="IA487" s="26"/>
      <c r="IB487" s="26"/>
      <c r="IC487" s="26"/>
      <c r="ID487" s="26"/>
      <c r="IE487" s="26"/>
      <c r="IF487" s="26"/>
      <c r="IG487" s="26"/>
      <c r="IH487" s="26"/>
      <c r="II487" s="26"/>
      <c r="IJ487" s="26"/>
      <c r="IK487" s="26"/>
      <c r="IL487" s="26"/>
      <c r="IM487" s="26"/>
      <c r="IN487" s="26"/>
      <c r="IO487" s="26"/>
      <c r="IP487" s="26"/>
      <c r="IQ487" s="26"/>
      <c r="IR487" s="26"/>
      <c r="IS487" s="26"/>
      <c r="IT487" s="26"/>
      <c r="IU487" s="26"/>
      <c r="IV487" s="26"/>
    </row>
    <row r="488" spans="1:256" ht="12.75" customHeight="1" x14ac:dyDescent="0.25">
      <c r="A488" s="26"/>
      <c r="B488" s="26"/>
      <c r="C488" s="296"/>
      <c r="D488" s="363"/>
      <c r="E488" s="364"/>
      <c r="F488" s="364"/>
      <c r="G488" s="364"/>
      <c r="H488" s="364"/>
      <c r="I488" s="364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  <c r="DY488" s="26"/>
      <c r="DZ488" s="26"/>
      <c r="EA488" s="26"/>
      <c r="EB488" s="26"/>
      <c r="EC488" s="26"/>
      <c r="ED488" s="26"/>
      <c r="EE488" s="26"/>
      <c r="EF488" s="26"/>
      <c r="EG488" s="26"/>
      <c r="EH488" s="26"/>
      <c r="EI488" s="26"/>
      <c r="EJ488" s="26"/>
      <c r="EK488" s="26"/>
      <c r="EL488" s="26"/>
      <c r="EM488" s="26"/>
      <c r="EN488" s="26"/>
      <c r="EO488" s="26"/>
      <c r="EP488" s="26"/>
      <c r="EQ488" s="26"/>
      <c r="ER488" s="26"/>
      <c r="ES488" s="26"/>
      <c r="ET488" s="26"/>
      <c r="EU488" s="26"/>
      <c r="EV488" s="26"/>
      <c r="EW488" s="26"/>
      <c r="EX488" s="26"/>
      <c r="EY488" s="26"/>
      <c r="EZ488" s="26"/>
      <c r="FA488" s="26"/>
      <c r="FB488" s="26"/>
      <c r="FC488" s="26"/>
      <c r="FD488" s="26"/>
      <c r="FE488" s="26"/>
      <c r="FF488" s="26"/>
      <c r="FG488" s="26"/>
      <c r="FH488" s="26"/>
      <c r="FI488" s="26"/>
      <c r="FJ488" s="26"/>
      <c r="FK488" s="26"/>
      <c r="FL488" s="26"/>
      <c r="FM488" s="26"/>
      <c r="FN488" s="26"/>
      <c r="FO488" s="26"/>
      <c r="FP488" s="26"/>
      <c r="FQ488" s="26"/>
      <c r="FR488" s="26"/>
      <c r="FS488" s="26"/>
      <c r="FT488" s="26"/>
      <c r="FU488" s="26"/>
      <c r="FV488" s="26"/>
      <c r="FW488" s="26"/>
      <c r="FX488" s="26"/>
      <c r="FY488" s="26"/>
      <c r="FZ488" s="26"/>
      <c r="GA488" s="26"/>
      <c r="GB488" s="26"/>
      <c r="GC488" s="26"/>
      <c r="GD488" s="26"/>
      <c r="GE488" s="26"/>
      <c r="GF488" s="26"/>
      <c r="GG488" s="26"/>
      <c r="GH488" s="26"/>
      <c r="GI488" s="26"/>
      <c r="GJ488" s="26"/>
      <c r="GK488" s="26"/>
      <c r="GL488" s="26"/>
      <c r="GM488" s="26"/>
      <c r="GN488" s="26"/>
      <c r="GO488" s="26"/>
      <c r="GP488" s="26"/>
      <c r="GQ488" s="26"/>
      <c r="GR488" s="26"/>
      <c r="GS488" s="26"/>
      <c r="GT488" s="26"/>
      <c r="GU488" s="26"/>
      <c r="GV488" s="26"/>
      <c r="GW488" s="26"/>
      <c r="GX488" s="26"/>
      <c r="GY488" s="26"/>
      <c r="GZ488" s="26"/>
      <c r="HA488" s="26"/>
      <c r="HB488" s="26"/>
      <c r="HC488" s="26"/>
      <c r="HD488" s="26"/>
      <c r="HE488" s="26"/>
      <c r="HF488" s="26"/>
      <c r="HG488" s="26"/>
      <c r="HH488" s="26"/>
      <c r="HI488" s="26"/>
      <c r="HJ488" s="26"/>
      <c r="HK488" s="26"/>
      <c r="HL488" s="26"/>
      <c r="HM488" s="26"/>
      <c r="HN488" s="26"/>
      <c r="HO488" s="26"/>
      <c r="HP488" s="26"/>
      <c r="HQ488" s="26"/>
      <c r="HR488" s="26"/>
      <c r="HS488" s="26"/>
      <c r="HT488" s="26"/>
      <c r="HU488" s="26"/>
      <c r="HV488" s="26"/>
      <c r="HW488" s="26"/>
      <c r="HX488" s="26"/>
      <c r="HY488" s="26"/>
      <c r="HZ488" s="26"/>
      <c r="IA488" s="26"/>
      <c r="IB488" s="26"/>
      <c r="IC488" s="26"/>
      <c r="ID488" s="26"/>
      <c r="IE488" s="26"/>
      <c r="IF488" s="26"/>
      <c r="IG488" s="26"/>
      <c r="IH488" s="26"/>
      <c r="II488" s="26"/>
      <c r="IJ488" s="26"/>
      <c r="IK488" s="26"/>
      <c r="IL488" s="26"/>
      <c r="IM488" s="26"/>
      <c r="IN488" s="26"/>
      <c r="IO488" s="26"/>
      <c r="IP488" s="26"/>
      <c r="IQ488" s="26"/>
      <c r="IR488" s="26"/>
      <c r="IS488" s="26"/>
      <c r="IT488" s="26"/>
      <c r="IU488" s="26"/>
      <c r="IV488" s="26"/>
    </row>
    <row r="489" spans="1:256" ht="12.75" customHeight="1" x14ac:dyDescent="0.25">
      <c r="A489" s="26"/>
      <c r="B489" s="26"/>
      <c r="C489" s="296"/>
      <c r="D489" s="363"/>
      <c r="E489" s="364"/>
      <c r="F489" s="364"/>
      <c r="G489" s="364"/>
      <c r="H489" s="364"/>
      <c r="I489" s="364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  <c r="DY489" s="26"/>
      <c r="DZ489" s="26"/>
      <c r="EA489" s="26"/>
      <c r="EB489" s="26"/>
      <c r="EC489" s="26"/>
      <c r="ED489" s="26"/>
      <c r="EE489" s="26"/>
      <c r="EF489" s="26"/>
      <c r="EG489" s="26"/>
      <c r="EH489" s="26"/>
      <c r="EI489" s="26"/>
      <c r="EJ489" s="26"/>
      <c r="EK489" s="26"/>
      <c r="EL489" s="26"/>
      <c r="EM489" s="26"/>
      <c r="EN489" s="26"/>
      <c r="EO489" s="26"/>
      <c r="EP489" s="26"/>
      <c r="EQ489" s="26"/>
      <c r="ER489" s="26"/>
      <c r="ES489" s="26"/>
      <c r="ET489" s="26"/>
      <c r="EU489" s="26"/>
      <c r="EV489" s="26"/>
      <c r="EW489" s="26"/>
      <c r="EX489" s="26"/>
      <c r="EY489" s="26"/>
      <c r="EZ489" s="26"/>
      <c r="FA489" s="26"/>
      <c r="FB489" s="26"/>
      <c r="FC489" s="26"/>
      <c r="FD489" s="26"/>
      <c r="FE489" s="26"/>
      <c r="FF489" s="26"/>
      <c r="FG489" s="26"/>
      <c r="FH489" s="26"/>
      <c r="FI489" s="26"/>
      <c r="FJ489" s="26"/>
      <c r="FK489" s="26"/>
      <c r="FL489" s="26"/>
      <c r="FM489" s="26"/>
      <c r="FN489" s="26"/>
      <c r="FO489" s="26"/>
      <c r="FP489" s="26"/>
      <c r="FQ489" s="26"/>
      <c r="FR489" s="26"/>
      <c r="FS489" s="26"/>
      <c r="FT489" s="26"/>
      <c r="FU489" s="26"/>
      <c r="FV489" s="26"/>
      <c r="FW489" s="26"/>
      <c r="FX489" s="26"/>
      <c r="FY489" s="26"/>
      <c r="FZ489" s="26"/>
      <c r="GA489" s="26"/>
      <c r="GB489" s="26"/>
      <c r="GC489" s="26"/>
      <c r="GD489" s="26"/>
      <c r="GE489" s="26"/>
      <c r="GF489" s="26"/>
      <c r="GG489" s="26"/>
      <c r="GH489" s="26"/>
      <c r="GI489" s="26"/>
      <c r="GJ489" s="26"/>
      <c r="GK489" s="26"/>
      <c r="GL489" s="26"/>
      <c r="GM489" s="26"/>
      <c r="GN489" s="26"/>
      <c r="GO489" s="26"/>
      <c r="GP489" s="26"/>
      <c r="GQ489" s="26"/>
      <c r="GR489" s="26"/>
      <c r="GS489" s="26"/>
      <c r="GT489" s="26"/>
      <c r="GU489" s="26"/>
      <c r="GV489" s="26"/>
      <c r="GW489" s="26"/>
      <c r="GX489" s="26"/>
      <c r="GY489" s="26"/>
      <c r="GZ489" s="26"/>
      <c r="HA489" s="26"/>
      <c r="HB489" s="26"/>
      <c r="HC489" s="26"/>
      <c r="HD489" s="26"/>
      <c r="HE489" s="26"/>
      <c r="HF489" s="26"/>
      <c r="HG489" s="26"/>
      <c r="HH489" s="26"/>
      <c r="HI489" s="26"/>
      <c r="HJ489" s="26"/>
      <c r="HK489" s="26"/>
      <c r="HL489" s="26"/>
      <c r="HM489" s="26"/>
      <c r="HN489" s="26"/>
      <c r="HO489" s="26"/>
      <c r="HP489" s="26"/>
      <c r="HQ489" s="26"/>
      <c r="HR489" s="26"/>
      <c r="HS489" s="26"/>
      <c r="HT489" s="26"/>
      <c r="HU489" s="26"/>
      <c r="HV489" s="26"/>
      <c r="HW489" s="26"/>
      <c r="HX489" s="26"/>
      <c r="HY489" s="26"/>
      <c r="HZ489" s="26"/>
      <c r="IA489" s="26"/>
      <c r="IB489" s="26"/>
      <c r="IC489" s="26"/>
      <c r="ID489" s="26"/>
      <c r="IE489" s="26"/>
      <c r="IF489" s="26"/>
      <c r="IG489" s="26"/>
      <c r="IH489" s="26"/>
      <c r="II489" s="26"/>
      <c r="IJ489" s="26"/>
      <c r="IK489" s="26"/>
      <c r="IL489" s="26"/>
      <c r="IM489" s="26"/>
      <c r="IN489" s="26"/>
      <c r="IO489" s="26"/>
      <c r="IP489" s="26"/>
      <c r="IQ489" s="26"/>
      <c r="IR489" s="26"/>
      <c r="IS489" s="26"/>
      <c r="IT489" s="26"/>
      <c r="IU489" s="26"/>
      <c r="IV489" s="26"/>
    </row>
    <row r="490" spans="1:256" ht="12.75" customHeight="1" x14ac:dyDescent="0.25">
      <c r="A490" s="26"/>
      <c r="B490" s="26"/>
      <c r="C490" s="296"/>
      <c r="D490" s="363"/>
      <c r="E490" s="364"/>
      <c r="F490" s="364"/>
      <c r="G490" s="364"/>
      <c r="H490" s="364"/>
      <c r="I490" s="364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  <c r="DY490" s="26"/>
      <c r="DZ490" s="26"/>
      <c r="EA490" s="26"/>
      <c r="EB490" s="26"/>
      <c r="EC490" s="26"/>
      <c r="ED490" s="26"/>
      <c r="EE490" s="26"/>
      <c r="EF490" s="26"/>
      <c r="EG490" s="26"/>
      <c r="EH490" s="26"/>
      <c r="EI490" s="26"/>
      <c r="EJ490" s="26"/>
      <c r="EK490" s="26"/>
      <c r="EL490" s="26"/>
      <c r="EM490" s="26"/>
      <c r="EN490" s="26"/>
      <c r="EO490" s="26"/>
      <c r="EP490" s="26"/>
      <c r="EQ490" s="26"/>
      <c r="ER490" s="26"/>
      <c r="ES490" s="26"/>
      <c r="ET490" s="26"/>
      <c r="EU490" s="26"/>
      <c r="EV490" s="26"/>
      <c r="EW490" s="26"/>
      <c r="EX490" s="26"/>
      <c r="EY490" s="26"/>
      <c r="EZ490" s="26"/>
      <c r="FA490" s="26"/>
      <c r="FB490" s="26"/>
      <c r="FC490" s="26"/>
      <c r="FD490" s="26"/>
      <c r="FE490" s="26"/>
      <c r="FF490" s="26"/>
      <c r="FG490" s="26"/>
      <c r="FH490" s="26"/>
      <c r="FI490" s="26"/>
      <c r="FJ490" s="26"/>
      <c r="FK490" s="26"/>
      <c r="FL490" s="26"/>
      <c r="FM490" s="26"/>
      <c r="FN490" s="26"/>
      <c r="FO490" s="26"/>
      <c r="FP490" s="26"/>
      <c r="FQ490" s="26"/>
      <c r="FR490" s="26"/>
      <c r="FS490" s="26"/>
      <c r="FT490" s="26"/>
      <c r="FU490" s="26"/>
      <c r="FV490" s="26"/>
      <c r="FW490" s="26"/>
      <c r="FX490" s="26"/>
      <c r="FY490" s="26"/>
      <c r="FZ490" s="26"/>
      <c r="GA490" s="26"/>
      <c r="GB490" s="26"/>
      <c r="GC490" s="26"/>
      <c r="GD490" s="26"/>
      <c r="GE490" s="26"/>
      <c r="GF490" s="26"/>
      <c r="GG490" s="26"/>
      <c r="GH490" s="26"/>
      <c r="GI490" s="26"/>
      <c r="GJ490" s="26"/>
      <c r="GK490" s="26"/>
      <c r="GL490" s="26"/>
      <c r="GM490" s="26"/>
      <c r="GN490" s="26"/>
      <c r="GO490" s="26"/>
      <c r="GP490" s="26"/>
      <c r="GQ490" s="26"/>
      <c r="GR490" s="26"/>
      <c r="GS490" s="26"/>
      <c r="GT490" s="26"/>
      <c r="GU490" s="26"/>
      <c r="GV490" s="26"/>
      <c r="GW490" s="26"/>
      <c r="GX490" s="26"/>
      <c r="GY490" s="26"/>
      <c r="GZ490" s="26"/>
      <c r="HA490" s="26"/>
      <c r="HB490" s="26"/>
      <c r="HC490" s="26"/>
      <c r="HD490" s="26"/>
      <c r="HE490" s="26"/>
      <c r="HF490" s="26"/>
      <c r="HG490" s="26"/>
      <c r="HH490" s="26"/>
      <c r="HI490" s="26"/>
      <c r="HJ490" s="26"/>
      <c r="HK490" s="26"/>
      <c r="HL490" s="26"/>
      <c r="HM490" s="26"/>
      <c r="HN490" s="26"/>
      <c r="HO490" s="26"/>
      <c r="HP490" s="26"/>
      <c r="HQ490" s="26"/>
      <c r="HR490" s="26"/>
      <c r="HS490" s="26"/>
      <c r="HT490" s="26"/>
      <c r="HU490" s="26"/>
      <c r="HV490" s="26"/>
      <c r="HW490" s="26"/>
      <c r="HX490" s="26"/>
      <c r="HY490" s="26"/>
      <c r="HZ490" s="26"/>
      <c r="IA490" s="26"/>
      <c r="IB490" s="26"/>
      <c r="IC490" s="26"/>
      <c r="ID490" s="26"/>
      <c r="IE490" s="26"/>
      <c r="IF490" s="26"/>
      <c r="IG490" s="26"/>
      <c r="IH490" s="26"/>
      <c r="II490" s="26"/>
      <c r="IJ490" s="26"/>
      <c r="IK490" s="26"/>
      <c r="IL490" s="26"/>
      <c r="IM490" s="26"/>
      <c r="IN490" s="26"/>
      <c r="IO490" s="26"/>
      <c r="IP490" s="26"/>
      <c r="IQ490" s="26"/>
      <c r="IR490" s="26"/>
      <c r="IS490" s="26"/>
      <c r="IT490" s="26"/>
      <c r="IU490" s="26"/>
      <c r="IV490" s="26"/>
    </row>
    <row r="491" spans="1:256" ht="12.75" customHeight="1" x14ac:dyDescent="0.25">
      <c r="A491" s="26"/>
      <c r="B491" s="26"/>
      <c r="C491" s="296"/>
      <c r="D491" s="363"/>
      <c r="E491" s="364"/>
      <c r="F491" s="364"/>
      <c r="G491" s="364"/>
      <c r="H491" s="364"/>
      <c r="I491" s="364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  <c r="DY491" s="26"/>
      <c r="DZ491" s="26"/>
      <c r="EA491" s="26"/>
      <c r="EB491" s="26"/>
      <c r="EC491" s="26"/>
      <c r="ED491" s="26"/>
      <c r="EE491" s="26"/>
      <c r="EF491" s="26"/>
      <c r="EG491" s="26"/>
      <c r="EH491" s="26"/>
      <c r="EI491" s="26"/>
      <c r="EJ491" s="26"/>
      <c r="EK491" s="26"/>
      <c r="EL491" s="26"/>
      <c r="EM491" s="26"/>
      <c r="EN491" s="26"/>
      <c r="EO491" s="26"/>
      <c r="EP491" s="26"/>
      <c r="EQ491" s="26"/>
      <c r="ER491" s="26"/>
      <c r="ES491" s="26"/>
      <c r="ET491" s="26"/>
      <c r="EU491" s="26"/>
      <c r="EV491" s="26"/>
      <c r="EW491" s="26"/>
      <c r="EX491" s="26"/>
      <c r="EY491" s="26"/>
      <c r="EZ491" s="26"/>
      <c r="FA491" s="26"/>
      <c r="FB491" s="26"/>
      <c r="FC491" s="26"/>
      <c r="FD491" s="26"/>
      <c r="FE491" s="26"/>
      <c r="FF491" s="26"/>
      <c r="FG491" s="26"/>
      <c r="FH491" s="26"/>
      <c r="FI491" s="26"/>
      <c r="FJ491" s="26"/>
      <c r="FK491" s="26"/>
      <c r="FL491" s="26"/>
      <c r="FM491" s="26"/>
      <c r="FN491" s="26"/>
      <c r="FO491" s="26"/>
      <c r="FP491" s="26"/>
      <c r="FQ491" s="26"/>
      <c r="FR491" s="26"/>
      <c r="FS491" s="26"/>
      <c r="FT491" s="26"/>
      <c r="FU491" s="26"/>
      <c r="FV491" s="26"/>
      <c r="FW491" s="26"/>
      <c r="FX491" s="26"/>
      <c r="FY491" s="26"/>
      <c r="FZ491" s="26"/>
      <c r="GA491" s="26"/>
      <c r="GB491" s="26"/>
      <c r="GC491" s="26"/>
      <c r="GD491" s="26"/>
      <c r="GE491" s="26"/>
      <c r="GF491" s="26"/>
      <c r="GG491" s="26"/>
      <c r="GH491" s="26"/>
      <c r="GI491" s="26"/>
      <c r="GJ491" s="26"/>
      <c r="GK491" s="26"/>
      <c r="GL491" s="26"/>
      <c r="GM491" s="26"/>
      <c r="GN491" s="26"/>
      <c r="GO491" s="26"/>
      <c r="GP491" s="26"/>
      <c r="GQ491" s="26"/>
      <c r="GR491" s="26"/>
      <c r="GS491" s="26"/>
      <c r="GT491" s="26"/>
      <c r="GU491" s="26"/>
      <c r="GV491" s="26"/>
      <c r="GW491" s="26"/>
      <c r="GX491" s="26"/>
      <c r="GY491" s="26"/>
      <c r="GZ491" s="26"/>
      <c r="HA491" s="26"/>
      <c r="HB491" s="26"/>
      <c r="HC491" s="26"/>
      <c r="HD491" s="26"/>
      <c r="HE491" s="26"/>
      <c r="HF491" s="26"/>
      <c r="HG491" s="26"/>
      <c r="HH491" s="26"/>
      <c r="HI491" s="26"/>
      <c r="HJ491" s="26"/>
      <c r="HK491" s="26"/>
      <c r="HL491" s="26"/>
      <c r="HM491" s="26"/>
      <c r="HN491" s="26"/>
      <c r="HO491" s="26"/>
      <c r="HP491" s="26"/>
      <c r="HQ491" s="26"/>
      <c r="HR491" s="26"/>
      <c r="HS491" s="26"/>
      <c r="HT491" s="26"/>
      <c r="HU491" s="26"/>
      <c r="HV491" s="26"/>
      <c r="HW491" s="26"/>
      <c r="HX491" s="26"/>
      <c r="HY491" s="26"/>
      <c r="HZ491" s="26"/>
      <c r="IA491" s="26"/>
      <c r="IB491" s="26"/>
      <c r="IC491" s="26"/>
      <c r="ID491" s="26"/>
      <c r="IE491" s="26"/>
      <c r="IF491" s="26"/>
      <c r="IG491" s="26"/>
      <c r="IH491" s="26"/>
      <c r="II491" s="26"/>
      <c r="IJ491" s="26"/>
      <c r="IK491" s="26"/>
      <c r="IL491" s="26"/>
      <c r="IM491" s="26"/>
      <c r="IN491" s="26"/>
      <c r="IO491" s="26"/>
      <c r="IP491" s="26"/>
      <c r="IQ491" s="26"/>
      <c r="IR491" s="26"/>
      <c r="IS491" s="26"/>
      <c r="IT491" s="26"/>
      <c r="IU491" s="26"/>
      <c r="IV491" s="26"/>
    </row>
    <row r="492" spans="1:256" ht="12.75" customHeight="1" x14ac:dyDescent="0.25">
      <c r="A492" s="26"/>
      <c r="B492" s="26"/>
      <c r="C492" s="296"/>
      <c r="D492" s="363"/>
      <c r="E492" s="364"/>
      <c r="F492" s="364"/>
      <c r="G492" s="364"/>
      <c r="H492" s="364"/>
      <c r="I492" s="364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  <c r="DY492" s="26"/>
      <c r="DZ492" s="26"/>
      <c r="EA492" s="26"/>
      <c r="EB492" s="26"/>
      <c r="EC492" s="26"/>
      <c r="ED492" s="26"/>
      <c r="EE492" s="26"/>
      <c r="EF492" s="26"/>
      <c r="EG492" s="26"/>
      <c r="EH492" s="26"/>
      <c r="EI492" s="26"/>
      <c r="EJ492" s="26"/>
      <c r="EK492" s="26"/>
      <c r="EL492" s="26"/>
      <c r="EM492" s="26"/>
      <c r="EN492" s="26"/>
      <c r="EO492" s="26"/>
      <c r="EP492" s="26"/>
      <c r="EQ492" s="26"/>
      <c r="ER492" s="26"/>
      <c r="ES492" s="26"/>
      <c r="ET492" s="26"/>
      <c r="EU492" s="26"/>
      <c r="EV492" s="26"/>
      <c r="EW492" s="26"/>
      <c r="EX492" s="26"/>
      <c r="EY492" s="26"/>
      <c r="EZ492" s="26"/>
      <c r="FA492" s="26"/>
      <c r="FB492" s="26"/>
      <c r="FC492" s="26"/>
      <c r="FD492" s="26"/>
      <c r="FE492" s="26"/>
      <c r="FF492" s="26"/>
      <c r="FG492" s="26"/>
      <c r="FH492" s="26"/>
      <c r="FI492" s="26"/>
      <c r="FJ492" s="26"/>
      <c r="FK492" s="26"/>
      <c r="FL492" s="26"/>
      <c r="FM492" s="26"/>
      <c r="FN492" s="26"/>
      <c r="FO492" s="26"/>
      <c r="FP492" s="26"/>
      <c r="FQ492" s="26"/>
      <c r="FR492" s="26"/>
      <c r="FS492" s="26"/>
      <c r="FT492" s="26"/>
      <c r="FU492" s="26"/>
      <c r="FV492" s="26"/>
      <c r="FW492" s="26"/>
      <c r="FX492" s="26"/>
      <c r="FY492" s="26"/>
      <c r="FZ492" s="26"/>
      <c r="GA492" s="26"/>
      <c r="GB492" s="26"/>
      <c r="GC492" s="26"/>
      <c r="GD492" s="26"/>
      <c r="GE492" s="26"/>
      <c r="GF492" s="26"/>
      <c r="GG492" s="26"/>
      <c r="GH492" s="26"/>
      <c r="GI492" s="26"/>
      <c r="GJ492" s="26"/>
      <c r="GK492" s="26"/>
      <c r="GL492" s="26"/>
      <c r="GM492" s="26"/>
      <c r="GN492" s="26"/>
      <c r="GO492" s="26"/>
      <c r="GP492" s="26"/>
      <c r="GQ492" s="26"/>
      <c r="GR492" s="26"/>
      <c r="GS492" s="26"/>
      <c r="GT492" s="26"/>
      <c r="GU492" s="26"/>
      <c r="GV492" s="26"/>
      <c r="GW492" s="26"/>
      <c r="GX492" s="26"/>
      <c r="GY492" s="26"/>
      <c r="GZ492" s="26"/>
      <c r="HA492" s="26"/>
      <c r="HB492" s="26"/>
      <c r="HC492" s="26"/>
      <c r="HD492" s="26"/>
      <c r="HE492" s="26"/>
      <c r="HF492" s="26"/>
      <c r="HG492" s="26"/>
      <c r="HH492" s="26"/>
      <c r="HI492" s="26"/>
      <c r="HJ492" s="26"/>
      <c r="HK492" s="26"/>
      <c r="HL492" s="26"/>
      <c r="HM492" s="26"/>
      <c r="HN492" s="26"/>
      <c r="HO492" s="26"/>
      <c r="HP492" s="26"/>
      <c r="HQ492" s="26"/>
      <c r="HR492" s="26"/>
      <c r="HS492" s="26"/>
      <c r="HT492" s="26"/>
      <c r="HU492" s="26"/>
      <c r="HV492" s="26"/>
      <c r="HW492" s="26"/>
      <c r="HX492" s="26"/>
      <c r="HY492" s="26"/>
      <c r="HZ492" s="26"/>
      <c r="IA492" s="26"/>
      <c r="IB492" s="26"/>
      <c r="IC492" s="26"/>
      <c r="ID492" s="26"/>
      <c r="IE492" s="26"/>
      <c r="IF492" s="26"/>
      <c r="IG492" s="26"/>
      <c r="IH492" s="26"/>
      <c r="II492" s="26"/>
      <c r="IJ492" s="26"/>
      <c r="IK492" s="26"/>
      <c r="IL492" s="26"/>
      <c r="IM492" s="26"/>
      <c r="IN492" s="26"/>
      <c r="IO492" s="26"/>
      <c r="IP492" s="26"/>
      <c r="IQ492" s="26"/>
      <c r="IR492" s="26"/>
      <c r="IS492" s="26"/>
      <c r="IT492" s="26"/>
      <c r="IU492" s="26"/>
      <c r="IV492" s="26"/>
    </row>
    <row r="493" spans="1:256" ht="12.75" customHeight="1" x14ac:dyDescent="0.25">
      <c r="A493" s="26"/>
      <c r="B493" s="26"/>
      <c r="C493" s="296"/>
      <c r="D493" s="363"/>
      <c r="E493" s="364"/>
      <c r="F493" s="364"/>
      <c r="G493" s="364"/>
      <c r="H493" s="364"/>
      <c r="I493" s="364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  <c r="DY493" s="26"/>
      <c r="DZ493" s="26"/>
      <c r="EA493" s="26"/>
      <c r="EB493" s="26"/>
      <c r="EC493" s="26"/>
      <c r="ED493" s="26"/>
      <c r="EE493" s="26"/>
      <c r="EF493" s="26"/>
      <c r="EG493" s="26"/>
      <c r="EH493" s="26"/>
      <c r="EI493" s="26"/>
      <c r="EJ493" s="26"/>
      <c r="EK493" s="26"/>
      <c r="EL493" s="26"/>
      <c r="EM493" s="26"/>
      <c r="EN493" s="26"/>
      <c r="EO493" s="26"/>
      <c r="EP493" s="26"/>
      <c r="EQ493" s="26"/>
      <c r="ER493" s="26"/>
      <c r="ES493" s="26"/>
      <c r="ET493" s="26"/>
      <c r="EU493" s="26"/>
      <c r="EV493" s="26"/>
      <c r="EW493" s="26"/>
      <c r="EX493" s="26"/>
      <c r="EY493" s="26"/>
      <c r="EZ493" s="26"/>
      <c r="FA493" s="26"/>
      <c r="FB493" s="26"/>
      <c r="FC493" s="26"/>
      <c r="FD493" s="26"/>
      <c r="FE493" s="26"/>
      <c r="FF493" s="26"/>
      <c r="FG493" s="26"/>
      <c r="FH493" s="26"/>
      <c r="FI493" s="26"/>
      <c r="FJ493" s="26"/>
      <c r="FK493" s="26"/>
      <c r="FL493" s="26"/>
      <c r="FM493" s="26"/>
      <c r="FN493" s="26"/>
      <c r="FO493" s="26"/>
      <c r="FP493" s="26"/>
      <c r="FQ493" s="26"/>
      <c r="FR493" s="26"/>
      <c r="FS493" s="26"/>
      <c r="FT493" s="26"/>
      <c r="FU493" s="26"/>
      <c r="FV493" s="26"/>
      <c r="FW493" s="26"/>
      <c r="FX493" s="26"/>
      <c r="FY493" s="26"/>
      <c r="FZ493" s="26"/>
      <c r="GA493" s="26"/>
      <c r="GB493" s="26"/>
      <c r="GC493" s="26"/>
      <c r="GD493" s="26"/>
      <c r="GE493" s="26"/>
      <c r="GF493" s="26"/>
      <c r="GG493" s="26"/>
      <c r="GH493" s="26"/>
      <c r="GI493" s="26"/>
      <c r="GJ493" s="26"/>
      <c r="GK493" s="26"/>
      <c r="GL493" s="26"/>
      <c r="GM493" s="26"/>
      <c r="GN493" s="26"/>
      <c r="GO493" s="26"/>
      <c r="GP493" s="26"/>
      <c r="GQ493" s="26"/>
      <c r="GR493" s="26"/>
      <c r="GS493" s="26"/>
      <c r="GT493" s="26"/>
      <c r="GU493" s="26"/>
      <c r="GV493" s="26"/>
      <c r="GW493" s="26"/>
      <c r="GX493" s="26"/>
      <c r="GY493" s="26"/>
      <c r="GZ493" s="26"/>
      <c r="HA493" s="26"/>
      <c r="HB493" s="26"/>
      <c r="HC493" s="26"/>
      <c r="HD493" s="26"/>
      <c r="HE493" s="26"/>
      <c r="HF493" s="26"/>
      <c r="HG493" s="26"/>
      <c r="HH493" s="26"/>
      <c r="HI493" s="26"/>
      <c r="HJ493" s="26"/>
      <c r="HK493" s="26"/>
      <c r="HL493" s="26"/>
      <c r="HM493" s="26"/>
      <c r="HN493" s="26"/>
      <c r="HO493" s="26"/>
      <c r="HP493" s="26"/>
      <c r="HQ493" s="26"/>
      <c r="HR493" s="26"/>
      <c r="HS493" s="26"/>
      <c r="HT493" s="26"/>
      <c r="HU493" s="26"/>
      <c r="HV493" s="26"/>
      <c r="HW493" s="26"/>
      <c r="HX493" s="26"/>
      <c r="HY493" s="26"/>
      <c r="HZ493" s="26"/>
      <c r="IA493" s="26"/>
      <c r="IB493" s="26"/>
      <c r="IC493" s="26"/>
      <c r="ID493" s="26"/>
      <c r="IE493" s="26"/>
      <c r="IF493" s="26"/>
      <c r="IG493" s="26"/>
      <c r="IH493" s="26"/>
      <c r="II493" s="26"/>
      <c r="IJ493" s="26"/>
      <c r="IK493" s="26"/>
      <c r="IL493" s="26"/>
      <c r="IM493" s="26"/>
      <c r="IN493" s="26"/>
      <c r="IO493" s="26"/>
      <c r="IP493" s="26"/>
      <c r="IQ493" s="26"/>
      <c r="IR493" s="26"/>
      <c r="IS493" s="26"/>
      <c r="IT493" s="26"/>
      <c r="IU493" s="26"/>
      <c r="IV493" s="26"/>
    </row>
    <row r="494" spans="1:256" ht="12.75" customHeight="1" x14ac:dyDescent="0.25">
      <c r="A494" s="26"/>
      <c r="B494" s="26"/>
      <c r="C494" s="296"/>
      <c r="D494" s="363"/>
      <c r="E494" s="364"/>
      <c r="F494" s="364"/>
      <c r="G494" s="364"/>
      <c r="H494" s="364"/>
      <c r="I494" s="364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  <c r="DY494" s="26"/>
      <c r="DZ494" s="26"/>
      <c r="EA494" s="26"/>
      <c r="EB494" s="26"/>
      <c r="EC494" s="26"/>
      <c r="ED494" s="26"/>
      <c r="EE494" s="26"/>
      <c r="EF494" s="26"/>
      <c r="EG494" s="26"/>
      <c r="EH494" s="26"/>
      <c r="EI494" s="26"/>
      <c r="EJ494" s="26"/>
      <c r="EK494" s="26"/>
      <c r="EL494" s="26"/>
      <c r="EM494" s="26"/>
      <c r="EN494" s="26"/>
      <c r="EO494" s="26"/>
      <c r="EP494" s="26"/>
      <c r="EQ494" s="26"/>
      <c r="ER494" s="26"/>
      <c r="ES494" s="26"/>
      <c r="ET494" s="26"/>
      <c r="EU494" s="26"/>
      <c r="EV494" s="26"/>
      <c r="EW494" s="26"/>
      <c r="EX494" s="26"/>
      <c r="EY494" s="26"/>
      <c r="EZ494" s="26"/>
      <c r="FA494" s="26"/>
      <c r="FB494" s="26"/>
      <c r="FC494" s="26"/>
      <c r="FD494" s="26"/>
      <c r="FE494" s="26"/>
      <c r="FF494" s="26"/>
      <c r="FG494" s="26"/>
      <c r="FH494" s="26"/>
      <c r="FI494" s="26"/>
      <c r="FJ494" s="26"/>
      <c r="FK494" s="26"/>
      <c r="FL494" s="26"/>
      <c r="FM494" s="26"/>
      <c r="FN494" s="26"/>
      <c r="FO494" s="26"/>
      <c r="FP494" s="26"/>
      <c r="FQ494" s="26"/>
      <c r="FR494" s="26"/>
      <c r="FS494" s="26"/>
      <c r="FT494" s="26"/>
      <c r="FU494" s="26"/>
      <c r="FV494" s="26"/>
      <c r="FW494" s="26"/>
      <c r="FX494" s="26"/>
      <c r="FY494" s="26"/>
      <c r="FZ494" s="26"/>
      <c r="GA494" s="26"/>
      <c r="GB494" s="26"/>
      <c r="GC494" s="26"/>
      <c r="GD494" s="26"/>
      <c r="GE494" s="26"/>
      <c r="GF494" s="26"/>
      <c r="GG494" s="26"/>
      <c r="GH494" s="26"/>
      <c r="GI494" s="26"/>
      <c r="GJ494" s="26"/>
      <c r="GK494" s="26"/>
      <c r="GL494" s="26"/>
      <c r="GM494" s="26"/>
      <c r="GN494" s="26"/>
      <c r="GO494" s="26"/>
      <c r="GP494" s="26"/>
      <c r="GQ494" s="26"/>
      <c r="GR494" s="26"/>
      <c r="GS494" s="26"/>
      <c r="GT494" s="26"/>
      <c r="GU494" s="26"/>
      <c r="GV494" s="26"/>
      <c r="GW494" s="26"/>
      <c r="GX494" s="26"/>
      <c r="GY494" s="26"/>
      <c r="GZ494" s="26"/>
      <c r="HA494" s="26"/>
      <c r="HB494" s="26"/>
      <c r="HC494" s="26"/>
      <c r="HD494" s="26"/>
      <c r="HE494" s="26"/>
      <c r="HF494" s="26"/>
      <c r="HG494" s="26"/>
      <c r="HH494" s="26"/>
      <c r="HI494" s="26"/>
      <c r="HJ494" s="26"/>
      <c r="HK494" s="26"/>
      <c r="HL494" s="26"/>
      <c r="HM494" s="26"/>
      <c r="HN494" s="26"/>
      <c r="HO494" s="26"/>
      <c r="HP494" s="26"/>
      <c r="HQ494" s="26"/>
      <c r="HR494" s="26"/>
      <c r="HS494" s="26"/>
      <c r="HT494" s="26"/>
      <c r="HU494" s="26"/>
      <c r="HV494" s="26"/>
      <c r="HW494" s="26"/>
      <c r="HX494" s="26"/>
      <c r="HY494" s="26"/>
      <c r="HZ494" s="26"/>
      <c r="IA494" s="26"/>
      <c r="IB494" s="26"/>
      <c r="IC494" s="26"/>
      <c r="ID494" s="26"/>
      <c r="IE494" s="26"/>
      <c r="IF494" s="26"/>
      <c r="IG494" s="26"/>
      <c r="IH494" s="26"/>
      <c r="II494" s="26"/>
      <c r="IJ494" s="26"/>
      <c r="IK494" s="26"/>
      <c r="IL494" s="26"/>
      <c r="IM494" s="26"/>
      <c r="IN494" s="26"/>
      <c r="IO494" s="26"/>
      <c r="IP494" s="26"/>
      <c r="IQ494" s="26"/>
      <c r="IR494" s="26"/>
      <c r="IS494" s="26"/>
      <c r="IT494" s="26"/>
      <c r="IU494" s="26"/>
      <c r="IV494" s="26"/>
    </row>
    <row r="495" spans="1:256" ht="12.75" customHeight="1" x14ac:dyDescent="0.25">
      <c r="A495" s="26"/>
      <c r="B495" s="26"/>
      <c r="C495" s="296"/>
      <c r="D495" s="363"/>
      <c r="E495" s="364"/>
      <c r="F495" s="364"/>
      <c r="G495" s="364"/>
      <c r="H495" s="364"/>
      <c r="I495" s="364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  <c r="DY495" s="26"/>
      <c r="DZ495" s="26"/>
      <c r="EA495" s="26"/>
      <c r="EB495" s="26"/>
      <c r="EC495" s="26"/>
      <c r="ED495" s="26"/>
      <c r="EE495" s="26"/>
      <c r="EF495" s="26"/>
      <c r="EG495" s="26"/>
      <c r="EH495" s="26"/>
      <c r="EI495" s="26"/>
      <c r="EJ495" s="26"/>
      <c r="EK495" s="26"/>
      <c r="EL495" s="26"/>
      <c r="EM495" s="26"/>
      <c r="EN495" s="26"/>
      <c r="EO495" s="26"/>
      <c r="EP495" s="26"/>
      <c r="EQ495" s="26"/>
      <c r="ER495" s="26"/>
      <c r="ES495" s="26"/>
      <c r="ET495" s="26"/>
      <c r="EU495" s="26"/>
      <c r="EV495" s="26"/>
      <c r="EW495" s="26"/>
      <c r="EX495" s="26"/>
      <c r="EY495" s="26"/>
      <c r="EZ495" s="26"/>
      <c r="FA495" s="26"/>
      <c r="FB495" s="26"/>
      <c r="FC495" s="26"/>
      <c r="FD495" s="26"/>
      <c r="FE495" s="26"/>
      <c r="FF495" s="26"/>
      <c r="FG495" s="26"/>
      <c r="FH495" s="26"/>
      <c r="FI495" s="26"/>
      <c r="FJ495" s="26"/>
      <c r="FK495" s="26"/>
      <c r="FL495" s="26"/>
      <c r="FM495" s="26"/>
      <c r="FN495" s="26"/>
      <c r="FO495" s="26"/>
      <c r="FP495" s="26"/>
      <c r="FQ495" s="26"/>
      <c r="FR495" s="26"/>
      <c r="FS495" s="26"/>
      <c r="FT495" s="26"/>
      <c r="FU495" s="26"/>
      <c r="FV495" s="26"/>
      <c r="FW495" s="26"/>
      <c r="FX495" s="26"/>
      <c r="FY495" s="26"/>
      <c r="FZ495" s="26"/>
      <c r="GA495" s="26"/>
      <c r="GB495" s="26"/>
      <c r="GC495" s="26"/>
      <c r="GD495" s="26"/>
      <c r="GE495" s="26"/>
      <c r="GF495" s="26"/>
      <c r="GG495" s="26"/>
      <c r="GH495" s="26"/>
      <c r="GI495" s="26"/>
      <c r="GJ495" s="26"/>
      <c r="GK495" s="26"/>
      <c r="GL495" s="26"/>
      <c r="GM495" s="26"/>
      <c r="GN495" s="26"/>
      <c r="GO495" s="26"/>
      <c r="GP495" s="26"/>
      <c r="GQ495" s="26"/>
      <c r="GR495" s="26"/>
      <c r="GS495" s="26"/>
      <c r="GT495" s="26"/>
      <c r="GU495" s="26"/>
      <c r="GV495" s="26"/>
      <c r="GW495" s="26"/>
      <c r="GX495" s="26"/>
      <c r="GY495" s="26"/>
      <c r="GZ495" s="26"/>
      <c r="HA495" s="26"/>
      <c r="HB495" s="26"/>
      <c r="HC495" s="26"/>
      <c r="HD495" s="26"/>
      <c r="HE495" s="26"/>
      <c r="HF495" s="26"/>
      <c r="HG495" s="26"/>
      <c r="HH495" s="26"/>
      <c r="HI495" s="26"/>
      <c r="HJ495" s="26"/>
      <c r="HK495" s="26"/>
      <c r="HL495" s="26"/>
      <c r="HM495" s="26"/>
      <c r="HN495" s="26"/>
      <c r="HO495" s="26"/>
      <c r="HP495" s="26"/>
      <c r="HQ495" s="26"/>
      <c r="HR495" s="26"/>
      <c r="HS495" s="26"/>
      <c r="HT495" s="26"/>
      <c r="HU495" s="26"/>
      <c r="HV495" s="26"/>
      <c r="HW495" s="26"/>
      <c r="HX495" s="26"/>
      <c r="HY495" s="26"/>
      <c r="HZ495" s="26"/>
      <c r="IA495" s="26"/>
      <c r="IB495" s="26"/>
      <c r="IC495" s="26"/>
      <c r="ID495" s="26"/>
      <c r="IE495" s="26"/>
      <c r="IF495" s="26"/>
      <c r="IG495" s="26"/>
      <c r="IH495" s="26"/>
      <c r="II495" s="26"/>
      <c r="IJ495" s="26"/>
      <c r="IK495" s="26"/>
      <c r="IL495" s="26"/>
      <c r="IM495" s="26"/>
      <c r="IN495" s="26"/>
      <c r="IO495" s="26"/>
      <c r="IP495" s="26"/>
      <c r="IQ495" s="26"/>
      <c r="IR495" s="26"/>
      <c r="IS495" s="26"/>
      <c r="IT495" s="26"/>
      <c r="IU495" s="26"/>
      <c r="IV495" s="26"/>
    </row>
    <row r="496" spans="1:256" ht="12.75" customHeight="1" x14ac:dyDescent="0.25">
      <c r="A496" s="26"/>
      <c r="B496" s="26"/>
      <c r="C496" s="296"/>
      <c r="D496" s="363"/>
      <c r="E496" s="364"/>
      <c r="F496" s="364"/>
      <c r="G496" s="364"/>
      <c r="H496" s="364"/>
      <c r="I496" s="364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  <c r="DY496" s="26"/>
      <c r="DZ496" s="26"/>
      <c r="EA496" s="26"/>
      <c r="EB496" s="26"/>
      <c r="EC496" s="26"/>
      <c r="ED496" s="26"/>
      <c r="EE496" s="26"/>
      <c r="EF496" s="26"/>
      <c r="EG496" s="26"/>
      <c r="EH496" s="26"/>
      <c r="EI496" s="26"/>
      <c r="EJ496" s="26"/>
      <c r="EK496" s="26"/>
      <c r="EL496" s="26"/>
      <c r="EM496" s="26"/>
      <c r="EN496" s="26"/>
      <c r="EO496" s="26"/>
      <c r="EP496" s="26"/>
      <c r="EQ496" s="26"/>
      <c r="ER496" s="26"/>
      <c r="ES496" s="26"/>
      <c r="ET496" s="26"/>
      <c r="EU496" s="26"/>
      <c r="EV496" s="26"/>
      <c r="EW496" s="26"/>
      <c r="EX496" s="26"/>
      <c r="EY496" s="26"/>
      <c r="EZ496" s="26"/>
      <c r="FA496" s="26"/>
      <c r="FB496" s="26"/>
      <c r="FC496" s="26"/>
      <c r="FD496" s="26"/>
      <c r="FE496" s="26"/>
      <c r="FF496" s="26"/>
      <c r="FG496" s="26"/>
      <c r="FH496" s="26"/>
      <c r="FI496" s="26"/>
      <c r="FJ496" s="26"/>
      <c r="FK496" s="26"/>
      <c r="FL496" s="26"/>
      <c r="FM496" s="26"/>
      <c r="FN496" s="26"/>
      <c r="FO496" s="26"/>
      <c r="FP496" s="26"/>
      <c r="FQ496" s="26"/>
      <c r="FR496" s="26"/>
      <c r="FS496" s="26"/>
      <c r="FT496" s="26"/>
      <c r="FU496" s="26"/>
      <c r="FV496" s="26"/>
      <c r="FW496" s="26"/>
      <c r="FX496" s="26"/>
      <c r="FY496" s="26"/>
      <c r="FZ496" s="26"/>
      <c r="GA496" s="26"/>
      <c r="GB496" s="26"/>
      <c r="GC496" s="26"/>
      <c r="GD496" s="26"/>
      <c r="GE496" s="26"/>
      <c r="GF496" s="26"/>
      <c r="GG496" s="26"/>
      <c r="GH496" s="26"/>
      <c r="GI496" s="26"/>
      <c r="GJ496" s="26"/>
      <c r="GK496" s="26"/>
      <c r="GL496" s="26"/>
      <c r="GM496" s="26"/>
      <c r="GN496" s="26"/>
      <c r="GO496" s="26"/>
      <c r="GP496" s="26"/>
      <c r="GQ496" s="26"/>
      <c r="GR496" s="26"/>
      <c r="GS496" s="26"/>
      <c r="GT496" s="26"/>
      <c r="GU496" s="26"/>
      <c r="GV496" s="26"/>
      <c r="GW496" s="26"/>
      <c r="GX496" s="26"/>
      <c r="GY496" s="26"/>
      <c r="GZ496" s="26"/>
      <c r="HA496" s="26"/>
      <c r="HB496" s="26"/>
      <c r="HC496" s="26"/>
      <c r="HD496" s="26"/>
      <c r="HE496" s="26"/>
      <c r="HF496" s="26"/>
      <c r="HG496" s="26"/>
      <c r="HH496" s="26"/>
      <c r="HI496" s="26"/>
      <c r="HJ496" s="26"/>
      <c r="HK496" s="26"/>
      <c r="HL496" s="26"/>
      <c r="HM496" s="26"/>
      <c r="HN496" s="26"/>
      <c r="HO496" s="26"/>
      <c r="HP496" s="26"/>
      <c r="HQ496" s="26"/>
      <c r="HR496" s="26"/>
      <c r="HS496" s="26"/>
      <c r="HT496" s="26"/>
      <c r="HU496" s="26"/>
      <c r="HV496" s="26"/>
      <c r="HW496" s="26"/>
      <c r="HX496" s="26"/>
      <c r="HY496" s="26"/>
      <c r="HZ496" s="26"/>
      <c r="IA496" s="26"/>
      <c r="IB496" s="26"/>
      <c r="IC496" s="26"/>
      <c r="ID496" s="26"/>
      <c r="IE496" s="26"/>
      <c r="IF496" s="26"/>
      <c r="IG496" s="26"/>
      <c r="IH496" s="26"/>
      <c r="II496" s="26"/>
      <c r="IJ496" s="26"/>
      <c r="IK496" s="26"/>
      <c r="IL496" s="26"/>
      <c r="IM496" s="26"/>
      <c r="IN496" s="26"/>
      <c r="IO496" s="26"/>
      <c r="IP496" s="26"/>
      <c r="IQ496" s="26"/>
      <c r="IR496" s="26"/>
      <c r="IS496" s="26"/>
      <c r="IT496" s="26"/>
      <c r="IU496" s="26"/>
      <c r="IV496" s="26"/>
    </row>
    <row r="497" spans="1:256" ht="12.75" customHeight="1" x14ac:dyDescent="0.25">
      <c r="A497" s="26"/>
      <c r="B497" s="26"/>
      <c r="C497" s="296"/>
      <c r="D497" s="363"/>
      <c r="E497" s="364"/>
      <c r="F497" s="364"/>
      <c r="G497" s="364"/>
      <c r="H497" s="364"/>
      <c r="I497" s="364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  <c r="DY497" s="26"/>
      <c r="DZ497" s="26"/>
      <c r="EA497" s="26"/>
      <c r="EB497" s="26"/>
      <c r="EC497" s="26"/>
      <c r="ED497" s="26"/>
      <c r="EE497" s="26"/>
      <c r="EF497" s="26"/>
      <c r="EG497" s="26"/>
      <c r="EH497" s="26"/>
      <c r="EI497" s="26"/>
      <c r="EJ497" s="26"/>
      <c r="EK497" s="26"/>
      <c r="EL497" s="26"/>
      <c r="EM497" s="26"/>
      <c r="EN497" s="26"/>
      <c r="EO497" s="26"/>
      <c r="EP497" s="26"/>
      <c r="EQ497" s="26"/>
      <c r="ER497" s="26"/>
      <c r="ES497" s="26"/>
      <c r="ET497" s="26"/>
      <c r="EU497" s="26"/>
      <c r="EV497" s="26"/>
      <c r="EW497" s="26"/>
      <c r="EX497" s="26"/>
      <c r="EY497" s="26"/>
      <c r="EZ497" s="26"/>
      <c r="FA497" s="26"/>
      <c r="FB497" s="26"/>
      <c r="FC497" s="26"/>
      <c r="FD497" s="26"/>
      <c r="FE497" s="26"/>
      <c r="FF497" s="26"/>
      <c r="FG497" s="26"/>
      <c r="FH497" s="26"/>
      <c r="FI497" s="26"/>
      <c r="FJ497" s="26"/>
      <c r="FK497" s="26"/>
      <c r="FL497" s="26"/>
      <c r="FM497" s="26"/>
      <c r="FN497" s="26"/>
      <c r="FO497" s="26"/>
      <c r="FP497" s="26"/>
      <c r="FQ497" s="26"/>
      <c r="FR497" s="26"/>
      <c r="FS497" s="26"/>
      <c r="FT497" s="26"/>
      <c r="FU497" s="26"/>
      <c r="FV497" s="26"/>
      <c r="FW497" s="26"/>
      <c r="FX497" s="26"/>
      <c r="FY497" s="26"/>
      <c r="FZ497" s="26"/>
      <c r="GA497" s="26"/>
      <c r="GB497" s="26"/>
      <c r="GC497" s="26"/>
      <c r="GD497" s="26"/>
      <c r="GE497" s="26"/>
      <c r="GF497" s="26"/>
      <c r="GG497" s="26"/>
      <c r="GH497" s="26"/>
      <c r="GI497" s="26"/>
      <c r="GJ497" s="26"/>
      <c r="GK497" s="26"/>
      <c r="GL497" s="26"/>
      <c r="GM497" s="26"/>
      <c r="GN497" s="26"/>
      <c r="GO497" s="26"/>
      <c r="GP497" s="26"/>
      <c r="GQ497" s="26"/>
      <c r="GR497" s="26"/>
      <c r="GS497" s="26"/>
      <c r="GT497" s="26"/>
      <c r="GU497" s="26"/>
      <c r="GV497" s="26"/>
      <c r="GW497" s="26"/>
      <c r="GX497" s="26"/>
      <c r="GY497" s="26"/>
      <c r="GZ497" s="26"/>
      <c r="HA497" s="26"/>
      <c r="HB497" s="26"/>
      <c r="HC497" s="26"/>
      <c r="HD497" s="26"/>
      <c r="HE497" s="26"/>
      <c r="HF497" s="26"/>
      <c r="HG497" s="26"/>
      <c r="HH497" s="26"/>
      <c r="HI497" s="26"/>
      <c r="HJ497" s="26"/>
      <c r="HK497" s="26"/>
      <c r="HL497" s="26"/>
      <c r="HM497" s="26"/>
      <c r="HN497" s="26"/>
      <c r="HO497" s="26"/>
      <c r="HP497" s="26"/>
      <c r="HQ497" s="26"/>
      <c r="HR497" s="26"/>
      <c r="HS497" s="26"/>
      <c r="HT497" s="26"/>
      <c r="HU497" s="26"/>
      <c r="HV497" s="26"/>
      <c r="HW497" s="26"/>
      <c r="HX497" s="26"/>
      <c r="HY497" s="26"/>
      <c r="HZ497" s="26"/>
      <c r="IA497" s="26"/>
      <c r="IB497" s="26"/>
      <c r="IC497" s="26"/>
      <c r="ID497" s="26"/>
      <c r="IE497" s="26"/>
      <c r="IF497" s="26"/>
      <c r="IG497" s="26"/>
      <c r="IH497" s="26"/>
      <c r="II497" s="26"/>
      <c r="IJ497" s="26"/>
      <c r="IK497" s="26"/>
      <c r="IL497" s="26"/>
      <c r="IM497" s="26"/>
      <c r="IN497" s="26"/>
      <c r="IO497" s="26"/>
      <c r="IP497" s="26"/>
      <c r="IQ497" s="26"/>
      <c r="IR497" s="26"/>
      <c r="IS497" s="26"/>
      <c r="IT497" s="26"/>
      <c r="IU497" s="26"/>
      <c r="IV497" s="26"/>
    </row>
    <row r="498" spans="1:256" ht="12.75" customHeight="1" x14ac:dyDescent="0.25">
      <c r="A498" s="26"/>
      <c r="B498" s="26"/>
      <c r="C498" s="296"/>
      <c r="D498" s="363"/>
      <c r="E498" s="364"/>
      <c r="F498" s="364"/>
      <c r="G498" s="364"/>
      <c r="H498" s="364"/>
      <c r="I498" s="364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  <c r="DY498" s="26"/>
      <c r="DZ498" s="26"/>
      <c r="EA498" s="26"/>
      <c r="EB498" s="26"/>
      <c r="EC498" s="26"/>
      <c r="ED498" s="26"/>
      <c r="EE498" s="26"/>
      <c r="EF498" s="26"/>
      <c r="EG498" s="26"/>
      <c r="EH498" s="26"/>
      <c r="EI498" s="26"/>
      <c r="EJ498" s="26"/>
      <c r="EK498" s="26"/>
      <c r="EL498" s="26"/>
      <c r="EM498" s="26"/>
      <c r="EN498" s="26"/>
      <c r="EO498" s="26"/>
      <c r="EP498" s="26"/>
      <c r="EQ498" s="26"/>
      <c r="ER498" s="26"/>
      <c r="ES498" s="26"/>
      <c r="ET498" s="26"/>
      <c r="EU498" s="26"/>
      <c r="EV498" s="26"/>
      <c r="EW498" s="26"/>
      <c r="EX498" s="26"/>
      <c r="EY498" s="26"/>
      <c r="EZ498" s="26"/>
      <c r="FA498" s="26"/>
      <c r="FB498" s="26"/>
      <c r="FC498" s="26"/>
      <c r="FD498" s="26"/>
      <c r="FE498" s="26"/>
      <c r="FF498" s="26"/>
      <c r="FG498" s="26"/>
      <c r="FH498" s="26"/>
      <c r="FI498" s="26"/>
      <c r="FJ498" s="26"/>
      <c r="FK498" s="26"/>
      <c r="FL498" s="26"/>
      <c r="FM498" s="26"/>
      <c r="FN498" s="26"/>
      <c r="FO498" s="26"/>
      <c r="FP498" s="26"/>
      <c r="FQ498" s="26"/>
      <c r="FR498" s="26"/>
      <c r="FS498" s="26"/>
      <c r="FT498" s="26"/>
      <c r="FU498" s="26"/>
      <c r="FV498" s="26"/>
      <c r="FW498" s="26"/>
      <c r="FX498" s="26"/>
      <c r="FY498" s="26"/>
      <c r="FZ498" s="26"/>
      <c r="GA498" s="26"/>
      <c r="GB498" s="26"/>
      <c r="GC498" s="26"/>
      <c r="GD498" s="26"/>
      <c r="GE498" s="26"/>
      <c r="GF498" s="26"/>
      <c r="GG498" s="26"/>
      <c r="GH498" s="26"/>
      <c r="GI498" s="26"/>
      <c r="GJ498" s="26"/>
      <c r="GK498" s="26"/>
      <c r="GL498" s="26"/>
      <c r="GM498" s="26"/>
      <c r="GN498" s="26"/>
      <c r="GO498" s="26"/>
      <c r="GP498" s="26"/>
      <c r="GQ498" s="26"/>
      <c r="GR498" s="26"/>
      <c r="GS498" s="26"/>
      <c r="GT498" s="26"/>
      <c r="GU498" s="26"/>
      <c r="GV498" s="26"/>
      <c r="GW498" s="26"/>
      <c r="GX498" s="26"/>
      <c r="GY498" s="26"/>
      <c r="GZ498" s="26"/>
      <c r="HA498" s="26"/>
      <c r="HB498" s="26"/>
      <c r="HC498" s="26"/>
      <c r="HD498" s="26"/>
      <c r="HE498" s="26"/>
      <c r="HF498" s="26"/>
      <c r="HG498" s="26"/>
      <c r="HH498" s="26"/>
      <c r="HI498" s="26"/>
      <c r="HJ498" s="26"/>
      <c r="HK498" s="26"/>
      <c r="HL498" s="26"/>
      <c r="HM498" s="26"/>
      <c r="HN498" s="26"/>
      <c r="HO498" s="26"/>
      <c r="HP498" s="26"/>
      <c r="HQ498" s="26"/>
      <c r="HR498" s="26"/>
      <c r="HS498" s="26"/>
      <c r="HT498" s="26"/>
      <c r="HU498" s="26"/>
      <c r="HV498" s="26"/>
      <c r="HW498" s="26"/>
      <c r="HX498" s="26"/>
      <c r="HY498" s="26"/>
      <c r="HZ498" s="26"/>
      <c r="IA498" s="26"/>
      <c r="IB498" s="26"/>
      <c r="IC498" s="26"/>
      <c r="ID498" s="26"/>
      <c r="IE498" s="26"/>
      <c r="IF498" s="26"/>
      <c r="IG498" s="26"/>
      <c r="IH498" s="26"/>
      <c r="II498" s="26"/>
      <c r="IJ498" s="26"/>
      <c r="IK498" s="26"/>
      <c r="IL498" s="26"/>
      <c r="IM498" s="26"/>
      <c r="IN498" s="26"/>
      <c r="IO498" s="26"/>
      <c r="IP498" s="26"/>
      <c r="IQ498" s="26"/>
      <c r="IR498" s="26"/>
      <c r="IS498" s="26"/>
      <c r="IT498" s="26"/>
      <c r="IU498" s="26"/>
      <c r="IV498" s="26"/>
    </row>
    <row r="499" spans="1:256" ht="12.75" customHeight="1" x14ac:dyDescent="0.25">
      <c r="A499" s="26"/>
      <c r="B499" s="26"/>
      <c r="C499" s="296"/>
      <c r="D499" s="363"/>
      <c r="E499" s="364"/>
      <c r="F499" s="364"/>
      <c r="G499" s="364"/>
      <c r="H499" s="364"/>
      <c r="I499" s="364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  <c r="DY499" s="26"/>
      <c r="DZ499" s="26"/>
      <c r="EA499" s="26"/>
      <c r="EB499" s="26"/>
      <c r="EC499" s="26"/>
      <c r="ED499" s="26"/>
      <c r="EE499" s="26"/>
      <c r="EF499" s="26"/>
      <c r="EG499" s="26"/>
      <c r="EH499" s="26"/>
      <c r="EI499" s="26"/>
      <c r="EJ499" s="26"/>
      <c r="EK499" s="26"/>
      <c r="EL499" s="26"/>
      <c r="EM499" s="26"/>
      <c r="EN499" s="26"/>
      <c r="EO499" s="26"/>
      <c r="EP499" s="26"/>
      <c r="EQ499" s="26"/>
      <c r="ER499" s="26"/>
      <c r="ES499" s="26"/>
      <c r="ET499" s="26"/>
      <c r="EU499" s="26"/>
      <c r="EV499" s="26"/>
      <c r="EW499" s="26"/>
      <c r="EX499" s="26"/>
      <c r="EY499" s="26"/>
      <c r="EZ499" s="26"/>
      <c r="FA499" s="26"/>
      <c r="FB499" s="26"/>
      <c r="FC499" s="26"/>
      <c r="FD499" s="26"/>
      <c r="FE499" s="26"/>
      <c r="FF499" s="26"/>
      <c r="FG499" s="26"/>
      <c r="FH499" s="26"/>
      <c r="FI499" s="26"/>
      <c r="FJ499" s="26"/>
      <c r="FK499" s="26"/>
      <c r="FL499" s="26"/>
      <c r="FM499" s="26"/>
      <c r="FN499" s="26"/>
      <c r="FO499" s="26"/>
      <c r="FP499" s="26"/>
      <c r="FQ499" s="26"/>
      <c r="FR499" s="26"/>
      <c r="FS499" s="26"/>
      <c r="FT499" s="26"/>
      <c r="FU499" s="26"/>
      <c r="FV499" s="26"/>
      <c r="FW499" s="26"/>
      <c r="FX499" s="26"/>
      <c r="FY499" s="26"/>
      <c r="FZ499" s="26"/>
      <c r="GA499" s="26"/>
      <c r="GB499" s="26"/>
      <c r="GC499" s="26"/>
      <c r="GD499" s="26"/>
      <c r="GE499" s="26"/>
      <c r="GF499" s="26"/>
      <c r="GG499" s="26"/>
      <c r="GH499" s="26"/>
      <c r="GI499" s="26"/>
      <c r="GJ499" s="26"/>
      <c r="GK499" s="26"/>
      <c r="GL499" s="26"/>
      <c r="GM499" s="26"/>
      <c r="GN499" s="26"/>
      <c r="GO499" s="26"/>
      <c r="GP499" s="26"/>
      <c r="GQ499" s="26"/>
      <c r="GR499" s="26"/>
      <c r="GS499" s="26"/>
      <c r="GT499" s="26"/>
      <c r="GU499" s="26"/>
      <c r="GV499" s="26"/>
      <c r="GW499" s="26"/>
      <c r="GX499" s="26"/>
      <c r="GY499" s="26"/>
      <c r="GZ499" s="26"/>
      <c r="HA499" s="26"/>
      <c r="HB499" s="26"/>
      <c r="HC499" s="26"/>
      <c r="HD499" s="26"/>
      <c r="HE499" s="26"/>
      <c r="HF499" s="26"/>
      <c r="HG499" s="26"/>
      <c r="HH499" s="26"/>
      <c r="HI499" s="26"/>
      <c r="HJ499" s="26"/>
      <c r="HK499" s="26"/>
      <c r="HL499" s="26"/>
      <c r="HM499" s="26"/>
      <c r="HN499" s="26"/>
      <c r="HO499" s="26"/>
      <c r="HP499" s="26"/>
      <c r="HQ499" s="26"/>
      <c r="HR499" s="26"/>
      <c r="HS499" s="26"/>
      <c r="HT499" s="26"/>
      <c r="HU499" s="26"/>
      <c r="HV499" s="26"/>
      <c r="HW499" s="26"/>
      <c r="HX499" s="26"/>
      <c r="HY499" s="26"/>
      <c r="HZ499" s="26"/>
      <c r="IA499" s="26"/>
      <c r="IB499" s="26"/>
      <c r="IC499" s="26"/>
      <c r="ID499" s="26"/>
      <c r="IE499" s="26"/>
      <c r="IF499" s="26"/>
      <c r="IG499" s="26"/>
      <c r="IH499" s="26"/>
      <c r="II499" s="26"/>
      <c r="IJ499" s="26"/>
      <c r="IK499" s="26"/>
      <c r="IL499" s="26"/>
      <c r="IM499" s="26"/>
      <c r="IN499" s="26"/>
      <c r="IO499" s="26"/>
      <c r="IP499" s="26"/>
      <c r="IQ499" s="26"/>
      <c r="IR499" s="26"/>
      <c r="IS499" s="26"/>
      <c r="IT499" s="26"/>
      <c r="IU499" s="26"/>
      <c r="IV499" s="26"/>
    </row>
    <row r="500" spans="1:256" ht="12.75" customHeight="1" x14ac:dyDescent="0.25">
      <c r="A500" s="26"/>
      <c r="B500" s="26"/>
      <c r="C500" s="296"/>
      <c r="D500" s="363"/>
      <c r="E500" s="364"/>
      <c r="F500" s="364"/>
      <c r="G500" s="364"/>
      <c r="H500" s="364"/>
      <c r="I500" s="364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  <c r="DY500" s="26"/>
      <c r="DZ500" s="26"/>
      <c r="EA500" s="26"/>
      <c r="EB500" s="26"/>
      <c r="EC500" s="26"/>
      <c r="ED500" s="26"/>
      <c r="EE500" s="26"/>
      <c r="EF500" s="26"/>
      <c r="EG500" s="26"/>
      <c r="EH500" s="26"/>
      <c r="EI500" s="26"/>
      <c r="EJ500" s="26"/>
      <c r="EK500" s="26"/>
      <c r="EL500" s="26"/>
      <c r="EM500" s="26"/>
      <c r="EN500" s="26"/>
      <c r="EO500" s="26"/>
      <c r="EP500" s="26"/>
      <c r="EQ500" s="26"/>
      <c r="ER500" s="26"/>
      <c r="ES500" s="26"/>
      <c r="ET500" s="26"/>
      <c r="EU500" s="26"/>
      <c r="EV500" s="26"/>
      <c r="EW500" s="26"/>
      <c r="EX500" s="26"/>
      <c r="EY500" s="26"/>
      <c r="EZ500" s="26"/>
      <c r="FA500" s="26"/>
      <c r="FB500" s="26"/>
      <c r="FC500" s="26"/>
      <c r="FD500" s="26"/>
      <c r="FE500" s="26"/>
      <c r="FF500" s="26"/>
      <c r="FG500" s="26"/>
      <c r="FH500" s="26"/>
      <c r="FI500" s="26"/>
      <c r="FJ500" s="26"/>
      <c r="FK500" s="26"/>
      <c r="FL500" s="26"/>
      <c r="FM500" s="26"/>
      <c r="FN500" s="26"/>
      <c r="FO500" s="26"/>
      <c r="FP500" s="26"/>
      <c r="FQ500" s="26"/>
      <c r="FR500" s="26"/>
      <c r="FS500" s="26"/>
      <c r="FT500" s="26"/>
      <c r="FU500" s="26"/>
      <c r="FV500" s="26"/>
      <c r="FW500" s="26"/>
      <c r="FX500" s="26"/>
      <c r="FY500" s="26"/>
      <c r="FZ500" s="26"/>
      <c r="GA500" s="26"/>
      <c r="GB500" s="26"/>
      <c r="GC500" s="26"/>
      <c r="GD500" s="26"/>
      <c r="GE500" s="26"/>
      <c r="GF500" s="26"/>
      <c r="GG500" s="26"/>
      <c r="GH500" s="26"/>
      <c r="GI500" s="26"/>
      <c r="GJ500" s="26"/>
      <c r="GK500" s="26"/>
      <c r="GL500" s="26"/>
      <c r="GM500" s="26"/>
      <c r="GN500" s="26"/>
      <c r="GO500" s="26"/>
      <c r="GP500" s="26"/>
      <c r="GQ500" s="26"/>
      <c r="GR500" s="26"/>
      <c r="GS500" s="26"/>
      <c r="GT500" s="26"/>
      <c r="GU500" s="26"/>
      <c r="GV500" s="26"/>
      <c r="GW500" s="26"/>
      <c r="GX500" s="26"/>
      <c r="GY500" s="26"/>
      <c r="GZ500" s="26"/>
      <c r="HA500" s="26"/>
      <c r="HB500" s="26"/>
      <c r="HC500" s="26"/>
      <c r="HD500" s="26"/>
      <c r="HE500" s="26"/>
      <c r="HF500" s="26"/>
      <c r="HG500" s="26"/>
      <c r="HH500" s="26"/>
      <c r="HI500" s="26"/>
      <c r="HJ500" s="26"/>
      <c r="HK500" s="26"/>
      <c r="HL500" s="26"/>
      <c r="HM500" s="26"/>
      <c r="HN500" s="26"/>
      <c r="HO500" s="26"/>
      <c r="HP500" s="26"/>
      <c r="HQ500" s="26"/>
      <c r="HR500" s="26"/>
      <c r="HS500" s="26"/>
      <c r="HT500" s="26"/>
      <c r="HU500" s="26"/>
      <c r="HV500" s="26"/>
      <c r="HW500" s="26"/>
      <c r="HX500" s="26"/>
      <c r="HY500" s="26"/>
      <c r="HZ500" s="26"/>
      <c r="IA500" s="26"/>
      <c r="IB500" s="26"/>
      <c r="IC500" s="26"/>
      <c r="ID500" s="26"/>
      <c r="IE500" s="26"/>
      <c r="IF500" s="26"/>
      <c r="IG500" s="26"/>
      <c r="IH500" s="26"/>
      <c r="II500" s="26"/>
      <c r="IJ500" s="26"/>
      <c r="IK500" s="26"/>
      <c r="IL500" s="26"/>
      <c r="IM500" s="26"/>
      <c r="IN500" s="26"/>
      <c r="IO500" s="26"/>
      <c r="IP500" s="26"/>
      <c r="IQ500" s="26"/>
      <c r="IR500" s="26"/>
      <c r="IS500" s="26"/>
      <c r="IT500" s="26"/>
      <c r="IU500" s="26"/>
      <c r="IV500" s="26"/>
    </row>
    <row r="501" spans="1:256" ht="12.75" customHeight="1" x14ac:dyDescent="0.25">
      <c r="A501" s="26"/>
      <c r="B501" s="26"/>
      <c r="C501" s="296"/>
      <c r="D501" s="363"/>
      <c r="E501" s="364"/>
      <c r="F501" s="364"/>
      <c r="G501" s="364"/>
      <c r="H501" s="364"/>
      <c r="I501" s="364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  <c r="DY501" s="26"/>
      <c r="DZ501" s="26"/>
      <c r="EA501" s="26"/>
      <c r="EB501" s="26"/>
      <c r="EC501" s="26"/>
      <c r="ED501" s="26"/>
      <c r="EE501" s="26"/>
      <c r="EF501" s="26"/>
      <c r="EG501" s="26"/>
      <c r="EH501" s="26"/>
      <c r="EI501" s="26"/>
      <c r="EJ501" s="26"/>
      <c r="EK501" s="26"/>
      <c r="EL501" s="26"/>
      <c r="EM501" s="26"/>
      <c r="EN501" s="26"/>
      <c r="EO501" s="26"/>
      <c r="EP501" s="26"/>
      <c r="EQ501" s="26"/>
      <c r="ER501" s="26"/>
      <c r="ES501" s="26"/>
      <c r="ET501" s="26"/>
      <c r="EU501" s="26"/>
      <c r="EV501" s="26"/>
      <c r="EW501" s="26"/>
      <c r="EX501" s="26"/>
      <c r="EY501" s="26"/>
      <c r="EZ501" s="26"/>
      <c r="FA501" s="26"/>
      <c r="FB501" s="26"/>
      <c r="FC501" s="26"/>
      <c r="FD501" s="26"/>
      <c r="FE501" s="26"/>
      <c r="FF501" s="26"/>
      <c r="FG501" s="26"/>
      <c r="FH501" s="26"/>
      <c r="FI501" s="26"/>
      <c r="FJ501" s="26"/>
      <c r="FK501" s="26"/>
      <c r="FL501" s="26"/>
      <c r="FM501" s="26"/>
      <c r="FN501" s="26"/>
      <c r="FO501" s="26"/>
      <c r="FP501" s="26"/>
      <c r="FQ501" s="26"/>
      <c r="FR501" s="26"/>
      <c r="FS501" s="26"/>
      <c r="FT501" s="26"/>
      <c r="FU501" s="26"/>
      <c r="FV501" s="26"/>
      <c r="FW501" s="26"/>
      <c r="FX501" s="26"/>
      <c r="FY501" s="26"/>
      <c r="FZ501" s="26"/>
      <c r="GA501" s="26"/>
      <c r="GB501" s="26"/>
      <c r="GC501" s="26"/>
      <c r="GD501" s="26"/>
      <c r="GE501" s="26"/>
      <c r="GF501" s="26"/>
      <c r="GG501" s="26"/>
      <c r="GH501" s="26"/>
      <c r="GI501" s="26"/>
      <c r="GJ501" s="26"/>
      <c r="GK501" s="26"/>
      <c r="GL501" s="26"/>
      <c r="GM501" s="26"/>
      <c r="GN501" s="26"/>
      <c r="GO501" s="26"/>
      <c r="GP501" s="26"/>
      <c r="GQ501" s="26"/>
      <c r="GR501" s="26"/>
      <c r="GS501" s="26"/>
      <c r="GT501" s="26"/>
      <c r="GU501" s="26"/>
      <c r="GV501" s="26"/>
      <c r="GW501" s="26"/>
      <c r="GX501" s="26"/>
      <c r="GY501" s="26"/>
      <c r="GZ501" s="26"/>
      <c r="HA501" s="26"/>
      <c r="HB501" s="26"/>
      <c r="HC501" s="26"/>
      <c r="HD501" s="26"/>
      <c r="HE501" s="26"/>
      <c r="HF501" s="26"/>
      <c r="HG501" s="26"/>
      <c r="HH501" s="26"/>
      <c r="HI501" s="26"/>
      <c r="HJ501" s="26"/>
      <c r="HK501" s="26"/>
      <c r="HL501" s="26"/>
      <c r="HM501" s="26"/>
      <c r="HN501" s="26"/>
      <c r="HO501" s="26"/>
      <c r="HP501" s="26"/>
      <c r="HQ501" s="26"/>
      <c r="HR501" s="26"/>
      <c r="HS501" s="26"/>
      <c r="HT501" s="26"/>
      <c r="HU501" s="26"/>
      <c r="HV501" s="26"/>
      <c r="HW501" s="26"/>
      <c r="HX501" s="26"/>
      <c r="HY501" s="26"/>
      <c r="HZ501" s="26"/>
      <c r="IA501" s="26"/>
      <c r="IB501" s="26"/>
      <c r="IC501" s="26"/>
      <c r="ID501" s="26"/>
      <c r="IE501" s="26"/>
      <c r="IF501" s="26"/>
      <c r="IG501" s="26"/>
      <c r="IH501" s="26"/>
      <c r="II501" s="26"/>
      <c r="IJ501" s="26"/>
      <c r="IK501" s="26"/>
      <c r="IL501" s="26"/>
      <c r="IM501" s="26"/>
      <c r="IN501" s="26"/>
      <c r="IO501" s="26"/>
      <c r="IP501" s="26"/>
      <c r="IQ501" s="26"/>
      <c r="IR501" s="26"/>
      <c r="IS501" s="26"/>
      <c r="IT501" s="26"/>
      <c r="IU501" s="26"/>
      <c r="IV501" s="26"/>
    </row>
    <row r="502" spans="1:256" ht="12.75" customHeight="1" x14ac:dyDescent="0.25">
      <c r="A502" s="26"/>
      <c r="B502" s="26"/>
      <c r="C502" s="296"/>
      <c r="D502" s="363"/>
      <c r="E502" s="364"/>
      <c r="F502" s="364"/>
      <c r="G502" s="364"/>
      <c r="H502" s="364"/>
      <c r="I502" s="364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  <c r="DY502" s="26"/>
      <c r="DZ502" s="26"/>
      <c r="EA502" s="26"/>
      <c r="EB502" s="26"/>
      <c r="EC502" s="26"/>
      <c r="ED502" s="26"/>
      <c r="EE502" s="26"/>
      <c r="EF502" s="26"/>
      <c r="EG502" s="26"/>
      <c r="EH502" s="26"/>
      <c r="EI502" s="26"/>
      <c r="EJ502" s="26"/>
      <c r="EK502" s="26"/>
      <c r="EL502" s="26"/>
      <c r="EM502" s="26"/>
      <c r="EN502" s="26"/>
      <c r="EO502" s="26"/>
      <c r="EP502" s="26"/>
      <c r="EQ502" s="26"/>
      <c r="ER502" s="26"/>
      <c r="ES502" s="26"/>
      <c r="ET502" s="26"/>
      <c r="EU502" s="26"/>
      <c r="EV502" s="26"/>
      <c r="EW502" s="26"/>
      <c r="EX502" s="26"/>
      <c r="EY502" s="26"/>
      <c r="EZ502" s="26"/>
      <c r="FA502" s="26"/>
      <c r="FB502" s="26"/>
      <c r="FC502" s="26"/>
      <c r="FD502" s="26"/>
      <c r="FE502" s="26"/>
      <c r="FF502" s="26"/>
      <c r="FG502" s="26"/>
      <c r="FH502" s="26"/>
      <c r="FI502" s="26"/>
      <c r="FJ502" s="26"/>
      <c r="FK502" s="26"/>
      <c r="FL502" s="26"/>
      <c r="FM502" s="26"/>
      <c r="FN502" s="26"/>
      <c r="FO502" s="26"/>
      <c r="FP502" s="26"/>
      <c r="FQ502" s="26"/>
      <c r="FR502" s="26"/>
      <c r="FS502" s="26"/>
      <c r="FT502" s="26"/>
      <c r="FU502" s="26"/>
      <c r="FV502" s="26"/>
      <c r="FW502" s="26"/>
      <c r="FX502" s="26"/>
      <c r="FY502" s="26"/>
      <c r="FZ502" s="26"/>
      <c r="GA502" s="26"/>
      <c r="GB502" s="26"/>
      <c r="GC502" s="26"/>
      <c r="GD502" s="26"/>
      <c r="GE502" s="26"/>
      <c r="GF502" s="26"/>
      <c r="GG502" s="26"/>
      <c r="GH502" s="26"/>
      <c r="GI502" s="26"/>
      <c r="GJ502" s="26"/>
      <c r="GK502" s="26"/>
      <c r="GL502" s="26"/>
      <c r="GM502" s="26"/>
      <c r="GN502" s="26"/>
      <c r="GO502" s="26"/>
      <c r="GP502" s="26"/>
      <c r="GQ502" s="26"/>
      <c r="GR502" s="26"/>
      <c r="GS502" s="26"/>
      <c r="GT502" s="26"/>
      <c r="GU502" s="26"/>
      <c r="GV502" s="26"/>
      <c r="GW502" s="26"/>
      <c r="GX502" s="26"/>
      <c r="GY502" s="26"/>
      <c r="GZ502" s="26"/>
      <c r="HA502" s="26"/>
      <c r="HB502" s="26"/>
      <c r="HC502" s="26"/>
      <c r="HD502" s="26"/>
      <c r="HE502" s="26"/>
      <c r="HF502" s="26"/>
      <c r="HG502" s="26"/>
      <c r="HH502" s="26"/>
      <c r="HI502" s="26"/>
      <c r="HJ502" s="26"/>
      <c r="HK502" s="26"/>
      <c r="HL502" s="26"/>
      <c r="HM502" s="26"/>
      <c r="HN502" s="26"/>
      <c r="HO502" s="26"/>
      <c r="HP502" s="26"/>
      <c r="HQ502" s="26"/>
      <c r="HR502" s="26"/>
      <c r="HS502" s="26"/>
      <c r="HT502" s="26"/>
      <c r="HU502" s="26"/>
      <c r="HV502" s="26"/>
      <c r="HW502" s="26"/>
      <c r="HX502" s="26"/>
      <c r="HY502" s="26"/>
      <c r="HZ502" s="26"/>
      <c r="IA502" s="26"/>
      <c r="IB502" s="26"/>
      <c r="IC502" s="26"/>
      <c r="ID502" s="26"/>
      <c r="IE502" s="26"/>
      <c r="IF502" s="26"/>
      <c r="IG502" s="26"/>
      <c r="IH502" s="26"/>
      <c r="II502" s="26"/>
      <c r="IJ502" s="26"/>
      <c r="IK502" s="26"/>
      <c r="IL502" s="26"/>
      <c r="IM502" s="26"/>
      <c r="IN502" s="26"/>
      <c r="IO502" s="26"/>
      <c r="IP502" s="26"/>
      <c r="IQ502" s="26"/>
      <c r="IR502" s="26"/>
      <c r="IS502" s="26"/>
      <c r="IT502" s="26"/>
      <c r="IU502" s="26"/>
      <c r="IV502" s="26"/>
    </row>
    <row r="503" spans="1:256" ht="12.75" customHeight="1" x14ac:dyDescent="0.25">
      <c r="A503" s="26"/>
      <c r="B503" s="26"/>
      <c r="C503" s="296"/>
      <c r="D503" s="363"/>
      <c r="E503" s="364"/>
      <c r="F503" s="364"/>
      <c r="G503" s="364"/>
      <c r="H503" s="364"/>
      <c r="I503" s="364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  <c r="DY503" s="26"/>
      <c r="DZ503" s="26"/>
      <c r="EA503" s="26"/>
      <c r="EB503" s="26"/>
      <c r="EC503" s="26"/>
      <c r="ED503" s="26"/>
      <c r="EE503" s="26"/>
      <c r="EF503" s="26"/>
      <c r="EG503" s="26"/>
      <c r="EH503" s="26"/>
      <c r="EI503" s="26"/>
      <c r="EJ503" s="26"/>
      <c r="EK503" s="26"/>
      <c r="EL503" s="26"/>
      <c r="EM503" s="26"/>
      <c r="EN503" s="26"/>
      <c r="EO503" s="26"/>
      <c r="EP503" s="26"/>
      <c r="EQ503" s="26"/>
      <c r="ER503" s="26"/>
      <c r="ES503" s="26"/>
      <c r="ET503" s="26"/>
      <c r="EU503" s="26"/>
      <c r="EV503" s="26"/>
      <c r="EW503" s="26"/>
      <c r="EX503" s="26"/>
      <c r="EY503" s="26"/>
      <c r="EZ503" s="26"/>
      <c r="FA503" s="26"/>
      <c r="FB503" s="26"/>
      <c r="FC503" s="26"/>
      <c r="FD503" s="26"/>
      <c r="FE503" s="26"/>
      <c r="FF503" s="26"/>
      <c r="FG503" s="26"/>
      <c r="FH503" s="26"/>
      <c r="FI503" s="26"/>
      <c r="FJ503" s="26"/>
      <c r="FK503" s="26"/>
      <c r="FL503" s="26"/>
      <c r="FM503" s="26"/>
      <c r="FN503" s="26"/>
      <c r="FO503" s="26"/>
      <c r="FP503" s="26"/>
      <c r="FQ503" s="26"/>
      <c r="FR503" s="26"/>
      <c r="FS503" s="26"/>
      <c r="FT503" s="26"/>
      <c r="FU503" s="26"/>
      <c r="FV503" s="26"/>
      <c r="FW503" s="26"/>
      <c r="FX503" s="26"/>
      <c r="FY503" s="26"/>
      <c r="FZ503" s="26"/>
      <c r="GA503" s="26"/>
      <c r="GB503" s="26"/>
      <c r="GC503" s="26"/>
      <c r="GD503" s="26"/>
      <c r="GE503" s="26"/>
      <c r="GF503" s="26"/>
      <c r="GG503" s="26"/>
      <c r="GH503" s="26"/>
      <c r="GI503" s="26"/>
      <c r="GJ503" s="26"/>
      <c r="GK503" s="26"/>
      <c r="GL503" s="26"/>
      <c r="GM503" s="26"/>
      <c r="GN503" s="26"/>
      <c r="GO503" s="26"/>
      <c r="GP503" s="26"/>
      <c r="GQ503" s="26"/>
      <c r="GR503" s="26"/>
      <c r="GS503" s="26"/>
      <c r="GT503" s="26"/>
      <c r="GU503" s="26"/>
      <c r="GV503" s="26"/>
      <c r="GW503" s="26"/>
      <c r="GX503" s="26"/>
      <c r="GY503" s="26"/>
      <c r="GZ503" s="26"/>
      <c r="HA503" s="26"/>
      <c r="HB503" s="26"/>
      <c r="HC503" s="26"/>
      <c r="HD503" s="26"/>
      <c r="HE503" s="26"/>
      <c r="HF503" s="26"/>
      <c r="HG503" s="26"/>
      <c r="HH503" s="26"/>
      <c r="HI503" s="26"/>
      <c r="HJ503" s="26"/>
      <c r="HK503" s="26"/>
      <c r="HL503" s="26"/>
      <c r="HM503" s="26"/>
      <c r="HN503" s="26"/>
      <c r="HO503" s="26"/>
      <c r="HP503" s="26"/>
      <c r="HQ503" s="26"/>
      <c r="HR503" s="26"/>
      <c r="HS503" s="26"/>
      <c r="HT503" s="26"/>
      <c r="HU503" s="26"/>
      <c r="HV503" s="26"/>
      <c r="HW503" s="26"/>
      <c r="HX503" s="26"/>
      <c r="HY503" s="26"/>
      <c r="HZ503" s="26"/>
      <c r="IA503" s="26"/>
      <c r="IB503" s="26"/>
      <c r="IC503" s="26"/>
      <c r="ID503" s="26"/>
      <c r="IE503" s="26"/>
      <c r="IF503" s="26"/>
      <c r="IG503" s="26"/>
      <c r="IH503" s="26"/>
      <c r="II503" s="26"/>
      <c r="IJ503" s="26"/>
      <c r="IK503" s="26"/>
      <c r="IL503" s="26"/>
      <c r="IM503" s="26"/>
      <c r="IN503" s="26"/>
      <c r="IO503" s="26"/>
      <c r="IP503" s="26"/>
      <c r="IQ503" s="26"/>
      <c r="IR503" s="26"/>
      <c r="IS503" s="26"/>
      <c r="IT503" s="26"/>
      <c r="IU503" s="26"/>
      <c r="IV503" s="26"/>
    </row>
    <row r="504" spans="1:256" ht="12.75" customHeight="1" x14ac:dyDescent="0.25">
      <c r="A504" s="26"/>
      <c r="B504" s="26"/>
      <c r="C504" s="296"/>
      <c r="D504" s="363"/>
      <c r="E504" s="364"/>
      <c r="F504" s="364"/>
      <c r="G504" s="364"/>
      <c r="H504" s="364"/>
      <c r="I504" s="364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  <c r="DY504" s="26"/>
      <c r="DZ504" s="26"/>
      <c r="EA504" s="26"/>
      <c r="EB504" s="26"/>
      <c r="EC504" s="26"/>
      <c r="ED504" s="26"/>
      <c r="EE504" s="26"/>
      <c r="EF504" s="26"/>
      <c r="EG504" s="26"/>
      <c r="EH504" s="26"/>
      <c r="EI504" s="26"/>
      <c r="EJ504" s="26"/>
      <c r="EK504" s="26"/>
      <c r="EL504" s="26"/>
      <c r="EM504" s="26"/>
      <c r="EN504" s="26"/>
      <c r="EO504" s="26"/>
      <c r="EP504" s="26"/>
      <c r="EQ504" s="26"/>
      <c r="ER504" s="26"/>
      <c r="ES504" s="26"/>
      <c r="ET504" s="26"/>
      <c r="EU504" s="26"/>
      <c r="EV504" s="26"/>
      <c r="EW504" s="26"/>
      <c r="EX504" s="26"/>
      <c r="EY504" s="26"/>
      <c r="EZ504" s="26"/>
      <c r="FA504" s="26"/>
      <c r="FB504" s="26"/>
      <c r="FC504" s="26"/>
      <c r="FD504" s="26"/>
      <c r="FE504" s="26"/>
      <c r="FF504" s="26"/>
      <c r="FG504" s="26"/>
      <c r="FH504" s="26"/>
      <c r="FI504" s="26"/>
      <c r="FJ504" s="26"/>
      <c r="FK504" s="26"/>
      <c r="FL504" s="26"/>
      <c r="FM504" s="26"/>
      <c r="FN504" s="26"/>
      <c r="FO504" s="26"/>
      <c r="FP504" s="26"/>
      <c r="FQ504" s="26"/>
      <c r="FR504" s="26"/>
      <c r="FS504" s="26"/>
      <c r="FT504" s="26"/>
      <c r="FU504" s="26"/>
      <c r="FV504" s="26"/>
      <c r="FW504" s="26"/>
      <c r="FX504" s="26"/>
      <c r="FY504" s="26"/>
      <c r="FZ504" s="26"/>
      <c r="GA504" s="26"/>
      <c r="GB504" s="26"/>
      <c r="GC504" s="26"/>
      <c r="GD504" s="26"/>
      <c r="GE504" s="26"/>
      <c r="GF504" s="26"/>
      <c r="GG504" s="26"/>
      <c r="GH504" s="26"/>
      <c r="GI504" s="26"/>
      <c r="GJ504" s="26"/>
      <c r="GK504" s="26"/>
      <c r="GL504" s="26"/>
      <c r="GM504" s="26"/>
      <c r="GN504" s="26"/>
      <c r="GO504" s="26"/>
      <c r="GP504" s="26"/>
      <c r="GQ504" s="26"/>
      <c r="GR504" s="26"/>
      <c r="GS504" s="26"/>
      <c r="GT504" s="26"/>
      <c r="GU504" s="26"/>
      <c r="GV504" s="26"/>
      <c r="GW504" s="26"/>
      <c r="GX504" s="26"/>
      <c r="GY504" s="26"/>
      <c r="GZ504" s="26"/>
      <c r="HA504" s="26"/>
      <c r="HB504" s="26"/>
      <c r="HC504" s="26"/>
      <c r="HD504" s="26"/>
      <c r="HE504" s="26"/>
      <c r="HF504" s="26"/>
      <c r="HG504" s="26"/>
      <c r="HH504" s="26"/>
      <c r="HI504" s="26"/>
      <c r="HJ504" s="26"/>
      <c r="HK504" s="26"/>
      <c r="HL504" s="26"/>
      <c r="HM504" s="26"/>
      <c r="HN504" s="26"/>
      <c r="HO504" s="26"/>
      <c r="HP504" s="26"/>
      <c r="HQ504" s="26"/>
      <c r="HR504" s="26"/>
      <c r="HS504" s="26"/>
      <c r="HT504" s="26"/>
      <c r="HU504" s="26"/>
      <c r="HV504" s="26"/>
      <c r="HW504" s="26"/>
      <c r="HX504" s="26"/>
      <c r="HY504" s="26"/>
      <c r="HZ504" s="26"/>
      <c r="IA504" s="26"/>
      <c r="IB504" s="26"/>
      <c r="IC504" s="26"/>
      <c r="ID504" s="26"/>
      <c r="IE504" s="26"/>
      <c r="IF504" s="26"/>
      <c r="IG504" s="26"/>
      <c r="IH504" s="26"/>
      <c r="II504" s="26"/>
      <c r="IJ504" s="26"/>
      <c r="IK504" s="26"/>
      <c r="IL504" s="26"/>
      <c r="IM504" s="26"/>
      <c r="IN504" s="26"/>
      <c r="IO504" s="26"/>
      <c r="IP504" s="26"/>
      <c r="IQ504" s="26"/>
      <c r="IR504" s="26"/>
      <c r="IS504" s="26"/>
      <c r="IT504" s="26"/>
      <c r="IU504" s="26"/>
      <c r="IV504" s="26"/>
    </row>
    <row r="505" spans="1:256" ht="12.75" customHeight="1" x14ac:dyDescent="0.25">
      <c r="A505" s="26"/>
      <c r="B505" s="26"/>
      <c r="C505" s="296"/>
      <c r="D505" s="363"/>
      <c r="E505" s="364"/>
      <c r="F505" s="364"/>
      <c r="G505" s="364"/>
      <c r="H505" s="364"/>
      <c r="I505" s="364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  <c r="DY505" s="26"/>
      <c r="DZ505" s="26"/>
      <c r="EA505" s="26"/>
      <c r="EB505" s="26"/>
      <c r="EC505" s="26"/>
      <c r="ED505" s="26"/>
      <c r="EE505" s="26"/>
      <c r="EF505" s="26"/>
      <c r="EG505" s="26"/>
      <c r="EH505" s="26"/>
      <c r="EI505" s="26"/>
      <c r="EJ505" s="26"/>
      <c r="EK505" s="26"/>
      <c r="EL505" s="26"/>
      <c r="EM505" s="26"/>
      <c r="EN505" s="26"/>
      <c r="EO505" s="26"/>
      <c r="EP505" s="26"/>
      <c r="EQ505" s="26"/>
      <c r="ER505" s="26"/>
      <c r="ES505" s="26"/>
      <c r="ET505" s="26"/>
      <c r="EU505" s="26"/>
      <c r="EV505" s="26"/>
      <c r="EW505" s="26"/>
      <c r="EX505" s="26"/>
      <c r="EY505" s="26"/>
      <c r="EZ505" s="26"/>
      <c r="FA505" s="26"/>
      <c r="FB505" s="26"/>
      <c r="FC505" s="26"/>
      <c r="FD505" s="26"/>
      <c r="FE505" s="26"/>
      <c r="FF505" s="26"/>
      <c r="FG505" s="26"/>
      <c r="FH505" s="26"/>
      <c r="FI505" s="26"/>
      <c r="FJ505" s="26"/>
      <c r="FK505" s="26"/>
      <c r="FL505" s="26"/>
      <c r="FM505" s="26"/>
      <c r="FN505" s="26"/>
      <c r="FO505" s="26"/>
      <c r="FP505" s="26"/>
      <c r="FQ505" s="26"/>
      <c r="FR505" s="26"/>
      <c r="FS505" s="26"/>
      <c r="FT505" s="26"/>
      <c r="FU505" s="26"/>
      <c r="FV505" s="26"/>
      <c r="FW505" s="26"/>
      <c r="FX505" s="26"/>
      <c r="FY505" s="26"/>
      <c r="FZ505" s="26"/>
      <c r="GA505" s="26"/>
      <c r="GB505" s="26"/>
      <c r="GC505" s="26"/>
      <c r="GD505" s="26"/>
      <c r="GE505" s="26"/>
      <c r="GF505" s="26"/>
      <c r="GG505" s="26"/>
      <c r="GH505" s="26"/>
      <c r="GI505" s="26"/>
      <c r="GJ505" s="26"/>
      <c r="GK505" s="26"/>
      <c r="GL505" s="26"/>
      <c r="GM505" s="26"/>
      <c r="GN505" s="26"/>
      <c r="GO505" s="26"/>
      <c r="GP505" s="26"/>
      <c r="GQ505" s="26"/>
      <c r="GR505" s="26"/>
      <c r="GS505" s="26"/>
      <c r="GT505" s="26"/>
      <c r="GU505" s="26"/>
      <c r="GV505" s="26"/>
      <c r="GW505" s="26"/>
      <c r="GX505" s="26"/>
      <c r="GY505" s="26"/>
      <c r="GZ505" s="26"/>
      <c r="HA505" s="26"/>
      <c r="HB505" s="26"/>
      <c r="HC505" s="26"/>
      <c r="HD505" s="26"/>
      <c r="HE505" s="26"/>
      <c r="HF505" s="26"/>
      <c r="HG505" s="26"/>
      <c r="HH505" s="26"/>
      <c r="HI505" s="26"/>
      <c r="HJ505" s="26"/>
      <c r="HK505" s="26"/>
      <c r="HL505" s="26"/>
      <c r="HM505" s="26"/>
      <c r="HN505" s="26"/>
      <c r="HO505" s="26"/>
      <c r="HP505" s="26"/>
      <c r="HQ505" s="26"/>
      <c r="HR505" s="26"/>
      <c r="HS505" s="26"/>
      <c r="HT505" s="26"/>
      <c r="HU505" s="26"/>
      <c r="HV505" s="26"/>
      <c r="HW505" s="26"/>
      <c r="HX505" s="26"/>
      <c r="HY505" s="26"/>
      <c r="HZ505" s="26"/>
      <c r="IA505" s="26"/>
      <c r="IB505" s="26"/>
      <c r="IC505" s="26"/>
      <c r="ID505" s="26"/>
      <c r="IE505" s="26"/>
      <c r="IF505" s="26"/>
      <c r="IG505" s="26"/>
      <c r="IH505" s="26"/>
      <c r="II505" s="26"/>
      <c r="IJ505" s="26"/>
      <c r="IK505" s="26"/>
      <c r="IL505" s="26"/>
      <c r="IM505" s="26"/>
      <c r="IN505" s="26"/>
      <c r="IO505" s="26"/>
      <c r="IP505" s="26"/>
      <c r="IQ505" s="26"/>
      <c r="IR505" s="26"/>
      <c r="IS505" s="26"/>
      <c r="IT505" s="26"/>
      <c r="IU505" s="26"/>
      <c r="IV505" s="26"/>
    </row>
    <row r="506" spans="1:256" ht="12.75" customHeight="1" x14ac:dyDescent="0.25">
      <c r="A506" s="26"/>
      <c r="B506" s="26"/>
      <c r="C506" s="296"/>
      <c r="D506" s="363"/>
      <c r="E506" s="364"/>
      <c r="F506" s="364"/>
      <c r="G506" s="364"/>
      <c r="H506" s="364"/>
      <c r="I506" s="364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  <c r="DY506" s="26"/>
      <c r="DZ506" s="26"/>
      <c r="EA506" s="26"/>
      <c r="EB506" s="26"/>
      <c r="EC506" s="26"/>
      <c r="ED506" s="26"/>
      <c r="EE506" s="26"/>
      <c r="EF506" s="26"/>
      <c r="EG506" s="26"/>
      <c r="EH506" s="26"/>
      <c r="EI506" s="26"/>
      <c r="EJ506" s="26"/>
      <c r="EK506" s="26"/>
      <c r="EL506" s="26"/>
      <c r="EM506" s="26"/>
      <c r="EN506" s="26"/>
      <c r="EO506" s="26"/>
      <c r="EP506" s="26"/>
      <c r="EQ506" s="26"/>
      <c r="ER506" s="26"/>
      <c r="ES506" s="26"/>
      <c r="ET506" s="26"/>
      <c r="EU506" s="26"/>
      <c r="EV506" s="26"/>
      <c r="EW506" s="26"/>
      <c r="EX506" s="26"/>
      <c r="EY506" s="26"/>
      <c r="EZ506" s="26"/>
      <c r="FA506" s="26"/>
      <c r="FB506" s="26"/>
      <c r="FC506" s="26"/>
      <c r="FD506" s="26"/>
      <c r="FE506" s="26"/>
      <c r="FF506" s="26"/>
      <c r="FG506" s="26"/>
      <c r="FH506" s="26"/>
      <c r="FI506" s="26"/>
      <c r="FJ506" s="26"/>
      <c r="FK506" s="26"/>
      <c r="FL506" s="26"/>
      <c r="FM506" s="26"/>
      <c r="FN506" s="26"/>
      <c r="FO506" s="26"/>
      <c r="FP506" s="26"/>
      <c r="FQ506" s="26"/>
      <c r="FR506" s="26"/>
      <c r="FS506" s="26"/>
      <c r="FT506" s="26"/>
      <c r="FU506" s="26"/>
      <c r="FV506" s="26"/>
      <c r="FW506" s="26"/>
      <c r="FX506" s="26"/>
      <c r="FY506" s="26"/>
      <c r="FZ506" s="26"/>
      <c r="GA506" s="26"/>
      <c r="GB506" s="26"/>
      <c r="GC506" s="26"/>
      <c r="GD506" s="26"/>
      <c r="GE506" s="26"/>
      <c r="GF506" s="26"/>
      <c r="GG506" s="26"/>
      <c r="GH506" s="26"/>
      <c r="GI506" s="26"/>
      <c r="GJ506" s="26"/>
      <c r="GK506" s="26"/>
      <c r="GL506" s="26"/>
      <c r="GM506" s="26"/>
      <c r="GN506" s="26"/>
      <c r="GO506" s="26"/>
      <c r="GP506" s="26"/>
      <c r="GQ506" s="26"/>
      <c r="GR506" s="26"/>
      <c r="GS506" s="26"/>
      <c r="GT506" s="26"/>
      <c r="GU506" s="26"/>
      <c r="GV506" s="26"/>
      <c r="GW506" s="26"/>
      <c r="GX506" s="26"/>
      <c r="GY506" s="26"/>
      <c r="GZ506" s="26"/>
      <c r="HA506" s="26"/>
      <c r="HB506" s="26"/>
      <c r="HC506" s="26"/>
      <c r="HD506" s="26"/>
      <c r="HE506" s="26"/>
      <c r="HF506" s="26"/>
      <c r="HG506" s="26"/>
      <c r="HH506" s="26"/>
      <c r="HI506" s="26"/>
      <c r="HJ506" s="26"/>
      <c r="HK506" s="26"/>
      <c r="HL506" s="26"/>
      <c r="HM506" s="26"/>
      <c r="HN506" s="26"/>
      <c r="HO506" s="26"/>
      <c r="HP506" s="26"/>
      <c r="HQ506" s="26"/>
      <c r="HR506" s="26"/>
      <c r="HS506" s="26"/>
      <c r="HT506" s="26"/>
      <c r="HU506" s="26"/>
      <c r="HV506" s="26"/>
      <c r="HW506" s="26"/>
      <c r="HX506" s="26"/>
      <c r="HY506" s="26"/>
      <c r="HZ506" s="26"/>
      <c r="IA506" s="26"/>
      <c r="IB506" s="26"/>
      <c r="IC506" s="26"/>
      <c r="ID506" s="26"/>
      <c r="IE506" s="26"/>
      <c r="IF506" s="26"/>
      <c r="IG506" s="26"/>
      <c r="IH506" s="26"/>
      <c r="II506" s="26"/>
      <c r="IJ506" s="26"/>
      <c r="IK506" s="26"/>
      <c r="IL506" s="26"/>
      <c r="IM506" s="26"/>
      <c r="IN506" s="26"/>
      <c r="IO506" s="26"/>
      <c r="IP506" s="26"/>
      <c r="IQ506" s="26"/>
      <c r="IR506" s="26"/>
      <c r="IS506" s="26"/>
      <c r="IT506" s="26"/>
      <c r="IU506" s="26"/>
      <c r="IV506" s="26"/>
    </row>
    <row r="507" spans="1:256" ht="12.75" customHeight="1" x14ac:dyDescent="0.25">
      <c r="A507" s="26"/>
      <c r="B507" s="26"/>
      <c r="C507" s="296"/>
      <c r="D507" s="363"/>
      <c r="E507" s="364"/>
      <c r="F507" s="364"/>
      <c r="G507" s="364"/>
      <c r="H507" s="364"/>
      <c r="I507" s="364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  <c r="DY507" s="26"/>
      <c r="DZ507" s="26"/>
      <c r="EA507" s="26"/>
      <c r="EB507" s="26"/>
      <c r="EC507" s="26"/>
      <c r="ED507" s="26"/>
      <c r="EE507" s="26"/>
      <c r="EF507" s="26"/>
      <c r="EG507" s="26"/>
      <c r="EH507" s="26"/>
      <c r="EI507" s="26"/>
      <c r="EJ507" s="26"/>
      <c r="EK507" s="26"/>
      <c r="EL507" s="26"/>
      <c r="EM507" s="26"/>
      <c r="EN507" s="26"/>
      <c r="EO507" s="26"/>
      <c r="EP507" s="26"/>
      <c r="EQ507" s="26"/>
      <c r="ER507" s="26"/>
      <c r="ES507" s="26"/>
      <c r="ET507" s="26"/>
      <c r="EU507" s="26"/>
      <c r="EV507" s="26"/>
      <c r="EW507" s="26"/>
      <c r="EX507" s="26"/>
      <c r="EY507" s="26"/>
      <c r="EZ507" s="26"/>
      <c r="FA507" s="26"/>
      <c r="FB507" s="26"/>
      <c r="FC507" s="26"/>
      <c r="FD507" s="26"/>
      <c r="FE507" s="26"/>
      <c r="FF507" s="26"/>
      <c r="FG507" s="26"/>
      <c r="FH507" s="26"/>
      <c r="FI507" s="26"/>
      <c r="FJ507" s="26"/>
      <c r="FK507" s="26"/>
      <c r="FL507" s="26"/>
      <c r="FM507" s="26"/>
      <c r="FN507" s="26"/>
      <c r="FO507" s="26"/>
      <c r="FP507" s="26"/>
      <c r="FQ507" s="26"/>
      <c r="FR507" s="26"/>
      <c r="FS507" s="26"/>
      <c r="FT507" s="26"/>
      <c r="FU507" s="26"/>
      <c r="FV507" s="26"/>
      <c r="FW507" s="26"/>
      <c r="FX507" s="26"/>
      <c r="FY507" s="26"/>
      <c r="FZ507" s="26"/>
      <c r="GA507" s="26"/>
      <c r="GB507" s="26"/>
      <c r="GC507" s="26"/>
      <c r="GD507" s="26"/>
      <c r="GE507" s="26"/>
      <c r="GF507" s="26"/>
      <c r="GG507" s="26"/>
      <c r="GH507" s="26"/>
      <c r="GI507" s="26"/>
      <c r="GJ507" s="26"/>
      <c r="GK507" s="26"/>
      <c r="GL507" s="26"/>
      <c r="GM507" s="26"/>
      <c r="GN507" s="26"/>
      <c r="GO507" s="26"/>
      <c r="GP507" s="26"/>
      <c r="GQ507" s="26"/>
      <c r="GR507" s="26"/>
      <c r="GS507" s="26"/>
      <c r="GT507" s="26"/>
      <c r="GU507" s="26"/>
      <c r="GV507" s="26"/>
      <c r="GW507" s="26"/>
      <c r="GX507" s="26"/>
      <c r="GY507" s="26"/>
      <c r="GZ507" s="26"/>
      <c r="HA507" s="26"/>
      <c r="HB507" s="26"/>
      <c r="HC507" s="26"/>
      <c r="HD507" s="26"/>
      <c r="HE507" s="26"/>
      <c r="HF507" s="26"/>
      <c r="HG507" s="26"/>
      <c r="HH507" s="26"/>
      <c r="HI507" s="26"/>
      <c r="HJ507" s="26"/>
      <c r="HK507" s="26"/>
      <c r="HL507" s="26"/>
      <c r="HM507" s="26"/>
      <c r="HN507" s="26"/>
      <c r="HO507" s="26"/>
      <c r="HP507" s="26"/>
      <c r="HQ507" s="26"/>
      <c r="HR507" s="26"/>
      <c r="HS507" s="26"/>
      <c r="HT507" s="26"/>
      <c r="HU507" s="26"/>
      <c r="HV507" s="26"/>
      <c r="HW507" s="26"/>
      <c r="HX507" s="26"/>
      <c r="HY507" s="26"/>
      <c r="HZ507" s="26"/>
      <c r="IA507" s="26"/>
      <c r="IB507" s="26"/>
      <c r="IC507" s="26"/>
      <c r="ID507" s="26"/>
      <c r="IE507" s="26"/>
      <c r="IF507" s="26"/>
      <c r="IG507" s="26"/>
      <c r="IH507" s="26"/>
      <c r="II507" s="26"/>
      <c r="IJ507" s="26"/>
      <c r="IK507" s="26"/>
      <c r="IL507" s="26"/>
      <c r="IM507" s="26"/>
      <c r="IN507" s="26"/>
      <c r="IO507" s="26"/>
      <c r="IP507" s="26"/>
      <c r="IQ507" s="26"/>
      <c r="IR507" s="26"/>
      <c r="IS507" s="26"/>
      <c r="IT507" s="26"/>
      <c r="IU507" s="26"/>
      <c r="IV507" s="26"/>
    </row>
    <row r="508" spans="1:256" ht="12.75" customHeight="1" x14ac:dyDescent="0.25">
      <c r="A508" s="26"/>
      <c r="B508" s="26"/>
      <c r="C508" s="296"/>
      <c r="D508" s="363"/>
      <c r="E508" s="364"/>
      <c r="F508" s="364"/>
      <c r="G508" s="364"/>
      <c r="H508" s="364"/>
      <c r="I508" s="364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  <c r="DY508" s="26"/>
      <c r="DZ508" s="26"/>
      <c r="EA508" s="26"/>
      <c r="EB508" s="26"/>
      <c r="EC508" s="26"/>
      <c r="ED508" s="26"/>
      <c r="EE508" s="26"/>
      <c r="EF508" s="26"/>
      <c r="EG508" s="26"/>
      <c r="EH508" s="26"/>
      <c r="EI508" s="26"/>
      <c r="EJ508" s="26"/>
      <c r="EK508" s="26"/>
      <c r="EL508" s="26"/>
      <c r="EM508" s="26"/>
      <c r="EN508" s="26"/>
      <c r="EO508" s="26"/>
      <c r="EP508" s="26"/>
      <c r="EQ508" s="26"/>
      <c r="ER508" s="26"/>
      <c r="ES508" s="26"/>
      <c r="ET508" s="26"/>
      <c r="EU508" s="26"/>
      <c r="EV508" s="26"/>
      <c r="EW508" s="26"/>
      <c r="EX508" s="26"/>
      <c r="EY508" s="26"/>
      <c r="EZ508" s="26"/>
      <c r="FA508" s="26"/>
      <c r="FB508" s="26"/>
      <c r="FC508" s="26"/>
      <c r="FD508" s="26"/>
      <c r="FE508" s="26"/>
      <c r="FF508" s="26"/>
      <c r="FG508" s="26"/>
      <c r="FH508" s="26"/>
      <c r="FI508" s="26"/>
      <c r="FJ508" s="26"/>
      <c r="FK508" s="26"/>
      <c r="FL508" s="26"/>
      <c r="FM508" s="26"/>
      <c r="FN508" s="26"/>
      <c r="FO508" s="26"/>
      <c r="FP508" s="26"/>
      <c r="FQ508" s="26"/>
      <c r="FR508" s="26"/>
      <c r="FS508" s="26"/>
      <c r="FT508" s="26"/>
      <c r="FU508" s="26"/>
      <c r="FV508" s="26"/>
      <c r="FW508" s="26"/>
      <c r="FX508" s="26"/>
      <c r="FY508" s="26"/>
      <c r="FZ508" s="26"/>
      <c r="GA508" s="26"/>
      <c r="GB508" s="26"/>
      <c r="GC508" s="26"/>
      <c r="GD508" s="26"/>
      <c r="GE508" s="26"/>
      <c r="GF508" s="26"/>
      <c r="GG508" s="26"/>
      <c r="GH508" s="26"/>
      <c r="GI508" s="26"/>
      <c r="GJ508" s="26"/>
      <c r="GK508" s="26"/>
      <c r="GL508" s="26"/>
      <c r="GM508" s="26"/>
      <c r="GN508" s="26"/>
      <c r="GO508" s="26"/>
      <c r="GP508" s="26"/>
      <c r="GQ508" s="26"/>
      <c r="GR508" s="26"/>
      <c r="GS508" s="26"/>
      <c r="GT508" s="26"/>
      <c r="GU508" s="26"/>
      <c r="GV508" s="26"/>
      <c r="GW508" s="26"/>
      <c r="GX508" s="26"/>
      <c r="GY508" s="26"/>
      <c r="GZ508" s="26"/>
      <c r="HA508" s="26"/>
      <c r="HB508" s="26"/>
      <c r="HC508" s="26"/>
      <c r="HD508" s="26"/>
      <c r="HE508" s="26"/>
      <c r="HF508" s="26"/>
      <c r="HG508" s="26"/>
      <c r="HH508" s="26"/>
      <c r="HI508" s="26"/>
      <c r="HJ508" s="26"/>
      <c r="HK508" s="26"/>
      <c r="HL508" s="26"/>
      <c r="HM508" s="26"/>
      <c r="HN508" s="26"/>
      <c r="HO508" s="26"/>
      <c r="HP508" s="26"/>
      <c r="HQ508" s="26"/>
      <c r="HR508" s="26"/>
      <c r="HS508" s="26"/>
      <c r="HT508" s="26"/>
      <c r="HU508" s="26"/>
      <c r="HV508" s="26"/>
      <c r="HW508" s="26"/>
      <c r="HX508" s="26"/>
      <c r="HY508" s="26"/>
      <c r="HZ508" s="26"/>
      <c r="IA508" s="26"/>
      <c r="IB508" s="26"/>
      <c r="IC508" s="26"/>
      <c r="ID508" s="26"/>
      <c r="IE508" s="26"/>
      <c r="IF508" s="26"/>
      <c r="IG508" s="26"/>
      <c r="IH508" s="26"/>
      <c r="II508" s="26"/>
      <c r="IJ508" s="26"/>
      <c r="IK508" s="26"/>
      <c r="IL508" s="26"/>
      <c r="IM508" s="26"/>
      <c r="IN508" s="26"/>
      <c r="IO508" s="26"/>
      <c r="IP508" s="26"/>
      <c r="IQ508" s="26"/>
      <c r="IR508" s="26"/>
      <c r="IS508" s="26"/>
      <c r="IT508" s="26"/>
      <c r="IU508" s="26"/>
      <c r="IV508" s="26"/>
    </row>
    <row r="509" spans="1:256" ht="12.75" customHeight="1" x14ac:dyDescent="0.25">
      <c r="A509" s="26"/>
      <c r="B509" s="26"/>
      <c r="C509" s="296"/>
      <c r="D509" s="363"/>
      <c r="E509" s="364"/>
      <c r="F509" s="364"/>
      <c r="G509" s="364"/>
      <c r="H509" s="364"/>
      <c r="I509" s="364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  <c r="DY509" s="26"/>
      <c r="DZ509" s="26"/>
      <c r="EA509" s="26"/>
      <c r="EB509" s="26"/>
      <c r="EC509" s="26"/>
      <c r="ED509" s="26"/>
      <c r="EE509" s="26"/>
      <c r="EF509" s="26"/>
      <c r="EG509" s="26"/>
      <c r="EH509" s="26"/>
      <c r="EI509" s="26"/>
      <c r="EJ509" s="26"/>
      <c r="EK509" s="26"/>
      <c r="EL509" s="26"/>
      <c r="EM509" s="26"/>
      <c r="EN509" s="26"/>
      <c r="EO509" s="26"/>
      <c r="EP509" s="26"/>
      <c r="EQ509" s="26"/>
      <c r="ER509" s="26"/>
      <c r="ES509" s="26"/>
      <c r="ET509" s="26"/>
      <c r="EU509" s="26"/>
      <c r="EV509" s="26"/>
      <c r="EW509" s="26"/>
      <c r="EX509" s="26"/>
      <c r="EY509" s="26"/>
      <c r="EZ509" s="26"/>
      <c r="FA509" s="26"/>
      <c r="FB509" s="26"/>
      <c r="FC509" s="26"/>
      <c r="FD509" s="26"/>
      <c r="FE509" s="26"/>
      <c r="FF509" s="26"/>
      <c r="FG509" s="26"/>
      <c r="FH509" s="26"/>
      <c r="FI509" s="26"/>
      <c r="FJ509" s="26"/>
      <c r="FK509" s="26"/>
      <c r="FL509" s="26"/>
      <c r="FM509" s="26"/>
      <c r="FN509" s="26"/>
      <c r="FO509" s="26"/>
      <c r="FP509" s="26"/>
      <c r="FQ509" s="26"/>
      <c r="FR509" s="26"/>
      <c r="FS509" s="26"/>
      <c r="FT509" s="26"/>
      <c r="FU509" s="26"/>
      <c r="FV509" s="26"/>
      <c r="FW509" s="26"/>
      <c r="FX509" s="26"/>
      <c r="FY509" s="26"/>
      <c r="FZ509" s="26"/>
      <c r="GA509" s="26"/>
      <c r="GB509" s="26"/>
      <c r="GC509" s="26"/>
      <c r="GD509" s="26"/>
      <c r="GE509" s="26"/>
      <c r="GF509" s="26"/>
      <c r="GG509" s="26"/>
      <c r="GH509" s="26"/>
      <c r="GI509" s="26"/>
      <c r="GJ509" s="26"/>
      <c r="GK509" s="26"/>
      <c r="GL509" s="26"/>
      <c r="GM509" s="26"/>
      <c r="GN509" s="26"/>
      <c r="GO509" s="26"/>
      <c r="GP509" s="26"/>
      <c r="GQ509" s="26"/>
      <c r="GR509" s="26"/>
      <c r="GS509" s="26"/>
      <c r="GT509" s="26"/>
      <c r="GU509" s="26"/>
      <c r="GV509" s="26"/>
      <c r="GW509" s="26"/>
      <c r="GX509" s="26"/>
      <c r="GY509" s="26"/>
      <c r="GZ509" s="26"/>
      <c r="HA509" s="26"/>
      <c r="HB509" s="26"/>
      <c r="HC509" s="26"/>
      <c r="HD509" s="26"/>
      <c r="HE509" s="26"/>
      <c r="HF509" s="26"/>
      <c r="HG509" s="26"/>
      <c r="HH509" s="26"/>
      <c r="HI509" s="26"/>
      <c r="HJ509" s="26"/>
      <c r="HK509" s="26"/>
      <c r="HL509" s="26"/>
      <c r="HM509" s="26"/>
      <c r="HN509" s="26"/>
      <c r="HO509" s="26"/>
      <c r="HP509" s="26"/>
      <c r="HQ509" s="26"/>
      <c r="HR509" s="26"/>
      <c r="HS509" s="26"/>
      <c r="HT509" s="26"/>
      <c r="HU509" s="26"/>
      <c r="HV509" s="26"/>
      <c r="HW509" s="26"/>
      <c r="HX509" s="26"/>
      <c r="HY509" s="26"/>
      <c r="HZ509" s="26"/>
      <c r="IA509" s="26"/>
      <c r="IB509" s="26"/>
      <c r="IC509" s="26"/>
      <c r="ID509" s="26"/>
      <c r="IE509" s="26"/>
      <c r="IF509" s="26"/>
      <c r="IG509" s="26"/>
      <c r="IH509" s="26"/>
      <c r="II509" s="26"/>
      <c r="IJ509" s="26"/>
      <c r="IK509" s="26"/>
      <c r="IL509" s="26"/>
      <c r="IM509" s="26"/>
      <c r="IN509" s="26"/>
      <c r="IO509" s="26"/>
      <c r="IP509" s="26"/>
      <c r="IQ509" s="26"/>
      <c r="IR509" s="26"/>
      <c r="IS509" s="26"/>
      <c r="IT509" s="26"/>
      <c r="IU509" s="26"/>
      <c r="IV509" s="26"/>
    </row>
    <row r="510" spans="1:256" ht="12.75" customHeight="1" x14ac:dyDescent="0.25">
      <c r="A510" s="26"/>
      <c r="B510" s="26"/>
      <c r="C510" s="296"/>
      <c r="D510" s="363"/>
      <c r="E510" s="364"/>
      <c r="F510" s="364"/>
      <c r="G510" s="364"/>
      <c r="H510" s="364"/>
      <c r="I510" s="364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  <c r="DY510" s="26"/>
      <c r="DZ510" s="26"/>
      <c r="EA510" s="26"/>
      <c r="EB510" s="26"/>
      <c r="EC510" s="26"/>
      <c r="ED510" s="26"/>
      <c r="EE510" s="26"/>
      <c r="EF510" s="26"/>
      <c r="EG510" s="26"/>
      <c r="EH510" s="26"/>
      <c r="EI510" s="26"/>
      <c r="EJ510" s="26"/>
      <c r="EK510" s="26"/>
      <c r="EL510" s="26"/>
      <c r="EM510" s="26"/>
      <c r="EN510" s="26"/>
      <c r="EO510" s="26"/>
      <c r="EP510" s="26"/>
      <c r="EQ510" s="26"/>
      <c r="ER510" s="26"/>
      <c r="ES510" s="26"/>
      <c r="ET510" s="26"/>
      <c r="EU510" s="26"/>
      <c r="EV510" s="26"/>
      <c r="EW510" s="26"/>
      <c r="EX510" s="26"/>
      <c r="EY510" s="26"/>
      <c r="EZ510" s="26"/>
      <c r="FA510" s="26"/>
      <c r="FB510" s="26"/>
      <c r="FC510" s="26"/>
      <c r="FD510" s="26"/>
      <c r="FE510" s="26"/>
      <c r="FF510" s="26"/>
      <c r="FG510" s="26"/>
      <c r="FH510" s="26"/>
      <c r="FI510" s="26"/>
      <c r="FJ510" s="26"/>
      <c r="FK510" s="26"/>
      <c r="FL510" s="26"/>
      <c r="FM510" s="26"/>
      <c r="FN510" s="26"/>
      <c r="FO510" s="26"/>
      <c r="FP510" s="26"/>
      <c r="FQ510" s="26"/>
      <c r="FR510" s="26"/>
      <c r="FS510" s="26"/>
      <c r="FT510" s="26"/>
      <c r="FU510" s="26"/>
      <c r="FV510" s="26"/>
      <c r="FW510" s="26"/>
      <c r="FX510" s="26"/>
      <c r="FY510" s="26"/>
      <c r="FZ510" s="26"/>
      <c r="GA510" s="26"/>
      <c r="GB510" s="26"/>
      <c r="GC510" s="26"/>
      <c r="GD510" s="26"/>
      <c r="GE510" s="26"/>
      <c r="GF510" s="26"/>
      <c r="GG510" s="26"/>
      <c r="GH510" s="26"/>
      <c r="GI510" s="26"/>
      <c r="GJ510" s="26"/>
      <c r="GK510" s="26"/>
      <c r="GL510" s="26"/>
      <c r="GM510" s="26"/>
      <c r="GN510" s="26"/>
      <c r="GO510" s="26"/>
      <c r="GP510" s="26"/>
      <c r="GQ510" s="26"/>
      <c r="GR510" s="26"/>
      <c r="GS510" s="26"/>
      <c r="GT510" s="26"/>
      <c r="GU510" s="26"/>
      <c r="GV510" s="26"/>
      <c r="GW510" s="26"/>
      <c r="GX510" s="26"/>
      <c r="GY510" s="26"/>
      <c r="GZ510" s="26"/>
      <c r="HA510" s="26"/>
      <c r="HB510" s="26"/>
      <c r="HC510" s="26"/>
      <c r="HD510" s="26"/>
      <c r="HE510" s="26"/>
      <c r="HF510" s="26"/>
      <c r="HG510" s="26"/>
      <c r="HH510" s="26"/>
      <c r="HI510" s="26"/>
      <c r="HJ510" s="26"/>
      <c r="HK510" s="26"/>
      <c r="HL510" s="26"/>
      <c r="HM510" s="26"/>
      <c r="HN510" s="26"/>
      <c r="HO510" s="26"/>
      <c r="HP510" s="26"/>
      <c r="HQ510" s="26"/>
      <c r="HR510" s="26"/>
      <c r="HS510" s="26"/>
      <c r="HT510" s="26"/>
      <c r="HU510" s="26"/>
      <c r="HV510" s="26"/>
      <c r="HW510" s="26"/>
      <c r="HX510" s="26"/>
      <c r="HY510" s="26"/>
      <c r="HZ510" s="26"/>
      <c r="IA510" s="26"/>
      <c r="IB510" s="26"/>
      <c r="IC510" s="26"/>
      <c r="ID510" s="26"/>
      <c r="IE510" s="26"/>
      <c r="IF510" s="26"/>
      <c r="IG510" s="26"/>
      <c r="IH510" s="26"/>
      <c r="II510" s="26"/>
      <c r="IJ510" s="26"/>
      <c r="IK510" s="26"/>
      <c r="IL510" s="26"/>
      <c r="IM510" s="26"/>
      <c r="IN510" s="26"/>
      <c r="IO510" s="26"/>
      <c r="IP510" s="26"/>
      <c r="IQ510" s="26"/>
      <c r="IR510" s="26"/>
      <c r="IS510" s="26"/>
      <c r="IT510" s="26"/>
      <c r="IU510" s="26"/>
      <c r="IV510" s="26"/>
    </row>
    <row r="511" spans="1:256" ht="12.75" customHeight="1" x14ac:dyDescent="0.25">
      <c r="A511" s="26"/>
      <c r="B511" s="26"/>
      <c r="C511" s="296"/>
      <c r="D511" s="363"/>
      <c r="E511" s="364"/>
      <c r="F511" s="364"/>
      <c r="G511" s="364"/>
      <c r="H511" s="364"/>
      <c r="I511" s="364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  <c r="DY511" s="26"/>
      <c r="DZ511" s="26"/>
      <c r="EA511" s="26"/>
      <c r="EB511" s="26"/>
      <c r="EC511" s="26"/>
      <c r="ED511" s="26"/>
      <c r="EE511" s="26"/>
      <c r="EF511" s="26"/>
      <c r="EG511" s="26"/>
      <c r="EH511" s="26"/>
      <c r="EI511" s="26"/>
      <c r="EJ511" s="26"/>
      <c r="EK511" s="26"/>
      <c r="EL511" s="26"/>
      <c r="EM511" s="26"/>
      <c r="EN511" s="26"/>
      <c r="EO511" s="26"/>
      <c r="EP511" s="26"/>
      <c r="EQ511" s="26"/>
      <c r="ER511" s="26"/>
      <c r="ES511" s="26"/>
      <c r="ET511" s="26"/>
      <c r="EU511" s="26"/>
      <c r="EV511" s="26"/>
      <c r="EW511" s="26"/>
      <c r="EX511" s="26"/>
      <c r="EY511" s="26"/>
      <c r="EZ511" s="26"/>
      <c r="FA511" s="26"/>
      <c r="FB511" s="26"/>
      <c r="FC511" s="26"/>
      <c r="FD511" s="26"/>
      <c r="FE511" s="26"/>
      <c r="FF511" s="26"/>
      <c r="FG511" s="26"/>
      <c r="FH511" s="26"/>
      <c r="FI511" s="26"/>
      <c r="FJ511" s="26"/>
      <c r="FK511" s="26"/>
      <c r="FL511" s="26"/>
      <c r="FM511" s="26"/>
      <c r="FN511" s="26"/>
      <c r="FO511" s="26"/>
      <c r="FP511" s="26"/>
      <c r="FQ511" s="26"/>
      <c r="FR511" s="26"/>
      <c r="FS511" s="26"/>
      <c r="FT511" s="26"/>
      <c r="FU511" s="26"/>
      <c r="FV511" s="26"/>
      <c r="FW511" s="26"/>
      <c r="FX511" s="26"/>
      <c r="FY511" s="26"/>
      <c r="FZ511" s="26"/>
      <c r="GA511" s="26"/>
      <c r="GB511" s="26"/>
      <c r="GC511" s="26"/>
      <c r="GD511" s="26"/>
      <c r="GE511" s="26"/>
      <c r="GF511" s="26"/>
      <c r="GG511" s="26"/>
      <c r="GH511" s="26"/>
      <c r="GI511" s="26"/>
      <c r="GJ511" s="26"/>
      <c r="GK511" s="26"/>
      <c r="GL511" s="26"/>
      <c r="GM511" s="26"/>
      <c r="GN511" s="26"/>
      <c r="GO511" s="26"/>
      <c r="GP511" s="26"/>
      <c r="GQ511" s="26"/>
      <c r="GR511" s="26"/>
      <c r="GS511" s="26"/>
      <c r="GT511" s="26"/>
      <c r="GU511" s="26"/>
      <c r="GV511" s="26"/>
      <c r="GW511" s="26"/>
      <c r="GX511" s="26"/>
      <c r="GY511" s="26"/>
      <c r="GZ511" s="26"/>
      <c r="HA511" s="26"/>
      <c r="HB511" s="26"/>
      <c r="HC511" s="26"/>
      <c r="HD511" s="26"/>
      <c r="HE511" s="26"/>
      <c r="HF511" s="26"/>
      <c r="HG511" s="26"/>
      <c r="HH511" s="26"/>
      <c r="HI511" s="26"/>
      <c r="HJ511" s="26"/>
      <c r="HK511" s="26"/>
      <c r="HL511" s="26"/>
      <c r="HM511" s="26"/>
      <c r="HN511" s="26"/>
      <c r="HO511" s="26"/>
      <c r="HP511" s="26"/>
      <c r="HQ511" s="26"/>
      <c r="HR511" s="26"/>
      <c r="HS511" s="26"/>
      <c r="HT511" s="26"/>
      <c r="HU511" s="26"/>
      <c r="HV511" s="26"/>
      <c r="HW511" s="26"/>
      <c r="HX511" s="26"/>
      <c r="HY511" s="26"/>
      <c r="HZ511" s="26"/>
      <c r="IA511" s="26"/>
      <c r="IB511" s="26"/>
      <c r="IC511" s="26"/>
      <c r="ID511" s="26"/>
      <c r="IE511" s="26"/>
      <c r="IF511" s="26"/>
      <c r="IG511" s="26"/>
      <c r="IH511" s="26"/>
      <c r="II511" s="26"/>
      <c r="IJ511" s="26"/>
      <c r="IK511" s="26"/>
      <c r="IL511" s="26"/>
      <c r="IM511" s="26"/>
      <c r="IN511" s="26"/>
      <c r="IO511" s="26"/>
      <c r="IP511" s="26"/>
      <c r="IQ511" s="26"/>
      <c r="IR511" s="26"/>
      <c r="IS511" s="26"/>
      <c r="IT511" s="26"/>
      <c r="IU511" s="26"/>
      <c r="IV511" s="26"/>
    </row>
    <row r="512" spans="1:256" ht="12.75" customHeight="1" x14ac:dyDescent="0.25">
      <c r="A512" s="26"/>
      <c r="B512" s="26"/>
      <c r="C512" s="296"/>
      <c r="D512" s="363"/>
      <c r="E512" s="364"/>
      <c r="F512" s="364"/>
      <c r="G512" s="364"/>
      <c r="H512" s="364"/>
      <c r="I512" s="364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  <c r="DY512" s="26"/>
      <c r="DZ512" s="26"/>
      <c r="EA512" s="26"/>
      <c r="EB512" s="26"/>
      <c r="EC512" s="26"/>
      <c r="ED512" s="26"/>
      <c r="EE512" s="26"/>
      <c r="EF512" s="26"/>
      <c r="EG512" s="26"/>
      <c r="EH512" s="26"/>
      <c r="EI512" s="26"/>
      <c r="EJ512" s="26"/>
      <c r="EK512" s="26"/>
      <c r="EL512" s="26"/>
      <c r="EM512" s="26"/>
      <c r="EN512" s="26"/>
      <c r="EO512" s="26"/>
      <c r="EP512" s="26"/>
      <c r="EQ512" s="26"/>
      <c r="ER512" s="26"/>
      <c r="ES512" s="26"/>
      <c r="ET512" s="26"/>
      <c r="EU512" s="26"/>
      <c r="EV512" s="26"/>
      <c r="EW512" s="26"/>
      <c r="EX512" s="26"/>
      <c r="EY512" s="26"/>
      <c r="EZ512" s="26"/>
      <c r="FA512" s="26"/>
      <c r="FB512" s="26"/>
      <c r="FC512" s="26"/>
      <c r="FD512" s="26"/>
      <c r="FE512" s="26"/>
      <c r="FF512" s="26"/>
      <c r="FG512" s="26"/>
      <c r="FH512" s="26"/>
      <c r="FI512" s="26"/>
      <c r="FJ512" s="26"/>
      <c r="FK512" s="26"/>
      <c r="FL512" s="26"/>
      <c r="FM512" s="26"/>
      <c r="FN512" s="26"/>
      <c r="FO512" s="26"/>
      <c r="FP512" s="26"/>
      <c r="FQ512" s="26"/>
      <c r="FR512" s="26"/>
      <c r="FS512" s="26"/>
      <c r="FT512" s="26"/>
      <c r="FU512" s="26"/>
      <c r="FV512" s="26"/>
      <c r="FW512" s="26"/>
      <c r="FX512" s="26"/>
      <c r="FY512" s="26"/>
      <c r="FZ512" s="26"/>
      <c r="GA512" s="26"/>
      <c r="GB512" s="26"/>
      <c r="GC512" s="26"/>
      <c r="GD512" s="26"/>
      <c r="GE512" s="26"/>
      <c r="GF512" s="26"/>
      <c r="GG512" s="26"/>
      <c r="GH512" s="26"/>
      <c r="GI512" s="26"/>
      <c r="GJ512" s="26"/>
      <c r="GK512" s="26"/>
      <c r="GL512" s="26"/>
      <c r="GM512" s="26"/>
      <c r="GN512" s="26"/>
      <c r="GO512" s="26"/>
      <c r="GP512" s="26"/>
      <c r="GQ512" s="26"/>
      <c r="GR512" s="26"/>
      <c r="GS512" s="26"/>
      <c r="GT512" s="26"/>
      <c r="GU512" s="26"/>
      <c r="GV512" s="26"/>
      <c r="GW512" s="26"/>
      <c r="GX512" s="26"/>
      <c r="GY512" s="26"/>
      <c r="GZ512" s="26"/>
      <c r="HA512" s="26"/>
      <c r="HB512" s="26"/>
      <c r="HC512" s="26"/>
      <c r="HD512" s="26"/>
      <c r="HE512" s="26"/>
      <c r="HF512" s="26"/>
      <c r="HG512" s="26"/>
      <c r="HH512" s="26"/>
      <c r="HI512" s="26"/>
      <c r="HJ512" s="26"/>
      <c r="HK512" s="26"/>
      <c r="HL512" s="26"/>
      <c r="HM512" s="26"/>
      <c r="HN512" s="26"/>
      <c r="HO512" s="26"/>
      <c r="HP512" s="26"/>
      <c r="HQ512" s="26"/>
      <c r="HR512" s="26"/>
      <c r="HS512" s="26"/>
      <c r="HT512" s="26"/>
      <c r="HU512" s="26"/>
      <c r="HV512" s="26"/>
      <c r="HW512" s="26"/>
      <c r="HX512" s="26"/>
      <c r="HY512" s="26"/>
      <c r="HZ512" s="26"/>
      <c r="IA512" s="26"/>
      <c r="IB512" s="26"/>
      <c r="IC512" s="26"/>
      <c r="ID512" s="26"/>
      <c r="IE512" s="26"/>
      <c r="IF512" s="26"/>
      <c r="IG512" s="26"/>
      <c r="IH512" s="26"/>
      <c r="II512" s="26"/>
      <c r="IJ512" s="26"/>
      <c r="IK512" s="26"/>
      <c r="IL512" s="26"/>
      <c r="IM512" s="26"/>
      <c r="IN512" s="26"/>
      <c r="IO512" s="26"/>
      <c r="IP512" s="26"/>
      <c r="IQ512" s="26"/>
      <c r="IR512" s="26"/>
      <c r="IS512" s="26"/>
      <c r="IT512" s="26"/>
      <c r="IU512" s="26"/>
      <c r="IV512" s="26"/>
    </row>
    <row r="513" spans="1:256" ht="12.75" customHeight="1" x14ac:dyDescent="0.25">
      <c r="A513" s="26"/>
      <c r="B513" s="26"/>
      <c r="C513" s="296"/>
      <c r="D513" s="363"/>
      <c r="E513" s="364"/>
      <c r="F513" s="364"/>
      <c r="G513" s="364"/>
      <c r="H513" s="364"/>
      <c r="I513" s="364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  <c r="AP513" s="26"/>
      <c r="AQ513" s="26"/>
      <c r="AR513" s="26"/>
      <c r="AS513" s="26"/>
      <c r="AT513" s="26"/>
      <c r="AU513" s="26"/>
      <c r="AV513" s="26"/>
      <c r="AW513" s="26"/>
      <c r="AX513" s="26"/>
      <c r="AY513" s="26"/>
      <c r="AZ513" s="26"/>
      <c r="BA513" s="26"/>
      <c r="BB513" s="26"/>
      <c r="BC513" s="26"/>
      <c r="BD513" s="26"/>
      <c r="BE513" s="26"/>
      <c r="BF513" s="26"/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  <c r="DE513" s="26"/>
      <c r="DF513" s="26"/>
      <c r="DG513" s="26"/>
      <c r="DH513" s="26"/>
      <c r="DI513" s="26"/>
      <c r="DJ513" s="26"/>
      <c r="DK513" s="26"/>
      <c r="DL513" s="26"/>
      <c r="DM513" s="26"/>
      <c r="DN513" s="26"/>
      <c r="DO513" s="26"/>
      <c r="DP513" s="26"/>
      <c r="DQ513" s="26"/>
      <c r="DR513" s="26"/>
      <c r="DS513" s="26"/>
      <c r="DT513" s="26"/>
      <c r="DU513" s="26"/>
      <c r="DV513" s="26"/>
      <c r="DW513" s="26"/>
      <c r="DX513" s="26"/>
      <c r="DY513" s="26"/>
      <c r="DZ513" s="26"/>
      <c r="EA513" s="26"/>
      <c r="EB513" s="26"/>
      <c r="EC513" s="26"/>
      <c r="ED513" s="26"/>
      <c r="EE513" s="26"/>
      <c r="EF513" s="26"/>
      <c r="EG513" s="26"/>
      <c r="EH513" s="26"/>
      <c r="EI513" s="26"/>
      <c r="EJ513" s="26"/>
      <c r="EK513" s="26"/>
      <c r="EL513" s="26"/>
      <c r="EM513" s="26"/>
      <c r="EN513" s="26"/>
      <c r="EO513" s="26"/>
      <c r="EP513" s="26"/>
      <c r="EQ513" s="26"/>
      <c r="ER513" s="26"/>
      <c r="ES513" s="26"/>
      <c r="ET513" s="26"/>
      <c r="EU513" s="26"/>
      <c r="EV513" s="26"/>
      <c r="EW513" s="26"/>
      <c r="EX513" s="26"/>
      <c r="EY513" s="26"/>
      <c r="EZ513" s="26"/>
      <c r="FA513" s="26"/>
      <c r="FB513" s="26"/>
      <c r="FC513" s="26"/>
      <c r="FD513" s="26"/>
      <c r="FE513" s="26"/>
      <c r="FF513" s="26"/>
      <c r="FG513" s="26"/>
      <c r="FH513" s="26"/>
      <c r="FI513" s="26"/>
      <c r="FJ513" s="26"/>
      <c r="FK513" s="26"/>
      <c r="FL513" s="26"/>
      <c r="FM513" s="26"/>
      <c r="FN513" s="26"/>
      <c r="FO513" s="26"/>
      <c r="FP513" s="26"/>
      <c r="FQ513" s="26"/>
      <c r="FR513" s="26"/>
      <c r="FS513" s="26"/>
      <c r="FT513" s="26"/>
      <c r="FU513" s="26"/>
      <c r="FV513" s="26"/>
      <c r="FW513" s="26"/>
      <c r="FX513" s="26"/>
      <c r="FY513" s="26"/>
      <c r="FZ513" s="26"/>
      <c r="GA513" s="26"/>
      <c r="GB513" s="26"/>
      <c r="GC513" s="26"/>
      <c r="GD513" s="26"/>
      <c r="GE513" s="26"/>
      <c r="GF513" s="26"/>
      <c r="GG513" s="26"/>
      <c r="GH513" s="26"/>
      <c r="GI513" s="26"/>
      <c r="GJ513" s="26"/>
      <c r="GK513" s="26"/>
      <c r="GL513" s="26"/>
      <c r="GM513" s="26"/>
      <c r="GN513" s="26"/>
      <c r="GO513" s="26"/>
      <c r="GP513" s="26"/>
      <c r="GQ513" s="26"/>
      <c r="GR513" s="26"/>
      <c r="GS513" s="26"/>
      <c r="GT513" s="26"/>
      <c r="GU513" s="26"/>
      <c r="GV513" s="26"/>
      <c r="GW513" s="26"/>
      <c r="GX513" s="26"/>
      <c r="GY513" s="26"/>
      <c r="GZ513" s="26"/>
      <c r="HA513" s="26"/>
      <c r="HB513" s="26"/>
      <c r="HC513" s="26"/>
      <c r="HD513" s="26"/>
      <c r="HE513" s="26"/>
      <c r="HF513" s="26"/>
      <c r="HG513" s="26"/>
      <c r="HH513" s="26"/>
      <c r="HI513" s="26"/>
      <c r="HJ513" s="26"/>
      <c r="HK513" s="26"/>
      <c r="HL513" s="26"/>
      <c r="HM513" s="26"/>
      <c r="HN513" s="26"/>
      <c r="HO513" s="26"/>
      <c r="HP513" s="26"/>
      <c r="HQ513" s="26"/>
      <c r="HR513" s="26"/>
      <c r="HS513" s="26"/>
      <c r="HT513" s="26"/>
      <c r="HU513" s="26"/>
      <c r="HV513" s="26"/>
      <c r="HW513" s="26"/>
      <c r="HX513" s="26"/>
      <c r="HY513" s="26"/>
      <c r="HZ513" s="26"/>
      <c r="IA513" s="26"/>
      <c r="IB513" s="26"/>
      <c r="IC513" s="26"/>
      <c r="ID513" s="26"/>
      <c r="IE513" s="26"/>
      <c r="IF513" s="26"/>
      <c r="IG513" s="26"/>
      <c r="IH513" s="26"/>
      <c r="II513" s="26"/>
      <c r="IJ513" s="26"/>
      <c r="IK513" s="26"/>
      <c r="IL513" s="26"/>
      <c r="IM513" s="26"/>
      <c r="IN513" s="26"/>
      <c r="IO513" s="26"/>
      <c r="IP513" s="26"/>
      <c r="IQ513" s="26"/>
      <c r="IR513" s="26"/>
      <c r="IS513" s="26"/>
      <c r="IT513" s="26"/>
      <c r="IU513" s="26"/>
      <c r="IV513" s="26"/>
    </row>
    <row r="514" spans="1:256" ht="12.75" customHeight="1" x14ac:dyDescent="0.25">
      <c r="A514" s="26"/>
      <c r="B514" s="26"/>
      <c r="C514" s="296"/>
      <c r="D514" s="363"/>
      <c r="E514" s="364"/>
      <c r="F514" s="364"/>
      <c r="G514" s="364"/>
      <c r="H514" s="364"/>
      <c r="I514" s="364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  <c r="AP514" s="26"/>
      <c r="AQ514" s="26"/>
      <c r="AR514" s="26"/>
      <c r="AS514" s="26"/>
      <c r="AT514" s="26"/>
      <c r="AU514" s="26"/>
      <c r="AV514" s="26"/>
      <c r="AW514" s="26"/>
      <c r="AX514" s="26"/>
      <c r="AY514" s="26"/>
      <c r="AZ514" s="26"/>
      <c r="BA514" s="26"/>
      <c r="BB514" s="26"/>
      <c r="BC514" s="26"/>
      <c r="BD514" s="26"/>
      <c r="BE514" s="26"/>
      <c r="BF514" s="26"/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  <c r="DE514" s="26"/>
      <c r="DF514" s="26"/>
      <c r="DG514" s="26"/>
      <c r="DH514" s="26"/>
      <c r="DI514" s="26"/>
      <c r="DJ514" s="26"/>
      <c r="DK514" s="26"/>
      <c r="DL514" s="26"/>
      <c r="DM514" s="26"/>
      <c r="DN514" s="26"/>
      <c r="DO514" s="26"/>
      <c r="DP514" s="26"/>
      <c r="DQ514" s="26"/>
      <c r="DR514" s="26"/>
      <c r="DS514" s="26"/>
      <c r="DT514" s="26"/>
      <c r="DU514" s="26"/>
      <c r="DV514" s="26"/>
      <c r="DW514" s="26"/>
      <c r="DX514" s="26"/>
      <c r="DY514" s="26"/>
      <c r="DZ514" s="26"/>
      <c r="EA514" s="26"/>
      <c r="EB514" s="26"/>
      <c r="EC514" s="26"/>
      <c r="ED514" s="26"/>
      <c r="EE514" s="26"/>
      <c r="EF514" s="26"/>
      <c r="EG514" s="26"/>
      <c r="EH514" s="26"/>
      <c r="EI514" s="26"/>
      <c r="EJ514" s="26"/>
      <c r="EK514" s="26"/>
      <c r="EL514" s="26"/>
      <c r="EM514" s="26"/>
      <c r="EN514" s="26"/>
      <c r="EO514" s="26"/>
      <c r="EP514" s="26"/>
      <c r="EQ514" s="26"/>
      <c r="ER514" s="26"/>
      <c r="ES514" s="26"/>
      <c r="ET514" s="26"/>
      <c r="EU514" s="26"/>
      <c r="EV514" s="26"/>
      <c r="EW514" s="26"/>
      <c r="EX514" s="26"/>
      <c r="EY514" s="26"/>
      <c r="EZ514" s="26"/>
      <c r="FA514" s="26"/>
      <c r="FB514" s="26"/>
      <c r="FC514" s="26"/>
      <c r="FD514" s="26"/>
      <c r="FE514" s="26"/>
      <c r="FF514" s="26"/>
      <c r="FG514" s="26"/>
      <c r="FH514" s="26"/>
      <c r="FI514" s="26"/>
      <c r="FJ514" s="26"/>
      <c r="FK514" s="26"/>
      <c r="FL514" s="26"/>
      <c r="FM514" s="26"/>
      <c r="FN514" s="26"/>
      <c r="FO514" s="26"/>
      <c r="FP514" s="26"/>
      <c r="FQ514" s="26"/>
      <c r="FR514" s="26"/>
      <c r="FS514" s="26"/>
      <c r="FT514" s="26"/>
      <c r="FU514" s="26"/>
      <c r="FV514" s="26"/>
      <c r="FW514" s="26"/>
      <c r="FX514" s="26"/>
      <c r="FY514" s="26"/>
      <c r="FZ514" s="26"/>
      <c r="GA514" s="26"/>
      <c r="GB514" s="26"/>
      <c r="GC514" s="26"/>
      <c r="GD514" s="26"/>
      <c r="GE514" s="26"/>
      <c r="GF514" s="26"/>
      <c r="GG514" s="26"/>
      <c r="GH514" s="26"/>
      <c r="GI514" s="26"/>
      <c r="GJ514" s="26"/>
      <c r="GK514" s="26"/>
      <c r="GL514" s="26"/>
      <c r="GM514" s="26"/>
      <c r="GN514" s="26"/>
      <c r="GO514" s="26"/>
      <c r="GP514" s="26"/>
      <c r="GQ514" s="26"/>
      <c r="GR514" s="26"/>
      <c r="GS514" s="26"/>
      <c r="GT514" s="26"/>
      <c r="GU514" s="26"/>
      <c r="GV514" s="26"/>
      <c r="GW514" s="26"/>
      <c r="GX514" s="26"/>
      <c r="GY514" s="26"/>
      <c r="GZ514" s="26"/>
      <c r="HA514" s="26"/>
      <c r="HB514" s="26"/>
      <c r="HC514" s="26"/>
      <c r="HD514" s="26"/>
      <c r="HE514" s="26"/>
      <c r="HF514" s="26"/>
      <c r="HG514" s="26"/>
      <c r="HH514" s="26"/>
      <c r="HI514" s="26"/>
      <c r="HJ514" s="26"/>
      <c r="HK514" s="26"/>
      <c r="HL514" s="26"/>
      <c r="HM514" s="26"/>
      <c r="HN514" s="26"/>
      <c r="HO514" s="26"/>
      <c r="HP514" s="26"/>
      <c r="HQ514" s="26"/>
      <c r="HR514" s="26"/>
      <c r="HS514" s="26"/>
      <c r="HT514" s="26"/>
      <c r="HU514" s="26"/>
      <c r="HV514" s="26"/>
      <c r="HW514" s="26"/>
      <c r="HX514" s="26"/>
      <c r="HY514" s="26"/>
      <c r="HZ514" s="26"/>
      <c r="IA514" s="26"/>
      <c r="IB514" s="26"/>
      <c r="IC514" s="26"/>
      <c r="ID514" s="26"/>
      <c r="IE514" s="26"/>
      <c r="IF514" s="26"/>
      <c r="IG514" s="26"/>
      <c r="IH514" s="26"/>
      <c r="II514" s="26"/>
      <c r="IJ514" s="26"/>
      <c r="IK514" s="26"/>
      <c r="IL514" s="26"/>
      <c r="IM514" s="26"/>
      <c r="IN514" s="26"/>
      <c r="IO514" s="26"/>
      <c r="IP514" s="26"/>
      <c r="IQ514" s="26"/>
      <c r="IR514" s="26"/>
      <c r="IS514" s="26"/>
      <c r="IT514" s="26"/>
      <c r="IU514" s="26"/>
      <c r="IV514" s="26"/>
    </row>
    <row r="515" spans="1:256" ht="12.75" customHeight="1" x14ac:dyDescent="0.25">
      <c r="A515" s="26"/>
      <c r="B515" s="26"/>
      <c r="C515" s="296"/>
      <c r="D515" s="363"/>
      <c r="E515" s="364"/>
      <c r="F515" s="364"/>
      <c r="G515" s="364"/>
      <c r="H515" s="364"/>
      <c r="I515" s="364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  <c r="AQ515" s="26"/>
      <c r="AR515" s="26"/>
      <c r="AS515" s="26"/>
      <c r="AT515" s="26"/>
      <c r="AU515" s="26"/>
      <c r="AV515" s="26"/>
      <c r="AW515" s="26"/>
      <c r="AX515" s="26"/>
      <c r="AY515" s="26"/>
      <c r="AZ515" s="26"/>
      <c r="BA515" s="26"/>
      <c r="BB515" s="26"/>
      <c r="BC515" s="26"/>
      <c r="BD515" s="26"/>
      <c r="BE515" s="26"/>
      <c r="BF515" s="26"/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  <c r="DE515" s="26"/>
      <c r="DF515" s="26"/>
      <c r="DG515" s="26"/>
      <c r="DH515" s="26"/>
      <c r="DI515" s="26"/>
      <c r="DJ515" s="26"/>
      <c r="DK515" s="26"/>
      <c r="DL515" s="26"/>
      <c r="DM515" s="26"/>
      <c r="DN515" s="26"/>
      <c r="DO515" s="26"/>
      <c r="DP515" s="26"/>
      <c r="DQ515" s="26"/>
      <c r="DR515" s="26"/>
      <c r="DS515" s="26"/>
      <c r="DT515" s="26"/>
      <c r="DU515" s="26"/>
      <c r="DV515" s="26"/>
      <c r="DW515" s="26"/>
      <c r="DX515" s="26"/>
      <c r="DY515" s="26"/>
      <c r="DZ515" s="26"/>
      <c r="EA515" s="26"/>
      <c r="EB515" s="26"/>
      <c r="EC515" s="26"/>
      <c r="ED515" s="26"/>
      <c r="EE515" s="26"/>
      <c r="EF515" s="26"/>
      <c r="EG515" s="26"/>
      <c r="EH515" s="26"/>
      <c r="EI515" s="26"/>
      <c r="EJ515" s="26"/>
      <c r="EK515" s="26"/>
      <c r="EL515" s="26"/>
      <c r="EM515" s="26"/>
      <c r="EN515" s="26"/>
      <c r="EO515" s="26"/>
      <c r="EP515" s="26"/>
      <c r="EQ515" s="26"/>
      <c r="ER515" s="26"/>
      <c r="ES515" s="26"/>
      <c r="ET515" s="26"/>
      <c r="EU515" s="26"/>
      <c r="EV515" s="26"/>
      <c r="EW515" s="26"/>
      <c r="EX515" s="26"/>
      <c r="EY515" s="26"/>
      <c r="EZ515" s="26"/>
      <c r="FA515" s="26"/>
      <c r="FB515" s="26"/>
      <c r="FC515" s="26"/>
      <c r="FD515" s="26"/>
      <c r="FE515" s="26"/>
      <c r="FF515" s="26"/>
      <c r="FG515" s="26"/>
      <c r="FH515" s="26"/>
      <c r="FI515" s="26"/>
      <c r="FJ515" s="26"/>
      <c r="FK515" s="26"/>
      <c r="FL515" s="26"/>
      <c r="FM515" s="26"/>
      <c r="FN515" s="26"/>
      <c r="FO515" s="26"/>
      <c r="FP515" s="26"/>
      <c r="FQ515" s="26"/>
      <c r="FR515" s="26"/>
      <c r="FS515" s="26"/>
      <c r="FT515" s="26"/>
      <c r="FU515" s="26"/>
      <c r="FV515" s="26"/>
      <c r="FW515" s="26"/>
      <c r="FX515" s="26"/>
      <c r="FY515" s="26"/>
      <c r="FZ515" s="26"/>
      <c r="GA515" s="26"/>
      <c r="GB515" s="26"/>
      <c r="GC515" s="26"/>
      <c r="GD515" s="26"/>
      <c r="GE515" s="26"/>
      <c r="GF515" s="26"/>
      <c r="GG515" s="26"/>
      <c r="GH515" s="26"/>
      <c r="GI515" s="26"/>
      <c r="GJ515" s="26"/>
      <c r="GK515" s="26"/>
      <c r="GL515" s="26"/>
      <c r="GM515" s="26"/>
      <c r="GN515" s="26"/>
      <c r="GO515" s="26"/>
      <c r="GP515" s="26"/>
      <c r="GQ515" s="26"/>
      <c r="GR515" s="26"/>
      <c r="GS515" s="26"/>
      <c r="GT515" s="26"/>
      <c r="GU515" s="26"/>
      <c r="GV515" s="26"/>
      <c r="GW515" s="26"/>
      <c r="GX515" s="26"/>
      <c r="GY515" s="26"/>
      <c r="GZ515" s="26"/>
      <c r="HA515" s="26"/>
      <c r="HB515" s="26"/>
      <c r="HC515" s="26"/>
      <c r="HD515" s="26"/>
      <c r="HE515" s="26"/>
      <c r="HF515" s="26"/>
      <c r="HG515" s="26"/>
      <c r="HH515" s="26"/>
      <c r="HI515" s="26"/>
      <c r="HJ515" s="26"/>
      <c r="HK515" s="26"/>
      <c r="HL515" s="26"/>
      <c r="HM515" s="26"/>
      <c r="HN515" s="26"/>
      <c r="HO515" s="26"/>
      <c r="HP515" s="26"/>
      <c r="HQ515" s="26"/>
      <c r="HR515" s="26"/>
      <c r="HS515" s="26"/>
      <c r="HT515" s="26"/>
      <c r="HU515" s="26"/>
      <c r="HV515" s="26"/>
      <c r="HW515" s="26"/>
      <c r="HX515" s="26"/>
      <c r="HY515" s="26"/>
      <c r="HZ515" s="26"/>
      <c r="IA515" s="26"/>
      <c r="IB515" s="26"/>
      <c r="IC515" s="26"/>
      <c r="ID515" s="26"/>
      <c r="IE515" s="26"/>
      <c r="IF515" s="26"/>
      <c r="IG515" s="26"/>
      <c r="IH515" s="26"/>
      <c r="II515" s="26"/>
      <c r="IJ515" s="26"/>
      <c r="IK515" s="26"/>
      <c r="IL515" s="26"/>
      <c r="IM515" s="26"/>
      <c r="IN515" s="26"/>
      <c r="IO515" s="26"/>
      <c r="IP515" s="26"/>
      <c r="IQ515" s="26"/>
      <c r="IR515" s="26"/>
      <c r="IS515" s="26"/>
      <c r="IT515" s="26"/>
      <c r="IU515" s="26"/>
      <c r="IV515" s="26"/>
    </row>
    <row r="516" spans="1:256" ht="12.75" customHeight="1" x14ac:dyDescent="0.25">
      <c r="A516" s="26"/>
      <c r="B516" s="26"/>
      <c r="C516" s="296"/>
      <c r="D516" s="363"/>
      <c r="E516" s="364"/>
      <c r="F516" s="364"/>
      <c r="G516" s="364"/>
      <c r="H516" s="364"/>
      <c r="I516" s="364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  <c r="AQ516" s="26"/>
      <c r="AR516" s="26"/>
      <c r="AS516" s="26"/>
      <c r="AT516" s="26"/>
      <c r="AU516" s="26"/>
      <c r="AV516" s="26"/>
      <c r="AW516" s="26"/>
      <c r="AX516" s="26"/>
      <c r="AY516" s="26"/>
      <c r="AZ516" s="26"/>
      <c r="BA516" s="26"/>
      <c r="BB516" s="26"/>
      <c r="BC516" s="26"/>
      <c r="BD516" s="26"/>
      <c r="BE516" s="26"/>
      <c r="BF516" s="26"/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  <c r="DE516" s="26"/>
      <c r="DF516" s="26"/>
      <c r="DG516" s="26"/>
      <c r="DH516" s="26"/>
      <c r="DI516" s="26"/>
      <c r="DJ516" s="26"/>
      <c r="DK516" s="26"/>
      <c r="DL516" s="26"/>
      <c r="DM516" s="26"/>
      <c r="DN516" s="26"/>
      <c r="DO516" s="26"/>
      <c r="DP516" s="26"/>
      <c r="DQ516" s="26"/>
      <c r="DR516" s="26"/>
      <c r="DS516" s="26"/>
      <c r="DT516" s="26"/>
      <c r="DU516" s="26"/>
      <c r="DV516" s="26"/>
      <c r="DW516" s="26"/>
      <c r="DX516" s="26"/>
      <c r="DY516" s="26"/>
      <c r="DZ516" s="26"/>
      <c r="EA516" s="26"/>
      <c r="EB516" s="26"/>
      <c r="EC516" s="26"/>
      <c r="ED516" s="26"/>
      <c r="EE516" s="26"/>
      <c r="EF516" s="26"/>
      <c r="EG516" s="26"/>
      <c r="EH516" s="26"/>
      <c r="EI516" s="26"/>
      <c r="EJ516" s="26"/>
      <c r="EK516" s="26"/>
      <c r="EL516" s="26"/>
      <c r="EM516" s="26"/>
      <c r="EN516" s="26"/>
      <c r="EO516" s="26"/>
      <c r="EP516" s="26"/>
      <c r="EQ516" s="26"/>
      <c r="ER516" s="26"/>
      <c r="ES516" s="26"/>
      <c r="ET516" s="26"/>
      <c r="EU516" s="26"/>
      <c r="EV516" s="26"/>
      <c r="EW516" s="26"/>
      <c r="EX516" s="26"/>
      <c r="EY516" s="26"/>
      <c r="EZ516" s="26"/>
      <c r="FA516" s="26"/>
      <c r="FB516" s="26"/>
      <c r="FC516" s="26"/>
      <c r="FD516" s="26"/>
      <c r="FE516" s="26"/>
      <c r="FF516" s="26"/>
      <c r="FG516" s="26"/>
      <c r="FH516" s="26"/>
      <c r="FI516" s="26"/>
      <c r="FJ516" s="26"/>
      <c r="FK516" s="26"/>
      <c r="FL516" s="26"/>
      <c r="FM516" s="26"/>
      <c r="FN516" s="26"/>
      <c r="FO516" s="26"/>
      <c r="FP516" s="26"/>
      <c r="FQ516" s="26"/>
      <c r="FR516" s="26"/>
      <c r="FS516" s="26"/>
      <c r="FT516" s="26"/>
      <c r="FU516" s="26"/>
      <c r="FV516" s="26"/>
      <c r="FW516" s="26"/>
      <c r="FX516" s="26"/>
      <c r="FY516" s="26"/>
      <c r="FZ516" s="26"/>
      <c r="GA516" s="26"/>
      <c r="GB516" s="26"/>
      <c r="GC516" s="26"/>
      <c r="GD516" s="26"/>
      <c r="GE516" s="26"/>
      <c r="GF516" s="26"/>
      <c r="GG516" s="26"/>
      <c r="GH516" s="26"/>
      <c r="GI516" s="26"/>
      <c r="GJ516" s="26"/>
      <c r="GK516" s="26"/>
      <c r="GL516" s="26"/>
      <c r="GM516" s="26"/>
      <c r="GN516" s="26"/>
      <c r="GO516" s="26"/>
      <c r="GP516" s="26"/>
      <c r="GQ516" s="26"/>
      <c r="GR516" s="26"/>
      <c r="GS516" s="26"/>
      <c r="GT516" s="26"/>
      <c r="GU516" s="26"/>
      <c r="GV516" s="26"/>
      <c r="GW516" s="26"/>
      <c r="GX516" s="26"/>
      <c r="GY516" s="26"/>
      <c r="GZ516" s="26"/>
      <c r="HA516" s="26"/>
      <c r="HB516" s="26"/>
      <c r="HC516" s="26"/>
      <c r="HD516" s="26"/>
      <c r="HE516" s="26"/>
      <c r="HF516" s="26"/>
      <c r="HG516" s="26"/>
      <c r="HH516" s="26"/>
      <c r="HI516" s="26"/>
      <c r="HJ516" s="26"/>
      <c r="HK516" s="26"/>
      <c r="HL516" s="26"/>
      <c r="HM516" s="26"/>
      <c r="HN516" s="26"/>
      <c r="HO516" s="26"/>
      <c r="HP516" s="26"/>
      <c r="HQ516" s="26"/>
      <c r="HR516" s="26"/>
      <c r="HS516" s="26"/>
      <c r="HT516" s="26"/>
      <c r="HU516" s="26"/>
      <c r="HV516" s="26"/>
      <c r="HW516" s="26"/>
      <c r="HX516" s="26"/>
      <c r="HY516" s="26"/>
      <c r="HZ516" s="26"/>
      <c r="IA516" s="26"/>
      <c r="IB516" s="26"/>
      <c r="IC516" s="26"/>
      <c r="ID516" s="26"/>
      <c r="IE516" s="26"/>
      <c r="IF516" s="26"/>
      <c r="IG516" s="26"/>
      <c r="IH516" s="26"/>
      <c r="II516" s="26"/>
      <c r="IJ516" s="26"/>
      <c r="IK516" s="26"/>
      <c r="IL516" s="26"/>
      <c r="IM516" s="26"/>
      <c r="IN516" s="26"/>
      <c r="IO516" s="26"/>
      <c r="IP516" s="26"/>
      <c r="IQ516" s="26"/>
      <c r="IR516" s="26"/>
      <c r="IS516" s="26"/>
      <c r="IT516" s="26"/>
      <c r="IU516" s="26"/>
      <c r="IV516" s="26"/>
    </row>
    <row r="517" spans="1:256" ht="12.75" customHeight="1" x14ac:dyDescent="0.25">
      <c r="A517" s="26"/>
      <c r="B517" s="26"/>
      <c r="C517" s="296"/>
      <c r="D517" s="363"/>
      <c r="E517" s="364"/>
      <c r="F517" s="364"/>
      <c r="G517" s="364"/>
      <c r="H517" s="364"/>
      <c r="I517" s="364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  <c r="AP517" s="26"/>
      <c r="AQ517" s="26"/>
      <c r="AR517" s="26"/>
      <c r="AS517" s="26"/>
      <c r="AT517" s="26"/>
      <c r="AU517" s="26"/>
      <c r="AV517" s="26"/>
      <c r="AW517" s="26"/>
      <c r="AX517" s="26"/>
      <c r="AY517" s="26"/>
      <c r="AZ517" s="26"/>
      <c r="BA517" s="26"/>
      <c r="BB517" s="26"/>
      <c r="BC517" s="26"/>
      <c r="BD517" s="26"/>
      <c r="BE517" s="26"/>
      <c r="BF517" s="26"/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  <c r="DE517" s="26"/>
      <c r="DF517" s="26"/>
      <c r="DG517" s="26"/>
      <c r="DH517" s="26"/>
      <c r="DI517" s="26"/>
      <c r="DJ517" s="26"/>
      <c r="DK517" s="26"/>
      <c r="DL517" s="26"/>
      <c r="DM517" s="26"/>
      <c r="DN517" s="26"/>
      <c r="DO517" s="26"/>
      <c r="DP517" s="26"/>
      <c r="DQ517" s="26"/>
      <c r="DR517" s="26"/>
      <c r="DS517" s="26"/>
      <c r="DT517" s="26"/>
      <c r="DU517" s="26"/>
      <c r="DV517" s="26"/>
      <c r="DW517" s="26"/>
      <c r="DX517" s="26"/>
      <c r="DY517" s="26"/>
      <c r="DZ517" s="26"/>
      <c r="EA517" s="26"/>
      <c r="EB517" s="26"/>
      <c r="EC517" s="26"/>
      <c r="ED517" s="26"/>
      <c r="EE517" s="26"/>
      <c r="EF517" s="26"/>
      <c r="EG517" s="26"/>
      <c r="EH517" s="26"/>
      <c r="EI517" s="26"/>
      <c r="EJ517" s="26"/>
      <c r="EK517" s="26"/>
      <c r="EL517" s="26"/>
      <c r="EM517" s="26"/>
      <c r="EN517" s="26"/>
      <c r="EO517" s="26"/>
      <c r="EP517" s="26"/>
      <c r="EQ517" s="26"/>
      <c r="ER517" s="26"/>
      <c r="ES517" s="26"/>
      <c r="ET517" s="26"/>
      <c r="EU517" s="26"/>
      <c r="EV517" s="26"/>
      <c r="EW517" s="26"/>
      <c r="EX517" s="26"/>
      <c r="EY517" s="26"/>
      <c r="EZ517" s="26"/>
      <c r="FA517" s="26"/>
      <c r="FB517" s="26"/>
      <c r="FC517" s="26"/>
      <c r="FD517" s="26"/>
      <c r="FE517" s="26"/>
      <c r="FF517" s="26"/>
      <c r="FG517" s="26"/>
      <c r="FH517" s="26"/>
      <c r="FI517" s="26"/>
      <c r="FJ517" s="26"/>
      <c r="FK517" s="26"/>
      <c r="FL517" s="26"/>
      <c r="FM517" s="26"/>
      <c r="FN517" s="26"/>
      <c r="FO517" s="26"/>
      <c r="FP517" s="26"/>
      <c r="FQ517" s="26"/>
      <c r="FR517" s="26"/>
      <c r="FS517" s="26"/>
      <c r="FT517" s="26"/>
      <c r="FU517" s="26"/>
      <c r="FV517" s="26"/>
      <c r="FW517" s="26"/>
      <c r="FX517" s="26"/>
      <c r="FY517" s="26"/>
      <c r="FZ517" s="26"/>
      <c r="GA517" s="26"/>
      <c r="GB517" s="26"/>
      <c r="GC517" s="26"/>
      <c r="GD517" s="26"/>
      <c r="GE517" s="26"/>
      <c r="GF517" s="26"/>
      <c r="GG517" s="26"/>
      <c r="GH517" s="26"/>
      <c r="GI517" s="26"/>
      <c r="GJ517" s="26"/>
      <c r="GK517" s="26"/>
      <c r="GL517" s="26"/>
      <c r="GM517" s="26"/>
      <c r="GN517" s="26"/>
      <c r="GO517" s="26"/>
      <c r="GP517" s="26"/>
      <c r="GQ517" s="26"/>
      <c r="GR517" s="26"/>
      <c r="GS517" s="26"/>
      <c r="GT517" s="26"/>
      <c r="GU517" s="26"/>
      <c r="GV517" s="26"/>
      <c r="GW517" s="26"/>
      <c r="GX517" s="26"/>
      <c r="GY517" s="26"/>
      <c r="GZ517" s="26"/>
      <c r="HA517" s="26"/>
      <c r="HB517" s="26"/>
      <c r="HC517" s="26"/>
      <c r="HD517" s="26"/>
      <c r="HE517" s="26"/>
      <c r="HF517" s="26"/>
      <c r="HG517" s="26"/>
      <c r="HH517" s="26"/>
      <c r="HI517" s="26"/>
      <c r="HJ517" s="26"/>
      <c r="HK517" s="26"/>
      <c r="HL517" s="26"/>
      <c r="HM517" s="26"/>
      <c r="HN517" s="26"/>
      <c r="HO517" s="26"/>
      <c r="HP517" s="26"/>
      <c r="HQ517" s="26"/>
      <c r="HR517" s="26"/>
      <c r="HS517" s="26"/>
      <c r="HT517" s="26"/>
      <c r="HU517" s="26"/>
      <c r="HV517" s="26"/>
      <c r="HW517" s="26"/>
      <c r="HX517" s="26"/>
      <c r="HY517" s="26"/>
      <c r="HZ517" s="26"/>
      <c r="IA517" s="26"/>
      <c r="IB517" s="26"/>
      <c r="IC517" s="26"/>
      <c r="ID517" s="26"/>
      <c r="IE517" s="26"/>
      <c r="IF517" s="26"/>
      <c r="IG517" s="26"/>
      <c r="IH517" s="26"/>
      <c r="II517" s="26"/>
      <c r="IJ517" s="26"/>
      <c r="IK517" s="26"/>
      <c r="IL517" s="26"/>
      <c r="IM517" s="26"/>
      <c r="IN517" s="26"/>
      <c r="IO517" s="26"/>
      <c r="IP517" s="26"/>
      <c r="IQ517" s="26"/>
      <c r="IR517" s="26"/>
      <c r="IS517" s="26"/>
      <c r="IT517" s="26"/>
      <c r="IU517" s="26"/>
      <c r="IV517" s="26"/>
    </row>
    <row r="518" spans="1:256" ht="12.75" customHeight="1" x14ac:dyDescent="0.25">
      <c r="A518" s="26"/>
      <c r="B518" s="26"/>
      <c r="C518" s="296"/>
      <c r="D518" s="363"/>
      <c r="E518" s="364"/>
      <c r="F518" s="364"/>
      <c r="G518" s="364"/>
      <c r="H518" s="364"/>
      <c r="I518" s="364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  <c r="AQ518" s="26"/>
      <c r="AR518" s="26"/>
      <c r="AS518" s="26"/>
      <c r="AT518" s="26"/>
      <c r="AU518" s="26"/>
      <c r="AV518" s="26"/>
      <c r="AW518" s="26"/>
      <c r="AX518" s="26"/>
      <c r="AY518" s="26"/>
      <c r="AZ518" s="26"/>
      <c r="BA518" s="26"/>
      <c r="BB518" s="26"/>
      <c r="BC518" s="26"/>
      <c r="BD518" s="26"/>
      <c r="BE518" s="26"/>
      <c r="BF518" s="26"/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  <c r="DE518" s="26"/>
      <c r="DF518" s="26"/>
      <c r="DG518" s="26"/>
      <c r="DH518" s="26"/>
      <c r="DI518" s="26"/>
      <c r="DJ518" s="26"/>
      <c r="DK518" s="26"/>
      <c r="DL518" s="26"/>
      <c r="DM518" s="26"/>
      <c r="DN518" s="26"/>
      <c r="DO518" s="26"/>
      <c r="DP518" s="26"/>
      <c r="DQ518" s="26"/>
      <c r="DR518" s="26"/>
      <c r="DS518" s="26"/>
      <c r="DT518" s="26"/>
      <c r="DU518" s="26"/>
      <c r="DV518" s="26"/>
      <c r="DW518" s="26"/>
      <c r="DX518" s="26"/>
      <c r="DY518" s="26"/>
      <c r="DZ518" s="26"/>
      <c r="EA518" s="26"/>
      <c r="EB518" s="26"/>
      <c r="EC518" s="26"/>
      <c r="ED518" s="26"/>
      <c r="EE518" s="26"/>
      <c r="EF518" s="26"/>
      <c r="EG518" s="26"/>
      <c r="EH518" s="26"/>
      <c r="EI518" s="26"/>
      <c r="EJ518" s="26"/>
      <c r="EK518" s="26"/>
      <c r="EL518" s="26"/>
      <c r="EM518" s="26"/>
      <c r="EN518" s="26"/>
      <c r="EO518" s="26"/>
      <c r="EP518" s="26"/>
      <c r="EQ518" s="26"/>
      <c r="ER518" s="26"/>
      <c r="ES518" s="26"/>
      <c r="ET518" s="26"/>
      <c r="EU518" s="26"/>
      <c r="EV518" s="26"/>
      <c r="EW518" s="26"/>
      <c r="EX518" s="26"/>
      <c r="EY518" s="26"/>
      <c r="EZ518" s="26"/>
      <c r="FA518" s="26"/>
      <c r="FB518" s="26"/>
      <c r="FC518" s="26"/>
      <c r="FD518" s="26"/>
      <c r="FE518" s="26"/>
      <c r="FF518" s="26"/>
      <c r="FG518" s="26"/>
      <c r="FH518" s="26"/>
      <c r="FI518" s="26"/>
      <c r="FJ518" s="26"/>
      <c r="FK518" s="26"/>
      <c r="FL518" s="26"/>
      <c r="FM518" s="26"/>
      <c r="FN518" s="26"/>
      <c r="FO518" s="26"/>
      <c r="FP518" s="26"/>
      <c r="FQ518" s="26"/>
      <c r="FR518" s="26"/>
      <c r="FS518" s="26"/>
      <c r="FT518" s="26"/>
      <c r="FU518" s="26"/>
      <c r="FV518" s="26"/>
      <c r="FW518" s="26"/>
      <c r="FX518" s="26"/>
      <c r="FY518" s="26"/>
      <c r="FZ518" s="26"/>
      <c r="GA518" s="26"/>
      <c r="GB518" s="26"/>
      <c r="GC518" s="26"/>
      <c r="GD518" s="26"/>
      <c r="GE518" s="26"/>
      <c r="GF518" s="26"/>
      <c r="GG518" s="26"/>
      <c r="GH518" s="26"/>
      <c r="GI518" s="26"/>
      <c r="GJ518" s="26"/>
      <c r="GK518" s="26"/>
      <c r="GL518" s="26"/>
      <c r="GM518" s="26"/>
      <c r="GN518" s="26"/>
      <c r="GO518" s="26"/>
      <c r="GP518" s="26"/>
      <c r="GQ518" s="26"/>
      <c r="GR518" s="26"/>
      <c r="GS518" s="26"/>
      <c r="GT518" s="26"/>
      <c r="GU518" s="26"/>
      <c r="GV518" s="26"/>
      <c r="GW518" s="26"/>
      <c r="GX518" s="26"/>
      <c r="GY518" s="26"/>
      <c r="GZ518" s="26"/>
      <c r="HA518" s="26"/>
      <c r="HB518" s="26"/>
      <c r="HC518" s="26"/>
      <c r="HD518" s="26"/>
      <c r="HE518" s="26"/>
      <c r="HF518" s="26"/>
      <c r="HG518" s="26"/>
      <c r="HH518" s="26"/>
      <c r="HI518" s="26"/>
      <c r="HJ518" s="26"/>
      <c r="HK518" s="26"/>
      <c r="HL518" s="26"/>
      <c r="HM518" s="26"/>
      <c r="HN518" s="26"/>
      <c r="HO518" s="26"/>
      <c r="HP518" s="26"/>
      <c r="HQ518" s="26"/>
      <c r="HR518" s="26"/>
      <c r="HS518" s="26"/>
      <c r="HT518" s="26"/>
      <c r="HU518" s="26"/>
      <c r="HV518" s="26"/>
      <c r="HW518" s="26"/>
      <c r="HX518" s="26"/>
      <c r="HY518" s="26"/>
      <c r="HZ518" s="26"/>
      <c r="IA518" s="26"/>
      <c r="IB518" s="26"/>
      <c r="IC518" s="26"/>
      <c r="ID518" s="26"/>
      <c r="IE518" s="26"/>
      <c r="IF518" s="26"/>
      <c r="IG518" s="26"/>
      <c r="IH518" s="26"/>
      <c r="II518" s="26"/>
      <c r="IJ518" s="26"/>
      <c r="IK518" s="26"/>
      <c r="IL518" s="26"/>
      <c r="IM518" s="26"/>
      <c r="IN518" s="26"/>
      <c r="IO518" s="26"/>
      <c r="IP518" s="26"/>
      <c r="IQ518" s="26"/>
      <c r="IR518" s="26"/>
      <c r="IS518" s="26"/>
      <c r="IT518" s="26"/>
      <c r="IU518" s="26"/>
      <c r="IV518" s="26"/>
    </row>
    <row r="519" spans="1:256" ht="12.75" customHeight="1" x14ac:dyDescent="0.25">
      <c r="A519" s="26"/>
      <c r="B519" s="26"/>
      <c r="C519" s="296"/>
      <c r="D519" s="363"/>
      <c r="E519" s="364"/>
      <c r="F519" s="364"/>
      <c r="G519" s="364"/>
      <c r="H519" s="364"/>
      <c r="I519" s="364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  <c r="AQ519" s="26"/>
      <c r="AR519" s="26"/>
      <c r="AS519" s="26"/>
      <c r="AT519" s="26"/>
      <c r="AU519" s="26"/>
      <c r="AV519" s="26"/>
      <c r="AW519" s="26"/>
      <c r="AX519" s="26"/>
      <c r="AY519" s="26"/>
      <c r="AZ519" s="26"/>
      <c r="BA519" s="26"/>
      <c r="BB519" s="26"/>
      <c r="BC519" s="26"/>
      <c r="BD519" s="26"/>
      <c r="BE519" s="26"/>
      <c r="BF519" s="26"/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  <c r="DE519" s="26"/>
      <c r="DF519" s="26"/>
      <c r="DG519" s="26"/>
      <c r="DH519" s="26"/>
      <c r="DI519" s="26"/>
      <c r="DJ519" s="26"/>
      <c r="DK519" s="26"/>
      <c r="DL519" s="26"/>
      <c r="DM519" s="26"/>
      <c r="DN519" s="26"/>
      <c r="DO519" s="26"/>
      <c r="DP519" s="26"/>
      <c r="DQ519" s="26"/>
      <c r="DR519" s="26"/>
      <c r="DS519" s="26"/>
      <c r="DT519" s="26"/>
      <c r="DU519" s="26"/>
      <c r="DV519" s="26"/>
      <c r="DW519" s="26"/>
      <c r="DX519" s="26"/>
      <c r="DY519" s="26"/>
      <c r="DZ519" s="26"/>
      <c r="EA519" s="26"/>
      <c r="EB519" s="26"/>
      <c r="EC519" s="26"/>
      <c r="ED519" s="26"/>
      <c r="EE519" s="26"/>
      <c r="EF519" s="26"/>
      <c r="EG519" s="26"/>
      <c r="EH519" s="26"/>
      <c r="EI519" s="26"/>
      <c r="EJ519" s="26"/>
      <c r="EK519" s="26"/>
      <c r="EL519" s="26"/>
      <c r="EM519" s="26"/>
      <c r="EN519" s="26"/>
      <c r="EO519" s="26"/>
      <c r="EP519" s="26"/>
      <c r="EQ519" s="26"/>
      <c r="ER519" s="26"/>
      <c r="ES519" s="26"/>
      <c r="ET519" s="26"/>
      <c r="EU519" s="26"/>
      <c r="EV519" s="26"/>
      <c r="EW519" s="26"/>
      <c r="EX519" s="26"/>
      <c r="EY519" s="26"/>
      <c r="EZ519" s="26"/>
      <c r="FA519" s="26"/>
      <c r="FB519" s="26"/>
      <c r="FC519" s="26"/>
      <c r="FD519" s="26"/>
      <c r="FE519" s="26"/>
      <c r="FF519" s="26"/>
      <c r="FG519" s="26"/>
      <c r="FH519" s="26"/>
      <c r="FI519" s="26"/>
      <c r="FJ519" s="26"/>
      <c r="FK519" s="26"/>
      <c r="FL519" s="26"/>
      <c r="FM519" s="26"/>
      <c r="FN519" s="26"/>
      <c r="FO519" s="26"/>
      <c r="FP519" s="26"/>
      <c r="FQ519" s="26"/>
      <c r="FR519" s="26"/>
      <c r="FS519" s="26"/>
      <c r="FT519" s="26"/>
      <c r="FU519" s="26"/>
      <c r="FV519" s="26"/>
      <c r="FW519" s="26"/>
      <c r="FX519" s="26"/>
      <c r="FY519" s="26"/>
      <c r="FZ519" s="26"/>
      <c r="GA519" s="26"/>
      <c r="GB519" s="26"/>
      <c r="GC519" s="26"/>
      <c r="GD519" s="26"/>
      <c r="GE519" s="26"/>
      <c r="GF519" s="26"/>
      <c r="GG519" s="26"/>
      <c r="GH519" s="26"/>
      <c r="GI519" s="26"/>
      <c r="GJ519" s="26"/>
      <c r="GK519" s="26"/>
      <c r="GL519" s="26"/>
      <c r="GM519" s="26"/>
      <c r="GN519" s="26"/>
      <c r="GO519" s="26"/>
      <c r="GP519" s="26"/>
      <c r="GQ519" s="26"/>
      <c r="GR519" s="26"/>
      <c r="GS519" s="26"/>
      <c r="GT519" s="26"/>
      <c r="GU519" s="26"/>
      <c r="GV519" s="26"/>
      <c r="GW519" s="26"/>
      <c r="GX519" s="26"/>
      <c r="GY519" s="26"/>
      <c r="GZ519" s="26"/>
      <c r="HA519" s="26"/>
      <c r="HB519" s="26"/>
      <c r="HC519" s="26"/>
      <c r="HD519" s="26"/>
      <c r="HE519" s="26"/>
      <c r="HF519" s="26"/>
      <c r="HG519" s="26"/>
      <c r="HH519" s="26"/>
      <c r="HI519" s="26"/>
      <c r="HJ519" s="26"/>
      <c r="HK519" s="26"/>
      <c r="HL519" s="26"/>
      <c r="HM519" s="26"/>
      <c r="HN519" s="26"/>
      <c r="HO519" s="26"/>
      <c r="HP519" s="26"/>
      <c r="HQ519" s="26"/>
      <c r="HR519" s="26"/>
      <c r="HS519" s="26"/>
      <c r="HT519" s="26"/>
      <c r="HU519" s="26"/>
      <c r="HV519" s="26"/>
      <c r="HW519" s="26"/>
      <c r="HX519" s="26"/>
      <c r="HY519" s="26"/>
      <c r="HZ519" s="26"/>
      <c r="IA519" s="26"/>
      <c r="IB519" s="26"/>
      <c r="IC519" s="26"/>
      <c r="ID519" s="26"/>
      <c r="IE519" s="26"/>
      <c r="IF519" s="26"/>
      <c r="IG519" s="26"/>
      <c r="IH519" s="26"/>
      <c r="II519" s="26"/>
      <c r="IJ519" s="26"/>
      <c r="IK519" s="26"/>
      <c r="IL519" s="26"/>
      <c r="IM519" s="26"/>
      <c r="IN519" s="26"/>
      <c r="IO519" s="26"/>
      <c r="IP519" s="26"/>
      <c r="IQ519" s="26"/>
      <c r="IR519" s="26"/>
      <c r="IS519" s="26"/>
      <c r="IT519" s="26"/>
      <c r="IU519" s="26"/>
      <c r="IV519" s="26"/>
    </row>
    <row r="520" spans="1:256" ht="12.75" customHeight="1" x14ac:dyDescent="0.25">
      <c r="A520" s="26"/>
      <c r="B520" s="26"/>
      <c r="C520" s="296"/>
      <c r="D520" s="363"/>
      <c r="E520" s="364"/>
      <c r="F520" s="364"/>
      <c r="G520" s="364"/>
      <c r="H520" s="364"/>
      <c r="I520" s="364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  <c r="AQ520" s="26"/>
      <c r="AR520" s="26"/>
      <c r="AS520" s="26"/>
      <c r="AT520" s="26"/>
      <c r="AU520" s="26"/>
      <c r="AV520" s="26"/>
      <c r="AW520" s="26"/>
      <c r="AX520" s="26"/>
      <c r="AY520" s="26"/>
      <c r="AZ520" s="26"/>
      <c r="BA520" s="26"/>
      <c r="BB520" s="26"/>
      <c r="BC520" s="26"/>
      <c r="BD520" s="26"/>
      <c r="BE520" s="26"/>
      <c r="BF520" s="26"/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  <c r="DE520" s="26"/>
      <c r="DF520" s="26"/>
      <c r="DG520" s="26"/>
      <c r="DH520" s="26"/>
      <c r="DI520" s="26"/>
      <c r="DJ520" s="26"/>
      <c r="DK520" s="26"/>
      <c r="DL520" s="26"/>
      <c r="DM520" s="26"/>
      <c r="DN520" s="26"/>
      <c r="DO520" s="26"/>
      <c r="DP520" s="26"/>
      <c r="DQ520" s="26"/>
      <c r="DR520" s="26"/>
      <c r="DS520" s="26"/>
      <c r="DT520" s="26"/>
      <c r="DU520" s="26"/>
      <c r="DV520" s="26"/>
      <c r="DW520" s="26"/>
      <c r="DX520" s="26"/>
      <c r="DY520" s="26"/>
      <c r="DZ520" s="26"/>
      <c r="EA520" s="26"/>
      <c r="EB520" s="26"/>
      <c r="EC520" s="26"/>
      <c r="ED520" s="26"/>
      <c r="EE520" s="26"/>
      <c r="EF520" s="26"/>
      <c r="EG520" s="26"/>
      <c r="EH520" s="26"/>
      <c r="EI520" s="26"/>
      <c r="EJ520" s="26"/>
      <c r="EK520" s="26"/>
      <c r="EL520" s="26"/>
      <c r="EM520" s="26"/>
      <c r="EN520" s="26"/>
      <c r="EO520" s="26"/>
      <c r="EP520" s="26"/>
      <c r="EQ520" s="26"/>
      <c r="ER520" s="26"/>
      <c r="ES520" s="26"/>
      <c r="ET520" s="26"/>
      <c r="EU520" s="26"/>
      <c r="EV520" s="26"/>
      <c r="EW520" s="26"/>
      <c r="EX520" s="26"/>
      <c r="EY520" s="26"/>
      <c r="EZ520" s="26"/>
      <c r="FA520" s="26"/>
      <c r="FB520" s="26"/>
      <c r="FC520" s="26"/>
      <c r="FD520" s="26"/>
      <c r="FE520" s="26"/>
      <c r="FF520" s="26"/>
      <c r="FG520" s="26"/>
      <c r="FH520" s="26"/>
      <c r="FI520" s="26"/>
      <c r="FJ520" s="26"/>
      <c r="FK520" s="26"/>
      <c r="FL520" s="26"/>
      <c r="FM520" s="26"/>
      <c r="FN520" s="26"/>
      <c r="FO520" s="26"/>
      <c r="FP520" s="26"/>
      <c r="FQ520" s="26"/>
      <c r="FR520" s="26"/>
      <c r="FS520" s="26"/>
      <c r="FT520" s="26"/>
      <c r="FU520" s="26"/>
      <c r="FV520" s="26"/>
      <c r="FW520" s="26"/>
      <c r="FX520" s="26"/>
      <c r="FY520" s="26"/>
      <c r="FZ520" s="26"/>
      <c r="GA520" s="26"/>
      <c r="GB520" s="26"/>
      <c r="GC520" s="26"/>
      <c r="GD520" s="26"/>
      <c r="GE520" s="26"/>
      <c r="GF520" s="26"/>
      <c r="GG520" s="26"/>
      <c r="GH520" s="26"/>
      <c r="GI520" s="26"/>
      <c r="GJ520" s="26"/>
      <c r="GK520" s="26"/>
      <c r="GL520" s="26"/>
      <c r="GM520" s="26"/>
      <c r="GN520" s="26"/>
      <c r="GO520" s="26"/>
      <c r="GP520" s="26"/>
      <c r="GQ520" s="26"/>
      <c r="GR520" s="26"/>
      <c r="GS520" s="26"/>
      <c r="GT520" s="26"/>
      <c r="GU520" s="26"/>
      <c r="GV520" s="26"/>
      <c r="GW520" s="26"/>
      <c r="GX520" s="26"/>
      <c r="GY520" s="26"/>
      <c r="GZ520" s="26"/>
      <c r="HA520" s="26"/>
      <c r="HB520" s="26"/>
      <c r="HC520" s="26"/>
      <c r="HD520" s="26"/>
      <c r="HE520" s="26"/>
      <c r="HF520" s="26"/>
      <c r="HG520" s="26"/>
      <c r="HH520" s="26"/>
      <c r="HI520" s="26"/>
      <c r="HJ520" s="26"/>
      <c r="HK520" s="26"/>
      <c r="HL520" s="26"/>
      <c r="HM520" s="26"/>
      <c r="HN520" s="26"/>
      <c r="HO520" s="26"/>
      <c r="HP520" s="26"/>
      <c r="HQ520" s="26"/>
      <c r="HR520" s="26"/>
      <c r="HS520" s="26"/>
      <c r="HT520" s="26"/>
      <c r="HU520" s="26"/>
      <c r="HV520" s="26"/>
      <c r="HW520" s="26"/>
      <c r="HX520" s="26"/>
      <c r="HY520" s="26"/>
      <c r="HZ520" s="26"/>
      <c r="IA520" s="26"/>
      <c r="IB520" s="26"/>
      <c r="IC520" s="26"/>
      <c r="ID520" s="26"/>
      <c r="IE520" s="26"/>
      <c r="IF520" s="26"/>
      <c r="IG520" s="26"/>
      <c r="IH520" s="26"/>
      <c r="II520" s="26"/>
      <c r="IJ520" s="26"/>
      <c r="IK520" s="26"/>
      <c r="IL520" s="26"/>
      <c r="IM520" s="26"/>
      <c r="IN520" s="26"/>
      <c r="IO520" s="26"/>
      <c r="IP520" s="26"/>
      <c r="IQ520" s="26"/>
      <c r="IR520" s="26"/>
      <c r="IS520" s="26"/>
      <c r="IT520" s="26"/>
      <c r="IU520" s="26"/>
      <c r="IV520" s="26"/>
    </row>
    <row r="521" spans="1:256" ht="12.75" customHeight="1" x14ac:dyDescent="0.25">
      <c r="A521" s="26"/>
      <c r="B521" s="26"/>
      <c r="C521" s="296"/>
      <c r="D521" s="363"/>
      <c r="E521" s="364"/>
      <c r="F521" s="364"/>
      <c r="G521" s="364"/>
      <c r="H521" s="364"/>
      <c r="I521" s="364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26"/>
      <c r="BB521" s="26"/>
      <c r="BC521" s="26"/>
      <c r="BD521" s="26"/>
      <c r="BE521" s="26"/>
      <c r="BF521" s="26"/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  <c r="DE521" s="26"/>
      <c r="DF521" s="26"/>
      <c r="DG521" s="26"/>
      <c r="DH521" s="26"/>
      <c r="DI521" s="26"/>
      <c r="DJ521" s="26"/>
      <c r="DK521" s="26"/>
      <c r="DL521" s="26"/>
      <c r="DM521" s="26"/>
      <c r="DN521" s="26"/>
      <c r="DO521" s="26"/>
      <c r="DP521" s="26"/>
      <c r="DQ521" s="26"/>
      <c r="DR521" s="26"/>
      <c r="DS521" s="26"/>
      <c r="DT521" s="26"/>
      <c r="DU521" s="26"/>
      <c r="DV521" s="26"/>
      <c r="DW521" s="26"/>
      <c r="DX521" s="26"/>
      <c r="DY521" s="26"/>
      <c r="DZ521" s="26"/>
      <c r="EA521" s="26"/>
      <c r="EB521" s="26"/>
      <c r="EC521" s="26"/>
      <c r="ED521" s="26"/>
      <c r="EE521" s="26"/>
      <c r="EF521" s="26"/>
      <c r="EG521" s="26"/>
      <c r="EH521" s="26"/>
      <c r="EI521" s="26"/>
      <c r="EJ521" s="26"/>
      <c r="EK521" s="26"/>
      <c r="EL521" s="26"/>
      <c r="EM521" s="26"/>
      <c r="EN521" s="26"/>
      <c r="EO521" s="26"/>
      <c r="EP521" s="26"/>
      <c r="EQ521" s="26"/>
      <c r="ER521" s="26"/>
      <c r="ES521" s="26"/>
      <c r="ET521" s="26"/>
      <c r="EU521" s="26"/>
      <c r="EV521" s="26"/>
      <c r="EW521" s="26"/>
      <c r="EX521" s="26"/>
      <c r="EY521" s="26"/>
      <c r="EZ521" s="26"/>
      <c r="FA521" s="26"/>
      <c r="FB521" s="26"/>
      <c r="FC521" s="26"/>
      <c r="FD521" s="26"/>
      <c r="FE521" s="26"/>
      <c r="FF521" s="26"/>
      <c r="FG521" s="26"/>
      <c r="FH521" s="26"/>
      <c r="FI521" s="26"/>
      <c r="FJ521" s="26"/>
      <c r="FK521" s="26"/>
      <c r="FL521" s="26"/>
      <c r="FM521" s="26"/>
      <c r="FN521" s="26"/>
      <c r="FO521" s="26"/>
      <c r="FP521" s="26"/>
      <c r="FQ521" s="26"/>
      <c r="FR521" s="26"/>
      <c r="FS521" s="26"/>
      <c r="FT521" s="26"/>
      <c r="FU521" s="26"/>
      <c r="FV521" s="26"/>
      <c r="FW521" s="26"/>
      <c r="FX521" s="26"/>
      <c r="FY521" s="26"/>
      <c r="FZ521" s="26"/>
      <c r="GA521" s="26"/>
      <c r="GB521" s="26"/>
      <c r="GC521" s="26"/>
      <c r="GD521" s="26"/>
      <c r="GE521" s="26"/>
      <c r="GF521" s="26"/>
      <c r="GG521" s="26"/>
      <c r="GH521" s="26"/>
      <c r="GI521" s="26"/>
      <c r="GJ521" s="26"/>
      <c r="GK521" s="26"/>
      <c r="GL521" s="26"/>
      <c r="GM521" s="26"/>
      <c r="GN521" s="26"/>
      <c r="GO521" s="26"/>
      <c r="GP521" s="26"/>
      <c r="GQ521" s="26"/>
      <c r="GR521" s="26"/>
      <c r="GS521" s="26"/>
      <c r="GT521" s="26"/>
      <c r="GU521" s="26"/>
      <c r="GV521" s="26"/>
      <c r="GW521" s="26"/>
      <c r="GX521" s="26"/>
      <c r="GY521" s="26"/>
      <c r="GZ521" s="26"/>
      <c r="HA521" s="26"/>
      <c r="HB521" s="26"/>
      <c r="HC521" s="26"/>
      <c r="HD521" s="26"/>
      <c r="HE521" s="26"/>
      <c r="HF521" s="26"/>
      <c r="HG521" s="26"/>
      <c r="HH521" s="26"/>
      <c r="HI521" s="26"/>
      <c r="HJ521" s="26"/>
      <c r="HK521" s="26"/>
      <c r="HL521" s="26"/>
      <c r="HM521" s="26"/>
      <c r="HN521" s="26"/>
      <c r="HO521" s="26"/>
      <c r="HP521" s="26"/>
      <c r="HQ521" s="26"/>
      <c r="HR521" s="26"/>
      <c r="HS521" s="26"/>
      <c r="HT521" s="26"/>
      <c r="HU521" s="26"/>
      <c r="HV521" s="26"/>
      <c r="HW521" s="26"/>
      <c r="HX521" s="26"/>
      <c r="HY521" s="26"/>
      <c r="HZ521" s="26"/>
      <c r="IA521" s="26"/>
      <c r="IB521" s="26"/>
      <c r="IC521" s="26"/>
      <c r="ID521" s="26"/>
      <c r="IE521" s="26"/>
      <c r="IF521" s="26"/>
      <c r="IG521" s="26"/>
      <c r="IH521" s="26"/>
      <c r="II521" s="26"/>
      <c r="IJ521" s="26"/>
      <c r="IK521" s="26"/>
      <c r="IL521" s="26"/>
      <c r="IM521" s="26"/>
      <c r="IN521" s="26"/>
      <c r="IO521" s="26"/>
      <c r="IP521" s="26"/>
      <c r="IQ521" s="26"/>
      <c r="IR521" s="26"/>
      <c r="IS521" s="26"/>
      <c r="IT521" s="26"/>
      <c r="IU521" s="26"/>
      <c r="IV521" s="26"/>
    </row>
    <row r="522" spans="1:256" ht="12.75" customHeight="1" x14ac:dyDescent="0.25">
      <c r="A522" s="26"/>
      <c r="B522" s="26"/>
      <c r="C522" s="296"/>
      <c r="D522" s="363"/>
      <c r="E522" s="364"/>
      <c r="F522" s="364"/>
      <c r="G522" s="364"/>
      <c r="H522" s="364"/>
      <c r="I522" s="364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26"/>
      <c r="BB522" s="26"/>
      <c r="BC522" s="26"/>
      <c r="BD522" s="26"/>
      <c r="BE522" s="26"/>
      <c r="BF522" s="26"/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  <c r="DE522" s="26"/>
      <c r="DF522" s="26"/>
      <c r="DG522" s="26"/>
      <c r="DH522" s="26"/>
      <c r="DI522" s="26"/>
      <c r="DJ522" s="26"/>
      <c r="DK522" s="26"/>
      <c r="DL522" s="26"/>
      <c r="DM522" s="26"/>
      <c r="DN522" s="26"/>
      <c r="DO522" s="26"/>
      <c r="DP522" s="26"/>
      <c r="DQ522" s="26"/>
      <c r="DR522" s="26"/>
      <c r="DS522" s="26"/>
      <c r="DT522" s="26"/>
      <c r="DU522" s="26"/>
      <c r="DV522" s="26"/>
      <c r="DW522" s="26"/>
      <c r="DX522" s="26"/>
      <c r="DY522" s="26"/>
      <c r="DZ522" s="26"/>
      <c r="EA522" s="26"/>
      <c r="EB522" s="26"/>
      <c r="EC522" s="26"/>
      <c r="ED522" s="26"/>
      <c r="EE522" s="26"/>
      <c r="EF522" s="26"/>
      <c r="EG522" s="26"/>
      <c r="EH522" s="26"/>
      <c r="EI522" s="26"/>
      <c r="EJ522" s="26"/>
      <c r="EK522" s="26"/>
      <c r="EL522" s="26"/>
      <c r="EM522" s="26"/>
      <c r="EN522" s="26"/>
      <c r="EO522" s="26"/>
      <c r="EP522" s="26"/>
      <c r="EQ522" s="26"/>
      <c r="ER522" s="26"/>
      <c r="ES522" s="26"/>
      <c r="ET522" s="26"/>
      <c r="EU522" s="26"/>
      <c r="EV522" s="26"/>
      <c r="EW522" s="26"/>
      <c r="EX522" s="26"/>
      <c r="EY522" s="26"/>
      <c r="EZ522" s="26"/>
      <c r="FA522" s="26"/>
      <c r="FB522" s="26"/>
      <c r="FC522" s="26"/>
      <c r="FD522" s="26"/>
      <c r="FE522" s="26"/>
      <c r="FF522" s="26"/>
      <c r="FG522" s="26"/>
      <c r="FH522" s="26"/>
      <c r="FI522" s="26"/>
      <c r="FJ522" s="26"/>
      <c r="FK522" s="26"/>
      <c r="FL522" s="26"/>
      <c r="FM522" s="26"/>
      <c r="FN522" s="26"/>
      <c r="FO522" s="26"/>
      <c r="FP522" s="26"/>
      <c r="FQ522" s="26"/>
      <c r="FR522" s="26"/>
      <c r="FS522" s="26"/>
      <c r="FT522" s="26"/>
      <c r="FU522" s="26"/>
      <c r="FV522" s="26"/>
      <c r="FW522" s="26"/>
      <c r="FX522" s="26"/>
      <c r="FY522" s="26"/>
      <c r="FZ522" s="26"/>
      <c r="GA522" s="26"/>
      <c r="GB522" s="26"/>
      <c r="GC522" s="26"/>
      <c r="GD522" s="26"/>
      <c r="GE522" s="26"/>
      <c r="GF522" s="26"/>
      <c r="GG522" s="26"/>
      <c r="GH522" s="26"/>
      <c r="GI522" s="26"/>
      <c r="GJ522" s="26"/>
      <c r="GK522" s="26"/>
      <c r="GL522" s="26"/>
      <c r="GM522" s="26"/>
      <c r="GN522" s="26"/>
      <c r="GO522" s="26"/>
      <c r="GP522" s="26"/>
      <c r="GQ522" s="26"/>
      <c r="GR522" s="26"/>
      <c r="GS522" s="26"/>
      <c r="GT522" s="26"/>
      <c r="GU522" s="26"/>
      <c r="GV522" s="26"/>
      <c r="GW522" s="26"/>
      <c r="GX522" s="26"/>
      <c r="GY522" s="26"/>
      <c r="GZ522" s="26"/>
      <c r="HA522" s="26"/>
      <c r="HB522" s="26"/>
      <c r="HC522" s="26"/>
      <c r="HD522" s="26"/>
      <c r="HE522" s="26"/>
      <c r="HF522" s="26"/>
      <c r="HG522" s="26"/>
      <c r="HH522" s="26"/>
      <c r="HI522" s="26"/>
      <c r="HJ522" s="26"/>
      <c r="HK522" s="26"/>
      <c r="HL522" s="26"/>
      <c r="HM522" s="26"/>
      <c r="HN522" s="26"/>
      <c r="HO522" s="26"/>
      <c r="HP522" s="26"/>
      <c r="HQ522" s="26"/>
      <c r="HR522" s="26"/>
      <c r="HS522" s="26"/>
      <c r="HT522" s="26"/>
      <c r="HU522" s="26"/>
      <c r="HV522" s="26"/>
      <c r="HW522" s="26"/>
      <c r="HX522" s="26"/>
      <c r="HY522" s="26"/>
      <c r="HZ522" s="26"/>
      <c r="IA522" s="26"/>
      <c r="IB522" s="26"/>
      <c r="IC522" s="26"/>
      <c r="ID522" s="26"/>
      <c r="IE522" s="26"/>
      <c r="IF522" s="26"/>
      <c r="IG522" s="26"/>
      <c r="IH522" s="26"/>
      <c r="II522" s="26"/>
      <c r="IJ522" s="26"/>
      <c r="IK522" s="26"/>
      <c r="IL522" s="26"/>
      <c r="IM522" s="26"/>
      <c r="IN522" s="26"/>
      <c r="IO522" s="26"/>
      <c r="IP522" s="26"/>
      <c r="IQ522" s="26"/>
      <c r="IR522" s="26"/>
      <c r="IS522" s="26"/>
      <c r="IT522" s="26"/>
      <c r="IU522" s="26"/>
      <c r="IV522" s="26"/>
    </row>
    <row r="523" spans="1:256" ht="12.75" customHeight="1" x14ac:dyDescent="0.25">
      <c r="A523" s="26"/>
      <c r="B523" s="26"/>
      <c r="C523" s="296"/>
      <c r="D523" s="363"/>
      <c r="E523" s="364"/>
      <c r="F523" s="364"/>
      <c r="G523" s="364"/>
      <c r="H523" s="364"/>
      <c r="I523" s="364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26"/>
      <c r="BB523" s="26"/>
      <c r="BC523" s="26"/>
      <c r="BD523" s="26"/>
      <c r="BE523" s="26"/>
      <c r="BF523" s="26"/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  <c r="DE523" s="26"/>
      <c r="DF523" s="26"/>
      <c r="DG523" s="26"/>
      <c r="DH523" s="26"/>
      <c r="DI523" s="26"/>
      <c r="DJ523" s="26"/>
      <c r="DK523" s="26"/>
      <c r="DL523" s="26"/>
      <c r="DM523" s="26"/>
      <c r="DN523" s="26"/>
      <c r="DO523" s="26"/>
      <c r="DP523" s="26"/>
      <c r="DQ523" s="26"/>
      <c r="DR523" s="26"/>
      <c r="DS523" s="26"/>
      <c r="DT523" s="26"/>
      <c r="DU523" s="26"/>
      <c r="DV523" s="26"/>
      <c r="DW523" s="26"/>
      <c r="DX523" s="26"/>
      <c r="DY523" s="26"/>
      <c r="DZ523" s="26"/>
      <c r="EA523" s="26"/>
      <c r="EB523" s="26"/>
      <c r="EC523" s="26"/>
      <c r="ED523" s="26"/>
      <c r="EE523" s="26"/>
      <c r="EF523" s="26"/>
      <c r="EG523" s="26"/>
      <c r="EH523" s="26"/>
      <c r="EI523" s="26"/>
      <c r="EJ523" s="26"/>
      <c r="EK523" s="26"/>
      <c r="EL523" s="26"/>
      <c r="EM523" s="26"/>
      <c r="EN523" s="26"/>
      <c r="EO523" s="26"/>
      <c r="EP523" s="26"/>
      <c r="EQ523" s="26"/>
      <c r="ER523" s="26"/>
      <c r="ES523" s="26"/>
      <c r="ET523" s="26"/>
      <c r="EU523" s="26"/>
      <c r="EV523" s="26"/>
      <c r="EW523" s="26"/>
      <c r="EX523" s="26"/>
      <c r="EY523" s="26"/>
      <c r="EZ523" s="26"/>
      <c r="FA523" s="26"/>
      <c r="FB523" s="26"/>
      <c r="FC523" s="26"/>
      <c r="FD523" s="26"/>
      <c r="FE523" s="26"/>
      <c r="FF523" s="26"/>
      <c r="FG523" s="26"/>
      <c r="FH523" s="26"/>
      <c r="FI523" s="26"/>
      <c r="FJ523" s="26"/>
      <c r="FK523" s="26"/>
      <c r="FL523" s="26"/>
      <c r="FM523" s="26"/>
      <c r="FN523" s="26"/>
      <c r="FO523" s="26"/>
      <c r="FP523" s="26"/>
      <c r="FQ523" s="26"/>
      <c r="FR523" s="26"/>
      <c r="FS523" s="26"/>
      <c r="FT523" s="26"/>
      <c r="FU523" s="26"/>
      <c r="FV523" s="26"/>
      <c r="FW523" s="26"/>
      <c r="FX523" s="26"/>
      <c r="FY523" s="26"/>
      <c r="FZ523" s="26"/>
      <c r="GA523" s="26"/>
      <c r="GB523" s="26"/>
      <c r="GC523" s="26"/>
      <c r="GD523" s="26"/>
      <c r="GE523" s="26"/>
      <c r="GF523" s="26"/>
      <c r="GG523" s="26"/>
      <c r="GH523" s="26"/>
      <c r="GI523" s="26"/>
      <c r="GJ523" s="26"/>
      <c r="GK523" s="26"/>
      <c r="GL523" s="26"/>
      <c r="GM523" s="26"/>
      <c r="GN523" s="26"/>
      <c r="GO523" s="26"/>
      <c r="GP523" s="26"/>
      <c r="GQ523" s="26"/>
      <c r="GR523" s="26"/>
      <c r="GS523" s="26"/>
      <c r="GT523" s="26"/>
      <c r="GU523" s="26"/>
      <c r="GV523" s="26"/>
      <c r="GW523" s="26"/>
      <c r="GX523" s="26"/>
      <c r="GY523" s="26"/>
      <c r="GZ523" s="26"/>
      <c r="HA523" s="26"/>
      <c r="HB523" s="26"/>
      <c r="HC523" s="26"/>
      <c r="HD523" s="26"/>
      <c r="HE523" s="26"/>
      <c r="HF523" s="26"/>
      <c r="HG523" s="26"/>
      <c r="HH523" s="26"/>
      <c r="HI523" s="26"/>
      <c r="HJ523" s="26"/>
      <c r="HK523" s="26"/>
      <c r="HL523" s="26"/>
      <c r="HM523" s="26"/>
      <c r="HN523" s="26"/>
      <c r="HO523" s="26"/>
      <c r="HP523" s="26"/>
      <c r="HQ523" s="26"/>
      <c r="HR523" s="26"/>
      <c r="HS523" s="26"/>
      <c r="HT523" s="26"/>
      <c r="HU523" s="26"/>
      <c r="HV523" s="26"/>
      <c r="HW523" s="26"/>
      <c r="HX523" s="26"/>
      <c r="HY523" s="26"/>
      <c r="HZ523" s="26"/>
      <c r="IA523" s="26"/>
      <c r="IB523" s="26"/>
      <c r="IC523" s="26"/>
      <c r="ID523" s="26"/>
      <c r="IE523" s="26"/>
      <c r="IF523" s="26"/>
      <c r="IG523" s="26"/>
      <c r="IH523" s="26"/>
      <c r="II523" s="26"/>
      <c r="IJ523" s="26"/>
      <c r="IK523" s="26"/>
      <c r="IL523" s="26"/>
      <c r="IM523" s="26"/>
      <c r="IN523" s="26"/>
      <c r="IO523" s="26"/>
      <c r="IP523" s="26"/>
      <c r="IQ523" s="26"/>
      <c r="IR523" s="26"/>
      <c r="IS523" s="26"/>
      <c r="IT523" s="26"/>
      <c r="IU523" s="26"/>
      <c r="IV523" s="26"/>
    </row>
    <row r="524" spans="1:256" ht="12.75" customHeight="1" x14ac:dyDescent="0.25">
      <c r="A524" s="26"/>
      <c r="B524" s="26"/>
      <c r="C524" s="296"/>
      <c r="D524" s="363"/>
      <c r="E524" s="364"/>
      <c r="F524" s="364"/>
      <c r="G524" s="364"/>
      <c r="H524" s="364"/>
      <c r="I524" s="364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26"/>
      <c r="BB524" s="26"/>
      <c r="BC524" s="26"/>
      <c r="BD524" s="26"/>
      <c r="BE524" s="26"/>
      <c r="BF524" s="26"/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  <c r="DE524" s="26"/>
      <c r="DF524" s="26"/>
      <c r="DG524" s="26"/>
      <c r="DH524" s="26"/>
      <c r="DI524" s="26"/>
      <c r="DJ524" s="26"/>
      <c r="DK524" s="26"/>
      <c r="DL524" s="26"/>
      <c r="DM524" s="26"/>
      <c r="DN524" s="26"/>
      <c r="DO524" s="26"/>
      <c r="DP524" s="26"/>
      <c r="DQ524" s="26"/>
      <c r="DR524" s="26"/>
      <c r="DS524" s="26"/>
      <c r="DT524" s="26"/>
      <c r="DU524" s="26"/>
      <c r="DV524" s="26"/>
      <c r="DW524" s="26"/>
      <c r="DX524" s="26"/>
      <c r="DY524" s="26"/>
      <c r="DZ524" s="26"/>
      <c r="EA524" s="26"/>
      <c r="EB524" s="26"/>
      <c r="EC524" s="26"/>
      <c r="ED524" s="26"/>
      <c r="EE524" s="26"/>
      <c r="EF524" s="26"/>
      <c r="EG524" s="26"/>
      <c r="EH524" s="26"/>
      <c r="EI524" s="26"/>
      <c r="EJ524" s="26"/>
      <c r="EK524" s="26"/>
      <c r="EL524" s="26"/>
      <c r="EM524" s="26"/>
      <c r="EN524" s="26"/>
      <c r="EO524" s="26"/>
      <c r="EP524" s="26"/>
      <c r="EQ524" s="26"/>
      <c r="ER524" s="26"/>
      <c r="ES524" s="26"/>
      <c r="ET524" s="26"/>
      <c r="EU524" s="26"/>
      <c r="EV524" s="26"/>
      <c r="EW524" s="26"/>
      <c r="EX524" s="26"/>
      <c r="EY524" s="26"/>
      <c r="EZ524" s="26"/>
      <c r="FA524" s="26"/>
      <c r="FB524" s="26"/>
      <c r="FC524" s="26"/>
      <c r="FD524" s="26"/>
      <c r="FE524" s="26"/>
      <c r="FF524" s="26"/>
      <c r="FG524" s="26"/>
      <c r="FH524" s="26"/>
      <c r="FI524" s="26"/>
      <c r="FJ524" s="26"/>
      <c r="FK524" s="26"/>
      <c r="FL524" s="26"/>
      <c r="FM524" s="26"/>
      <c r="FN524" s="26"/>
      <c r="FO524" s="26"/>
      <c r="FP524" s="26"/>
      <c r="FQ524" s="26"/>
      <c r="FR524" s="26"/>
      <c r="FS524" s="26"/>
      <c r="FT524" s="26"/>
      <c r="FU524" s="26"/>
      <c r="FV524" s="26"/>
      <c r="FW524" s="26"/>
      <c r="FX524" s="26"/>
      <c r="FY524" s="26"/>
      <c r="FZ524" s="26"/>
      <c r="GA524" s="26"/>
      <c r="GB524" s="26"/>
      <c r="GC524" s="26"/>
      <c r="GD524" s="26"/>
      <c r="GE524" s="26"/>
      <c r="GF524" s="26"/>
      <c r="GG524" s="26"/>
      <c r="GH524" s="26"/>
      <c r="GI524" s="26"/>
      <c r="GJ524" s="26"/>
      <c r="GK524" s="26"/>
      <c r="GL524" s="26"/>
      <c r="GM524" s="26"/>
      <c r="GN524" s="26"/>
      <c r="GO524" s="26"/>
      <c r="GP524" s="26"/>
      <c r="GQ524" s="26"/>
      <c r="GR524" s="26"/>
      <c r="GS524" s="26"/>
      <c r="GT524" s="26"/>
      <c r="GU524" s="26"/>
      <c r="GV524" s="26"/>
      <c r="GW524" s="26"/>
      <c r="GX524" s="26"/>
      <c r="GY524" s="26"/>
      <c r="GZ524" s="26"/>
      <c r="HA524" s="26"/>
      <c r="HB524" s="26"/>
      <c r="HC524" s="26"/>
      <c r="HD524" s="26"/>
      <c r="HE524" s="26"/>
      <c r="HF524" s="26"/>
      <c r="HG524" s="26"/>
      <c r="HH524" s="26"/>
      <c r="HI524" s="26"/>
      <c r="HJ524" s="26"/>
      <c r="HK524" s="26"/>
      <c r="HL524" s="26"/>
      <c r="HM524" s="26"/>
      <c r="HN524" s="26"/>
      <c r="HO524" s="26"/>
      <c r="HP524" s="26"/>
      <c r="HQ524" s="26"/>
      <c r="HR524" s="26"/>
      <c r="HS524" s="26"/>
      <c r="HT524" s="26"/>
      <c r="HU524" s="26"/>
      <c r="HV524" s="26"/>
      <c r="HW524" s="26"/>
      <c r="HX524" s="26"/>
      <c r="HY524" s="26"/>
      <c r="HZ524" s="26"/>
      <c r="IA524" s="26"/>
      <c r="IB524" s="26"/>
      <c r="IC524" s="26"/>
      <c r="ID524" s="26"/>
      <c r="IE524" s="26"/>
      <c r="IF524" s="26"/>
      <c r="IG524" s="26"/>
      <c r="IH524" s="26"/>
      <c r="II524" s="26"/>
      <c r="IJ524" s="26"/>
      <c r="IK524" s="26"/>
      <c r="IL524" s="26"/>
      <c r="IM524" s="26"/>
      <c r="IN524" s="26"/>
      <c r="IO524" s="26"/>
      <c r="IP524" s="26"/>
      <c r="IQ524" s="26"/>
      <c r="IR524" s="26"/>
      <c r="IS524" s="26"/>
      <c r="IT524" s="26"/>
      <c r="IU524" s="26"/>
      <c r="IV524" s="26"/>
    </row>
    <row r="525" spans="1:256" ht="12.75" customHeight="1" x14ac:dyDescent="0.25">
      <c r="A525" s="26"/>
      <c r="B525" s="26"/>
      <c r="C525" s="296"/>
      <c r="D525" s="363"/>
      <c r="E525" s="364"/>
      <c r="F525" s="364"/>
      <c r="G525" s="364"/>
      <c r="H525" s="364"/>
      <c r="I525" s="364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26"/>
      <c r="BB525" s="26"/>
      <c r="BC525" s="26"/>
      <c r="BD525" s="26"/>
      <c r="BE525" s="26"/>
      <c r="BF525" s="26"/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  <c r="DE525" s="26"/>
      <c r="DF525" s="26"/>
      <c r="DG525" s="26"/>
      <c r="DH525" s="26"/>
      <c r="DI525" s="26"/>
      <c r="DJ525" s="26"/>
      <c r="DK525" s="26"/>
      <c r="DL525" s="26"/>
      <c r="DM525" s="26"/>
      <c r="DN525" s="26"/>
      <c r="DO525" s="26"/>
      <c r="DP525" s="26"/>
      <c r="DQ525" s="26"/>
      <c r="DR525" s="26"/>
      <c r="DS525" s="26"/>
      <c r="DT525" s="26"/>
      <c r="DU525" s="26"/>
      <c r="DV525" s="26"/>
      <c r="DW525" s="26"/>
      <c r="DX525" s="26"/>
      <c r="DY525" s="26"/>
      <c r="DZ525" s="26"/>
      <c r="EA525" s="26"/>
      <c r="EB525" s="26"/>
      <c r="EC525" s="26"/>
      <c r="ED525" s="26"/>
      <c r="EE525" s="26"/>
      <c r="EF525" s="26"/>
      <c r="EG525" s="26"/>
      <c r="EH525" s="26"/>
      <c r="EI525" s="26"/>
      <c r="EJ525" s="26"/>
      <c r="EK525" s="26"/>
      <c r="EL525" s="26"/>
      <c r="EM525" s="26"/>
      <c r="EN525" s="26"/>
      <c r="EO525" s="26"/>
      <c r="EP525" s="26"/>
      <c r="EQ525" s="26"/>
      <c r="ER525" s="26"/>
      <c r="ES525" s="26"/>
      <c r="ET525" s="26"/>
      <c r="EU525" s="26"/>
      <c r="EV525" s="26"/>
      <c r="EW525" s="26"/>
      <c r="EX525" s="26"/>
      <c r="EY525" s="26"/>
      <c r="EZ525" s="26"/>
      <c r="FA525" s="26"/>
      <c r="FB525" s="26"/>
      <c r="FC525" s="26"/>
      <c r="FD525" s="26"/>
      <c r="FE525" s="26"/>
      <c r="FF525" s="26"/>
      <c r="FG525" s="26"/>
      <c r="FH525" s="26"/>
      <c r="FI525" s="26"/>
      <c r="FJ525" s="26"/>
      <c r="FK525" s="26"/>
      <c r="FL525" s="26"/>
      <c r="FM525" s="26"/>
      <c r="FN525" s="26"/>
      <c r="FO525" s="26"/>
      <c r="FP525" s="26"/>
      <c r="FQ525" s="26"/>
      <c r="FR525" s="26"/>
      <c r="FS525" s="26"/>
      <c r="FT525" s="26"/>
      <c r="FU525" s="26"/>
      <c r="FV525" s="26"/>
      <c r="FW525" s="26"/>
      <c r="FX525" s="26"/>
      <c r="FY525" s="26"/>
      <c r="FZ525" s="26"/>
      <c r="GA525" s="26"/>
      <c r="GB525" s="26"/>
      <c r="GC525" s="26"/>
      <c r="GD525" s="26"/>
      <c r="GE525" s="26"/>
      <c r="GF525" s="26"/>
      <c r="GG525" s="26"/>
      <c r="GH525" s="26"/>
      <c r="GI525" s="26"/>
      <c r="GJ525" s="26"/>
      <c r="GK525" s="26"/>
      <c r="GL525" s="26"/>
      <c r="GM525" s="26"/>
      <c r="GN525" s="26"/>
      <c r="GO525" s="26"/>
      <c r="GP525" s="26"/>
      <c r="GQ525" s="26"/>
      <c r="GR525" s="26"/>
      <c r="GS525" s="26"/>
      <c r="GT525" s="26"/>
      <c r="GU525" s="26"/>
      <c r="GV525" s="26"/>
      <c r="GW525" s="26"/>
      <c r="GX525" s="26"/>
      <c r="GY525" s="26"/>
      <c r="GZ525" s="26"/>
      <c r="HA525" s="26"/>
      <c r="HB525" s="26"/>
      <c r="HC525" s="26"/>
      <c r="HD525" s="26"/>
      <c r="HE525" s="26"/>
      <c r="HF525" s="26"/>
      <c r="HG525" s="26"/>
      <c r="HH525" s="26"/>
      <c r="HI525" s="26"/>
      <c r="HJ525" s="26"/>
      <c r="HK525" s="26"/>
      <c r="HL525" s="26"/>
      <c r="HM525" s="26"/>
      <c r="HN525" s="26"/>
      <c r="HO525" s="26"/>
      <c r="HP525" s="26"/>
      <c r="HQ525" s="26"/>
      <c r="HR525" s="26"/>
      <c r="HS525" s="26"/>
      <c r="HT525" s="26"/>
      <c r="HU525" s="26"/>
      <c r="HV525" s="26"/>
      <c r="HW525" s="26"/>
      <c r="HX525" s="26"/>
      <c r="HY525" s="26"/>
      <c r="HZ525" s="26"/>
      <c r="IA525" s="26"/>
      <c r="IB525" s="26"/>
      <c r="IC525" s="26"/>
      <c r="ID525" s="26"/>
      <c r="IE525" s="26"/>
      <c r="IF525" s="26"/>
      <c r="IG525" s="26"/>
      <c r="IH525" s="26"/>
      <c r="II525" s="26"/>
      <c r="IJ525" s="26"/>
      <c r="IK525" s="26"/>
      <c r="IL525" s="26"/>
      <c r="IM525" s="26"/>
      <c r="IN525" s="26"/>
      <c r="IO525" s="26"/>
      <c r="IP525" s="26"/>
      <c r="IQ525" s="26"/>
      <c r="IR525" s="26"/>
      <c r="IS525" s="26"/>
      <c r="IT525" s="26"/>
      <c r="IU525" s="26"/>
      <c r="IV525" s="26"/>
    </row>
    <row r="526" spans="1:256" ht="12.75" customHeight="1" x14ac:dyDescent="0.25">
      <c r="A526" s="26"/>
      <c r="B526" s="26"/>
      <c r="C526" s="296"/>
      <c r="D526" s="363"/>
      <c r="E526" s="364"/>
      <c r="F526" s="364"/>
      <c r="G526" s="364"/>
      <c r="H526" s="364"/>
      <c r="I526" s="364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26"/>
      <c r="BB526" s="26"/>
      <c r="BC526" s="26"/>
      <c r="BD526" s="26"/>
      <c r="BE526" s="26"/>
      <c r="BF526" s="26"/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  <c r="DE526" s="26"/>
      <c r="DF526" s="26"/>
      <c r="DG526" s="26"/>
      <c r="DH526" s="26"/>
      <c r="DI526" s="26"/>
      <c r="DJ526" s="26"/>
      <c r="DK526" s="26"/>
      <c r="DL526" s="26"/>
      <c r="DM526" s="26"/>
      <c r="DN526" s="26"/>
      <c r="DO526" s="26"/>
      <c r="DP526" s="26"/>
      <c r="DQ526" s="26"/>
      <c r="DR526" s="26"/>
      <c r="DS526" s="26"/>
      <c r="DT526" s="26"/>
      <c r="DU526" s="26"/>
      <c r="DV526" s="26"/>
      <c r="DW526" s="26"/>
      <c r="DX526" s="26"/>
      <c r="DY526" s="26"/>
      <c r="DZ526" s="26"/>
      <c r="EA526" s="26"/>
      <c r="EB526" s="26"/>
      <c r="EC526" s="26"/>
      <c r="ED526" s="26"/>
      <c r="EE526" s="26"/>
      <c r="EF526" s="26"/>
      <c r="EG526" s="26"/>
      <c r="EH526" s="26"/>
      <c r="EI526" s="26"/>
      <c r="EJ526" s="26"/>
      <c r="EK526" s="26"/>
      <c r="EL526" s="26"/>
      <c r="EM526" s="26"/>
      <c r="EN526" s="26"/>
      <c r="EO526" s="26"/>
      <c r="EP526" s="26"/>
      <c r="EQ526" s="26"/>
      <c r="ER526" s="26"/>
      <c r="ES526" s="26"/>
      <c r="ET526" s="26"/>
      <c r="EU526" s="26"/>
      <c r="EV526" s="26"/>
      <c r="EW526" s="26"/>
      <c r="EX526" s="26"/>
      <c r="EY526" s="26"/>
      <c r="EZ526" s="26"/>
      <c r="FA526" s="26"/>
      <c r="FB526" s="26"/>
      <c r="FC526" s="26"/>
      <c r="FD526" s="26"/>
      <c r="FE526" s="26"/>
      <c r="FF526" s="26"/>
      <c r="FG526" s="26"/>
      <c r="FH526" s="26"/>
      <c r="FI526" s="26"/>
      <c r="FJ526" s="26"/>
      <c r="FK526" s="26"/>
      <c r="FL526" s="26"/>
      <c r="FM526" s="26"/>
      <c r="FN526" s="26"/>
      <c r="FO526" s="26"/>
      <c r="FP526" s="26"/>
      <c r="FQ526" s="26"/>
      <c r="FR526" s="26"/>
      <c r="FS526" s="26"/>
      <c r="FT526" s="26"/>
      <c r="FU526" s="26"/>
      <c r="FV526" s="26"/>
      <c r="FW526" s="26"/>
      <c r="FX526" s="26"/>
      <c r="FY526" s="26"/>
      <c r="FZ526" s="26"/>
      <c r="GA526" s="26"/>
      <c r="GB526" s="26"/>
      <c r="GC526" s="26"/>
      <c r="GD526" s="26"/>
      <c r="GE526" s="26"/>
      <c r="GF526" s="26"/>
      <c r="GG526" s="26"/>
      <c r="GH526" s="26"/>
      <c r="GI526" s="26"/>
      <c r="GJ526" s="26"/>
      <c r="GK526" s="26"/>
      <c r="GL526" s="26"/>
      <c r="GM526" s="26"/>
      <c r="GN526" s="26"/>
      <c r="GO526" s="26"/>
      <c r="GP526" s="26"/>
      <c r="GQ526" s="26"/>
      <c r="GR526" s="26"/>
      <c r="GS526" s="26"/>
      <c r="GT526" s="26"/>
      <c r="GU526" s="26"/>
      <c r="GV526" s="26"/>
      <c r="GW526" s="26"/>
      <c r="GX526" s="26"/>
      <c r="GY526" s="26"/>
      <c r="GZ526" s="26"/>
      <c r="HA526" s="26"/>
      <c r="HB526" s="26"/>
      <c r="HC526" s="26"/>
      <c r="HD526" s="26"/>
      <c r="HE526" s="26"/>
      <c r="HF526" s="26"/>
      <c r="HG526" s="26"/>
      <c r="HH526" s="26"/>
      <c r="HI526" s="26"/>
      <c r="HJ526" s="26"/>
      <c r="HK526" s="26"/>
      <c r="HL526" s="26"/>
      <c r="HM526" s="26"/>
      <c r="HN526" s="26"/>
      <c r="HO526" s="26"/>
      <c r="HP526" s="26"/>
      <c r="HQ526" s="26"/>
      <c r="HR526" s="26"/>
      <c r="HS526" s="26"/>
      <c r="HT526" s="26"/>
      <c r="HU526" s="26"/>
      <c r="HV526" s="26"/>
      <c r="HW526" s="26"/>
      <c r="HX526" s="26"/>
      <c r="HY526" s="26"/>
      <c r="HZ526" s="26"/>
      <c r="IA526" s="26"/>
      <c r="IB526" s="26"/>
      <c r="IC526" s="26"/>
      <c r="ID526" s="26"/>
      <c r="IE526" s="26"/>
      <c r="IF526" s="26"/>
      <c r="IG526" s="26"/>
      <c r="IH526" s="26"/>
      <c r="II526" s="26"/>
      <c r="IJ526" s="26"/>
      <c r="IK526" s="26"/>
      <c r="IL526" s="26"/>
      <c r="IM526" s="26"/>
      <c r="IN526" s="26"/>
      <c r="IO526" s="26"/>
      <c r="IP526" s="26"/>
      <c r="IQ526" s="26"/>
      <c r="IR526" s="26"/>
      <c r="IS526" s="26"/>
      <c r="IT526" s="26"/>
      <c r="IU526" s="26"/>
      <c r="IV526" s="26"/>
    </row>
    <row r="527" spans="1:256" ht="12.75" customHeight="1" x14ac:dyDescent="0.25">
      <c r="A527" s="26"/>
      <c r="B527" s="26"/>
      <c r="C527" s="296"/>
      <c r="D527" s="363"/>
      <c r="E527" s="364"/>
      <c r="F527" s="364"/>
      <c r="G527" s="364"/>
      <c r="H527" s="364"/>
      <c r="I527" s="364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26"/>
      <c r="BB527" s="26"/>
      <c r="BC527" s="26"/>
      <c r="BD527" s="26"/>
      <c r="BE527" s="26"/>
      <c r="BF527" s="26"/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  <c r="DE527" s="26"/>
      <c r="DF527" s="26"/>
      <c r="DG527" s="26"/>
      <c r="DH527" s="26"/>
      <c r="DI527" s="26"/>
      <c r="DJ527" s="26"/>
      <c r="DK527" s="26"/>
      <c r="DL527" s="26"/>
      <c r="DM527" s="26"/>
      <c r="DN527" s="26"/>
      <c r="DO527" s="26"/>
      <c r="DP527" s="26"/>
      <c r="DQ527" s="26"/>
      <c r="DR527" s="26"/>
      <c r="DS527" s="26"/>
      <c r="DT527" s="26"/>
      <c r="DU527" s="26"/>
      <c r="DV527" s="26"/>
      <c r="DW527" s="26"/>
      <c r="DX527" s="26"/>
      <c r="DY527" s="26"/>
      <c r="DZ527" s="26"/>
      <c r="EA527" s="26"/>
      <c r="EB527" s="26"/>
      <c r="EC527" s="26"/>
      <c r="ED527" s="26"/>
      <c r="EE527" s="26"/>
      <c r="EF527" s="26"/>
      <c r="EG527" s="26"/>
      <c r="EH527" s="26"/>
      <c r="EI527" s="26"/>
      <c r="EJ527" s="26"/>
      <c r="EK527" s="26"/>
      <c r="EL527" s="26"/>
      <c r="EM527" s="26"/>
      <c r="EN527" s="26"/>
      <c r="EO527" s="26"/>
      <c r="EP527" s="26"/>
      <c r="EQ527" s="26"/>
      <c r="ER527" s="26"/>
      <c r="ES527" s="26"/>
      <c r="ET527" s="26"/>
      <c r="EU527" s="26"/>
      <c r="EV527" s="26"/>
      <c r="EW527" s="26"/>
      <c r="EX527" s="26"/>
      <c r="EY527" s="26"/>
      <c r="EZ527" s="26"/>
      <c r="FA527" s="26"/>
      <c r="FB527" s="26"/>
      <c r="FC527" s="26"/>
      <c r="FD527" s="26"/>
      <c r="FE527" s="26"/>
      <c r="FF527" s="26"/>
      <c r="FG527" s="26"/>
      <c r="FH527" s="26"/>
      <c r="FI527" s="26"/>
      <c r="FJ527" s="26"/>
      <c r="FK527" s="26"/>
      <c r="FL527" s="26"/>
      <c r="FM527" s="26"/>
      <c r="FN527" s="26"/>
      <c r="FO527" s="26"/>
      <c r="FP527" s="26"/>
      <c r="FQ527" s="26"/>
      <c r="FR527" s="26"/>
      <c r="FS527" s="26"/>
      <c r="FT527" s="26"/>
      <c r="FU527" s="26"/>
      <c r="FV527" s="26"/>
      <c r="FW527" s="26"/>
      <c r="FX527" s="26"/>
      <c r="FY527" s="26"/>
      <c r="FZ527" s="26"/>
      <c r="GA527" s="26"/>
      <c r="GB527" s="26"/>
      <c r="GC527" s="26"/>
      <c r="GD527" s="26"/>
      <c r="GE527" s="26"/>
      <c r="GF527" s="26"/>
      <c r="GG527" s="26"/>
      <c r="GH527" s="26"/>
      <c r="GI527" s="26"/>
      <c r="GJ527" s="26"/>
      <c r="GK527" s="26"/>
      <c r="GL527" s="26"/>
      <c r="GM527" s="26"/>
      <c r="GN527" s="26"/>
      <c r="GO527" s="26"/>
      <c r="GP527" s="26"/>
      <c r="GQ527" s="26"/>
      <c r="GR527" s="26"/>
      <c r="GS527" s="26"/>
      <c r="GT527" s="26"/>
      <c r="GU527" s="26"/>
      <c r="GV527" s="26"/>
      <c r="GW527" s="26"/>
      <c r="GX527" s="26"/>
      <c r="GY527" s="26"/>
      <c r="GZ527" s="26"/>
      <c r="HA527" s="26"/>
      <c r="HB527" s="26"/>
      <c r="HC527" s="26"/>
      <c r="HD527" s="26"/>
      <c r="HE527" s="26"/>
      <c r="HF527" s="26"/>
      <c r="HG527" s="26"/>
      <c r="HH527" s="26"/>
      <c r="HI527" s="26"/>
      <c r="HJ527" s="26"/>
      <c r="HK527" s="26"/>
      <c r="HL527" s="26"/>
      <c r="HM527" s="26"/>
      <c r="HN527" s="26"/>
      <c r="HO527" s="26"/>
      <c r="HP527" s="26"/>
      <c r="HQ527" s="26"/>
      <c r="HR527" s="26"/>
      <c r="HS527" s="26"/>
      <c r="HT527" s="26"/>
      <c r="HU527" s="26"/>
      <c r="HV527" s="26"/>
      <c r="HW527" s="26"/>
      <c r="HX527" s="26"/>
      <c r="HY527" s="26"/>
      <c r="HZ527" s="26"/>
      <c r="IA527" s="26"/>
      <c r="IB527" s="26"/>
      <c r="IC527" s="26"/>
      <c r="ID527" s="26"/>
      <c r="IE527" s="26"/>
      <c r="IF527" s="26"/>
      <c r="IG527" s="26"/>
      <c r="IH527" s="26"/>
      <c r="II527" s="26"/>
      <c r="IJ527" s="26"/>
      <c r="IK527" s="26"/>
      <c r="IL527" s="26"/>
      <c r="IM527" s="26"/>
      <c r="IN527" s="26"/>
      <c r="IO527" s="26"/>
      <c r="IP527" s="26"/>
      <c r="IQ527" s="26"/>
      <c r="IR527" s="26"/>
      <c r="IS527" s="26"/>
      <c r="IT527" s="26"/>
      <c r="IU527" s="26"/>
      <c r="IV527" s="26"/>
    </row>
    <row r="528" spans="1:256" ht="12.75" customHeight="1" x14ac:dyDescent="0.25">
      <c r="A528" s="26"/>
      <c r="B528" s="26"/>
      <c r="C528" s="296"/>
      <c r="D528" s="363"/>
      <c r="E528" s="364"/>
      <c r="F528" s="364"/>
      <c r="G528" s="364"/>
      <c r="H528" s="364"/>
      <c r="I528" s="364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26"/>
      <c r="BB528" s="26"/>
      <c r="BC528" s="26"/>
      <c r="BD528" s="26"/>
      <c r="BE528" s="26"/>
      <c r="BF528" s="26"/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  <c r="DE528" s="26"/>
      <c r="DF528" s="26"/>
      <c r="DG528" s="26"/>
      <c r="DH528" s="26"/>
      <c r="DI528" s="26"/>
      <c r="DJ528" s="26"/>
      <c r="DK528" s="26"/>
      <c r="DL528" s="26"/>
      <c r="DM528" s="26"/>
      <c r="DN528" s="26"/>
      <c r="DO528" s="26"/>
      <c r="DP528" s="26"/>
      <c r="DQ528" s="26"/>
      <c r="DR528" s="26"/>
      <c r="DS528" s="26"/>
      <c r="DT528" s="26"/>
      <c r="DU528" s="26"/>
      <c r="DV528" s="26"/>
      <c r="DW528" s="26"/>
      <c r="DX528" s="26"/>
      <c r="DY528" s="26"/>
      <c r="DZ528" s="26"/>
      <c r="EA528" s="26"/>
      <c r="EB528" s="26"/>
      <c r="EC528" s="26"/>
      <c r="ED528" s="26"/>
      <c r="EE528" s="26"/>
      <c r="EF528" s="26"/>
      <c r="EG528" s="26"/>
      <c r="EH528" s="26"/>
      <c r="EI528" s="26"/>
      <c r="EJ528" s="26"/>
      <c r="EK528" s="26"/>
      <c r="EL528" s="26"/>
      <c r="EM528" s="26"/>
      <c r="EN528" s="26"/>
      <c r="EO528" s="26"/>
      <c r="EP528" s="26"/>
      <c r="EQ528" s="26"/>
      <c r="ER528" s="26"/>
      <c r="ES528" s="26"/>
      <c r="ET528" s="26"/>
      <c r="EU528" s="26"/>
      <c r="EV528" s="26"/>
      <c r="EW528" s="26"/>
      <c r="EX528" s="26"/>
      <c r="EY528" s="26"/>
      <c r="EZ528" s="26"/>
      <c r="FA528" s="26"/>
      <c r="FB528" s="26"/>
      <c r="FC528" s="26"/>
      <c r="FD528" s="26"/>
      <c r="FE528" s="26"/>
      <c r="FF528" s="26"/>
      <c r="FG528" s="26"/>
      <c r="FH528" s="26"/>
      <c r="FI528" s="26"/>
      <c r="FJ528" s="26"/>
      <c r="FK528" s="26"/>
      <c r="FL528" s="26"/>
      <c r="FM528" s="26"/>
      <c r="FN528" s="26"/>
      <c r="FO528" s="26"/>
      <c r="FP528" s="26"/>
      <c r="FQ528" s="26"/>
      <c r="FR528" s="26"/>
      <c r="FS528" s="26"/>
      <c r="FT528" s="26"/>
      <c r="FU528" s="26"/>
      <c r="FV528" s="26"/>
      <c r="FW528" s="26"/>
      <c r="FX528" s="26"/>
      <c r="FY528" s="26"/>
      <c r="FZ528" s="26"/>
      <c r="GA528" s="26"/>
      <c r="GB528" s="26"/>
      <c r="GC528" s="26"/>
      <c r="GD528" s="26"/>
      <c r="GE528" s="26"/>
      <c r="GF528" s="26"/>
      <c r="GG528" s="26"/>
      <c r="GH528" s="26"/>
      <c r="GI528" s="26"/>
      <c r="GJ528" s="26"/>
      <c r="GK528" s="26"/>
      <c r="GL528" s="26"/>
      <c r="GM528" s="26"/>
      <c r="GN528" s="26"/>
      <c r="GO528" s="26"/>
      <c r="GP528" s="26"/>
      <c r="GQ528" s="26"/>
      <c r="GR528" s="26"/>
      <c r="GS528" s="26"/>
      <c r="GT528" s="26"/>
      <c r="GU528" s="26"/>
      <c r="GV528" s="26"/>
      <c r="GW528" s="26"/>
      <c r="GX528" s="26"/>
      <c r="GY528" s="26"/>
      <c r="GZ528" s="26"/>
      <c r="HA528" s="26"/>
      <c r="HB528" s="26"/>
      <c r="HC528" s="26"/>
      <c r="HD528" s="26"/>
      <c r="HE528" s="26"/>
      <c r="HF528" s="26"/>
      <c r="HG528" s="26"/>
      <c r="HH528" s="26"/>
      <c r="HI528" s="26"/>
      <c r="HJ528" s="26"/>
      <c r="HK528" s="26"/>
      <c r="HL528" s="26"/>
      <c r="HM528" s="26"/>
      <c r="HN528" s="26"/>
      <c r="HO528" s="26"/>
      <c r="HP528" s="26"/>
      <c r="HQ528" s="26"/>
      <c r="HR528" s="26"/>
      <c r="HS528" s="26"/>
      <c r="HT528" s="26"/>
      <c r="HU528" s="26"/>
      <c r="HV528" s="26"/>
      <c r="HW528" s="26"/>
      <c r="HX528" s="26"/>
      <c r="HY528" s="26"/>
      <c r="HZ528" s="26"/>
      <c r="IA528" s="26"/>
      <c r="IB528" s="26"/>
      <c r="IC528" s="26"/>
      <c r="ID528" s="26"/>
      <c r="IE528" s="26"/>
      <c r="IF528" s="26"/>
      <c r="IG528" s="26"/>
      <c r="IH528" s="26"/>
      <c r="II528" s="26"/>
      <c r="IJ528" s="26"/>
      <c r="IK528" s="26"/>
      <c r="IL528" s="26"/>
      <c r="IM528" s="26"/>
      <c r="IN528" s="26"/>
      <c r="IO528" s="26"/>
      <c r="IP528" s="26"/>
      <c r="IQ528" s="26"/>
      <c r="IR528" s="26"/>
      <c r="IS528" s="26"/>
      <c r="IT528" s="26"/>
      <c r="IU528" s="26"/>
      <c r="IV528" s="26"/>
    </row>
    <row r="529" spans="1:256" ht="12.75" customHeight="1" x14ac:dyDescent="0.25">
      <c r="A529" s="26"/>
      <c r="B529" s="26"/>
      <c r="C529" s="296"/>
      <c r="D529" s="363"/>
      <c r="E529" s="364"/>
      <c r="F529" s="364"/>
      <c r="G529" s="364"/>
      <c r="H529" s="364"/>
      <c r="I529" s="364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26"/>
      <c r="BB529" s="26"/>
      <c r="BC529" s="26"/>
      <c r="BD529" s="26"/>
      <c r="BE529" s="26"/>
      <c r="BF529" s="26"/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  <c r="DE529" s="26"/>
      <c r="DF529" s="26"/>
      <c r="DG529" s="26"/>
      <c r="DH529" s="26"/>
      <c r="DI529" s="26"/>
      <c r="DJ529" s="26"/>
      <c r="DK529" s="26"/>
      <c r="DL529" s="26"/>
      <c r="DM529" s="26"/>
      <c r="DN529" s="26"/>
      <c r="DO529" s="26"/>
      <c r="DP529" s="26"/>
      <c r="DQ529" s="26"/>
      <c r="DR529" s="26"/>
      <c r="DS529" s="26"/>
      <c r="DT529" s="26"/>
      <c r="DU529" s="26"/>
      <c r="DV529" s="26"/>
      <c r="DW529" s="26"/>
      <c r="DX529" s="26"/>
      <c r="DY529" s="26"/>
      <c r="DZ529" s="26"/>
      <c r="EA529" s="26"/>
      <c r="EB529" s="26"/>
      <c r="EC529" s="26"/>
      <c r="ED529" s="26"/>
      <c r="EE529" s="26"/>
      <c r="EF529" s="26"/>
      <c r="EG529" s="26"/>
      <c r="EH529" s="26"/>
      <c r="EI529" s="26"/>
      <c r="EJ529" s="26"/>
      <c r="EK529" s="26"/>
      <c r="EL529" s="26"/>
      <c r="EM529" s="26"/>
      <c r="EN529" s="26"/>
      <c r="EO529" s="26"/>
      <c r="EP529" s="26"/>
      <c r="EQ529" s="26"/>
      <c r="ER529" s="26"/>
      <c r="ES529" s="26"/>
      <c r="ET529" s="26"/>
      <c r="EU529" s="26"/>
      <c r="EV529" s="26"/>
      <c r="EW529" s="26"/>
      <c r="EX529" s="26"/>
      <c r="EY529" s="26"/>
      <c r="EZ529" s="26"/>
      <c r="FA529" s="26"/>
      <c r="FB529" s="26"/>
      <c r="FC529" s="26"/>
      <c r="FD529" s="26"/>
      <c r="FE529" s="26"/>
      <c r="FF529" s="26"/>
      <c r="FG529" s="26"/>
      <c r="FH529" s="26"/>
      <c r="FI529" s="26"/>
      <c r="FJ529" s="26"/>
      <c r="FK529" s="26"/>
      <c r="FL529" s="26"/>
      <c r="FM529" s="26"/>
      <c r="FN529" s="26"/>
      <c r="FO529" s="26"/>
      <c r="FP529" s="26"/>
      <c r="FQ529" s="26"/>
      <c r="FR529" s="26"/>
      <c r="FS529" s="26"/>
      <c r="FT529" s="26"/>
      <c r="FU529" s="26"/>
      <c r="FV529" s="26"/>
      <c r="FW529" s="26"/>
      <c r="FX529" s="26"/>
      <c r="FY529" s="26"/>
      <c r="FZ529" s="26"/>
      <c r="GA529" s="26"/>
      <c r="GB529" s="26"/>
      <c r="GC529" s="26"/>
      <c r="GD529" s="26"/>
      <c r="GE529" s="26"/>
      <c r="GF529" s="26"/>
      <c r="GG529" s="26"/>
      <c r="GH529" s="26"/>
      <c r="GI529" s="26"/>
      <c r="GJ529" s="26"/>
      <c r="GK529" s="26"/>
      <c r="GL529" s="26"/>
      <c r="GM529" s="26"/>
      <c r="GN529" s="26"/>
      <c r="GO529" s="26"/>
      <c r="GP529" s="26"/>
      <c r="GQ529" s="26"/>
      <c r="GR529" s="26"/>
      <c r="GS529" s="26"/>
      <c r="GT529" s="26"/>
      <c r="GU529" s="26"/>
      <c r="GV529" s="26"/>
      <c r="GW529" s="26"/>
      <c r="GX529" s="26"/>
      <c r="GY529" s="26"/>
      <c r="GZ529" s="26"/>
      <c r="HA529" s="26"/>
      <c r="HB529" s="26"/>
      <c r="HC529" s="26"/>
      <c r="HD529" s="26"/>
      <c r="HE529" s="26"/>
      <c r="HF529" s="26"/>
      <c r="HG529" s="26"/>
      <c r="HH529" s="26"/>
      <c r="HI529" s="26"/>
      <c r="HJ529" s="26"/>
      <c r="HK529" s="26"/>
      <c r="HL529" s="26"/>
      <c r="HM529" s="26"/>
      <c r="HN529" s="26"/>
      <c r="HO529" s="26"/>
      <c r="HP529" s="26"/>
      <c r="HQ529" s="26"/>
      <c r="HR529" s="26"/>
      <c r="HS529" s="26"/>
      <c r="HT529" s="26"/>
      <c r="HU529" s="26"/>
      <c r="HV529" s="26"/>
      <c r="HW529" s="26"/>
      <c r="HX529" s="26"/>
      <c r="HY529" s="26"/>
      <c r="HZ529" s="26"/>
      <c r="IA529" s="26"/>
      <c r="IB529" s="26"/>
      <c r="IC529" s="26"/>
      <c r="ID529" s="26"/>
      <c r="IE529" s="26"/>
      <c r="IF529" s="26"/>
      <c r="IG529" s="26"/>
      <c r="IH529" s="26"/>
      <c r="II529" s="26"/>
      <c r="IJ529" s="26"/>
      <c r="IK529" s="26"/>
      <c r="IL529" s="26"/>
      <c r="IM529" s="26"/>
      <c r="IN529" s="26"/>
      <c r="IO529" s="26"/>
      <c r="IP529" s="26"/>
      <c r="IQ529" s="26"/>
      <c r="IR529" s="26"/>
      <c r="IS529" s="26"/>
      <c r="IT529" s="26"/>
      <c r="IU529" s="26"/>
      <c r="IV529" s="26"/>
    </row>
    <row r="530" spans="1:256" ht="12.75" customHeight="1" x14ac:dyDescent="0.25">
      <c r="A530" s="26"/>
      <c r="B530" s="26"/>
      <c r="C530" s="296"/>
      <c r="D530" s="363"/>
      <c r="E530" s="364"/>
      <c r="F530" s="364"/>
      <c r="G530" s="364"/>
      <c r="H530" s="364"/>
      <c r="I530" s="364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26"/>
      <c r="BB530" s="26"/>
      <c r="BC530" s="26"/>
      <c r="BD530" s="26"/>
      <c r="BE530" s="26"/>
      <c r="BF530" s="26"/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  <c r="DE530" s="26"/>
      <c r="DF530" s="26"/>
      <c r="DG530" s="26"/>
      <c r="DH530" s="26"/>
      <c r="DI530" s="26"/>
      <c r="DJ530" s="26"/>
      <c r="DK530" s="26"/>
      <c r="DL530" s="26"/>
      <c r="DM530" s="26"/>
      <c r="DN530" s="26"/>
      <c r="DO530" s="26"/>
      <c r="DP530" s="26"/>
      <c r="DQ530" s="26"/>
      <c r="DR530" s="26"/>
      <c r="DS530" s="26"/>
      <c r="DT530" s="26"/>
      <c r="DU530" s="26"/>
      <c r="DV530" s="26"/>
      <c r="DW530" s="26"/>
      <c r="DX530" s="26"/>
      <c r="DY530" s="26"/>
      <c r="DZ530" s="26"/>
      <c r="EA530" s="26"/>
      <c r="EB530" s="26"/>
      <c r="EC530" s="26"/>
      <c r="ED530" s="26"/>
      <c r="EE530" s="26"/>
      <c r="EF530" s="26"/>
      <c r="EG530" s="26"/>
      <c r="EH530" s="26"/>
      <c r="EI530" s="26"/>
      <c r="EJ530" s="26"/>
      <c r="EK530" s="26"/>
      <c r="EL530" s="26"/>
      <c r="EM530" s="26"/>
      <c r="EN530" s="26"/>
      <c r="EO530" s="26"/>
      <c r="EP530" s="26"/>
      <c r="EQ530" s="26"/>
      <c r="ER530" s="26"/>
      <c r="ES530" s="26"/>
      <c r="ET530" s="26"/>
      <c r="EU530" s="26"/>
      <c r="EV530" s="26"/>
      <c r="EW530" s="26"/>
      <c r="EX530" s="26"/>
      <c r="EY530" s="26"/>
      <c r="EZ530" s="26"/>
      <c r="FA530" s="26"/>
      <c r="FB530" s="26"/>
      <c r="FC530" s="26"/>
      <c r="FD530" s="26"/>
      <c r="FE530" s="26"/>
      <c r="FF530" s="26"/>
      <c r="FG530" s="26"/>
      <c r="FH530" s="26"/>
      <c r="FI530" s="26"/>
      <c r="FJ530" s="26"/>
      <c r="FK530" s="26"/>
      <c r="FL530" s="26"/>
      <c r="FM530" s="26"/>
      <c r="FN530" s="26"/>
      <c r="FO530" s="26"/>
      <c r="FP530" s="26"/>
      <c r="FQ530" s="26"/>
      <c r="FR530" s="26"/>
      <c r="FS530" s="26"/>
      <c r="FT530" s="26"/>
      <c r="FU530" s="26"/>
      <c r="FV530" s="26"/>
      <c r="FW530" s="26"/>
      <c r="FX530" s="26"/>
      <c r="FY530" s="26"/>
      <c r="FZ530" s="26"/>
      <c r="GA530" s="26"/>
      <c r="GB530" s="26"/>
      <c r="GC530" s="26"/>
      <c r="GD530" s="26"/>
      <c r="GE530" s="26"/>
      <c r="GF530" s="26"/>
      <c r="GG530" s="26"/>
      <c r="GH530" s="26"/>
      <c r="GI530" s="26"/>
      <c r="GJ530" s="26"/>
      <c r="GK530" s="26"/>
      <c r="GL530" s="26"/>
      <c r="GM530" s="26"/>
      <c r="GN530" s="26"/>
      <c r="GO530" s="26"/>
      <c r="GP530" s="26"/>
      <c r="GQ530" s="26"/>
      <c r="GR530" s="26"/>
      <c r="GS530" s="26"/>
      <c r="GT530" s="26"/>
      <c r="GU530" s="26"/>
      <c r="GV530" s="26"/>
      <c r="GW530" s="26"/>
      <c r="GX530" s="26"/>
      <c r="GY530" s="26"/>
      <c r="GZ530" s="26"/>
      <c r="HA530" s="26"/>
      <c r="HB530" s="26"/>
      <c r="HC530" s="26"/>
      <c r="HD530" s="26"/>
      <c r="HE530" s="26"/>
      <c r="HF530" s="26"/>
      <c r="HG530" s="26"/>
      <c r="HH530" s="26"/>
      <c r="HI530" s="26"/>
      <c r="HJ530" s="26"/>
      <c r="HK530" s="26"/>
      <c r="HL530" s="26"/>
      <c r="HM530" s="26"/>
      <c r="HN530" s="26"/>
      <c r="HO530" s="26"/>
      <c r="HP530" s="26"/>
      <c r="HQ530" s="26"/>
      <c r="HR530" s="26"/>
      <c r="HS530" s="26"/>
      <c r="HT530" s="26"/>
      <c r="HU530" s="26"/>
      <c r="HV530" s="26"/>
      <c r="HW530" s="26"/>
      <c r="HX530" s="26"/>
      <c r="HY530" s="26"/>
      <c r="HZ530" s="26"/>
      <c r="IA530" s="26"/>
      <c r="IB530" s="26"/>
      <c r="IC530" s="26"/>
      <c r="ID530" s="26"/>
      <c r="IE530" s="26"/>
      <c r="IF530" s="26"/>
      <c r="IG530" s="26"/>
      <c r="IH530" s="26"/>
      <c r="II530" s="26"/>
      <c r="IJ530" s="26"/>
      <c r="IK530" s="26"/>
      <c r="IL530" s="26"/>
      <c r="IM530" s="26"/>
      <c r="IN530" s="26"/>
      <c r="IO530" s="26"/>
      <c r="IP530" s="26"/>
      <c r="IQ530" s="26"/>
      <c r="IR530" s="26"/>
      <c r="IS530" s="26"/>
      <c r="IT530" s="26"/>
      <c r="IU530" s="26"/>
      <c r="IV530" s="26"/>
    </row>
    <row r="531" spans="1:256" ht="12.75" customHeight="1" x14ac:dyDescent="0.25">
      <c r="A531" s="26"/>
      <c r="B531" s="26"/>
      <c r="C531" s="296"/>
      <c r="D531" s="363"/>
      <c r="E531" s="364"/>
      <c r="F531" s="364"/>
      <c r="G531" s="364"/>
      <c r="H531" s="364"/>
      <c r="I531" s="364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26"/>
      <c r="BB531" s="26"/>
      <c r="BC531" s="26"/>
      <c r="BD531" s="26"/>
      <c r="BE531" s="26"/>
      <c r="BF531" s="26"/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  <c r="DE531" s="26"/>
      <c r="DF531" s="26"/>
      <c r="DG531" s="26"/>
      <c r="DH531" s="26"/>
      <c r="DI531" s="26"/>
      <c r="DJ531" s="26"/>
      <c r="DK531" s="26"/>
      <c r="DL531" s="26"/>
      <c r="DM531" s="26"/>
      <c r="DN531" s="26"/>
      <c r="DO531" s="26"/>
      <c r="DP531" s="26"/>
      <c r="DQ531" s="26"/>
      <c r="DR531" s="26"/>
      <c r="DS531" s="26"/>
      <c r="DT531" s="26"/>
      <c r="DU531" s="26"/>
      <c r="DV531" s="26"/>
      <c r="DW531" s="26"/>
      <c r="DX531" s="26"/>
      <c r="DY531" s="26"/>
      <c r="DZ531" s="26"/>
      <c r="EA531" s="26"/>
      <c r="EB531" s="26"/>
      <c r="EC531" s="26"/>
      <c r="ED531" s="26"/>
      <c r="EE531" s="26"/>
      <c r="EF531" s="26"/>
      <c r="EG531" s="26"/>
      <c r="EH531" s="26"/>
      <c r="EI531" s="26"/>
      <c r="EJ531" s="26"/>
      <c r="EK531" s="26"/>
      <c r="EL531" s="26"/>
      <c r="EM531" s="26"/>
      <c r="EN531" s="26"/>
      <c r="EO531" s="26"/>
      <c r="EP531" s="26"/>
      <c r="EQ531" s="26"/>
      <c r="ER531" s="26"/>
      <c r="ES531" s="26"/>
      <c r="ET531" s="26"/>
      <c r="EU531" s="26"/>
      <c r="EV531" s="26"/>
      <c r="EW531" s="26"/>
      <c r="EX531" s="26"/>
      <c r="EY531" s="26"/>
      <c r="EZ531" s="26"/>
      <c r="FA531" s="26"/>
      <c r="FB531" s="26"/>
      <c r="FC531" s="26"/>
      <c r="FD531" s="26"/>
      <c r="FE531" s="26"/>
      <c r="FF531" s="26"/>
      <c r="FG531" s="26"/>
      <c r="FH531" s="26"/>
      <c r="FI531" s="26"/>
      <c r="FJ531" s="26"/>
      <c r="FK531" s="26"/>
      <c r="FL531" s="26"/>
      <c r="FM531" s="26"/>
      <c r="FN531" s="26"/>
      <c r="FO531" s="26"/>
      <c r="FP531" s="26"/>
      <c r="FQ531" s="26"/>
      <c r="FR531" s="26"/>
      <c r="FS531" s="26"/>
      <c r="FT531" s="26"/>
      <c r="FU531" s="26"/>
      <c r="FV531" s="26"/>
      <c r="FW531" s="26"/>
      <c r="FX531" s="26"/>
      <c r="FY531" s="26"/>
      <c r="FZ531" s="26"/>
      <c r="GA531" s="26"/>
      <c r="GB531" s="26"/>
      <c r="GC531" s="26"/>
      <c r="GD531" s="26"/>
      <c r="GE531" s="26"/>
      <c r="GF531" s="26"/>
      <c r="GG531" s="26"/>
      <c r="GH531" s="26"/>
      <c r="GI531" s="26"/>
      <c r="GJ531" s="26"/>
      <c r="GK531" s="26"/>
      <c r="GL531" s="26"/>
      <c r="GM531" s="26"/>
      <c r="GN531" s="26"/>
      <c r="GO531" s="26"/>
      <c r="GP531" s="26"/>
      <c r="GQ531" s="26"/>
      <c r="GR531" s="26"/>
      <c r="GS531" s="26"/>
      <c r="GT531" s="26"/>
      <c r="GU531" s="26"/>
      <c r="GV531" s="26"/>
      <c r="GW531" s="26"/>
      <c r="GX531" s="26"/>
      <c r="GY531" s="26"/>
      <c r="GZ531" s="26"/>
      <c r="HA531" s="26"/>
      <c r="HB531" s="26"/>
      <c r="HC531" s="26"/>
      <c r="HD531" s="26"/>
      <c r="HE531" s="26"/>
      <c r="HF531" s="26"/>
      <c r="HG531" s="26"/>
      <c r="HH531" s="26"/>
      <c r="HI531" s="26"/>
      <c r="HJ531" s="26"/>
      <c r="HK531" s="26"/>
      <c r="HL531" s="26"/>
      <c r="HM531" s="26"/>
      <c r="HN531" s="26"/>
      <c r="HO531" s="26"/>
      <c r="HP531" s="26"/>
      <c r="HQ531" s="26"/>
      <c r="HR531" s="26"/>
      <c r="HS531" s="26"/>
      <c r="HT531" s="26"/>
      <c r="HU531" s="26"/>
      <c r="HV531" s="26"/>
      <c r="HW531" s="26"/>
      <c r="HX531" s="26"/>
      <c r="HY531" s="26"/>
      <c r="HZ531" s="26"/>
      <c r="IA531" s="26"/>
      <c r="IB531" s="26"/>
      <c r="IC531" s="26"/>
      <c r="ID531" s="26"/>
      <c r="IE531" s="26"/>
      <c r="IF531" s="26"/>
      <c r="IG531" s="26"/>
      <c r="IH531" s="26"/>
      <c r="II531" s="26"/>
      <c r="IJ531" s="26"/>
      <c r="IK531" s="26"/>
      <c r="IL531" s="26"/>
      <c r="IM531" s="26"/>
      <c r="IN531" s="26"/>
      <c r="IO531" s="26"/>
      <c r="IP531" s="26"/>
      <c r="IQ531" s="26"/>
      <c r="IR531" s="26"/>
      <c r="IS531" s="26"/>
      <c r="IT531" s="26"/>
      <c r="IU531" s="26"/>
      <c r="IV531" s="26"/>
    </row>
    <row r="532" spans="1:256" ht="12.75" customHeight="1" x14ac:dyDescent="0.25">
      <c r="A532" s="26"/>
      <c r="B532" s="26"/>
      <c r="C532" s="296"/>
      <c r="D532" s="363"/>
      <c r="E532" s="364"/>
      <c r="F532" s="364"/>
      <c r="G532" s="364"/>
      <c r="H532" s="364"/>
      <c r="I532" s="364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26"/>
      <c r="BB532" s="26"/>
      <c r="BC532" s="26"/>
      <c r="BD532" s="26"/>
      <c r="BE532" s="26"/>
      <c r="BF532" s="26"/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  <c r="DE532" s="26"/>
      <c r="DF532" s="26"/>
      <c r="DG532" s="26"/>
      <c r="DH532" s="26"/>
      <c r="DI532" s="26"/>
      <c r="DJ532" s="26"/>
      <c r="DK532" s="26"/>
      <c r="DL532" s="26"/>
      <c r="DM532" s="26"/>
      <c r="DN532" s="26"/>
      <c r="DO532" s="26"/>
      <c r="DP532" s="26"/>
      <c r="DQ532" s="26"/>
      <c r="DR532" s="26"/>
      <c r="DS532" s="26"/>
      <c r="DT532" s="26"/>
      <c r="DU532" s="26"/>
      <c r="DV532" s="26"/>
      <c r="DW532" s="26"/>
      <c r="DX532" s="26"/>
      <c r="DY532" s="26"/>
      <c r="DZ532" s="26"/>
      <c r="EA532" s="26"/>
      <c r="EB532" s="26"/>
      <c r="EC532" s="26"/>
      <c r="ED532" s="26"/>
      <c r="EE532" s="26"/>
      <c r="EF532" s="26"/>
      <c r="EG532" s="26"/>
      <c r="EH532" s="26"/>
      <c r="EI532" s="26"/>
      <c r="EJ532" s="26"/>
      <c r="EK532" s="26"/>
      <c r="EL532" s="26"/>
      <c r="EM532" s="26"/>
      <c r="EN532" s="26"/>
      <c r="EO532" s="26"/>
      <c r="EP532" s="26"/>
      <c r="EQ532" s="26"/>
      <c r="ER532" s="26"/>
      <c r="ES532" s="26"/>
      <c r="ET532" s="26"/>
      <c r="EU532" s="26"/>
      <c r="EV532" s="26"/>
      <c r="EW532" s="26"/>
      <c r="EX532" s="26"/>
      <c r="EY532" s="26"/>
      <c r="EZ532" s="26"/>
      <c r="FA532" s="26"/>
      <c r="FB532" s="26"/>
      <c r="FC532" s="26"/>
      <c r="FD532" s="26"/>
      <c r="FE532" s="26"/>
      <c r="FF532" s="26"/>
      <c r="FG532" s="26"/>
      <c r="FH532" s="26"/>
      <c r="FI532" s="26"/>
      <c r="FJ532" s="26"/>
      <c r="FK532" s="26"/>
      <c r="FL532" s="26"/>
      <c r="FM532" s="26"/>
      <c r="FN532" s="26"/>
      <c r="FO532" s="26"/>
      <c r="FP532" s="26"/>
      <c r="FQ532" s="26"/>
      <c r="FR532" s="26"/>
      <c r="FS532" s="26"/>
      <c r="FT532" s="26"/>
      <c r="FU532" s="26"/>
      <c r="FV532" s="26"/>
      <c r="FW532" s="26"/>
      <c r="FX532" s="26"/>
      <c r="FY532" s="26"/>
      <c r="FZ532" s="26"/>
      <c r="GA532" s="26"/>
      <c r="GB532" s="26"/>
      <c r="GC532" s="26"/>
      <c r="GD532" s="26"/>
      <c r="GE532" s="26"/>
      <c r="GF532" s="26"/>
      <c r="GG532" s="26"/>
      <c r="GH532" s="26"/>
      <c r="GI532" s="26"/>
      <c r="GJ532" s="26"/>
      <c r="GK532" s="26"/>
      <c r="GL532" s="26"/>
      <c r="GM532" s="26"/>
      <c r="GN532" s="26"/>
      <c r="GO532" s="26"/>
      <c r="GP532" s="26"/>
      <c r="GQ532" s="26"/>
      <c r="GR532" s="26"/>
      <c r="GS532" s="26"/>
      <c r="GT532" s="26"/>
      <c r="GU532" s="26"/>
      <c r="GV532" s="26"/>
      <c r="GW532" s="26"/>
      <c r="GX532" s="26"/>
      <c r="GY532" s="26"/>
      <c r="GZ532" s="26"/>
      <c r="HA532" s="26"/>
      <c r="HB532" s="26"/>
      <c r="HC532" s="26"/>
      <c r="HD532" s="26"/>
      <c r="HE532" s="26"/>
      <c r="HF532" s="26"/>
      <c r="HG532" s="26"/>
      <c r="HH532" s="26"/>
      <c r="HI532" s="26"/>
      <c r="HJ532" s="26"/>
      <c r="HK532" s="26"/>
      <c r="HL532" s="26"/>
      <c r="HM532" s="26"/>
      <c r="HN532" s="26"/>
      <c r="HO532" s="26"/>
      <c r="HP532" s="26"/>
      <c r="HQ532" s="26"/>
      <c r="HR532" s="26"/>
      <c r="HS532" s="26"/>
      <c r="HT532" s="26"/>
      <c r="HU532" s="26"/>
      <c r="HV532" s="26"/>
      <c r="HW532" s="26"/>
      <c r="HX532" s="26"/>
      <c r="HY532" s="26"/>
      <c r="HZ532" s="26"/>
      <c r="IA532" s="26"/>
      <c r="IB532" s="26"/>
      <c r="IC532" s="26"/>
      <c r="ID532" s="26"/>
      <c r="IE532" s="26"/>
      <c r="IF532" s="26"/>
      <c r="IG532" s="26"/>
      <c r="IH532" s="26"/>
      <c r="II532" s="26"/>
      <c r="IJ532" s="26"/>
      <c r="IK532" s="26"/>
      <c r="IL532" s="26"/>
      <c r="IM532" s="26"/>
      <c r="IN532" s="26"/>
      <c r="IO532" s="26"/>
      <c r="IP532" s="26"/>
      <c r="IQ532" s="26"/>
      <c r="IR532" s="26"/>
      <c r="IS532" s="26"/>
      <c r="IT532" s="26"/>
      <c r="IU532" s="26"/>
      <c r="IV532" s="26"/>
    </row>
    <row r="533" spans="1:256" ht="12.75" customHeight="1" x14ac:dyDescent="0.25">
      <c r="A533" s="26"/>
      <c r="B533" s="26"/>
      <c r="C533" s="296"/>
      <c r="D533" s="363"/>
      <c r="E533" s="364"/>
      <c r="F533" s="364"/>
      <c r="G533" s="364"/>
      <c r="H533" s="364"/>
      <c r="I533" s="364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26"/>
      <c r="BB533" s="26"/>
      <c r="BC533" s="26"/>
      <c r="BD533" s="26"/>
      <c r="BE533" s="26"/>
      <c r="BF533" s="26"/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  <c r="DE533" s="26"/>
      <c r="DF533" s="26"/>
      <c r="DG533" s="26"/>
      <c r="DH533" s="26"/>
      <c r="DI533" s="26"/>
      <c r="DJ533" s="26"/>
      <c r="DK533" s="26"/>
      <c r="DL533" s="26"/>
      <c r="DM533" s="26"/>
      <c r="DN533" s="26"/>
      <c r="DO533" s="26"/>
      <c r="DP533" s="26"/>
      <c r="DQ533" s="26"/>
      <c r="DR533" s="26"/>
      <c r="DS533" s="26"/>
      <c r="DT533" s="26"/>
      <c r="DU533" s="26"/>
      <c r="DV533" s="26"/>
      <c r="DW533" s="26"/>
      <c r="DX533" s="26"/>
      <c r="DY533" s="26"/>
      <c r="DZ533" s="26"/>
      <c r="EA533" s="26"/>
      <c r="EB533" s="26"/>
      <c r="EC533" s="26"/>
      <c r="ED533" s="26"/>
      <c r="EE533" s="26"/>
      <c r="EF533" s="26"/>
      <c r="EG533" s="26"/>
      <c r="EH533" s="26"/>
      <c r="EI533" s="26"/>
      <c r="EJ533" s="26"/>
      <c r="EK533" s="26"/>
      <c r="EL533" s="26"/>
      <c r="EM533" s="26"/>
      <c r="EN533" s="26"/>
      <c r="EO533" s="26"/>
      <c r="EP533" s="26"/>
      <c r="EQ533" s="26"/>
      <c r="ER533" s="26"/>
      <c r="ES533" s="26"/>
      <c r="ET533" s="26"/>
      <c r="EU533" s="26"/>
      <c r="EV533" s="26"/>
      <c r="EW533" s="26"/>
      <c r="EX533" s="26"/>
      <c r="EY533" s="26"/>
      <c r="EZ533" s="26"/>
      <c r="FA533" s="26"/>
      <c r="FB533" s="26"/>
      <c r="FC533" s="26"/>
      <c r="FD533" s="26"/>
      <c r="FE533" s="26"/>
      <c r="FF533" s="26"/>
      <c r="FG533" s="26"/>
      <c r="FH533" s="26"/>
      <c r="FI533" s="26"/>
      <c r="FJ533" s="26"/>
      <c r="FK533" s="26"/>
      <c r="FL533" s="26"/>
      <c r="FM533" s="26"/>
      <c r="FN533" s="26"/>
      <c r="FO533" s="26"/>
      <c r="FP533" s="26"/>
      <c r="FQ533" s="26"/>
      <c r="FR533" s="26"/>
      <c r="FS533" s="26"/>
      <c r="FT533" s="26"/>
      <c r="FU533" s="26"/>
      <c r="FV533" s="26"/>
      <c r="FW533" s="26"/>
      <c r="FX533" s="26"/>
      <c r="FY533" s="26"/>
      <c r="FZ533" s="26"/>
      <c r="GA533" s="26"/>
      <c r="GB533" s="26"/>
      <c r="GC533" s="26"/>
      <c r="GD533" s="26"/>
      <c r="GE533" s="26"/>
      <c r="GF533" s="26"/>
      <c r="GG533" s="26"/>
      <c r="GH533" s="26"/>
      <c r="GI533" s="26"/>
      <c r="GJ533" s="26"/>
      <c r="GK533" s="26"/>
      <c r="GL533" s="26"/>
      <c r="GM533" s="26"/>
      <c r="GN533" s="26"/>
      <c r="GO533" s="26"/>
      <c r="GP533" s="26"/>
      <c r="GQ533" s="26"/>
      <c r="GR533" s="26"/>
      <c r="GS533" s="26"/>
      <c r="GT533" s="26"/>
      <c r="GU533" s="26"/>
      <c r="GV533" s="26"/>
      <c r="GW533" s="26"/>
      <c r="GX533" s="26"/>
      <c r="GY533" s="26"/>
      <c r="GZ533" s="26"/>
      <c r="HA533" s="26"/>
      <c r="HB533" s="26"/>
      <c r="HC533" s="26"/>
      <c r="HD533" s="26"/>
      <c r="HE533" s="26"/>
      <c r="HF533" s="26"/>
      <c r="HG533" s="26"/>
      <c r="HH533" s="26"/>
      <c r="HI533" s="26"/>
      <c r="HJ533" s="26"/>
      <c r="HK533" s="26"/>
      <c r="HL533" s="26"/>
      <c r="HM533" s="26"/>
      <c r="HN533" s="26"/>
      <c r="HO533" s="26"/>
      <c r="HP533" s="26"/>
      <c r="HQ533" s="26"/>
      <c r="HR533" s="26"/>
      <c r="HS533" s="26"/>
      <c r="HT533" s="26"/>
      <c r="HU533" s="26"/>
      <c r="HV533" s="26"/>
      <c r="HW533" s="26"/>
      <c r="HX533" s="26"/>
      <c r="HY533" s="26"/>
      <c r="HZ533" s="26"/>
      <c r="IA533" s="26"/>
      <c r="IB533" s="26"/>
      <c r="IC533" s="26"/>
      <c r="ID533" s="26"/>
      <c r="IE533" s="26"/>
      <c r="IF533" s="26"/>
      <c r="IG533" s="26"/>
      <c r="IH533" s="26"/>
      <c r="II533" s="26"/>
      <c r="IJ533" s="26"/>
      <c r="IK533" s="26"/>
      <c r="IL533" s="26"/>
      <c r="IM533" s="26"/>
      <c r="IN533" s="26"/>
      <c r="IO533" s="26"/>
      <c r="IP533" s="26"/>
      <c r="IQ533" s="26"/>
      <c r="IR533" s="26"/>
      <c r="IS533" s="26"/>
      <c r="IT533" s="26"/>
      <c r="IU533" s="26"/>
      <c r="IV533" s="26"/>
    </row>
    <row r="534" spans="1:256" ht="12.75" customHeight="1" x14ac:dyDescent="0.25">
      <c r="A534" s="26"/>
      <c r="B534" s="26"/>
      <c r="C534" s="296"/>
      <c r="D534" s="363"/>
      <c r="E534" s="364"/>
      <c r="F534" s="364"/>
      <c r="G534" s="364"/>
      <c r="H534" s="364"/>
      <c r="I534" s="364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26"/>
      <c r="BB534" s="26"/>
      <c r="BC534" s="26"/>
      <c r="BD534" s="26"/>
      <c r="BE534" s="26"/>
      <c r="BF534" s="26"/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  <c r="DE534" s="26"/>
      <c r="DF534" s="26"/>
      <c r="DG534" s="26"/>
      <c r="DH534" s="26"/>
      <c r="DI534" s="26"/>
      <c r="DJ534" s="26"/>
      <c r="DK534" s="26"/>
      <c r="DL534" s="26"/>
      <c r="DM534" s="26"/>
      <c r="DN534" s="26"/>
      <c r="DO534" s="26"/>
      <c r="DP534" s="26"/>
      <c r="DQ534" s="26"/>
      <c r="DR534" s="26"/>
      <c r="DS534" s="26"/>
      <c r="DT534" s="26"/>
      <c r="DU534" s="26"/>
      <c r="DV534" s="26"/>
      <c r="DW534" s="26"/>
      <c r="DX534" s="26"/>
      <c r="DY534" s="26"/>
      <c r="DZ534" s="26"/>
      <c r="EA534" s="26"/>
      <c r="EB534" s="26"/>
      <c r="EC534" s="26"/>
      <c r="ED534" s="26"/>
      <c r="EE534" s="26"/>
      <c r="EF534" s="26"/>
      <c r="EG534" s="26"/>
      <c r="EH534" s="26"/>
      <c r="EI534" s="26"/>
      <c r="EJ534" s="26"/>
      <c r="EK534" s="26"/>
      <c r="EL534" s="26"/>
      <c r="EM534" s="26"/>
      <c r="EN534" s="26"/>
      <c r="EO534" s="26"/>
      <c r="EP534" s="26"/>
      <c r="EQ534" s="26"/>
      <c r="ER534" s="26"/>
      <c r="ES534" s="26"/>
      <c r="ET534" s="26"/>
      <c r="EU534" s="26"/>
      <c r="EV534" s="26"/>
      <c r="EW534" s="26"/>
      <c r="EX534" s="26"/>
      <c r="EY534" s="26"/>
      <c r="EZ534" s="26"/>
      <c r="FA534" s="26"/>
      <c r="FB534" s="26"/>
      <c r="FC534" s="26"/>
      <c r="FD534" s="26"/>
      <c r="FE534" s="26"/>
      <c r="FF534" s="26"/>
      <c r="FG534" s="26"/>
      <c r="FH534" s="26"/>
      <c r="FI534" s="26"/>
      <c r="FJ534" s="26"/>
      <c r="FK534" s="26"/>
      <c r="FL534" s="26"/>
      <c r="FM534" s="26"/>
      <c r="FN534" s="26"/>
      <c r="FO534" s="26"/>
      <c r="FP534" s="26"/>
      <c r="FQ534" s="26"/>
      <c r="FR534" s="26"/>
      <c r="FS534" s="26"/>
      <c r="FT534" s="26"/>
      <c r="FU534" s="26"/>
      <c r="FV534" s="26"/>
      <c r="FW534" s="26"/>
      <c r="FX534" s="26"/>
      <c r="FY534" s="26"/>
      <c r="FZ534" s="26"/>
      <c r="GA534" s="26"/>
      <c r="GB534" s="26"/>
      <c r="GC534" s="26"/>
      <c r="GD534" s="26"/>
      <c r="GE534" s="26"/>
      <c r="GF534" s="26"/>
      <c r="GG534" s="26"/>
      <c r="GH534" s="26"/>
      <c r="GI534" s="26"/>
      <c r="GJ534" s="26"/>
      <c r="GK534" s="26"/>
      <c r="GL534" s="26"/>
      <c r="GM534" s="26"/>
      <c r="GN534" s="26"/>
      <c r="GO534" s="26"/>
      <c r="GP534" s="26"/>
      <c r="GQ534" s="26"/>
      <c r="GR534" s="26"/>
      <c r="GS534" s="26"/>
      <c r="GT534" s="26"/>
      <c r="GU534" s="26"/>
      <c r="GV534" s="26"/>
      <c r="GW534" s="26"/>
      <c r="GX534" s="26"/>
      <c r="GY534" s="26"/>
      <c r="GZ534" s="26"/>
      <c r="HA534" s="26"/>
      <c r="HB534" s="26"/>
      <c r="HC534" s="26"/>
      <c r="HD534" s="26"/>
      <c r="HE534" s="26"/>
      <c r="HF534" s="26"/>
      <c r="HG534" s="26"/>
      <c r="HH534" s="26"/>
      <c r="HI534" s="26"/>
      <c r="HJ534" s="26"/>
      <c r="HK534" s="26"/>
      <c r="HL534" s="26"/>
      <c r="HM534" s="26"/>
      <c r="HN534" s="26"/>
      <c r="HO534" s="26"/>
      <c r="HP534" s="26"/>
      <c r="HQ534" s="26"/>
      <c r="HR534" s="26"/>
      <c r="HS534" s="26"/>
      <c r="HT534" s="26"/>
      <c r="HU534" s="26"/>
      <c r="HV534" s="26"/>
      <c r="HW534" s="26"/>
      <c r="HX534" s="26"/>
      <c r="HY534" s="26"/>
      <c r="HZ534" s="26"/>
      <c r="IA534" s="26"/>
      <c r="IB534" s="26"/>
      <c r="IC534" s="26"/>
      <c r="ID534" s="26"/>
      <c r="IE534" s="26"/>
      <c r="IF534" s="26"/>
      <c r="IG534" s="26"/>
      <c r="IH534" s="26"/>
      <c r="II534" s="26"/>
      <c r="IJ534" s="26"/>
      <c r="IK534" s="26"/>
      <c r="IL534" s="26"/>
      <c r="IM534" s="26"/>
      <c r="IN534" s="26"/>
      <c r="IO534" s="26"/>
      <c r="IP534" s="26"/>
      <c r="IQ534" s="26"/>
      <c r="IR534" s="26"/>
      <c r="IS534" s="26"/>
      <c r="IT534" s="26"/>
      <c r="IU534" s="26"/>
      <c r="IV534" s="26"/>
    </row>
    <row r="535" spans="1:256" ht="12.75" customHeight="1" x14ac:dyDescent="0.25">
      <c r="A535" s="26"/>
      <c r="B535" s="26"/>
      <c r="C535" s="296"/>
      <c r="D535" s="363"/>
      <c r="E535" s="364"/>
      <c r="F535" s="364"/>
      <c r="G535" s="364"/>
      <c r="H535" s="364"/>
      <c r="I535" s="364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26"/>
      <c r="BB535" s="26"/>
      <c r="BC535" s="26"/>
      <c r="BD535" s="26"/>
      <c r="BE535" s="26"/>
      <c r="BF535" s="26"/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  <c r="DE535" s="26"/>
      <c r="DF535" s="26"/>
      <c r="DG535" s="26"/>
      <c r="DH535" s="26"/>
      <c r="DI535" s="26"/>
      <c r="DJ535" s="26"/>
      <c r="DK535" s="26"/>
      <c r="DL535" s="26"/>
      <c r="DM535" s="26"/>
      <c r="DN535" s="26"/>
      <c r="DO535" s="26"/>
      <c r="DP535" s="26"/>
      <c r="DQ535" s="26"/>
      <c r="DR535" s="26"/>
      <c r="DS535" s="26"/>
      <c r="DT535" s="26"/>
      <c r="DU535" s="26"/>
      <c r="DV535" s="26"/>
      <c r="DW535" s="26"/>
      <c r="DX535" s="26"/>
      <c r="DY535" s="26"/>
      <c r="DZ535" s="26"/>
      <c r="EA535" s="26"/>
      <c r="EB535" s="26"/>
      <c r="EC535" s="26"/>
      <c r="ED535" s="26"/>
      <c r="EE535" s="26"/>
      <c r="EF535" s="26"/>
      <c r="EG535" s="26"/>
      <c r="EH535" s="26"/>
      <c r="EI535" s="26"/>
      <c r="EJ535" s="26"/>
      <c r="EK535" s="26"/>
      <c r="EL535" s="26"/>
      <c r="EM535" s="26"/>
      <c r="EN535" s="26"/>
      <c r="EO535" s="26"/>
      <c r="EP535" s="26"/>
      <c r="EQ535" s="26"/>
      <c r="ER535" s="26"/>
      <c r="ES535" s="26"/>
      <c r="ET535" s="26"/>
      <c r="EU535" s="26"/>
      <c r="EV535" s="26"/>
      <c r="EW535" s="26"/>
      <c r="EX535" s="26"/>
      <c r="EY535" s="26"/>
      <c r="EZ535" s="26"/>
      <c r="FA535" s="26"/>
      <c r="FB535" s="26"/>
      <c r="FC535" s="26"/>
      <c r="FD535" s="26"/>
      <c r="FE535" s="26"/>
      <c r="FF535" s="26"/>
      <c r="FG535" s="26"/>
      <c r="FH535" s="26"/>
      <c r="FI535" s="26"/>
      <c r="FJ535" s="26"/>
      <c r="FK535" s="26"/>
      <c r="FL535" s="26"/>
      <c r="FM535" s="26"/>
      <c r="FN535" s="26"/>
      <c r="FO535" s="26"/>
      <c r="FP535" s="26"/>
      <c r="FQ535" s="26"/>
      <c r="FR535" s="26"/>
      <c r="FS535" s="26"/>
      <c r="FT535" s="26"/>
      <c r="FU535" s="26"/>
      <c r="FV535" s="26"/>
      <c r="FW535" s="26"/>
      <c r="FX535" s="26"/>
      <c r="FY535" s="26"/>
      <c r="FZ535" s="26"/>
      <c r="GA535" s="26"/>
      <c r="GB535" s="26"/>
      <c r="GC535" s="26"/>
      <c r="GD535" s="26"/>
      <c r="GE535" s="26"/>
      <c r="GF535" s="26"/>
      <c r="GG535" s="26"/>
      <c r="GH535" s="26"/>
      <c r="GI535" s="26"/>
      <c r="GJ535" s="26"/>
      <c r="GK535" s="26"/>
      <c r="GL535" s="26"/>
      <c r="GM535" s="26"/>
      <c r="GN535" s="26"/>
      <c r="GO535" s="26"/>
      <c r="GP535" s="26"/>
      <c r="GQ535" s="26"/>
      <c r="GR535" s="26"/>
      <c r="GS535" s="26"/>
      <c r="GT535" s="26"/>
      <c r="GU535" s="26"/>
      <c r="GV535" s="26"/>
      <c r="GW535" s="26"/>
      <c r="GX535" s="26"/>
      <c r="GY535" s="26"/>
      <c r="GZ535" s="26"/>
      <c r="HA535" s="26"/>
      <c r="HB535" s="26"/>
      <c r="HC535" s="26"/>
      <c r="HD535" s="26"/>
      <c r="HE535" s="26"/>
      <c r="HF535" s="26"/>
      <c r="HG535" s="26"/>
      <c r="HH535" s="26"/>
      <c r="HI535" s="26"/>
      <c r="HJ535" s="26"/>
      <c r="HK535" s="26"/>
      <c r="HL535" s="26"/>
      <c r="HM535" s="26"/>
      <c r="HN535" s="26"/>
      <c r="HO535" s="26"/>
      <c r="HP535" s="26"/>
      <c r="HQ535" s="26"/>
      <c r="HR535" s="26"/>
      <c r="HS535" s="26"/>
      <c r="HT535" s="26"/>
      <c r="HU535" s="26"/>
      <c r="HV535" s="26"/>
      <c r="HW535" s="26"/>
      <c r="HX535" s="26"/>
      <c r="HY535" s="26"/>
      <c r="HZ535" s="26"/>
      <c r="IA535" s="26"/>
      <c r="IB535" s="26"/>
      <c r="IC535" s="26"/>
      <c r="ID535" s="26"/>
      <c r="IE535" s="26"/>
      <c r="IF535" s="26"/>
      <c r="IG535" s="26"/>
      <c r="IH535" s="26"/>
      <c r="II535" s="26"/>
      <c r="IJ535" s="26"/>
      <c r="IK535" s="26"/>
      <c r="IL535" s="26"/>
      <c r="IM535" s="26"/>
      <c r="IN535" s="26"/>
      <c r="IO535" s="26"/>
      <c r="IP535" s="26"/>
      <c r="IQ535" s="26"/>
      <c r="IR535" s="26"/>
      <c r="IS535" s="26"/>
      <c r="IT535" s="26"/>
      <c r="IU535" s="26"/>
      <c r="IV535" s="26"/>
    </row>
    <row r="536" spans="1:256" ht="12.75" customHeight="1" x14ac:dyDescent="0.25">
      <c r="A536" s="26"/>
      <c r="B536" s="26"/>
      <c r="C536" s="296"/>
      <c r="D536" s="363"/>
      <c r="E536" s="364"/>
      <c r="F536" s="364"/>
      <c r="G536" s="364"/>
      <c r="H536" s="364"/>
      <c r="I536" s="364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26"/>
      <c r="BB536" s="26"/>
      <c r="BC536" s="26"/>
      <c r="BD536" s="26"/>
      <c r="BE536" s="26"/>
      <c r="BF536" s="26"/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  <c r="DE536" s="26"/>
      <c r="DF536" s="26"/>
      <c r="DG536" s="26"/>
      <c r="DH536" s="26"/>
      <c r="DI536" s="26"/>
      <c r="DJ536" s="26"/>
      <c r="DK536" s="26"/>
      <c r="DL536" s="26"/>
      <c r="DM536" s="26"/>
      <c r="DN536" s="26"/>
      <c r="DO536" s="26"/>
      <c r="DP536" s="26"/>
      <c r="DQ536" s="26"/>
      <c r="DR536" s="26"/>
      <c r="DS536" s="26"/>
      <c r="DT536" s="26"/>
      <c r="DU536" s="26"/>
      <c r="DV536" s="26"/>
      <c r="DW536" s="26"/>
      <c r="DX536" s="26"/>
      <c r="DY536" s="26"/>
      <c r="DZ536" s="26"/>
      <c r="EA536" s="26"/>
      <c r="EB536" s="26"/>
      <c r="EC536" s="26"/>
      <c r="ED536" s="26"/>
      <c r="EE536" s="26"/>
      <c r="EF536" s="26"/>
      <c r="EG536" s="26"/>
      <c r="EH536" s="26"/>
      <c r="EI536" s="26"/>
      <c r="EJ536" s="26"/>
      <c r="EK536" s="26"/>
      <c r="EL536" s="26"/>
      <c r="EM536" s="26"/>
      <c r="EN536" s="26"/>
      <c r="EO536" s="26"/>
      <c r="EP536" s="26"/>
      <c r="EQ536" s="26"/>
      <c r="ER536" s="26"/>
      <c r="ES536" s="26"/>
      <c r="ET536" s="26"/>
      <c r="EU536" s="26"/>
      <c r="EV536" s="26"/>
      <c r="EW536" s="26"/>
      <c r="EX536" s="26"/>
      <c r="EY536" s="26"/>
      <c r="EZ536" s="26"/>
      <c r="FA536" s="26"/>
      <c r="FB536" s="26"/>
      <c r="FC536" s="26"/>
      <c r="FD536" s="26"/>
      <c r="FE536" s="26"/>
      <c r="FF536" s="26"/>
      <c r="FG536" s="26"/>
      <c r="FH536" s="26"/>
      <c r="FI536" s="26"/>
      <c r="FJ536" s="26"/>
      <c r="FK536" s="26"/>
      <c r="FL536" s="26"/>
      <c r="FM536" s="26"/>
      <c r="FN536" s="26"/>
      <c r="FO536" s="26"/>
      <c r="FP536" s="26"/>
      <c r="FQ536" s="26"/>
      <c r="FR536" s="26"/>
      <c r="FS536" s="26"/>
      <c r="FT536" s="26"/>
      <c r="FU536" s="26"/>
      <c r="FV536" s="26"/>
      <c r="FW536" s="26"/>
      <c r="FX536" s="26"/>
      <c r="FY536" s="26"/>
      <c r="FZ536" s="26"/>
      <c r="GA536" s="26"/>
      <c r="GB536" s="26"/>
      <c r="GC536" s="26"/>
      <c r="GD536" s="26"/>
      <c r="GE536" s="26"/>
      <c r="GF536" s="26"/>
      <c r="GG536" s="26"/>
      <c r="GH536" s="26"/>
      <c r="GI536" s="26"/>
      <c r="GJ536" s="26"/>
      <c r="GK536" s="26"/>
      <c r="GL536" s="26"/>
      <c r="GM536" s="26"/>
      <c r="GN536" s="26"/>
      <c r="GO536" s="26"/>
      <c r="GP536" s="26"/>
      <c r="GQ536" s="26"/>
      <c r="GR536" s="26"/>
      <c r="GS536" s="26"/>
      <c r="GT536" s="26"/>
      <c r="GU536" s="26"/>
      <c r="GV536" s="26"/>
      <c r="GW536" s="26"/>
      <c r="GX536" s="26"/>
      <c r="GY536" s="26"/>
      <c r="GZ536" s="26"/>
      <c r="HA536" s="26"/>
      <c r="HB536" s="26"/>
      <c r="HC536" s="26"/>
      <c r="HD536" s="26"/>
      <c r="HE536" s="26"/>
      <c r="HF536" s="26"/>
      <c r="HG536" s="26"/>
      <c r="HH536" s="26"/>
      <c r="HI536" s="26"/>
      <c r="HJ536" s="26"/>
      <c r="HK536" s="26"/>
      <c r="HL536" s="26"/>
      <c r="HM536" s="26"/>
      <c r="HN536" s="26"/>
      <c r="HO536" s="26"/>
      <c r="HP536" s="26"/>
      <c r="HQ536" s="26"/>
      <c r="HR536" s="26"/>
      <c r="HS536" s="26"/>
      <c r="HT536" s="26"/>
      <c r="HU536" s="26"/>
      <c r="HV536" s="26"/>
      <c r="HW536" s="26"/>
      <c r="HX536" s="26"/>
      <c r="HY536" s="26"/>
      <c r="HZ536" s="26"/>
      <c r="IA536" s="26"/>
      <c r="IB536" s="26"/>
      <c r="IC536" s="26"/>
      <c r="ID536" s="26"/>
      <c r="IE536" s="26"/>
      <c r="IF536" s="26"/>
      <c r="IG536" s="26"/>
      <c r="IH536" s="26"/>
      <c r="II536" s="26"/>
      <c r="IJ536" s="26"/>
      <c r="IK536" s="26"/>
      <c r="IL536" s="26"/>
      <c r="IM536" s="26"/>
      <c r="IN536" s="26"/>
      <c r="IO536" s="26"/>
      <c r="IP536" s="26"/>
      <c r="IQ536" s="26"/>
      <c r="IR536" s="26"/>
      <c r="IS536" s="26"/>
      <c r="IT536" s="26"/>
      <c r="IU536" s="26"/>
      <c r="IV536" s="26"/>
    </row>
    <row r="537" spans="1:256" ht="12.75" customHeight="1" x14ac:dyDescent="0.25">
      <c r="A537" s="26"/>
      <c r="B537" s="26"/>
      <c r="C537" s="296"/>
      <c r="D537" s="363"/>
      <c r="E537" s="364"/>
      <c r="F537" s="364"/>
      <c r="G537" s="364"/>
      <c r="H537" s="364"/>
      <c r="I537" s="364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26"/>
      <c r="BB537" s="26"/>
      <c r="BC537" s="26"/>
      <c r="BD537" s="26"/>
      <c r="BE537" s="26"/>
      <c r="BF537" s="26"/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  <c r="DE537" s="26"/>
      <c r="DF537" s="26"/>
      <c r="DG537" s="26"/>
      <c r="DH537" s="26"/>
      <c r="DI537" s="26"/>
      <c r="DJ537" s="26"/>
      <c r="DK537" s="26"/>
      <c r="DL537" s="26"/>
      <c r="DM537" s="26"/>
      <c r="DN537" s="26"/>
      <c r="DO537" s="26"/>
      <c r="DP537" s="26"/>
      <c r="DQ537" s="26"/>
      <c r="DR537" s="26"/>
      <c r="DS537" s="26"/>
      <c r="DT537" s="26"/>
      <c r="DU537" s="26"/>
      <c r="DV537" s="26"/>
      <c r="DW537" s="26"/>
      <c r="DX537" s="26"/>
      <c r="DY537" s="26"/>
      <c r="DZ537" s="26"/>
      <c r="EA537" s="26"/>
      <c r="EB537" s="26"/>
      <c r="EC537" s="26"/>
      <c r="ED537" s="26"/>
      <c r="EE537" s="26"/>
      <c r="EF537" s="26"/>
      <c r="EG537" s="26"/>
      <c r="EH537" s="26"/>
      <c r="EI537" s="26"/>
      <c r="EJ537" s="26"/>
      <c r="EK537" s="26"/>
      <c r="EL537" s="26"/>
      <c r="EM537" s="26"/>
      <c r="EN537" s="26"/>
      <c r="EO537" s="26"/>
      <c r="EP537" s="26"/>
      <c r="EQ537" s="26"/>
      <c r="ER537" s="26"/>
      <c r="ES537" s="26"/>
      <c r="ET537" s="26"/>
      <c r="EU537" s="26"/>
      <c r="EV537" s="26"/>
      <c r="EW537" s="26"/>
      <c r="EX537" s="26"/>
      <c r="EY537" s="26"/>
      <c r="EZ537" s="26"/>
      <c r="FA537" s="26"/>
      <c r="FB537" s="26"/>
      <c r="FC537" s="26"/>
      <c r="FD537" s="26"/>
      <c r="FE537" s="26"/>
      <c r="FF537" s="26"/>
      <c r="FG537" s="26"/>
      <c r="FH537" s="26"/>
      <c r="FI537" s="26"/>
      <c r="FJ537" s="26"/>
      <c r="FK537" s="26"/>
      <c r="FL537" s="26"/>
      <c r="FM537" s="26"/>
      <c r="FN537" s="26"/>
      <c r="FO537" s="26"/>
      <c r="FP537" s="26"/>
      <c r="FQ537" s="26"/>
      <c r="FR537" s="26"/>
      <c r="FS537" s="26"/>
      <c r="FT537" s="26"/>
      <c r="FU537" s="26"/>
      <c r="FV537" s="26"/>
      <c r="FW537" s="26"/>
      <c r="FX537" s="26"/>
      <c r="FY537" s="26"/>
      <c r="FZ537" s="26"/>
      <c r="GA537" s="26"/>
      <c r="GB537" s="26"/>
      <c r="GC537" s="26"/>
      <c r="GD537" s="26"/>
      <c r="GE537" s="26"/>
      <c r="GF537" s="26"/>
      <c r="GG537" s="26"/>
      <c r="GH537" s="26"/>
      <c r="GI537" s="26"/>
      <c r="GJ537" s="26"/>
      <c r="GK537" s="26"/>
      <c r="GL537" s="26"/>
      <c r="GM537" s="26"/>
      <c r="GN537" s="26"/>
      <c r="GO537" s="26"/>
      <c r="GP537" s="26"/>
      <c r="GQ537" s="26"/>
      <c r="GR537" s="26"/>
      <c r="GS537" s="26"/>
      <c r="GT537" s="26"/>
      <c r="GU537" s="26"/>
      <c r="GV537" s="26"/>
      <c r="GW537" s="26"/>
      <c r="GX537" s="26"/>
      <c r="GY537" s="26"/>
      <c r="GZ537" s="26"/>
      <c r="HA537" s="26"/>
      <c r="HB537" s="26"/>
      <c r="HC537" s="26"/>
      <c r="HD537" s="26"/>
      <c r="HE537" s="26"/>
      <c r="HF537" s="26"/>
      <c r="HG537" s="26"/>
      <c r="HH537" s="26"/>
      <c r="HI537" s="26"/>
      <c r="HJ537" s="26"/>
      <c r="HK537" s="26"/>
      <c r="HL537" s="26"/>
      <c r="HM537" s="26"/>
      <c r="HN537" s="26"/>
      <c r="HO537" s="26"/>
      <c r="HP537" s="26"/>
      <c r="HQ537" s="26"/>
      <c r="HR537" s="26"/>
      <c r="HS537" s="26"/>
      <c r="HT537" s="26"/>
      <c r="HU537" s="26"/>
      <c r="HV537" s="26"/>
      <c r="HW537" s="26"/>
      <c r="HX537" s="26"/>
      <c r="HY537" s="26"/>
      <c r="HZ537" s="26"/>
      <c r="IA537" s="26"/>
      <c r="IB537" s="26"/>
      <c r="IC537" s="26"/>
      <c r="ID537" s="26"/>
      <c r="IE537" s="26"/>
      <c r="IF537" s="26"/>
      <c r="IG537" s="26"/>
      <c r="IH537" s="26"/>
      <c r="II537" s="26"/>
      <c r="IJ537" s="26"/>
      <c r="IK537" s="26"/>
      <c r="IL537" s="26"/>
      <c r="IM537" s="26"/>
      <c r="IN537" s="26"/>
      <c r="IO537" s="26"/>
      <c r="IP537" s="26"/>
      <c r="IQ537" s="26"/>
      <c r="IR537" s="26"/>
      <c r="IS537" s="26"/>
      <c r="IT537" s="26"/>
      <c r="IU537" s="26"/>
      <c r="IV537" s="26"/>
    </row>
    <row r="538" spans="1:256" ht="12.75" customHeight="1" x14ac:dyDescent="0.25">
      <c r="A538" s="26"/>
      <c r="B538" s="26"/>
      <c r="C538" s="296"/>
      <c r="D538" s="363"/>
      <c r="E538" s="364"/>
      <c r="F538" s="364"/>
      <c r="G538" s="364"/>
      <c r="H538" s="364"/>
      <c r="I538" s="364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6"/>
      <c r="AB538" s="26"/>
      <c r="AC538" s="26"/>
      <c r="AD538" s="26"/>
      <c r="AE538" s="26"/>
      <c r="AF538" s="26"/>
      <c r="AG538" s="26"/>
      <c r="AH538" s="26"/>
      <c r="AI538" s="26"/>
      <c r="AJ538" s="26"/>
      <c r="AK538" s="26"/>
      <c r="AL538" s="26"/>
      <c r="AM538" s="26"/>
      <c r="AN538" s="26"/>
      <c r="AO538" s="26"/>
      <c r="AP538" s="26"/>
      <c r="AQ538" s="26"/>
      <c r="AR538" s="26"/>
      <c r="AS538" s="26"/>
      <c r="AT538" s="26"/>
      <c r="AU538" s="26"/>
      <c r="AV538" s="26"/>
      <c r="AW538" s="26"/>
      <c r="AX538" s="26"/>
      <c r="AY538" s="26"/>
      <c r="AZ538" s="26"/>
      <c r="BA538" s="26"/>
      <c r="BB538" s="26"/>
      <c r="BC538" s="26"/>
      <c r="BD538" s="26"/>
      <c r="BE538" s="26"/>
      <c r="BF538" s="26"/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  <c r="DE538" s="26"/>
      <c r="DF538" s="26"/>
      <c r="DG538" s="26"/>
      <c r="DH538" s="26"/>
      <c r="DI538" s="26"/>
      <c r="DJ538" s="26"/>
      <c r="DK538" s="26"/>
      <c r="DL538" s="26"/>
      <c r="DM538" s="26"/>
      <c r="DN538" s="26"/>
      <c r="DO538" s="26"/>
      <c r="DP538" s="26"/>
      <c r="DQ538" s="26"/>
      <c r="DR538" s="26"/>
      <c r="DS538" s="26"/>
      <c r="DT538" s="26"/>
      <c r="DU538" s="26"/>
      <c r="DV538" s="26"/>
      <c r="DW538" s="26"/>
      <c r="DX538" s="26"/>
      <c r="DY538" s="26"/>
      <c r="DZ538" s="26"/>
      <c r="EA538" s="26"/>
      <c r="EB538" s="26"/>
      <c r="EC538" s="26"/>
      <c r="ED538" s="26"/>
      <c r="EE538" s="26"/>
      <c r="EF538" s="26"/>
      <c r="EG538" s="26"/>
      <c r="EH538" s="26"/>
      <c r="EI538" s="26"/>
      <c r="EJ538" s="26"/>
      <c r="EK538" s="26"/>
      <c r="EL538" s="26"/>
      <c r="EM538" s="26"/>
      <c r="EN538" s="26"/>
      <c r="EO538" s="26"/>
      <c r="EP538" s="26"/>
      <c r="EQ538" s="26"/>
      <c r="ER538" s="26"/>
      <c r="ES538" s="26"/>
      <c r="ET538" s="26"/>
      <c r="EU538" s="26"/>
      <c r="EV538" s="26"/>
      <c r="EW538" s="26"/>
      <c r="EX538" s="26"/>
      <c r="EY538" s="26"/>
      <c r="EZ538" s="26"/>
      <c r="FA538" s="26"/>
      <c r="FB538" s="26"/>
      <c r="FC538" s="26"/>
      <c r="FD538" s="26"/>
      <c r="FE538" s="26"/>
      <c r="FF538" s="26"/>
      <c r="FG538" s="26"/>
      <c r="FH538" s="26"/>
      <c r="FI538" s="26"/>
      <c r="FJ538" s="26"/>
      <c r="FK538" s="26"/>
      <c r="FL538" s="26"/>
      <c r="FM538" s="26"/>
      <c r="FN538" s="26"/>
      <c r="FO538" s="26"/>
      <c r="FP538" s="26"/>
      <c r="FQ538" s="26"/>
      <c r="FR538" s="26"/>
      <c r="FS538" s="26"/>
      <c r="FT538" s="26"/>
      <c r="FU538" s="26"/>
      <c r="FV538" s="26"/>
      <c r="FW538" s="26"/>
      <c r="FX538" s="26"/>
      <c r="FY538" s="26"/>
      <c r="FZ538" s="26"/>
      <c r="GA538" s="26"/>
      <c r="GB538" s="26"/>
      <c r="GC538" s="26"/>
      <c r="GD538" s="26"/>
      <c r="GE538" s="26"/>
      <c r="GF538" s="26"/>
      <c r="GG538" s="26"/>
      <c r="GH538" s="26"/>
      <c r="GI538" s="26"/>
      <c r="GJ538" s="26"/>
      <c r="GK538" s="26"/>
      <c r="GL538" s="26"/>
      <c r="GM538" s="26"/>
      <c r="GN538" s="26"/>
      <c r="GO538" s="26"/>
      <c r="GP538" s="26"/>
      <c r="GQ538" s="26"/>
      <c r="GR538" s="26"/>
      <c r="GS538" s="26"/>
      <c r="GT538" s="26"/>
      <c r="GU538" s="26"/>
      <c r="GV538" s="26"/>
      <c r="GW538" s="26"/>
      <c r="GX538" s="26"/>
      <c r="GY538" s="26"/>
      <c r="GZ538" s="26"/>
      <c r="HA538" s="26"/>
      <c r="HB538" s="26"/>
      <c r="HC538" s="26"/>
      <c r="HD538" s="26"/>
      <c r="HE538" s="26"/>
      <c r="HF538" s="26"/>
      <c r="HG538" s="26"/>
      <c r="HH538" s="26"/>
      <c r="HI538" s="26"/>
      <c r="HJ538" s="26"/>
      <c r="HK538" s="26"/>
      <c r="HL538" s="26"/>
      <c r="HM538" s="26"/>
      <c r="HN538" s="26"/>
      <c r="HO538" s="26"/>
      <c r="HP538" s="26"/>
      <c r="HQ538" s="26"/>
      <c r="HR538" s="26"/>
      <c r="HS538" s="26"/>
      <c r="HT538" s="26"/>
      <c r="HU538" s="26"/>
      <c r="HV538" s="26"/>
      <c r="HW538" s="26"/>
      <c r="HX538" s="26"/>
      <c r="HY538" s="26"/>
      <c r="HZ538" s="26"/>
      <c r="IA538" s="26"/>
      <c r="IB538" s="26"/>
      <c r="IC538" s="26"/>
      <c r="ID538" s="26"/>
      <c r="IE538" s="26"/>
      <c r="IF538" s="26"/>
      <c r="IG538" s="26"/>
      <c r="IH538" s="26"/>
      <c r="II538" s="26"/>
      <c r="IJ538" s="26"/>
      <c r="IK538" s="26"/>
      <c r="IL538" s="26"/>
      <c r="IM538" s="26"/>
      <c r="IN538" s="26"/>
      <c r="IO538" s="26"/>
      <c r="IP538" s="26"/>
      <c r="IQ538" s="26"/>
      <c r="IR538" s="26"/>
      <c r="IS538" s="26"/>
      <c r="IT538" s="26"/>
      <c r="IU538" s="26"/>
      <c r="IV538" s="26"/>
    </row>
    <row r="539" spans="1:256" ht="12.75" customHeight="1" x14ac:dyDescent="0.25">
      <c r="A539" s="26"/>
      <c r="B539" s="26"/>
      <c r="C539" s="296"/>
      <c r="D539" s="363"/>
      <c r="E539" s="364"/>
      <c r="F539" s="364"/>
      <c r="G539" s="364"/>
      <c r="H539" s="364"/>
      <c r="I539" s="364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6"/>
      <c r="AB539" s="26"/>
      <c r="AC539" s="26"/>
      <c r="AD539" s="26"/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26"/>
      <c r="AP539" s="26"/>
      <c r="AQ539" s="26"/>
      <c r="AR539" s="26"/>
      <c r="AS539" s="26"/>
      <c r="AT539" s="26"/>
      <c r="AU539" s="26"/>
      <c r="AV539" s="26"/>
      <c r="AW539" s="26"/>
      <c r="AX539" s="26"/>
      <c r="AY539" s="26"/>
      <c r="AZ539" s="26"/>
      <c r="BA539" s="26"/>
      <c r="BB539" s="26"/>
      <c r="BC539" s="26"/>
      <c r="BD539" s="26"/>
      <c r="BE539" s="26"/>
      <c r="BF539" s="26"/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  <c r="DE539" s="26"/>
      <c r="DF539" s="26"/>
      <c r="DG539" s="26"/>
      <c r="DH539" s="26"/>
      <c r="DI539" s="26"/>
      <c r="DJ539" s="26"/>
      <c r="DK539" s="26"/>
      <c r="DL539" s="26"/>
      <c r="DM539" s="26"/>
      <c r="DN539" s="26"/>
      <c r="DO539" s="26"/>
      <c r="DP539" s="26"/>
      <c r="DQ539" s="26"/>
      <c r="DR539" s="26"/>
      <c r="DS539" s="26"/>
      <c r="DT539" s="26"/>
      <c r="DU539" s="26"/>
      <c r="DV539" s="26"/>
      <c r="DW539" s="26"/>
      <c r="DX539" s="26"/>
      <c r="DY539" s="26"/>
      <c r="DZ539" s="26"/>
      <c r="EA539" s="26"/>
      <c r="EB539" s="26"/>
      <c r="EC539" s="26"/>
      <c r="ED539" s="26"/>
      <c r="EE539" s="26"/>
      <c r="EF539" s="26"/>
      <c r="EG539" s="26"/>
      <c r="EH539" s="26"/>
      <c r="EI539" s="26"/>
      <c r="EJ539" s="26"/>
      <c r="EK539" s="26"/>
      <c r="EL539" s="26"/>
      <c r="EM539" s="26"/>
      <c r="EN539" s="26"/>
      <c r="EO539" s="26"/>
      <c r="EP539" s="26"/>
      <c r="EQ539" s="26"/>
      <c r="ER539" s="26"/>
      <c r="ES539" s="26"/>
      <c r="ET539" s="26"/>
      <c r="EU539" s="26"/>
      <c r="EV539" s="26"/>
      <c r="EW539" s="26"/>
      <c r="EX539" s="26"/>
      <c r="EY539" s="26"/>
      <c r="EZ539" s="26"/>
      <c r="FA539" s="26"/>
      <c r="FB539" s="26"/>
      <c r="FC539" s="26"/>
      <c r="FD539" s="26"/>
      <c r="FE539" s="26"/>
      <c r="FF539" s="26"/>
      <c r="FG539" s="26"/>
      <c r="FH539" s="26"/>
      <c r="FI539" s="26"/>
      <c r="FJ539" s="26"/>
      <c r="FK539" s="26"/>
      <c r="FL539" s="26"/>
      <c r="FM539" s="26"/>
      <c r="FN539" s="26"/>
      <c r="FO539" s="26"/>
      <c r="FP539" s="26"/>
      <c r="FQ539" s="26"/>
      <c r="FR539" s="26"/>
      <c r="FS539" s="26"/>
      <c r="FT539" s="26"/>
      <c r="FU539" s="26"/>
      <c r="FV539" s="26"/>
      <c r="FW539" s="26"/>
      <c r="FX539" s="26"/>
      <c r="FY539" s="26"/>
      <c r="FZ539" s="26"/>
      <c r="GA539" s="26"/>
      <c r="GB539" s="26"/>
      <c r="GC539" s="26"/>
      <c r="GD539" s="26"/>
      <c r="GE539" s="26"/>
      <c r="GF539" s="26"/>
      <c r="GG539" s="26"/>
      <c r="GH539" s="26"/>
      <c r="GI539" s="26"/>
      <c r="GJ539" s="26"/>
      <c r="GK539" s="26"/>
      <c r="GL539" s="26"/>
      <c r="GM539" s="26"/>
      <c r="GN539" s="26"/>
      <c r="GO539" s="26"/>
      <c r="GP539" s="26"/>
      <c r="GQ539" s="26"/>
      <c r="GR539" s="26"/>
      <c r="GS539" s="26"/>
      <c r="GT539" s="26"/>
      <c r="GU539" s="26"/>
      <c r="GV539" s="26"/>
      <c r="GW539" s="26"/>
      <c r="GX539" s="26"/>
      <c r="GY539" s="26"/>
      <c r="GZ539" s="26"/>
      <c r="HA539" s="26"/>
      <c r="HB539" s="26"/>
      <c r="HC539" s="26"/>
      <c r="HD539" s="26"/>
      <c r="HE539" s="26"/>
      <c r="HF539" s="26"/>
      <c r="HG539" s="26"/>
      <c r="HH539" s="26"/>
      <c r="HI539" s="26"/>
      <c r="HJ539" s="26"/>
      <c r="HK539" s="26"/>
      <c r="HL539" s="26"/>
      <c r="HM539" s="26"/>
      <c r="HN539" s="26"/>
      <c r="HO539" s="26"/>
      <c r="HP539" s="26"/>
      <c r="HQ539" s="26"/>
      <c r="HR539" s="26"/>
      <c r="HS539" s="26"/>
      <c r="HT539" s="26"/>
      <c r="HU539" s="26"/>
      <c r="HV539" s="26"/>
      <c r="HW539" s="26"/>
      <c r="HX539" s="26"/>
      <c r="HY539" s="26"/>
      <c r="HZ539" s="26"/>
      <c r="IA539" s="26"/>
      <c r="IB539" s="26"/>
      <c r="IC539" s="26"/>
      <c r="ID539" s="26"/>
      <c r="IE539" s="26"/>
      <c r="IF539" s="26"/>
      <c r="IG539" s="26"/>
      <c r="IH539" s="26"/>
      <c r="II539" s="26"/>
      <c r="IJ539" s="26"/>
      <c r="IK539" s="26"/>
      <c r="IL539" s="26"/>
      <c r="IM539" s="26"/>
      <c r="IN539" s="26"/>
      <c r="IO539" s="26"/>
      <c r="IP539" s="26"/>
      <c r="IQ539" s="26"/>
      <c r="IR539" s="26"/>
      <c r="IS539" s="26"/>
      <c r="IT539" s="26"/>
      <c r="IU539" s="26"/>
      <c r="IV539" s="26"/>
    </row>
    <row r="540" spans="1:256" ht="12.75" customHeight="1" x14ac:dyDescent="0.25">
      <c r="A540" s="26"/>
      <c r="B540" s="26"/>
      <c r="C540" s="296"/>
      <c r="D540" s="363"/>
      <c r="E540" s="364"/>
      <c r="F540" s="364"/>
      <c r="G540" s="364"/>
      <c r="H540" s="364"/>
      <c r="I540" s="364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6"/>
      <c r="AB540" s="26"/>
      <c r="AC540" s="26"/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  <c r="DE540" s="26"/>
      <c r="DF540" s="26"/>
      <c r="DG540" s="26"/>
      <c r="DH540" s="26"/>
      <c r="DI540" s="26"/>
      <c r="DJ540" s="26"/>
      <c r="DK540" s="26"/>
      <c r="DL540" s="26"/>
      <c r="DM540" s="26"/>
      <c r="DN540" s="26"/>
      <c r="DO540" s="26"/>
      <c r="DP540" s="26"/>
      <c r="DQ540" s="26"/>
      <c r="DR540" s="26"/>
      <c r="DS540" s="26"/>
      <c r="DT540" s="26"/>
      <c r="DU540" s="26"/>
      <c r="DV540" s="26"/>
      <c r="DW540" s="26"/>
      <c r="DX540" s="26"/>
      <c r="DY540" s="26"/>
      <c r="DZ540" s="26"/>
      <c r="EA540" s="26"/>
      <c r="EB540" s="26"/>
      <c r="EC540" s="26"/>
      <c r="ED540" s="26"/>
      <c r="EE540" s="26"/>
      <c r="EF540" s="26"/>
      <c r="EG540" s="26"/>
      <c r="EH540" s="26"/>
      <c r="EI540" s="26"/>
      <c r="EJ540" s="26"/>
      <c r="EK540" s="26"/>
      <c r="EL540" s="26"/>
      <c r="EM540" s="26"/>
      <c r="EN540" s="26"/>
      <c r="EO540" s="26"/>
      <c r="EP540" s="26"/>
      <c r="EQ540" s="26"/>
      <c r="ER540" s="26"/>
      <c r="ES540" s="26"/>
      <c r="ET540" s="26"/>
      <c r="EU540" s="26"/>
      <c r="EV540" s="26"/>
      <c r="EW540" s="26"/>
      <c r="EX540" s="26"/>
      <c r="EY540" s="26"/>
      <c r="EZ540" s="26"/>
      <c r="FA540" s="26"/>
      <c r="FB540" s="26"/>
      <c r="FC540" s="26"/>
      <c r="FD540" s="26"/>
      <c r="FE540" s="26"/>
      <c r="FF540" s="26"/>
      <c r="FG540" s="26"/>
      <c r="FH540" s="26"/>
      <c r="FI540" s="26"/>
      <c r="FJ540" s="26"/>
      <c r="FK540" s="26"/>
      <c r="FL540" s="26"/>
      <c r="FM540" s="26"/>
      <c r="FN540" s="26"/>
      <c r="FO540" s="26"/>
      <c r="FP540" s="26"/>
      <c r="FQ540" s="26"/>
      <c r="FR540" s="26"/>
      <c r="FS540" s="26"/>
      <c r="FT540" s="26"/>
      <c r="FU540" s="26"/>
      <c r="FV540" s="26"/>
      <c r="FW540" s="26"/>
      <c r="FX540" s="26"/>
      <c r="FY540" s="26"/>
      <c r="FZ540" s="26"/>
      <c r="GA540" s="26"/>
      <c r="GB540" s="26"/>
      <c r="GC540" s="26"/>
      <c r="GD540" s="26"/>
      <c r="GE540" s="26"/>
      <c r="GF540" s="26"/>
      <c r="GG540" s="26"/>
      <c r="GH540" s="26"/>
      <c r="GI540" s="26"/>
      <c r="GJ540" s="26"/>
      <c r="GK540" s="26"/>
      <c r="GL540" s="26"/>
      <c r="GM540" s="26"/>
      <c r="GN540" s="26"/>
      <c r="GO540" s="26"/>
      <c r="GP540" s="26"/>
      <c r="GQ540" s="26"/>
      <c r="GR540" s="26"/>
      <c r="GS540" s="26"/>
      <c r="GT540" s="26"/>
      <c r="GU540" s="26"/>
      <c r="GV540" s="26"/>
      <c r="GW540" s="26"/>
      <c r="GX540" s="26"/>
      <c r="GY540" s="26"/>
      <c r="GZ540" s="26"/>
      <c r="HA540" s="26"/>
      <c r="HB540" s="26"/>
      <c r="HC540" s="26"/>
      <c r="HD540" s="26"/>
      <c r="HE540" s="26"/>
      <c r="HF540" s="26"/>
      <c r="HG540" s="26"/>
      <c r="HH540" s="26"/>
      <c r="HI540" s="26"/>
      <c r="HJ540" s="26"/>
      <c r="HK540" s="26"/>
      <c r="HL540" s="26"/>
      <c r="HM540" s="26"/>
      <c r="HN540" s="26"/>
      <c r="HO540" s="26"/>
      <c r="HP540" s="26"/>
      <c r="HQ540" s="26"/>
      <c r="HR540" s="26"/>
      <c r="HS540" s="26"/>
      <c r="HT540" s="26"/>
      <c r="HU540" s="26"/>
      <c r="HV540" s="26"/>
      <c r="HW540" s="26"/>
      <c r="HX540" s="26"/>
      <c r="HY540" s="26"/>
      <c r="HZ540" s="26"/>
      <c r="IA540" s="26"/>
      <c r="IB540" s="26"/>
      <c r="IC540" s="26"/>
      <c r="ID540" s="26"/>
      <c r="IE540" s="26"/>
      <c r="IF540" s="26"/>
      <c r="IG540" s="26"/>
      <c r="IH540" s="26"/>
      <c r="II540" s="26"/>
      <c r="IJ540" s="26"/>
      <c r="IK540" s="26"/>
      <c r="IL540" s="26"/>
      <c r="IM540" s="26"/>
      <c r="IN540" s="26"/>
      <c r="IO540" s="26"/>
      <c r="IP540" s="26"/>
      <c r="IQ540" s="26"/>
      <c r="IR540" s="26"/>
      <c r="IS540" s="26"/>
      <c r="IT540" s="26"/>
      <c r="IU540" s="26"/>
      <c r="IV540" s="26"/>
    </row>
    <row r="541" spans="1:256" ht="12.75" customHeight="1" x14ac:dyDescent="0.25">
      <c r="A541" s="26"/>
      <c r="B541" s="26"/>
      <c r="C541" s="296"/>
      <c r="D541" s="363"/>
      <c r="E541" s="364"/>
      <c r="F541" s="364"/>
      <c r="G541" s="364"/>
      <c r="H541" s="364"/>
      <c r="I541" s="364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6"/>
      <c r="AB541" s="26"/>
      <c r="AC541" s="26"/>
      <c r="AD541" s="26"/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6"/>
      <c r="AP541" s="26"/>
      <c r="AQ541" s="26"/>
      <c r="AR541" s="26"/>
      <c r="AS541" s="26"/>
      <c r="AT541" s="26"/>
      <c r="AU541" s="26"/>
      <c r="AV541" s="26"/>
      <c r="AW541" s="26"/>
      <c r="AX541" s="26"/>
      <c r="AY541" s="26"/>
      <c r="AZ541" s="26"/>
      <c r="BA541" s="26"/>
      <c r="BB541" s="26"/>
      <c r="BC541" s="26"/>
      <c r="BD541" s="26"/>
      <c r="BE541" s="26"/>
      <c r="BF541" s="26"/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  <c r="DE541" s="26"/>
      <c r="DF541" s="26"/>
      <c r="DG541" s="26"/>
      <c r="DH541" s="26"/>
      <c r="DI541" s="26"/>
      <c r="DJ541" s="26"/>
      <c r="DK541" s="26"/>
      <c r="DL541" s="26"/>
      <c r="DM541" s="26"/>
      <c r="DN541" s="26"/>
      <c r="DO541" s="26"/>
      <c r="DP541" s="26"/>
      <c r="DQ541" s="26"/>
      <c r="DR541" s="26"/>
      <c r="DS541" s="26"/>
      <c r="DT541" s="26"/>
      <c r="DU541" s="26"/>
      <c r="DV541" s="26"/>
      <c r="DW541" s="26"/>
      <c r="DX541" s="26"/>
      <c r="DY541" s="26"/>
      <c r="DZ541" s="26"/>
      <c r="EA541" s="26"/>
      <c r="EB541" s="26"/>
      <c r="EC541" s="26"/>
      <c r="ED541" s="26"/>
      <c r="EE541" s="26"/>
      <c r="EF541" s="26"/>
      <c r="EG541" s="26"/>
      <c r="EH541" s="26"/>
      <c r="EI541" s="26"/>
      <c r="EJ541" s="26"/>
      <c r="EK541" s="26"/>
      <c r="EL541" s="26"/>
      <c r="EM541" s="26"/>
      <c r="EN541" s="26"/>
      <c r="EO541" s="26"/>
      <c r="EP541" s="26"/>
      <c r="EQ541" s="26"/>
      <c r="ER541" s="26"/>
      <c r="ES541" s="26"/>
      <c r="ET541" s="26"/>
      <c r="EU541" s="26"/>
      <c r="EV541" s="26"/>
      <c r="EW541" s="26"/>
      <c r="EX541" s="26"/>
      <c r="EY541" s="26"/>
      <c r="EZ541" s="26"/>
      <c r="FA541" s="26"/>
      <c r="FB541" s="26"/>
      <c r="FC541" s="26"/>
      <c r="FD541" s="26"/>
      <c r="FE541" s="26"/>
      <c r="FF541" s="26"/>
      <c r="FG541" s="26"/>
      <c r="FH541" s="26"/>
      <c r="FI541" s="26"/>
      <c r="FJ541" s="26"/>
      <c r="FK541" s="26"/>
      <c r="FL541" s="26"/>
      <c r="FM541" s="26"/>
      <c r="FN541" s="26"/>
      <c r="FO541" s="26"/>
      <c r="FP541" s="26"/>
      <c r="FQ541" s="26"/>
      <c r="FR541" s="26"/>
      <c r="FS541" s="26"/>
      <c r="FT541" s="26"/>
      <c r="FU541" s="26"/>
      <c r="FV541" s="26"/>
      <c r="FW541" s="26"/>
      <c r="FX541" s="26"/>
      <c r="FY541" s="26"/>
      <c r="FZ541" s="26"/>
      <c r="GA541" s="26"/>
      <c r="GB541" s="26"/>
      <c r="GC541" s="26"/>
      <c r="GD541" s="26"/>
      <c r="GE541" s="26"/>
      <c r="GF541" s="26"/>
      <c r="GG541" s="26"/>
      <c r="GH541" s="26"/>
      <c r="GI541" s="26"/>
      <c r="GJ541" s="26"/>
      <c r="GK541" s="26"/>
      <c r="GL541" s="26"/>
      <c r="GM541" s="26"/>
      <c r="GN541" s="26"/>
      <c r="GO541" s="26"/>
      <c r="GP541" s="26"/>
      <c r="GQ541" s="26"/>
      <c r="GR541" s="26"/>
      <c r="GS541" s="26"/>
      <c r="GT541" s="26"/>
      <c r="GU541" s="26"/>
      <c r="GV541" s="26"/>
      <c r="GW541" s="26"/>
      <c r="GX541" s="26"/>
      <c r="GY541" s="26"/>
      <c r="GZ541" s="26"/>
      <c r="HA541" s="26"/>
      <c r="HB541" s="26"/>
      <c r="HC541" s="26"/>
      <c r="HD541" s="26"/>
      <c r="HE541" s="26"/>
      <c r="HF541" s="26"/>
      <c r="HG541" s="26"/>
      <c r="HH541" s="26"/>
      <c r="HI541" s="26"/>
      <c r="HJ541" s="26"/>
      <c r="HK541" s="26"/>
      <c r="HL541" s="26"/>
      <c r="HM541" s="26"/>
      <c r="HN541" s="26"/>
      <c r="HO541" s="26"/>
      <c r="HP541" s="26"/>
      <c r="HQ541" s="26"/>
      <c r="HR541" s="26"/>
      <c r="HS541" s="26"/>
      <c r="HT541" s="26"/>
      <c r="HU541" s="26"/>
      <c r="HV541" s="26"/>
      <c r="HW541" s="26"/>
      <c r="HX541" s="26"/>
      <c r="HY541" s="26"/>
      <c r="HZ541" s="26"/>
      <c r="IA541" s="26"/>
      <c r="IB541" s="26"/>
      <c r="IC541" s="26"/>
      <c r="ID541" s="26"/>
      <c r="IE541" s="26"/>
      <c r="IF541" s="26"/>
      <c r="IG541" s="26"/>
      <c r="IH541" s="26"/>
      <c r="II541" s="26"/>
      <c r="IJ541" s="26"/>
      <c r="IK541" s="26"/>
      <c r="IL541" s="26"/>
      <c r="IM541" s="26"/>
      <c r="IN541" s="26"/>
      <c r="IO541" s="26"/>
      <c r="IP541" s="26"/>
      <c r="IQ541" s="26"/>
      <c r="IR541" s="26"/>
      <c r="IS541" s="26"/>
      <c r="IT541" s="26"/>
      <c r="IU541" s="26"/>
      <c r="IV541" s="26"/>
    </row>
    <row r="542" spans="1:256" ht="12.75" customHeight="1" x14ac:dyDescent="0.25">
      <c r="A542" s="26"/>
      <c r="B542" s="26"/>
      <c r="C542" s="296"/>
      <c r="D542" s="363"/>
      <c r="E542" s="364"/>
      <c r="F542" s="364"/>
      <c r="G542" s="364"/>
      <c r="H542" s="364"/>
      <c r="I542" s="364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6"/>
      <c r="AB542" s="26"/>
      <c r="AC542" s="26"/>
      <c r="AD542" s="26"/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6"/>
      <c r="AP542" s="26"/>
      <c r="AQ542" s="26"/>
      <c r="AR542" s="26"/>
      <c r="AS542" s="26"/>
      <c r="AT542" s="26"/>
      <c r="AU542" s="26"/>
      <c r="AV542" s="26"/>
      <c r="AW542" s="26"/>
      <c r="AX542" s="26"/>
      <c r="AY542" s="26"/>
      <c r="AZ542" s="26"/>
      <c r="BA542" s="26"/>
      <c r="BB542" s="26"/>
      <c r="BC542" s="26"/>
      <c r="BD542" s="26"/>
      <c r="BE542" s="26"/>
      <c r="BF542" s="26"/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  <c r="DE542" s="26"/>
      <c r="DF542" s="26"/>
      <c r="DG542" s="26"/>
      <c r="DH542" s="26"/>
      <c r="DI542" s="26"/>
      <c r="DJ542" s="26"/>
      <c r="DK542" s="26"/>
      <c r="DL542" s="26"/>
      <c r="DM542" s="26"/>
      <c r="DN542" s="26"/>
      <c r="DO542" s="26"/>
      <c r="DP542" s="26"/>
      <c r="DQ542" s="26"/>
      <c r="DR542" s="26"/>
      <c r="DS542" s="26"/>
      <c r="DT542" s="26"/>
      <c r="DU542" s="26"/>
      <c r="DV542" s="26"/>
      <c r="DW542" s="26"/>
      <c r="DX542" s="26"/>
      <c r="DY542" s="26"/>
      <c r="DZ542" s="26"/>
      <c r="EA542" s="26"/>
      <c r="EB542" s="26"/>
      <c r="EC542" s="26"/>
      <c r="ED542" s="26"/>
      <c r="EE542" s="26"/>
      <c r="EF542" s="26"/>
      <c r="EG542" s="26"/>
      <c r="EH542" s="26"/>
      <c r="EI542" s="26"/>
      <c r="EJ542" s="26"/>
      <c r="EK542" s="26"/>
      <c r="EL542" s="26"/>
      <c r="EM542" s="26"/>
      <c r="EN542" s="26"/>
      <c r="EO542" s="26"/>
      <c r="EP542" s="26"/>
      <c r="EQ542" s="26"/>
      <c r="ER542" s="26"/>
      <c r="ES542" s="26"/>
      <c r="ET542" s="26"/>
      <c r="EU542" s="26"/>
      <c r="EV542" s="26"/>
      <c r="EW542" s="26"/>
      <c r="EX542" s="26"/>
      <c r="EY542" s="26"/>
      <c r="EZ542" s="26"/>
      <c r="FA542" s="26"/>
      <c r="FB542" s="26"/>
      <c r="FC542" s="26"/>
      <c r="FD542" s="26"/>
      <c r="FE542" s="26"/>
      <c r="FF542" s="26"/>
      <c r="FG542" s="26"/>
      <c r="FH542" s="26"/>
      <c r="FI542" s="26"/>
      <c r="FJ542" s="26"/>
      <c r="FK542" s="26"/>
      <c r="FL542" s="26"/>
      <c r="FM542" s="26"/>
      <c r="FN542" s="26"/>
      <c r="FO542" s="26"/>
      <c r="FP542" s="26"/>
      <c r="FQ542" s="26"/>
      <c r="FR542" s="26"/>
      <c r="FS542" s="26"/>
      <c r="FT542" s="26"/>
      <c r="FU542" s="26"/>
      <c r="FV542" s="26"/>
      <c r="FW542" s="26"/>
      <c r="FX542" s="26"/>
      <c r="FY542" s="26"/>
      <c r="FZ542" s="26"/>
      <c r="GA542" s="26"/>
      <c r="GB542" s="26"/>
      <c r="GC542" s="26"/>
      <c r="GD542" s="26"/>
      <c r="GE542" s="26"/>
      <c r="GF542" s="26"/>
      <c r="GG542" s="26"/>
      <c r="GH542" s="26"/>
      <c r="GI542" s="26"/>
      <c r="GJ542" s="26"/>
      <c r="GK542" s="26"/>
      <c r="GL542" s="26"/>
      <c r="GM542" s="26"/>
      <c r="GN542" s="26"/>
      <c r="GO542" s="26"/>
      <c r="GP542" s="26"/>
      <c r="GQ542" s="26"/>
      <c r="GR542" s="26"/>
      <c r="GS542" s="26"/>
      <c r="GT542" s="26"/>
      <c r="GU542" s="26"/>
      <c r="GV542" s="26"/>
      <c r="GW542" s="26"/>
      <c r="GX542" s="26"/>
      <c r="GY542" s="26"/>
      <c r="GZ542" s="26"/>
      <c r="HA542" s="26"/>
      <c r="HB542" s="26"/>
      <c r="HC542" s="26"/>
      <c r="HD542" s="26"/>
      <c r="HE542" s="26"/>
      <c r="HF542" s="26"/>
      <c r="HG542" s="26"/>
      <c r="HH542" s="26"/>
      <c r="HI542" s="26"/>
      <c r="HJ542" s="26"/>
      <c r="HK542" s="26"/>
      <c r="HL542" s="26"/>
      <c r="HM542" s="26"/>
      <c r="HN542" s="26"/>
      <c r="HO542" s="26"/>
      <c r="HP542" s="26"/>
      <c r="HQ542" s="26"/>
      <c r="HR542" s="26"/>
      <c r="HS542" s="26"/>
      <c r="HT542" s="26"/>
      <c r="HU542" s="26"/>
      <c r="HV542" s="26"/>
      <c r="HW542" s="26"/>
      <c r="HX542" s="26"/>
      <c r="HY542" s="26"/>
      <c r="HZ542" s="26"/>
      <c r="IA542" s="26"/>
      <c r="IB542" s="26"/>
      <c r="IC542" s="26"/>
      <c r="ID542" s="26"/>
      <c r="IE542" s="26"/>
      <c r="IF542" s="26"/>
      <c r="IG542" s="26"/>
      <c r="IH542" s="26"/>
      <c r="II542" s="26"/>
      <c r="IJ542" s="26"/>
      <c r="IK542" s="26"/>
      <c r="IL542" s="26"/>
      <c r="IM542" s="26"/>
      <c r="IN542" s="26"/>
      <c r="IO542" s="26"/>
      <c r="IP542" s="26"/>
      <c r="IQ542" s="26"/>
      <c r="IR542" s="26"/>
      <c r="IS542" s="26"/>
      <c r="IT542" s="26"/>
      <c r="IU542" s="26"/>
      <c r="IV542" s="26"/>
    </row>
    <row r="543" spans="1:256" ht="12.75" customHeight="1" x14ac:dyDescent="0.25">
      <c r="A543" s="26"/>
      <c r="B543" s="26"/>
      <c r="C543" s="296"/>
      <c r="D543" s="363"/>
      <c r="E543" s="364"/>
      <c r="F543" s="364"/>
      <c r="G543" s="364"/>
      <c r="H543" s="364"/>
      <c r="I543" s="364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6"/>
      <c r="AB543" s="26"/>
      <c r="AC543" s="26"/>
      <c r="AD543" s="26"/>
      <c r="AE543" s="26"/>
      <c r="AF543" s="26"/>
      <c r="AG543" s="26"/>
      <c r="AH543" s="26"/>
      <c r="AI543" s="26"/>
      <c r="AJ543" s="26"/>
      <c r="AK543" s="26"/>
      <c r="AL543" s="26"/>
      <c r="AM543" s="26"/>
      <c r="AN543" s="26"/>
      <c r="AO543" s="26"/>
      <c r="AP543" s="26"/>
      <c r="AQ543" s="26"/>
      <c r="AR543" s="26"/>
      <c r="AS543" s="26"/>
      <c r="AT543" s="26"/>
      <c r="AU543" s="26"/>
      <c r="AV543" s="26"/>
      <c r="AW543" s="26"/>
      <c r="AX543" s="26"/>
      <c r="AY543" s="26"/>
      <c r="AZ543" s="26"/>
      <c r="BA543" s="26"/>
      <c r="BB543" s="26"/>
      <c r="BC543" s="26"/>
      <c r="BD543" s="26"/>
      <c r="BE543" s="26"/>
      <c r="BF543" s="26"/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  <c r="DE543" s="26"/>
      <c r="DF543" s="26"/>
      <c r="DG543" s="26"/>
      <c r="DH543" s="26"/>
      <c r="DI543" s="26"/>
      <c r="DJ543" s="26"/>
      <c r="DK543" s="26"/>
      <c r="DL543" s="26"/>
      <c r="DM543" s="26"/>
      <c r="DN543" s="26"/>
      <c r="DO543" s="26"/>
      <c r="DP543" s="26"/>
      <c r="DQ543" s="26"/>
      <c r="DR543" s="26"/>
      <c r="DS543" s="26"/>
      <c r="DT543" s="26"/>
      <c r="DU543" s="26"/>
      <c r="DV543" s="26"/>
      <c r="DW543" s="26"/>
      <c r="DX543" s="26"/>
      <c r="DY543" s="26"/>
      <c r="DZ543" s="26"/>
      <c r="EA543" s="26"/>
      <c r="EB543" s="26"/>
      <c r="EC543" s="26"/>
      <c r="ED543" s="26"/>
      <c r="EE543" s="26"/>
      <c r="EF543" s="26"/>
      <c r="EG543" s="26"/>
      <c r="EH543" s="26"/>
      <c r="EI543" s="26"/>
      <c r="EJ543" s="26"/>
      <c r="EK543" s="26"/>
      <c r="EL543" s="26"/>
      <c r="EM543" s="26"/>
      <c r="EN543" s="26"/>
      <c r="EO543" s="26"/>
      <c r="EP543" s="26"/>
      <c r="EQ543" s="26"/>
      <c r="ER543" s="26"/>
      <c r="ES543" s="26"/>
      <c r="ET543" s="26"/>
      <c r="EU543" s="26"/>
      <c r="EV543" s="26"/>
      <c r="EW543" s="26"/>
      <c r="EX543" s="26"/>
      <c r="EY543" s="26"/>
      <c r="EZ543" s="26"/>
      <c r="FA543" s="26"/>
      <c r="FB543" s="26"/>
      <c r="FC543" s="26"/>
      <c r="FD543" s="26"/>
      <c r="FE543" s="26"/>
      <c r="FF543" s="26"/>
      <c r="FG543" s="26"/>
      <c r="FH543" s="26"/>
      <c r="FI543" s="26"/>
      <c r="FJ543" s="26"/>
      <c r="FK543" s="26"/>
      <c r="FL543" s="26"/>
      <c r="FM543" s="26"/>
      <c r="FN543" s="26"/>
      <c r="FO543" s="26"/>
      <c r="FP543" s="26"/>
      <c r="FQ543" s="26"/>
      <c r="FR543" s="26"/>
      <c r="FS543" s="26"/>
      <c r="FT543" s="26"/>
      <c r="FU543" s="26"/>
      <c r="FV543" s="26"/>
      <c r="FW543" s="26"/>
      <c r="FX543" s="26"/>
      <c r="FY543" s="26"/>
      <c r="FZ543" s="26"/>
      <c r="GA543" s="26"/>
      <c r="GB543" s="26"/>
      <c r="GC543" s="26"/>
      <c r="GD543" s="26"/>
      <c r="GE543" s="26"/>
      <c r="GF543" s="26"/>
      <c r="GG543" s="26"/>
      <c r="GH543" s="26"/>
      <c r="GI543" s="26"/>
      <c r="GJ543" s="26"/>
      <c r="GK543" s="26"/>
      <c r="GL543" s="26"/>
      <c r="GM543" s="26"/>
      <c r="GN543" s="26"/>
      <c r="GO543" s="26"/>
      <c r="GP543" s="26"/>
      <c r="GQ543" s="26"/>
      <c r="GR543" s="26"/>
      <c r="GS543" s="26"/>
      <c r="GT543" s="26"/>
      <c r="GU543" s="26"/>
      <c r="GV543" s="26"/>
      <c r="GW543" s="26"/>
      <c r="GX543" s="26"/>
      <c r="GY543" s="26"/>
      <c r="GZ543" s="26"/>
      <c r="HA543" s="26"/>
      <c r="HB543" s="26"/>
      <c r="HC543" s="26"/>
      <c r="HD543" s="26"/>
      <c r="HE543" s="26"/>
      <c r="HF543" s="26"/>
      <c r="HG543" s="26"/>
      <c r="HH543" s="26"/>
      <c r="HI543" s="26"/>
      <c r="HJ543" s="26"/>
      <c r="HK543" s="26"/>
      <c r="HL543" s="26"/>
      <c r="HM543" s="26"/>
      <c r="HN543" s="26"/>
      <c r="HO543" s="26"/>
      <c r="HP543" s="26"/>
      <c r="HQ543" s="26"/>
      <c r="HR543" s="26"/>
      <c r="HS543" s="26"/>
      <c r="HT543" s="26"/>
      <c r="HU543" s="26"/>
      <c r="HV543" s="26"/>
      <c r="HW543" s="26"/>
      <c r="HX543" s="26"/>
      <c r="HY543" s="26"/>
      <c r="HZ543" s="26"/>
      <c r="IA543" s="26"/>
      <c r="IB543" s="26"/>
      <c r="IC543" s="26"/>
      <c r="ID543" s="26"/>
      <c r="IE543" s="26"/>
      <c r="IF543" s="26"/>
      <c r="IG543" s="26"/>
      <c r="IH543" s="26"/>
      <c r="II543" s="26"/>
      <c r="IJ543" s="26"/>
      <c r="IK543" s="26"/>
      <c r="IL543" s="26"/>
      <c r="IM543" s="26"/>
      <c r="IN543" s="26"/>
      <c r="IO543" s="26"/>
      <c r="IP543" s="26"/>
      <c r="IQ543" s="26"/>
      <c r="IR543" s="26"/>
      <c r="IS543" s="26"/>
      <c r="IT543" s="26"/>
      <c r="IU543" s="26"/>
      <c r="IV543" s="26"/>
    </row>
    <row r="544" spans="1:256" ht="12.75" customHeight="1" x14ac:dyDescent="0.25">
      <c r="A544" s="26"/>
      <c r="B544" s="26"/>
      <c r="C544" s="296"/>
      <c r="D544" s="363"/>
      <c r="E544" s="364"/>
      <c r="F544" s="364"/>
      <c r="G544" s="364"/>
      <c r="H544" s="364"/>
      <c r="I544" s="364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6"/>
      <c r="AB544" s="26"/>
      <c r="AC544" s="26"/>
      <c r="AD544" s="26"/>
      <c r="AE544" s="26"/>
      <c r="AF544" s="26"/>
      <c r="AG544" s="26"/>
      <c r="AH544" s="26"/>
      <c r="AI544" s="26"/>
      <c r="AJ544" s="26"/>
      <c r="AK544" s="26"/>
      <c r="AL544" s="26"/>
      <c r="AM544" s="26"/>
      <c r="AN544" s="26"/>
      <c r="AO544" s="26"/>
      <c r="AP544" s="26"/>
      <c r="AQ544" s="26"/>
      <c r="AR544" s="26"/>
      <c r="AS544" s="26"/>
      <c r="AT544" s="26"/>
      <c r="AU544" s="26"/>
      <c r="AV544" s="26"/>
      <c r="AW544" s="26"/>
      <c r="AX544" s="26"/>
      <c r="AY544" s="26"/>
      <c r="AZ544" s="26"/>
      <c r="BA544" s="26"/>
      <c r="BB544" s="26"/>
      <c r="BC544" s="26"/>
      <c r="BD544" s="26"/>
      <c r="BE544" s="26"/>
      <c r="BF544" s="26"/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  <c r="DE544" s="26"/>
      <c r="DF544" s="26"/>
      <c r="DG544" s="26"/>
      <c r="DH544" s="26"/>
      <c r="DI544" s="26"/>
      <c r="DJ544" s="26"/>
      <c r="DK544" s="26"/>
      <c r="DL544" s="26"/>
      <c r="DM544" s="26"/>
      <c r="DN544" s="26"/>
      <c r="DO544" s="26"/>
      <c r="DP544" s="26"/>
      <c r="DQ544" s="26"/>
      <c r="DR544" s="26"/>
      <c r="DS544" s="26"/>
      <c r="DT544" s="26"/>
      <c r="DU544" s="26"/>
      <c r="DV544" s="26"/>
      <c r="DW544" s="26"/>
      <c r="DX544" s="26"/>
      <c r="DY544" s="26"/>
      <c r="DZ544" s="26"/>
      <c r="EA544" s="26"/>
      <c r="EB544" s="26"/>
      <c r="EC544" s="26"/>
      <c r="ED544" s="26"/>
      <c r="EE544" s="26"/>
      <c r="EF544" s="26"/>
      <c r="EG544" s="26"/>
      <c r="EH544" s="26"/>
      <c r="EI544" s="26"/>
      <c r="EJ544" s="26"/>
      <c r="EK544" s="26"/>
      <c r="EL544" s="26"/>
      <c r="EM544" s="26"/>
      <c r="EN544" s="26"/>
      <c r="EO544" s="26"/>
      <c r="EP544" s="26"/>
      <c r="EQ544" s="26"/>
      <c r="ER544" s="26"/>
      <c r="ES544" s="26"/>
      <c r="ET544" s="26"/>
      <c r="EU544" s="26"/>
      <c r="EV544" s="26"/>
      <c r="EW544" s="26"/>
      <c r="EX544" s="26"/>
      <c r="EY544" s="26"/>
      <c r="EZ544" s="26"/>
      <c r="FA544" s="26"/>
      <c r="FB544" s="26"/>
      <c r="FC544" s="26"/>
      <c r="FD544" s="26"/>
      <c r="FE544" s="26"/>
      <c r="FF544" s="26"/>
      <c r="FG544" s="26"/>
      <c r="FH544" s="26"/>
      <c r="FI544" s="26"/>
      <c r="FJ544" s="26"/>
      <c r="FK544" s="26"/>
      <c r="FL544" s="26"/>
      <c r="FM544" s="26"/>
      <c r="FN544" s="26"/>
      <c r="FO544" s="26"/>
      <c r="FP544" s="26"/>
      <c r="FQ544" s="26"/>
      <c r="FR544" s="26"/>
      <c r="FS544" s="26"/>
      <c r="FT544" s="26"/>
      <c r="FU544" s="26"/>
      <c r="FV544" s="26"/>
      <c r="FW544" s="26"/>
      <c r="FX544" s="26"/>
      <c r="FY544" s="26"/>
      <c r="FZ544" s="26"/>
      <c r="GA544" s="26"/>
      <c r="GB544" s="26"/>
      <c r="GC544" s="26"/>
      <c r="GD544" s="26"/>
      <c r="GE544" s="26"/>
      <c r="GF544" s="26"/>
      <c r="GG544" s="26"/>
      <c r="GH544" s="26"/>
      <c r="GI544" s="26"/>
      <c r="GJ544" s="26"/>
      <c r="GK544" s="26"/>
      <c r="GL544" s="26"/>
      <c r="GM544" s="26"/>
      <c r="GN544" s="26"/>
      <c r="GO544" s="26"/>
      <c r="GP544" s="26"/>
      <c r="GQ544" s="26"/>
      <c r="GR544" s="26"/>
      <c r="GS544" s="26"/>
      <c r="GT544" s="26"/>
      <c r="GU544" s="26"/>
      <c r="GV544" s="26"/>
      <c r="GW544" s="26"/>
      <c r="GX544" s="26"/>
      <c r="GY544" s="26"/>
      <c r="GZ544" s="26"/>
      <c r="HA544" s="26"/>
      <c r="HB544" s="26"/>
      <c r="HC544" s="26"/>
      <c r="HD544" s="26"/>
      <c r="HE544" s="26"/>
      <c r="HF544" s="26"/>
      <c r="HG544" s="26"/>
      <c r="HH544" s="26"/>
      <c r="HI544" s="26"/>
      <c r="HJ544" s="26"/>
      <c r="HK544" s="26"/>
      <c r="HL544" s="26"/>
      <c r="HM544" s="26"/>
      <c r="HN544" s="26"/>
      <c r="HO544" s="26"/>
      <c r="HP544" s="26"/>
      <c r="HQ544" s="26"/>
      <c r="HR544" s="26"/>
      <c r="HS544" s="26"/>
      <c r="HT544" s="26"/>
      <c r="HU544" s="26"/>
      <c r="HV544" s="26"/>
      <c r="HW544" s="26"/>
      <c r="HX544" s="26"/>
      <c r="HY544" s="26"/>
      <c r="HZ544" s="26"/>
      <c r="IA544" s="26"/>
      <c r="IB544" s="26"/>
      <c r="IC544" s="26"/>
      <c r="ID544" s="26"/>
      <c r="IE544" s="26"/>
      <c r="IF544" s="26"/>
      <c r="IG544" s="26"/>
      <c r="IH544" s="26"/>
      <c r="II544" s="26"/>
      <c r="IJ544" s="26"/>
      <c r="IK544" s="26"/>
      <c r="IL544" s="26"/>
      <c r="IM544" s="26"/>
      <c r="IN544" s="26"/>
      <c r="IO544" s="26"/>
      <c r="IP544" s="26"/>
      <c r="IQ544" s="26"/>
      <c r="IR544" s="26"/>
      <c r="IS544" s="26"/>
      <c r="IT544" s="26"/>
      <c r="IU544" s="26"/>
      <c r="IV544" s="26"/>
    </row>
    <row r="545" spans="1:256" ht="12.75" customHeight="1" x14ac:dyDescent="0.25">
      <c r="A545" s="26"/>
      <c r="B545" s="26"/>
      <c r="C545" s="296"/>
      <c r="D545" s="363"/>
      <c r="E545" s="364"/>
      <c r="F545" s="364"/>
      <c r="G545" s="364"/>
      <c r="H545" s="364"/>
      <c r="I545" s="364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6"/>
      <c r="AB545" s="26"/>
      <c r="AC545" s="26"/>
      <c r="AD545" s="26"/>
      <c r="AE545" s="26"/>
      <c r="AF545" s="26"/>
      <c r="AG545" s="26"/>
      <c r="AH545" s="26"/>
      <c r="AI545" s="26"/>
      <c r="AJ545" s="26"/>
      <c r="AK545" s="26"/>
      <c r="AL545" s="26"/>
      <c r="AM545" s="26"/>
      <c r="AN545" s="26"/>
      <c r="AO545" s="26"/>
      <c r="AP545" s="26"/>
      <c r="AQ545" s="26"/>
      <c r="AR545" s="26"/>
      <c r="AS545" s="26"/>
      <c r="AT545" s="26"/>
      <c r="AU545" s="26"/>
      <c r="AV545" s="26"/>
      <c r="AW545" s="26"/>
      <c r="AX545" s="26"/>
      <c r="AY545" s="26"/>
      <c r="AZ545" s="26"/>
      <c r="BA545" s="26"/>
      <c r="BB545" s="26"/>
      <c r="BC545" s="26"/>
      <c r="BD545" s="26"/>
      <c r="BE545" s="26"/>
      <c r="BF545" s="26"/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  <c r="DE545" s="26"/>
      <c r="DF545" s="26"/>
      <c r="DG545" s="26"/>
      <c r="DH545" s="26"/>
      <c r="DI545" s="26"/>
      <c r="DJ545" s="26"/>
      <c r="DK545" s="26"/>
      <c r="DL545" s="26"/>
      <c r="DM545" s="26"/>
      <c r="DN545" s="26"/>
      <c r="DO545" s="26"/>
      <c r="DP545" s="26"/>
      <c r="DQ545" s="26"/>
      <c r="DR545" s="26"/>
      <c r="DS545" s="26"/>
      <c r="DT545" s="26"/>
      <c r="DU545" s="26"/>
      <c r="DV545" s="26"/>
      <c r="DW545" s="26"/>
      <c r="DX545" s="26"/>
      <c r="DY545" s="26"/>
      <c r="DZ545" s="26"/>
      <c r="EA545" s="26"/>
      <c r="EB545" s="26"/>
      <c r="EC545" s="26"/>
      <c r="ED545" s="26"/>
      <c r="EE545" s="26"/>
      <c r="EF545" s="26"/>
      <c r="EG545" s="26"/>
      <c r="EH545" s="26"/>
      <c r="EI545" s="26"/>
      <c r="EJ545" s="26"/>
      <c r="EK545" s="26"/>
      <c r="EL545" s="26"/>
      <c r="EM545" s="26"/>
      <c r="EN545" s="26"/>
      <c r="EO545" s="26"/>
      <c r="EP545" s="26"/>
      <c r="EQ545" s="26"/>
      <c r="ER545" s="26"/>
      <c r="ES545" s="26"/>
      <c r="ET545" s="26"/>
      <c r="EU545" s="26"/>
      <c r="EV545" s="26"/>
      <c r="EW545" s="26"/>
      <c r="EX545" s="26"/>
      <c r="EY545" s="26"/>
      <c r="EZ545" s="26"/>
      <c r="FA545" s="26"/>
      <c r="FB545" s="26"/>
      <c r="FC545" s="26"/>
      <c r="FD545" s="26"/>
      <c r="FE545" s="26"/>
      <c r="FF545" s="26"/>
      <c r="FG545" s="26"/>
      <c r="FH545" s="26"/>
      <c r="FI545" s="26"/>
      <c r="FJ545" s="26"/>
      <c r="FK545" s="26"/>
      <c r="FL545" s="26"/>
      <c r="FM545" s="26"/>
      <c r="FN545" s="26"/>
      <c r="FO545" s="26"/>
      <c r="FP545" s="26"/>
      <c r="FQ545" s="26"/>
      <c r="FR545" s="26"/>
      <c r="FS545" s="26"/>
      <c r="FT545" s="26"/>
      <c r="FU545" s="26"/>
      <c r="FV545" s="26"/>
      <c r="FW545" s="26"/>
      <c r="FX545" s="26"/>
      <c r="FY545" s="26"/>
      <c r="FZ545" s="26"/>
      <c r="GA545" s="26"/>
      <c r="GB545" s="26"/>
      <c r="GC545" s="26"/>
      <c r="GD545" s="26"/>
      <c r="GE545" s="26"/>
      <c r="GF545" s="26"/>
      <c r="GG545" s="26"/>
      <c r="GH545" s="26"/>
      <c r="GI545" s="26"/>
      <c r="GJ545" s="26"/>
      <c r="GK545" s="26"/>
      <c r="GL545" s="26"/>
      <c r="GM545" s="26"/>
      <c r="GN545" s="26"/>
      <c r="GO545" s="26"/>
      <c r="GP545" s="26"/>
      <c r="GQ545" s="26"/>
      <c r="GR545" s="26"/>
      <c r="GS545" s="26"/>
      <c r="GT545" s="26"/>
      <c r="GU545" s="26"/>
      <c r="GV545" s="26"/>
      <c r="GW545" s="26"/>
      <c r="GX545" s="26"/>
      <c r="GY545" s="26"/>
      <c r="GZ545" s="26"/>
      <c r="HA545" s="26"/>
      <c r="HB545" s="26"/>
      <c r="HC545" s="26"/>
      <c r="HD545" s="26"/>
      <c r="HE545" s="26"/>
      <c r="HF545" s="26"/>
      <c r="HG545" s="26"/>
      <c r="HH545" s="26"/>
      <c r="HI545" s="26"/>
      <c r="HJ545" s="26"/>
      <c r="HK545" s="26"/>
      <c r="HL545" s="26"/>
      <c r="HM545" s="26"/>
      <c r="HN545" s="26"/>
      <c r="HO545" s="26"/>
      <c r="HP545" s="26"/>
      <c r="HQ545" s="26"/>
      <c r="HR545" s="26"/>
      <c r="HS545" s="26"/>
      <c r="HT545" s="26"/>
      <c r="HU545" s="26"/>
      <c r="HV545" s="26"/>
      <c r="HW545" s="26"/>
      <c r="HX545" s="26"/>
      <c r="HY545" s="26"/>
      <c r="HZ545" s="26"/>
      <c r="IA545" s="26"/>
      <c r="IB545" s="26"/>
      <c r="IC545" s="26"/>
      <c r="ID545" s="26"/>
      <c r="IE545" s="26"/>
      <c r="IF545" s="26"/>
      <c r="IG545" s="26"/>
      <c r="IH545" s="26"/>
      <c r="II545" s="26"/>
      <c r="IJ545" s="26"/>
      <c r="IK545" s="26"/>
      <c r="IL545" s="26"/>
      <c r="IM545" s="26"/>
      <c r="IN545" s="26"/>
      <c r="IO545" s="26"/>
      <c r="IP545" s="26"/>
      <c r="IQ545" s="26"/>
      <c r="IR545" s="26"/>
      <c r="IS545" s="26"/>
      <c r="IT545" s="26"/>
      <c r="IU545" s="26"/>
      <c r="IV545" s="26"/>
    </row>
    <row r="546" spans="1:256" ht="12.75" customHeight="1" x14ac:dyDescent="0.25">
      <c r="A546" s="26"/>
      <c r="B546" s="26"/>
      <c r="C546" s="296"/>
      <c r="D546" s="363"/>
      <c r="E546" s="364"/>
      <c r="F546" s="364"/>
      <c r="G546" s="364"/>
      <c r="H546" s="364"/>
      <c r="I546" s="364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6"/>
      <c r="AB546" s="26"/>
      <c r="AC546" s="26"/>
      <c r="AD546" s="26"/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26"/>
      <c r="AP546" s="26"/>
      <c r="AQ546" s="26"/>
      <c r="AR546" s="26"/>
      <c r="AS546" s="26"/>
      <c r="AT546" s="26"/>
      <c r="AU546" s="26"/>
      <c r="AV546" s="26"/>
      <c r="AW546" s="26"/>
      <c r="AX546" s="26"/>
      <c r="AY546" s="26"/>
      <c r="AZ546" s="26"/>
      <c r="BA546" s="26"/>
      <c r="BB546" s="26"/>
      <c r="BC546" s="26"/>
      <c r="BD546" s="26"/>
      <c r="BE546" s="26"/>
      <c r="BF546" s="26"/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  <c r="DE546" s="26"/>
      <c r="DF546" s="26"/>
      <c r="DG546" s="26"/>
      <c r="DH546" s="26"/>
      <c r="DI546" s="26"/>
      <c r="DJ546" s="26"/>
      <c r="DK546" s="26"/>
      <c r="DL546" s="26"/>
      <c r="DM546" s="26"/>
      <c r="DN546" s="26"/>
      <c r="DO546" s="26"/>
      <c r="DP546" s="26"/>
      <c r="DQ546" s="26"/>
      <c r="DR546" s="26"/>
      <c r="DS546" s="26"/>
      <c r="DT546" s="26"/>
      <c r="DU546" s="26"/>
      <c r="DV546" s="26"/>
      <c r="DW546" s="26"/>
      <c r="DX546" s="26"/>
      <c r="DY546" s="26"/>
      <c r="DZ546" s="26"/>
      <c r="EA546" s="26"/>
      <c r="EB546" s="26"/>
      <c r="EC546" s="26"/>
      <c r="ED546" s="26"/>
      <c r="EE546" s="26"/>
      <c r="EF546" s="26"/>
      <c r="EG546" s="26"/>
      <c r="EH546" s="26"/>
      <c r="EI546" s="26"/>
      <c r="EJ546" s="26"/>
      <c r="EK546" s="26"/>
      <c r="EL546" s="26"/>
      <c r="EM546" s="26"/>
      <c r="EN546" s="26"/>
      <c r="EO546" s="26"/>
      <c r="EP546" s="26"/>
      <c r="EQ546" s="26"/>
      <c r="ER546" s="26"/>
      <c r="ES546" s="26"/>
      <c r="ET546" s="26"/>
      <c r="EU546" s="26"/>
      <c r="EV546" s="26"/>
      <c r="EW546" s="26"/>
      <c r="EX546" s="26"/>
      <c r="EY546" s="26"/>
      <c r="EZ546" s="26"/>
      <c r="FA546" s="26"/>
      <c r="FB546" s="26"/>
      <c r="FC546" s="26"/>
      <c r="FD546" s="26"/>
      <c r="FE546" s="26"/>
      <c r="FF546" s="26"/>
      <c r="FG546" s="26"/>
      <c r="FH546" s="26"/>
      <c r="FI546" s="26"/>
      <c r="FJ546" s="26"/>
      <c r="FK546" s="26"/>
      <c r="FL546" s="26"/>
      <c r="FM546" s="26"/>
      <c r="FN546" s="26"/>
      <c r="FO546" s="26"/>
      <c r="FP546" s="26"/>
      <c r="FQ546" s="26"/>
      <c r="FR546" s="26"/>
      <c r="FS546" s="26"/>
      <c r="FT546" s="26"/>
      <c r="FU546" s="26"/>
      <c r="FV546" s="26"/>
      <c r="FW546" s="26"/>
      <c r="FX546" s="26"/>
      <c r="FY546" s="26"/>
      <c r="FZ546" s="26"/>
      <c r="GA546" s="26"/>
      <c r="GB546" s="26"/>
      <c r="GC546" s="26"/>
      <c r="GD546" s="26"/>
      <c r="GE546" s="26"/>
      <c r="GF546" s="26"/>
      <c r="GG546" s="26"/>
      <c r="GH546" s="26"/>
      <c r="GI546" s="26"/>
      <c r="GJ546" s="26"/>
      <c r="GK546" s="26"/>
      <c r="GL546" s="26"/>
      <c r="GM546" s="26"/>
      <c r="GN546" s="26"/>
      <c r="GO546" s="26"/>
      <c r="GP546" s="26"/>
      <c r="GQ546" s="26"/>
      <c r="GR546" s="26"/>
      <c r="GS546" s="26"/>
      <c r="GT546" s="26"/>
      <c r="GU546" s="26"/>
      <c r="GV546" s="26"/>
      <c r="GW546" s="26"/>
      <c r="GX546" s="26"/>
      <c r="GY546" s="26"/>
      <c r="GZ546" s="26"/>
      <c r="HA546" s="26"/>
      <c r="HB546" s="26"/>
      <c r="HC546" s="26"/>
      <c r="HD546" s="26"/>
      <c r="HE546" s="26"/>
      <c r="HF546" s="26"/>
      <c r="HG546" s="26"/>
      <c r="HH546" s="26"/>
      <c r="HI546" s="26"/>
      <c r="HJ546" s="26"/>
      <c r="HK546" s="26"/>
      <c r="HL546" s="26"/>
      <c r="HM546" s="26"/>
      <c r="HN546" s="26"/>
      <c r="HO546" s="26"/>
      <c r="HP546" s="26"/>
      <c r="HQ546" s="26"/>
      <c r="HR546" s="26"/>
      <c r="HS546" s="26"/>
      <c r="HT546" s="26"/>
      <c r="HU546" s="26"/>
      <c r="HV546" s="26"/>
      <c r="HW546" s="26"/>
      <c r="HX546" s="26"/>
      <c r="HY546" s="26"/>
      <c r="HZ546" s="26"/>
      <c r="IA546" s="26"/>
      <c r="IB546" s="26"/>
      <c r="IC546" s="26"/>
      <c r="ID546" s="26"/>
      <c r="IE546" s="26"/>
      <c r="IF546" s="26"/>
      <c r="IG546" s="26"/>
      <c r="IH546" s="26"/>
      <c r="II546" s="26"/>
      <c r="IJ546" s="26"/>
      <c r="IK546" s="26"/>
      <c r="IL546" s="26"/>
      <c r="IM546" s="26"/>
      <c r="IN546" s="26"/>
      <c r="IO546" s="26"/>
      <c r="IP546" s="26"/>
      <c r="IQ546" s="26"/>
      <c r="IR546" s="26"/>
      <c r="IS546" s="26"/>
      <c r="IT546" s="26"/>
      <c r="IU546" s="26"/>
      <c r="IV546" s="26"/>
    </row>
    <row r="547" spans="1:256" ht="12.75" customHeight="1" x14ac:dyDescent="0.25">
      <c r="A547" s="26"/>
      <c r="B547" s="26"/>
      <c r="C547" s="296"/>
      <c r="D547" s="363"/>
      <c r="E547" s="364"/>
      <c r="F547" s="364"/>
      <c r="G547" s="364"/>
      <c r="H547" s="364"/>
      <c r="I547" s="364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6"/>
      <c r="AB547" s="26"/>
      <c r="AC547" s="26"/>
      <c r="AD547" s="26"/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6"/>
      <c r="AP547" s="26"/>
      <c r="AQ547" s="26"/>
      <c r="AR547" s="26"/>
      <c r="AS547" s="26"/>
      <c r="AT547" s="26"/>
      <c r="AU547" s="26"/>
      <c r="AV547" s="26"/>
      <c r="AW547" s="26"/>
      <c r="AX547" s="26"/>
      <c r="AY547" s="26"/>
      <c r="AZ547" s="26"/>
      <c r="BA547" s="26"/>
      <c r="BB547" s="26"/>
      <c r="BC547" s="26"/>
      <c r="BD547" s="26"/>
      <c r="BE547" s="26"/>
      <c r="BF547" s="26"/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  <c r="DE547" s="26"/>
      <c r="DF547" s="26"/>
      <c r="DG547" s="26"/>
      <c r="DH547" s="26"/>
      <c r="DI547" s="26"/>
      <c r="DJ547" s="26"/>
      <c r="DK547" s="26"/>
      <c r="DL547" s="26"/>
      <c r="DM547" s="26"/>
      <c r="DN547" s="26"/>
      <c r="DO547" s="26"/>
      <c r="DP547" s="26"/>
      <c r="DQ547" s="26"/>
      <c r="DR547" s="26"/>
      <c r="DS547" s="26"/>
      <c r="DT547" s="26"/>
      <c r="DU547" s="26"/>
      <c r="DV547" s="26"/>
      <c r="DW547" s="26"/>
      <c r="DX547" s="26"/>
      <c r="DY547" s="26"/>
      <c r="DZ547" s="26"/>
      <c r="EA547" s="26"/>
      <c r="EB547" s="26"/>
      <c r="EC547" s="26"/>
      <c r="ED547" s="26"/>
      <c r="EE547" s="26"/>
      <c r="EF547" s="26"/>
      <c r="EG547" s="26"/>
      <c r="EH547" s="26"/>
      <c r="EI547" s="26"/>
      <c r="EJ547" s="26"/>
      <c r="EK547" s="26"/>
      <c r="EL547" s="26"/>
      <c r="EM547" s="26"/>
      <c r="EN547" s="26"/>
      <c r="EO547" s="26"/>
      <c r="EP547" s="26"/>
      <c r="EQ547" s="26"/>
      <c r="ER547" s="26"/>
      <c r="ES547" s="26"/>
      <c r="ET547" s="26"/>
      <c r="EU547" s="26"/>
      <c r="EV547" s="26"/>
      <c r="EW547" s="26"/>
      <c r="EX547" s="26"/>
      <c r="EY547" s="26"/>
      <c r="EZ547" s="26"/>
      <c r="FA547" s="26"/>
      <c r="FB547" s="26"/>
      <c r="FC547" s="26"/>
      <c r="FD547" s="26"/>
      <c r="FE547" s="26"/>
      <c r="FF547" s="26"/>
      <c r="FG547" s="26"/>
      <c r="FH547" s="26"/>
      <c r="FI547" s="26"/>
      <c r="FJ547" s="26"/>
      <c r="FK547" s="26"/>
      <c r="FL547" s="26"/>
      <c r="FM547" s="26"/>
      <c r="FN547" s="26"/>
      <c r="FO547" s="26"/>
      <c r="FP547" s="26"/>
      <c r="FQ547" s="26"/>
      <c r="FR547" s="26"/>
      <c r="FS547" s="26"/>
      <c r="FT547" s="26"/>
      <c r="FU547" s="26"/>
      <c r="FV547" s="26"/>
      <c r="FW547" s="26"/>
      <c r="FX547" s="26"/>
      <c r="FY547" s="26"/>
      <c r="FZ547" s="26"/>
      <c r="GA547" s="26"/>
      <c r="GB547" s="26"/>
      <c r="GC547" s="26"/>
      <c r="GD547" s="26"/>
      <c r="GE547" s="26"/>
      <c r="GF547" s="26"/>
      <c r="GG547" s="26"/>
      <c r="GH547" s="26"/>
      <c r="GI547" s="26"/>
      <c r="GJ547" s="26"/>
      <c r="GK547" s="26"/>
      <c r="GL547" s="26"/>
      <c r="GM547" s="26"/>
      <c r="GN547" s="26"/>
      <c r="GO547" s="26"/>
      <c r="GP547" s="26"/>
      <c r="GQ547" s="26"/>
      <c r="GR547" s="26"/>
      <c r="GS547" s="26"/>
      <c r="GT547" s="26"/>
      <c r="GU547" s="26"/>
      <c r="GV547" s="26"/>
      <c r="GW547" s="26"/>
      <c r="GX547" s="26"/>
      <c r="GY547" s="26"/>
      <c r="GZ547" s="26"/>
      <c r="HA547" s="26"/>
      <c r="HB547" s="26"/>
      <c r="HC547" s="26"/>
      <c r="HD547" s="26"/>
      <c r="HE547" s="26"/>
      <c r="HF547" s="26"/>
      <c r="HG547" s="26"/>
      <c r="HH547" s="26"/>
      <c r="HI547" s="26"/>
      <c r="HJ547" s="26"/>
      <c r="HK547" s="26"/>
      <c r="HL547" s="26"/>
      <c r="HM547" s="26"/>
      <c r="HN547" s="26"/>
      <c r="HO547" s="26"/>
      <c r="HP547" s="26"/>
      <c r="HQ547" s="26"/>
      <c r="HR547" s="26"/>
      <c r="HS547" s="26"/>
      <c r="HT547" s="26"/>
      <c r="HU547" s="26"/>
      <c r="HV547" s="26"/>
      <c r="HW547" s="26"/>
      <c r="HX547" s="26"/>
      <c r="HY547" s="26"/>
      <c r="HZ547" s="26"/>
      <c r="IA547" s="26"/>
      <c r="IB547" s="26"/>
      <c r="IC547" s="26"/>
      <c r="ID547" s="26"/>
      <c r="IE547" s="26"/>
      <c r="IF547" s="26"/>
      <c r="IG547" s="26"/>
      <c r="IH547" s="26"/>
      <c r="II547" s="26"/>
      <c r="IJ547" s="26"/>
      <c r="IK547" s="26"/>
      <c r="IL547" s="26"/>
      <c r="IM547" s="26"/>
      <c r="IN547" s="26"/>
      <c r="IO547" s="26"/>
      <c r="IP547" s="26"/>
      <c r="IQ547" s="26"/>
      <c r="IR547" s="26"/>
      <c r="IS547" s="26"/>
      <c r="IT547" s="26"/>
      <c r="IU547" s="26"/>
      <c r="IV547" s="26"/>
    </row>
    <row r="548" spans="1:256" ht="12.75" customHeight="1" x14ac:dyDescent="0.25">
      <c r="A548" s="26"/>
      <c r="B548" s="26"/>
      <c r="C548" s="296"/>
      <c r="D548" s="363"/>
      <c r="E548" s="364"/>
      <c r="F548" s="364"/>
      <c r="G548" s="364"/>
      <c r="H548" s="364"/>
      <c r="I548" s="364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6"/>
      <c r="AB548" s="26"/>
      <c r="AC548" s="26"/>
      <c r="AD548" s="26"/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6"/>
      <c r="AP548" s="26"/>
      <c r="AQ548" s="26"/>
      <c r="AR548" s="26"/>
      <c r="AS548" s="26"/>
      <c r="AT548" s="26"/>
      <c r="AU548" s="26"/>
      <c r="AV548" s="26"/>
      <c r="AW548" s="26"/>
      <c r="AX548" s="26"/>
      <c r="AY548" s="26"/>
      <c r="AZ548" s="26"/>
      <c r="BA548" s="26"/>
      <c r="BB548" s="26"/>
      <c r="BC548" s="26"/>
      <c r="BD548" s="26"/>
      <c r="BE548" s="26"/>
      <c r="BF548" s="26"/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  <c r="DE548" s="26"/>
      <c r="DF548" s="26"/>
      <c r="DG548" s="26"/>
      <c r="DH548" s="26"/>
      <c r="DI548" s="26"/>
      <c r="DJ548" s="26"/>
      <c r="DK548" s="26"/>
      <c r="DL548" s="26"/>
      <c r="DM548" s="26"/>
      <c r="DN548" s="26"/>
      <c r="DO548" s="26"/>
      <c r="DP548" s="26"/>
      <c r="DQ548" s="26"/>
      <c r="DR548" s="26"/>
      <c r="DS548" s="26"/>
      <c r="DT548" s="26"/>
      <c r="DU548" s="26"/>
      <c r="DV548" s="26"/>
      <c r="DW548" s="26"/>
      <c r="DX548" s="26"/>
      <c r="DY548" s="26"/>
      <c r="DZ548" s="26"/>
      <c r="EA548" s="26"/>
      <c r="EB548" s="26"/>
      <c r="EC548" s="26"/>
      <c r="ED548" s="26"/>
      <c r="EE548" s="26"/>
      <c r="EF548" s="26"/>
      <c r="EG548" s="26"/>
      <c r="EH548" s="26"/>
      <c r="EI548" s="26"/>
      <c r="EJ548" s="26"/>
      <c r="EK548" s="26"/>
      <c r="EL548" s="26"/>
      <c r="EM548" s="26"/>
      <c r="EN548" s="26"/>
      <c r="EO548" s="26"/>
      <c r="EP548" s="26"/>
      <c r="EQ548" s="26"/>
      <c r="ER548" s="26"/>
      <c r="ES548" s="26"/>
      <c r="ET548" s="26"/>
      <c r="EU548" s="26"/>
      <c r="EV548" s="26"/>
      <c r="EW548" s="26"/>
      <c r="EX548" s="26"/>
      <c r="EY548" s="26"/>
      <c r="EZ548" s="26"/>
      <c r="FA548" s="26"/>
      <c r="FB548" s="26"/>
      <c r="FC548" s="26"/>
      <c r="FD548" s="26"/>
      <c r="FE548" s="26"/>
      <c r="FF548" s="26"/>
      <c r="FG548" s="26"/>
      <c r="FH548" s="26"/>
      <c r="FI548" s="26"/>
      <c r="FJ548" s="26"/>
      <c r="FK548" s="26"/>
      <c r="FL548" s="26"/>
      <c r="FM548" s="26"/>
      <c r="FN548" s="26"/>
      <c r="FO548" s="26"/>
      <c r="FP548" s="26"/>
      <c r="FQ548" s="26"/>
      <c r="FR548" s="26"/>
      <c r="FS548" s="26"/>
      <c r="FT548" s="26"/>
      <c r="FU548" s="26"/>
      <c r="FV548" s="26"/>
      <c r="FW548" s="26"/>
      <c r="FX548" s="26"/>
      <c r="FY548" s="26"/>
      <c r="FZ548" s="26"/>
      <c r="GA548" s="26"/>
      <c r="GB548" s="26"/>
      <c r="GC548" s="26"/>
      <c r="GD548" s="26"/>
      <c r="GE548" s="26"/>
      <c r="GF548" s="26"/>
      <c r="GG548" s="26"/>
      <c r="GH548" s="26"/>
      <c r="GI548" s="26"/>
      <c r="GJ548" s="26"/>
      <c r="GK548" s="26"/>
      <c r="GL548" s="26"/>
      <c r="GM548" s="26"/>
      <c r="GN548" s="26"/>
      <c r="GO548" s="26"/>
      <c r="GP548" s="26"/>
      <c r="GQ548" s="26"/>
      <c r="GR548" s="26"/>
      <c r="GS548" s="26"/>
      <c r="GT548" s="26"/>
      <c r="GU548" s="26"/>
      <c r="GV548" s="26"/>
      <c r="GW548" s="26"/>
      <c r="GX548" s="26"/>
      <c r="GY548" s="26"/>
      <c r="GZ548" s="26"/>
      <c r="HA548" s="26"/>
      <c r="HB548" s="26"/>
      <c r="HC548" s="26"/>
      <c r="HD548" s="26"/>
      <c r="HE548" s="26"/>
      <c r="HF548" s="26"/>
      <c r="HG548" s="26"/>
      <c r="HH548" s="26"/>
      <c r="HI548" s="26"/>
      <c r="HJ548" s="26"/>
      <c r="HK548" s="26"/>
      <c r="HL548" s="26"/>
      <c r="HM548" s="26"/>
      <c r="HN548" s="26"/>
      <c r="HO548" s="26"/>
      <c r="HP548" s="26"/>
      <c r="HQ548" s="26"/>
      <c r="HR548" s="26"/>
      <c r="HS548" s="26"/>
      <c r="HT548" s="26"/>
      <c r="HU548" s="26"/>
      <c r="HV548" s="26"/>
      <c r="HW548" s="26"/>
      <c r="HX548" s="26"/>
      <c r="HY548" s="26"/>
      <c r="HZ548" s="26"/>
      <c r="IA548" s="26"/>
      <c r="IB548" s="26"/>
      <c r="IC548" s="26"/>
      <c r="ID548" s="26"/>
      <c r="IE548" s="26"/>
      <c r="IF548" s="26"/>
      <c r="IG548" s="26"/>
      <c r="IH548" s="26"/>
      <c r="II548" s="26"/>
      <c r="IJ548" s="26"/>
      <c r="IK548" s="26"/>
      <c r="IL548" s="26"/>
      <c r="IM548" s="26"/>
      <c r="IN548" s="26"/>
      <c r="IO548" s="26"/>
      <c r="IP548" s="26"/>
      <c r="IQ548" s="26"/>
      <c r="IR548" s="26"/>
      <c r="IS548" s="26"/>
      <c r="IT548" s="26"/>
      <c r="IU548" s="26"/>
      <c r="IV548" s="26"/>
    </row>
    <row r="549" spans="1:256" ht="12.75" customHeight="1" x14ac:dyDescent="0.25">
      <c r="A549" s="26"/>
      <c r="B549" s="26"/>
      <c r="C549" s="296"/>
      <c r="D549" s="363"/>
      <c r="E549" s="364"/>
      <c r="F549" s="364"/>
      <c r="G549" s="364"/>
      <c r="H549" s="364"/>
      <c r="I549" s="364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6"/>
      <c r="AB549" s="26"/>
      <c r="AC549" s="26"/>
      <c r="AD549" s="26"/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6"/>
      <c r="AP549" s="26"/>
      <c r="AQ549" s="26"/>
      <c r="AR549" s="26"/>
      <c r="AS549" s="26"/>
      <c r="AT549" s="26"/>
      <c r="AU549" s="26"/>
      <c r="AV549" s="26"/>
      <c r="AW549" s="26"/>
      <c r="AX549" s="26"/>
      <c r="AY549" s="26"/>
      <c r="AZ549" s="26"/>
      <c r="BA549" s="26"/>
      <c r="BB549" s="26"/>
      <c r="BC549" s="26"/>
      <c r="BD549" s="26"/>
      <c r="BE549" s="26"/>
      <c r="BF549" s="26"/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  <c r="DE549" s="26"/>
      <c r="DF549" s="26"/>
      <c r="DG549" s="26"/>
      <c r="DH549" s="26"/>
      <c r="DI549" s="26"/>
      <c r="DJ549" s="26"/>
      <c r="DK549" s="26"/>
      <c r="DL549" s="26"/>
      <c r="DM549" s="26"/>
      <c r="DN549" s="26"/>
      <c r="DO549" s="26"/>
      <c r="DP549" s="26"/>
      <c r="DQ549" s="26"/>
      <c r="DR549" s="26"/>
      <c r="DS549" s="26"/>
      <c r="DT549" s="26"/>
      <c r="DU549" s="26"/>
      <c r="DV549" s="26"/>
      <c r="DW549" s="26"/>
      <c r="DX549" s="26"/>
      <c r="DY549" s="26"/>
      <c r="DZ549" s="26"/>
      <c r="EA549" s="26"/>
      <c r="EB549" s="26"/>
      <c r="EC549" s="26"/>
      <c r="ED549" s="26"/>
      <c r="EE549" s="26"/>
      <c r="EF549" s="26"/>
      <c r="EG549" s="26"/>
      <c r="EH549" s="26"/>
      <c r="EI549" s="26"/>
      <c r="EJ549" s="26"/>
      <c r="EK549" s="26"/>
      <c r="EL549" s="26"/>
      <c r="EM549" s="26"/>
      <c r="EN549" s="26"/>
      <c r="EO549" s="26"/>
      <c r="EP549" s="26"/>
      <c r="EQ549" s="26"/>
      <c r="ER549" s="26"/>
      <c r="ES549" s="26"/>
      <c r="ET549" s="26"/>
      <c r="EU549" s="26"/>
      <c r="EV549" s="26"/>
      <c r="EW549" s="26"/>
      <c r="EX549" s="26"/>
      <c r="EY549" s="26"/>
      <c r="EZ549" s="26"/>
      <c r="FA549" s="26"/>
      <c r="FB549" s="26"/>
      <c r="FC549" s="26"/>
      <c r="FD549" s="26"/>
      <c r="FE549" s="26"/>
      <c r="FF549" s="26"/>
      <c r="FG549" s="26"/>
      <c r="FH549" s="26"/>
      <c r="FI549" s="26"/>
      <c r="FJ549" s="26"/>
      <c r="FK549" s="26"/>
      <c r="FL549" s="26"/>
      <c r="FM549" s="26"/>
      <c r="FN549" s="26"/>
      <c r="FO549" s="26"/>
      <c r="FP549" s="26"/>
      <c r="FQ549" s="26"/>
      <c r="FR549" s="26"/>
      <c r="FS549" s="26"/>
      <c r="FT549" s="26"/>
      <c r="FU549" s="26"/>
      <c r="FV549" s="26"/>
      <c r="FW549" s="26"/>
      <c r="FX549" s="26"/>
      <c r="FY549" s="26"/>
      <c r="FZ549" s="26"/>
      <c r="GA549" s="26"/>
      <c r="GB549" s="26"/>
      <c r="GC549" s="26"/>
      <c r="GD549" s="26"/>
      <c r="GE549" s="26"/>
      <c r="GF549" s="26"/>
      <c r="GG549" s="26"/>
      <c r="GH549" s="26"/>
      <c r="GI549" s="26"/>
      <c r="GJ549" s="26"/>
      <c r="GK549" s="26"/>
      <c r="GL549" s="26"/>
      <c r="GM549" s="26"/>
      <c r="GN549" s="26"/>
      <c r="GO549" s="26"/>
      <c r="GP549" s="26"/>
      <c r="GQ549" s="26"/>
      <c r="GR549" s="26"/>
      <c r="GS549" s="26"/>
      <c r="GT549" s="26"/>
      <c r="GU549" s="26"/>
      <c r="GV549" s="26"/>
      <c r="GW549" s="26"/>
      <c r="GX549" s="26"/>
      <c r="GY549" s="26"/>
      <c r="GZ549" s="26"/>
      <c r="HA549" s="26"/>
      <c r="HB549" s="26"/>
      <c r="HC549" s="26"/>
      <c r="HD549" s="26"/>
      <c r="HE549" s="26"/>
      <c r="HF549" s="26"/>
      <c r="HG549" s="26"/>
      <c r="HH549" s="26"/>
      <c r="HI549" s="26"/>
      <c r="HJ549" s="26"/>
      <c r="HK549" s="26"/>
      <c r="HL549" s="26"/>
      <c r="HM549" s="26"/>
      <c r="HN549" s="26"/>
      <c r="HO549" s="26"/>
      <c r="HP549" s="26"/>
      <c r="HQ549" s="26"/>
      <c r="HR549" s="26"/>
      <c r="HS549" s="26"/>
      <c r="HT549" s="26"/>
      <c r="HU549" s="26"/>
      <c r="HV549" s="26"/>
      <c r="HW549" s="26"/>
      <c r="HX549" s="26"/>
      <c r="HY549" s="26"/>
      <c r="HZ549" s="26"/>
      <c r="IA549" s="26"/>
      <c r="IB549" s="26"/>
      <c r="IC549" s="26"/>
      <c r="ID549" s="26"/>
      <c r="IE549" s="26"/>
      <c r="IF549" s="26"/>
      <c r="IG549" s="26"/>
      <c r="IH549" s="26"/>
      <c r="II549" s="26"/>
      <c r="IJ549" s="26"/>
      <c r="IK549" s="26"/>
      <c r="IL549" s="26"/>
      <c r="IM549" s="26"/>
      <c r="IN549" s="26"/>
      <c r="IO549" s="26"/>
      <c r="IP549" s="26"/>
      <c r="IQ549" s="26"/>
      <c r="IR549" s="26"/>
      <c r="IS549" s="26"/>
      <c r="IT549" s="26"/>
      <c r="IU549" s="26"/>
      <c r="IV549" s="26"/>
    </row>
    <row r="550" spans="1:256" ht="12.75" customHeight="1" x14ac:dyDescent="0.25">
      <c r="A550" s="26"/>
      <c r="B550" s="26"/>
      <c r="C550" s="296"/>
      <c r="D550" s="363"/>
      <c r="E550" s="364"/>
      <c r="F550" s="364"/>
      <c r="G550" s="364"/>
      <c r="H550" s="364"/>
      <c r="I550" s="364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6"/>
      <c r="AB550" s="26"/>
      <c r="AC550" s="26"/>
      <c r="AD550" s="26"/>
      <c r="AE550" s="26"/>
      <c r="AF550" s="26"/>
      <c r="AG550" s="26"/>
      <c r="AH550" s="26"/>
      <c r="AI550" s="26"/>
      <c r="AJ550" s="26"/>
      <c r="AK550" s="26"/>
      <c r="AL550" s="26"/>
      <c r="AM550" s="26"/>
      <c r="AN550" s="26"/>
      <c r="AO550" s="26"/>
      <c r="AP550" s="26"/>
      <c r="AQ550" s="26"/>
      <c r="AR550" s="26"/>
      <c r="AS550" s="26"/>
      <c r="AT550" s="26"/>
      <c r="AU550" s="26"/>
      <c r="AV550" s="26"/>
      <c r="AW550" s="26"/>
      <c r="AX550" s="26"/>
      <c r="AY550" s="26"/>
      <c r="AZ550" s="26"/>
      <c r="BA550" s="26"/>
      <c r="BB550" s="26"/>
      <c r="BC550" s="26"/>
      <c r="BD550" s="26"/>
      <c r="BE550" s="26"/>
      <c r="BF550" s="26"/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  <c r="DE550" s="26"/>
      <c r="DF550" s="26"/>
      <c r="DG550" s="26"/>
      <c r="DH550" s="26"/>
      <c r="DI550" s="26"/>
      <c r="DJ550" s="26"/>
      <c r="DK550" s="26"/>
      <c r="DL550" s="26"/>
      <c r="DM550" s="26"/>
      <c r="DN550" s="26"/>
      <c r="DO550" s="26"/>
      <c r="DP550" s="26"/>
      <c r="DQ550" s="26"/>
      <c r="DR550" s="26"/>
      <c r="DS550" s="26"/>
      <c r="DT550" s="26"/>
      <c r="DU550" s="26"/>
      <c r="DV550" s="26"/>
      <c r="DW550" s="26"/>
      <c r="DX550" s="26"/>
      <c r="DY550" s="26"/>
      <c r="DZ550" s="26"/>
      <c r="EA550" s="26"/>
      <c r="EB550" s="26"/>
      <c r="EC550" s="26"/>
      <c r="ED550" s="26"/>
      <c r="EE550" s="26"/>
      <c r="EF550" s="26"/>
      <c r="EG550" s="26"/>
      <c r="EH550" s="26"/>
      <c r="EI550" s="26"/>
      <c r="EJ550" s="26"/>
      <c r="EK550" s="26"/>
      <c r="EL550" s="26"/>
      <c r="EM550" s="26"/>
      <c r="EN550" s="26"/>
      <c r="EO550" s="26"/>
      <c r="EP550" s="26"/>
      <c r="EQ550" s="26"/>
      <c r="ER550" s="26"/>
      <c r="ES550" s="26"/>
      <c r="ET550" s="26"/>
      <c r="EU550" s="26"/>
      <c r="EV550" s="26"/>
      <c r="EW550" s="26"/>
      <c r="EX550" s="26"/>
      <c r="EY550" s="26"/>
      <c r="EZ550" s="26"/>
      <c r="FA550" s="26"/>
      <c r="FB550" s="26"/>
      <c r="FC550" s="26"/>
      <c r="FD550" s="26"/>
      <c r="FE550" s="26"/>
      <c r="FF550" s="26"/>
      <c r="FG550" s="26"/>
      <c r="FH550" s="26"/>
      <c r="FI550" s="26"/>
      <c r="FJ550" s="26"/>
      <c r="FK550" s="26"/>
      <c r="FL550" s="26"/>
      <c r="FM550" s="26"/>
      <c r="FN550" s="26"/>
      <c r="FO550" s="26"/>
      <c r="FP550" s="26"/>
      <c r="FQ550" s="26"/>
      <c r="FR550" s="26"/>
      <c r="FS550" s="26"/>
      <c r="FT550" s="26"/>
      <c r="FU550" s="26"/>
      <c r="FV550" s="26"/>
      <c r="FW550" s="26"/>
      <c r="FX550" s="26"/>
      <c r="FY550" s="26"/>
      <c r="FZ550" s="26"/>
      <c r="GA550" s="26"/>
      <c r="GB550" s="26"/>
      <c r="GC550" s="26"/>
      <c r="GD550" s="26"/>
      <c r="GE550" s="26"/>
      <c r="GF550" s="26"/>
      <c r="GG550" s="26"/>
      <c r="GH550" s="26"/>
      <c r="GI550" s="26"/>
      <c r="GJ550" s="26"/>
      <c r="GK550" s="26"/>
      <c r="GL550" s="26"/>
      <c r="GM550" s="26"/>
      <c r="GN550" s="26"/>
      <c r="GO550" s="26"/>
      <c r="GP550" s="26"/>
      <c r="GQ550" s="26"/>
      <c r="GR550" s="26"/>
      <c r="GS550" s="26"/>
      <c r="GT550" s="26"/>
      <c r="GU550" s="26"/>
      <c r="GV550" s="26"/>
      <c r="GW550" s="26"/>
      <c r="GX550" s="26"/>
      <c r="GY550" s="26"/>
      <c r="GZ550" s="26"/>
      <c r="HA550" s="26"/>
      <c r="HB550" s="26"/>
      <c r="HC550" s="26"/>
      <c r="HD550" s="26"/>
      <c r="HE550" s="26"/>
      <c r="HF550" s="26"/>
      <c r="HG550" s="26"/>
      <c r="HH550" s="26"/>
      <c r="HI550" s="26"/>
      <c r="HJ550" s="26"/>
      <c r="HK550" s="26"/>
      <c r="HL550" s="26"/>
      <c r="HM550" s="26"/>
      <c r="HN550" s="26"/>
      <c r="HO550" s="26"/>
      <c r="HP550" s="26"/>
      <c r="HQ550" s="26"/>
      <c r="HR550" s="26"/>
      <c r="HS550" s="26"/>
      <c r="HT550" s="26"/>
      <c r="HU550" s="26"/>
      <c r="HV550" s="26"/>
      <c r="HW550" s="26"/>
      <c r="HX550" s="26"/>
      <c r="HY550" s="26"/>
      <c r="HZ550" s="26"/>
      <c r="IA550" s="26"/>
      <c r="IB550" s="26"/>
      <c r="IC550" s="26"/>
      <c r="ID550" s="26"/>
      <c r="IE550" s="26"/>
      <c r="IF550" s="26"/>
      <c r="IG550" s="26"/>
      <c r="IH550" s="26"/>
      <c r="II550" s="26"/>
      <c r="IJ550" s="26"/>
      <c r="IK550" s="26"/>
      <c r="IL550" s="26"/>
      <c r="IM550" s="26"/>
      <c r="IN550" s="26"/>
      <c r="IO550" s="26"/>
      <c r="IP550" s="26"/>
      <c r="IQ550" s="26"/>
      <c r="IR550" s="26"/>
      <c r="IS550" s="26"/>
      <c r="IT550" s="26"/>
      <c r="IU550" s="26"/>
      <c r="IV550" s="26"/>
    </row>
    <row r="551" spans="1:256" ht="12.75" customHeight="1" x14ac:dyDescent="0.25">
      <c r="A551" s="26"/>
      <c r="B551" s="26"/>
      <c r="C551" s="296"/>
      <c r="D551" s="363"/>
      <c r="E551" s="364"/>
      <c r="F551" s="364"/>
      <c r="G551" s="364"/>
      <c r="H551" s="364"/>
      <c r="I551" s="364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6"/>
      <c r="AB551" s="26"/>
      <c r="AC551" s="26"/>
      <c r="AD551" s="26"/>
      <c r="AE551" s="26"/>
      <c r="AF551" s="26"/>
      <c r="AG551" s="26"/>
      <c r="AH551" s="26"/>
      <c r="AI551" s="26"/>
      <c r="AJ551" s="26"/>
      <c r="AK551" s="26"/>
      <c r="AL551" s="26"/>
      <c r="AM551" s="26"/>
      <c r="AN551" s="26"/>
      <c r="AO551" s="26"/>
      <c r="AP551" s="26"/>
      <c r="AQ551" s="26"/>
      <c r="AR551" s="26"/>
      <c r="AS551" s="26"/>
      <c r="AT551" s="26"/>
      <c r="AU551" s="26"/>
      <c r="AV551" s="26"/>
      <c r="AW551" s="26"/>
      <c r="AX551" s="26"/>
      <c r="AY551" s="26"/>
      <c r="AZ551" s="26"/>
      <c r="BA551" s="26"/>
      <c r="BB551" s="26"/>
      <c r="BC551" s="26"/>
      <c r="BD551" s="26"/>
      <c r="BE551" s="26"/>
      <c r="BF551" s="26"/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  <c r="DE551" s="26"/>
      <c r="DF551" s="26"/>
      <c r="DG551" s="26"/>
      <c r="DH551" s="26"/>
      <c r="DI551" s="26"/>
      <c r="DJ551" s="26"/>
      <c r="DK551" s="26"/>
      <c r="DL551" s="26"/>
      <c r="DM551" s="26"/>
      <c r="DN551" s="26"/>
      <c r="DO551" s="26"/>
      <c r="DP551" s="26"/>
      <c r="DQ551" s="26"/>
      <c r="DR551" s="26"/>
      <c r="DS551" s="26"/>
      <c r="DT551" s="26"/>
      <c r="DU551" s="26"/>
      <c r="DV551" s="26"/>
      <c r="DW551" s="26"/>
      <c r="DX551" s="26"/>
      <c r="DY551" s="26"/>
      <c r="DZ551" s="26"/>
      <c r="EA551" s="26"/>
      <c r="EB551" s="26"/>
      <c r="EC551" s="26"/>
      <c r="ED551" s="26"/>
      <c r="EE551" s="26"/>
      <c r="EF551" s="26"/>
      <c r="EG551" s="26"/>
      <c r="EH551" s="26"/>
      <c r="EI551" s="26"/>
      <c r="EJ551" s="26"/>
      <c r="EK551" s="26"/>
      <c r="EL551" s="26"/>
      <c r="EM551" s="26"/>
      <c r="EN551" s="26"/>
      <c r="EO551" s="26"/>
      <c r="EP551" s="26"/>
      <c r="EQ551" s="26"/>
      <c r="ER551" s="26"/>
      <c r="ES551" s="26"/>
      <c r="ET551" s="26"/>
      <c r="EU551" s="26"/>
      <c r="EV551" s="26"/>
      <c r="EW551" s="26"/>
      <c r="EX551" s="26"/>
      <c r="EY551" s="26"/>
      <c r="EZ551" s="26"/>
      <c r="FA551" s="26"/>
      <c r="FB551" s="26"/>
      <c r="FC551" s="26"/>
      <c r="FD551" s="26"/>
      <c r="FE551" s="26"/>
      <c r="FF551" s="26"/>
      <c r="FG551" s="26"/>
      <c r="FH551" s="26"/>
      <c r="FI551" s="26"/>
      <c r="FJ551" s="26"/>
      <c r="FK551" s="26"/>
      <c r="FL551" s="26"/>
      <c r="FM551" s="26"/>
      <c r="FN551" s="26"/>
      <c r="FO551" s="26"/>
      <c r="FP551" s="26"/>
      <c r="FQ551" s="26"/>
      <c r="FR551" s="26"/>
      <c r="FS551" s="26"/>
      <c r="FT551" s="26"/>
      <c r="FU551" s="26"/>
      <c r="FV551" s="26"/>
      <c r="FW551" s="26"/>
      <c r="FX551" s="26"/>
      <c r="FY551" s="26"/>
      <c r="FZ551" s="26"/>
      <c r="GA551" s="26"/>
      <c r="GB551" s="26"/>
      <c r="GC551" s="26"/>
      <c r="GD551" s="26"/>
      <c r="GE551" s="26"/>
      <c r="GF551" s="26"/>
      <c r="GG551" s="26"/>
      <c r="GH551" s="26"/>
      <c r="GI551" s="26"/>
      <c r="GJ551" s="26"/>
      <c r="GK551" s="26"/>
      <c r="GL551" s="26"/>
      <c r="GM551" s="26"/>
      <c r="GN551" s="26"/>
      <c r="GO551" s="26"/>
      <c r="GP551" s="26"/>
      <c r="GQ551" s="26"/>
      <c r="GR551" s="26"/>
      <c r="GS551" s="26"/>
      <c r="GT551" s="26"/>
      <c r="GU551" s="26"/>
      <c r="GV551" s="26"/>
      <c r="GW551" s="26"/>
      <c r="GX551" s="26"/>
      <c r="GY551" s="26"/>
      <c r="GZ551" s="26"/>
      <c r="HA551" s="26"/>
      <c r="HB551" s="26"/>
      <c r="HC551" s="26"/>
      <c r="HD551" s="26"/>
      <c r="HE551" s="26"/>
      <c r="HF551" s="26"/>
      <c r="HG551" s="26"/>
      <c r="HH551" s="26"/>
      <c r="HI551" s="26"/>
      <c r="HJ551" s="26"/>
      <c r="HK551" s="26"/>
      <c r="HL551" s="26"/>
      <c r="HM551" s="26"/>
      <c r="HN551" s="26"/>
      <c r="HO551" s="26"/>
      <c r="HP551" s="26"/>
      <c r="HQ551" s="26"/>
      <c r="HR551" s="26"/>
      <c r="HS551" s="26"/>
      <c r="HT551" s="26"/>
      <c r="HU551" s="26"/>
      <c r="HV551" s="26"/>
      <c r="HW551" s="26"/>
      <c r="HX551" s="26"/>
      <c r="HY551" s="26"/>
      <c r="HZ551" s="26"/>
      <c r="IA551" s="26"/>
      <c r="IB551" s="26"/>
      <c r="IC551" s="26"/>
      <c r="ID551" s="26"/>
      <c r="IE551" s="26"/>
      <c r="IF551" s="26"/>
      <c r="IG551" s="26"/>
      <c r="IH551" s="26"/>
      <c r="II551" s="26"/>
      <c r="IJ551" s="26"/>
      <c r="IK551" s="26"/>
      <c r="IL551" s="26"/>
      <c r="IM551" s="26"/>
      <c r="IN551" s="26"/>
      <c r="IO551" s="26"/>
      <c r="IP551" s="26"/>
      <c r="IQ551" s="26"/>
      <c r="IR551" s="26"/>
      <c r="IS551" s="26"/>
      <c r="IT551" s="26"/>
      <c r="IU551" s="26"/>
      <c r="IV551" s="26"/>
    </row>
    <row r="552" spans="1:256" ht="12.75" customHeight="1" x14ac:dyDescent="0.25">
      <c r="A552" s="26"/>
      <c r="B552" s="26"/>
      <c r="C552" s="296"/>
      <c r="D552" s="363"/>
      <c r="E552" s="364"/>
      <c r="F552" s="364"/>
      <c r="G552" s="364"/>
      <c r="H552" s="364"/>
      <c r="I552" s="364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6"/>
      <c r="AB552" s="26"/>
      <c r="AC552" s="26"/>
      <c r="AD552" s="26"/>
      <c r="AE552" s="26"/>
      <c r="AF552" s="26"/>
      <c r="AG552" s="26"/>
      <c r="AH552" s="26"/>
      <c r="AI552" s="26"/>
      <c r="AJ552" s="26"/>
      <c r="AK552" s="26"/>
      <c r="AL552" s="26"/>
      <c r="AM552" s="26"/>
      <c r="AN552" s="26"/>
      <c r="AO552" s="26"/>
      <c r="AP552" s="26"/>
      <c r="AQ552" s="26"/>
      <c r="AR552" s="26"/>
      <c r="AS552" s="26"/>
      <c r="AT552" s="26"/>
      <c r="AU552" s="26"/>
      <c r="AV552" s="26"/>
      <c r="AW552" s="26"/>
      <c r="AX552" s="26"/>
      <c r="AY552" s="26"/>
      <c r="AZ552" s="26"/>
      <c r="BA552" s="26"/>
      <c r="BB552" s="26"/>
      <c r="BC552" s="26"/>
      <c r="BD552" s="26"/>
      <c r="BE552" s="26"/>
      <c r="BF552" s="26"/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  <c r="DE552" s="26"/>
      <c r="DF552" s="26"/>
      <c r="DG552" s="26"/>
      <c r="DH552" s="26"/>
      <c r="DI552" s="26"/>
      <c r="DJ552" s="26"/>
      <c r="DK552" s="26"/>
      <c r="DL552" s="26"/>
      <c r="DM552" s="26"/>
      <c r="DN552" s="26"/>
      <c r="DO552" s="26"/>
      <c r="DP552" s="26"/>
      <c r="DQ552" s="26"/>
      <c r="DR552" s="26"/>
      <c r="DS552" s="26"/>
      <c r="DT552" s="26"/>
      <c r="DU552" s="26"/>
      <c r="DV552" s="26"/>
      <c r="DW552" s="26"/>
      <c r="DX552" s="26"/>
      <c r="DY552" s="26"/>
      <c r="DZ552" s="26"/>
      <c r="EA552" s="26"/>
      <c r="EB552" s="26"/>
      <c r="EC552" s="26"/>
      <c r="ED552" s="26"/>
      <c r="EE552" s="26"/>
      <c r="EF552" s="26"/>
      <c r="EG552" s="26"/>
      <c r="EH552" s="26"/>
      <c r="EI552" s="26"/>
      <c r="EJ552" s="26"/>
      <c r="EK552" s="26"/>
      <c r="EL552" s="26"/>
      <c r="EM552" s="26"/>
      <c r="EN552" s="26"/>
      <c r="EO552" s="26"/>
      <c r="EP552" s="26"/>
      <c r="EQ552" s="26"/>
      <c r="ER552" s="26"/>
      <c r="ES552" s="26"/>
      <c r="ET552" s="26"/>
      <c r="EU552" s="26"/>
      <c r="EV552" s="26"/>
      <c r="EW552" s="26"/>
      <c r="EX552" s="26"/>
      <c r="EY552" s="26"/>
      <c r="EZ552" s="26"/>
      <c r="FA552" s="26"/>
      <c r="FB552" s="26"/>
      <c r="FC552" s="26"/>
      <c r="FD552" s="26"/>
      <c r="FE552" s="26"/>
      <c r="FF552" s="26"/>
      <c r="FG552" s="26"/>
      <c r="FH552" s="26"/>
      <c r="FI552" s="26"/>
      <c r="FJ552" s="26"/>
      <c r="FK552" s="26"/>
      <c r="FL552" s="26"/>
      <c r="FM552" s="26"/>
      <c r="FN552" s="26"/>
      <c r="FO552" s="26"/>
      <c r="FP552" s="26"/>
      <c r="FQ552" s="26"/>
      <c r="FR552" s="26"/>
      <c r="FS552" s="26"/>
      <c r="FT552" s="26"/>
      <c r="FU552" s="26"/>
      <c r="FV552" s="26"/>
      <c r="FW552" s="26"/>
      <c r="FX552" s="26"/>
      <c r="FY552" s="26"/>
      <c r="FZ552" s="26"/>
      <c r="GA552" s="26"/>
      <c r="GB552" s="26"/>
      <c r="GC552" s="26"/>
      <c r="GD552" s="26"/>
      <c r="GE552" s="26"/>
      <c r="GF552" s="26"/>
      <c r="GG552" s="26"/>
      <c r="GH552" s="26"/>
      <c r="GI552" s="26"/>
      <c r="GJ552" s="26"/>
      <c r="GK552" s="26"/>
      <c r="GL552" s="26"/>
      <c r="GM552" s="26"/>
      <c r="GN552" s="26"/>
      <c r="GO552" s="26"/>
      <c r="GP552" s="26"/>
      <c r="GQ552" s="26"/>
      <c r="GR552" s="26"/>
      <c r="GS552" s="26"/>
      <c r="GT552" s="26"/>
      <c r="GU552" s="26"/>
      <c r="GV552" s="26"/>
      <c r="GW552" s="26"/>
      <c r="GX552" s="26"/>
      <c r="GY552" s="26"/>
      <c r="GZ552" s="26"/>
      <c r="HA552" s="26"/>
      <c r="HB552" s="26"/>
      <c r="HC552" s="26"/>
      <c r="HD552" s="26"/>
      <c r="HE552" s="26"/>
      <c r="HF552" s="26"/>
      <c r="HG552" s="26"/>
      <c r="HH552" s="26"/>
      <c r="HI552" s="26"/>
      <c r="HJ552" s="26"/>
      <c r="HK552" s="26"/>
      <c r="HL552" s="26"/>
      <c r="HM552" s="26"/>
      <c r="HN552" s="26"/>
      <c r="HO552" s="26"/>
      <c r="HP552" s="26"/>
      <c r="HQ552" s="26"/>
      <c r="HR552" s="26"/>
      <c r="HS552" s="26"/>
      <c r="HT552" s="26"/>
      <c r="HU552" s="26"/>
      <c r="HV552" s="26"/>
      <c r="HW552" s="26"/>
      <c r="HX552" s="26"/>
      <c r="HY552" s="26"/>
      <c r="HZ552" s="26"/>
      <c r="IA552" s="26"/>
      <c r="IB552" s="26"/>
      <c r="IC552" s="26"/>
      <c r="ID552" s="26"/>
      <c r="IE552" s="26"/>
      <c r="IF552" s="26"/>
      <c r="IG552" s="26"/>
      <c r="IH552" s="26"/>
      <c r="II552" s="26"/>
      <c r="IJ552" s="26"/>
      <c r="IK552" s="26"/>
      <c r="IL552" s="26"/>
      <c r="IM552" s="26"/>
      <c r="IN552" s="26"/>
      <c r="IO552" s="26"/>
      <c r="IP552" s="26"/>
      <c r="IQ552" s="26"/>
      <c r="IR552" s="26"/>
      <c r="IS552" s="26"/>
      <c r="IT552" s="26"/>
      <c r="IU552" s="26"/>
      <c r="IV552" s="26"/>
    </row>
    <row r="553" spans="1:256" ht="12.75" customHeight="1" x14ac:dyDescent="0.25">
      <c r="A553" s="26"/>
      <c r="B553" s="26"/>
      <c r="C553" s="296"/>
      <c r="D553" s="363"/>
      <c r="E553" s="364"/>
      <c r="F553" s="364"/>
      <c r="G553" s="364"/>
      <c r="H553" s="364"/>
      <c r="I553" s="364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6"/>
      <c r="AB553" s="26"/>
      <c r="AC553" s="26"/>
      <c r="AD553" s="26"/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26"/>
      <c r="AP553" s="26"/>
      <c r="AQ553" s="26"/>
      <c r="AR553" s="26"/>
      <c r="AS553" s="26"/>
      <c r="AT553" s="26"/>
      <c r="AU553" s="26"/>
      <c r="AV553" s="26"/>
      <c r="AW553" s="26"/>
      <c r="AX553" s="26"/>
      <c r="AY553" s="26"/>
      <c r="AZ553" s="26"/>
      <c r="BA553" s="26"/>
      <c r="BB553" s="26"/>
      <c r="BC553" s="26"/>
      <c r="BD553" s="26"/>
      <c r="BE553" s="26"/>
      <c r="BF553" s="26"/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  <c r="DE553" s="26"/>
      <c r="DF553" s="26"/>
      <c r="DG553" s="26"/>
      <c r="DH553" s="26"/>
      <c r="DI553" s="26"/>
      <c r="DJ553" s="26"/>
      <c r="DK553" s="26"/>
      <c r="DL553" s="26"/>
      <c r="DM553" s="26"/>
      <c r="DN553" s="26"/>
      <c r="DO553" s="26"/>
      <c r="DP553" s="26"/>
      <c r="DQ553" s="26"/>
      <c r="DR553" s="26"/>
      <c r="DS553" s="26"/>
      <c r="DT553" s="26"/>
      <c r="DU553" s="26"/>
      <c r="DV553" s="26"/>
      <c r="DW553" s="26"/>
      <c r="DX553" s="26"/>
      <c r="DY553" s="26"/>
      <c r="DZ553" s="26"/>
      <c r="EA553" s="26"/>
      <c r="EB553" s="26"/>
      <c r="EC553" s="26"/>
      <c r="ED553" s="26"/>
      <c r="EE553" s="26"/>
      <c r="EF553" s="26"/>
      <c r="EG553" s="26"/>
      <c r="EH553" s="26"/>
      <c r="EI553" s="26"/>
      <c r="EJ553" s="26"/>
      <c r="EK553" s="26"/>
      <c r="EL553" s="26"/>
      <c r="EM553" s="26"/>
      <c r="EN553" s="26"/>
      <c r="EO553" s="26"/>
      <c r="EP553" s="26"/>
      <c r="EQ553" s="26"/>
      <c r="ER553" s="26"/>
      <c r="ES553" s="26"/>
      <c r="ET553" s="26"/>
      <c r="EU553" s="26"/>
      <c r="EV553" s="26"/>
      <c r="EW553" s="26"/>
      <c r="EX553" s="26"/>
      <c r="EY553" s="26"/>
      <c r="EZ553" s="26"/>
      <c r="FA553" s="26"/>
      <c r="FB553" s="26"/>
      <c r="FC553" s="26"/>
      <c r="FD553" s="26"/>
      <c r="FE553" s="26"/>
      <c r="FF553" s="26"/>
      <c r="FG553" s="26"/>
      <c r="FH553" s="26"/>
      <c r="FI553" s="26"/>
      <c r="FJ553" s="26"/>
      <c r="FK553" s="26"/>
      <c r="FL553" s="26"/>
      <c r="FM553" s="26"/>
      <c r="FN553" s="26"/>
      <c r="FO553" s="26"/>
      <c r="FP553" s="26"/>
      <c r="FQ553" s="26"/>
      <c r="FR553" s="26"/>
      <c r="FS553" s="26"/>
      <c r="FT553" s="26"/>
      <c r="FU553" s="26"/>
      <c r="FV553" s="26"/>
      <c r="FW553" s="26"/>
      <c r="FX553" s="26"/>
      <c r="FY553" s="26"/>
      <c r="FZ553" s="26"/>
      <c r="GA553" s="26"/>
      <c r="GB553" s="26"/>
      <c r="GC553" s="26"/>
      <c r="GD553" s="26"/>
      <c r="GE553" s="26"/>
      <c r="GF553" s="26"/>
      <c r="GG553" s="26"/>
      <c r="GH553" s="26"/>
      <c r="GI553" s="26"/>
      <c r="GJ553" s="26"/>
      <c r="GK553" s="26"/>
      <c r="GL553" s="26"/>
      <c r="GM553" s="26"/>
      <c r="GN553" s="26"/>
      <c r="GO553" s="26"/>
      <c r="GP553" s="26"/>
      <c r="GQ553" s="26"/>
      <c r="GR553" s="26"/>
      <c r="GS553" s="26"/>
      <c r="GT553" s="26"/>
      <c r="GU553" s="26"/>
      <c r="GV553" s="26"/>
      <c r="GW553" s="26"/>
      <c r="GX553" s="26"/>
      <c r="GY553" s="26"/>
      <c r="GZ553" s="26"/>
      <c r="HA553" s="26"/>
      <c r="HB553" s="26"/>
      <c r="HC553" s="26"/>
      <c r="HD553" s="26"/>
      <c r="HE553" s="26"/>
      <c r="HF553" s="26"/>
      <c r="HG553" s="26"/>
      <c r="HH553" s="26"/>
      <c r="HI553" s="26"/>
      <c r="HJ553" s="26"/>
      <c r="HK553" s="26"/>
      <c r="HL553" s="26"/>
      <c r="HM553" s="26"/>
      <c r="HN553" s="26"/>
      <c r="HO553" s="26"/>
      <c r="HP553" s="26"/>
      <c r="HQ553" s="26"/>
      <c r="HR553" s="26"/>
      <c r="HS553" s="26"/>
      <c r="HT553" s="26"/>
      <c r="HU553" s="26"/>
      <c r="HV553" s="26"/>
      <c r="HW553" s="26"/>
      <c r="HX553" s="26"/>
      <c r="HY553" s="26"/>
      <c r="HZ553" s="26"/>
      <c r="IA553" s="26"/>
      <c r="IB553" s="26"/>
      <c r="IC553" s="26"/>
      <c r="ID553" s="26"/>
      <c r="IE553" s="26"/>
      <c r="IF553" s="26"/>
      <c r="IG553" s="26"/>
      <c r="IH553" s="26"/>
      <c r="II553" s="26"/>
      <c r="IJ553" s="26"/>
      <c r="IK553" s="26"/>
      <c r="IL553" s="26"/>
      <c r="IM553" s="26"/>
      <c r="IN553" s="26"/>
      <c r="IO553" s="26"/>
      <c r="IP553" s="26"/>
      <c r="IQ553" s="26"/>
      <c r="IR553" s="26"/>
      <c r="IS553" s="26"/>
      <c r="IT553" s="26"/>
      <c r="IU553" s="26"/>
      <c r="IV553" s="26"/>
    </row>
    <row r="554" spans="1:256" ht="12.75" customHeight="1" x14ac:dyDescent="0.25">
      <c r="A554" s="26"/>
      <c r="B554" s="26"/>
      <c r="C554" s="296"/>
      <c r="D554" s="363"/>
      <c r="E554" s="364"/>
      <c r="F554" s="364"/>
      <c r="G554" s="364"/>
      <c r="H554" s="364"/>
      <c r="I554" s="364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6"/>
      <c r="AB554" s="26"/>
      <c r="AC554" s="26"/>
      <c r="AD554" s="26"/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26"/>
      <c r="AP554" s="26"/>
      <c r="AQ554" s="26"/>
      <c r="AR554" s="26"/>
      <c r="AS554" s="26"/>
      <c r="AT554" s="26"/>
      <c r="AU554" s="26"/>
      <c r="AV554" s="26"/>
      <c r="AW554" s="26"/>
      <c r="AX554" s="26"/>
      <c r="AY554" s="26"/>
      <c r="AZ554" s="26"/>
      <c r="BA554" s="26"/>
      <c r="BB554" s="26"/>
      <c r="BC554" s="26"/>
      <c r="BD554" s="26"/>
      <c r="BE554" s="26"/>
      <c r="BF554" s="26"/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  <c r="DE554" s="26"/>
      <c r="DF554" s="26"/>
      <c r="DG554" s="26"/>
      <c r="DH554" s="26"/>
      <c r="DI554" s="26"/>
      <c r="DJ554" s="26"/>
      <c r="DK554" s="26"/>
      <c r="DL554" s="26"/>
      <c r="DM554" s="26"/>
      <c r="DN554" s="26"/>
      <c r="DO554" s="26"/>
      <c r="DP554" s="26"/>
      <c r="DQ554" s="26"/>
      <c r="DR554" s="26"/>
      <c r="DS554" s="26"/>
      <c r="DT554" s="26"/>
      <c r="DU554" s="26"/>
      <c r="DV554" s="26"/>
      <c r="DW554" s="26"/>
      <c r="DX554" s="26"/>
      <c r="DY554" s="26"/>
      <c r="DZ554" s="26"/>
      <c r="EA554" s="26"/>
      <c r="EB554" s="26"/>
      <c r="EC554" s="26"/>
      <c r="ED554" s="26"/>
      <c r="EE554" s="26"/>
      <c r="EF554" s="26"/>
      <c r="EG554" s="26"/>
      <c r="EH554" s="26"/>
      <c r="EI554" s="26"/>
      <c r="EJ554" s="26"/>
      <c r="EK554" s="26"/>
      <c r="EL554" s="26"/>
      <c r="EM554" s="26"/>
      <c r="EN554" s="26"/>
      <c r="EO554" s="26"/>
      <c r="EP554" s="26"/>
      <c r="EQ554" s="26"/>
      <c r="ER554" s="26"/>
      <c r="ES554" s="26"/>
      <c r="ET554" s="26"/>
      <c r="EU554" s="26"/>
      <c r="EV554" s="26"/>
      <c r="EW554" s="26"/>
      <c r="EX554" s="26"/>
      <c r="EY554" s="26"/>
      <c r="EZ554" s="26"/>
      <c r="FA554" s="26"/>
      <c r="FB554" s="26"/>
      <c r="FC554" s="26"/>
      <c r="FD554" s="26"/>
      <c r="FE554" s="26"/>
      <c r="FF554" s="26"/>
      <c r="FG554" s="26"/>
      <c r="FH554" s="26"/>
      <c r="FI554" s="26"/>
      <c r="FJ554" s="26"/>
      <c r="FK554" s="26"/>
      <c r="FL554" s="26"/>
      <c r="FM554" s="26"/>
      <c r="FN554" s="26"/>
      <c r="FO554" s="26"/>
      <c r="FP554" s="26"/>
      <c r="FQ554" s="26"/>
      <c r="FR554" s="26"/>
      <c r="FS554" s="26"/>
      <c r="FT554" s="26"/>
      <c r="FU554" s="26"/>
      <c r="FV554" s="26"/>
      <c r="FW554" s="26"/>
      <c r="FX554" s="26"/>
      <c r="FY554" s="26"/>
      <c r="FZ554" s="26"/>
      <c r="GA554" s="26"/>
      <c r="GB554" s="26"/>
      <c r="GC554" s="26"/>
      <c r="GD554" s="26"/>
      <c r="GE554" s="26"/>
      <c r="GF554" s="26"/>
      <c r="GG554" s="26"/>
      <c r="GH554" s="26"/>
      <c r="GI554" s="26"/>
      <c r="GJ554" s="26"/>
      <c r="GK554" s="26"/>
      <c r="GL554" s="26"/>
      <c r="GM554" s="26"/>
      <c r="GN554" s="26"/>
      <c r="GO554" s="26"/>
      <c r="GP554" s="26"/>
      <c r="GQ554" s="26"/>
      <c r="GR554" s="26"/>
      <c r="GS554" s="26"/>
      <c r="GT554" s="26"/>
      <c r="GU554" s="26"/>
      <c r="GV554" s="26"/>
      <c r="GW554" s="26"/>
      <c r="GX554" s="26"/>
      <c r="GY554" s="26"/>
      <c r="GZ554" s="26"/>
      <c r="HA554" s="26"/>
      <c r="HB554" s="26"/>
      <c r="HC554" s="26"/>
      <c r="HD554" s="26"/>
      <c r="HE554" s="26"/>
      <c r="HF554" s="26"/>
      <c r="HG554" s="26"/>
      <c r="HH554" s="26"/>
      <c r="HI554" s="26"/>
      <c r="HJ554" s="26"/>
      <c r="HK554" s="26"/>
      <c r="HL554" s="26"/>
      <c r="HM554" s="26"/>
      <c r="HN554" s="26"/>
      <c r="HO554" s="26"/>
      <c r="HP554" s="26"/>
      <c r="HQ554" s="26"/>
      <c r="HR554" s="26"/>
      <c r="HS554" s="26"/>
      <c r="HT554" s="26"/>
      <c r="HU554" s="26"/>
      <c r="HV554" s="26"/>
      <c r="HW554" s="26"/>
      <c r="HX554" s="26"/>
      <c r="HY554" s="26"/>
      <c r="HZ554" s="26"/>
      <c r="IA554" s="26"/>
      <c r="IB554" s="26"/>
      <c r="IC554" s="26"/>
      <c r="ID554" s="26"/>
      <c r="IE554" s="26"/>
      <c r="IF554" s="26"/>
      <c r="IG554" s="26"/>
      <c r="IH554" s="26"/>
      <c r="II554" s="26"/>
      <c r="IJ554" s="26"/>
      <c r="IK554" s="26"/>
      <c r="IL554" s="26"/>
      <c r="IM554" s="26"/>
      <c r="IN554" s="26"/>
      <c r="IO554" s="26"/>
      <c r="IP554" s="26"/>
      <c r="IQ554" s="26"/>
      <c r="IR554" s="26"/>
      <c r="IS554" s="26"/>
      <c r="IT554" s="26"/>
      <c r="IU554" s="26"/>
      <c r="IV554" s="26"/>
    </row>
    <row r="555" spans="1:256" ht="12.75" customHeight="1" x14ac:dyDescent="0.25">
      <c r="A555" s="26"/>
      <c r="B555" s="26"/>
      <c r="C555" s="296"/>
      <c r="D555" s="363"/>
      <c r="E555" s="364"/>
      <c r="F555" s="364"/>
      <c r="G555" s="364"/>
      <c r="H555" s="364"/>
      <c r="I555" s="364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6"/>
      <c r="AB555" s="26"/>
      <c r="AC555" s="26"/>
      <c r="AD555" s="26"/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6"/>
      <c r="AP555" s="26"/>
      <c r="AQ555" s="26"/>
      <c r="AR555" s="26"/>
      <c r="AS555" s="26"/>
      <c r="AT555" s="26"/>
      <c r="AU555" s="26"/>
      <c r="AV555" s="26"/>
      <c r="AW555" s="26"/>
      <c r="AX555" s="26"/>
      <c r="AY555" s="26"/>
      <c r="AZ555" s="26"/>
      <c r="BA555" s="26"/>
      <c r="BB555" s="26"/>
      <c r="BC555" s="26"/>
      <c r="BD555" s="26"/>
      <c r="BE555" s="26"/>
      <c r="BF555" s="26"/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  <c r="DE555" s="26"/>
      <c r="DF555" s="26"/>
      <c r="DG555" s="26"/>
      <c r="DH555" s="26"/>
      <c r="DI555" s="26"/>
      <c r="DJ555" s="26"/>
      <c r="DK555" s="26"/>
      <c r="DL555" s="26"/>
      <c r="DM555" s="26"/>
      <c r="DN555" s="26"/>
      <c r="DO555" s="26"/>
      <c r="DP555" s="26"/>
      <c r="DQ555" s="26"/>
      <c r="DR555" s="26"/>
      <c r="DS555" s="26"/>
      <c r="DT555" s="26"/>
      <c r="DU555" s="26"/>
      <c r="DV555" s="26"/>
      <c r="DW555" s="26"/>
      <c r="DX555" s="26"/>
      <c r="DY555" s="26"/>
      <c r="DZ555" s="26"/>
      <c r="EA555" s="26"/>
      <c r="EB555" s="26"/>
      <c r="EC555" s="26"/>
      <c r="ED555" s="26"/>
      <c r="EE555" s="26"/>
      <c r="EF555" s="26"/>
      <c r="EG555" s="26"/>
      <c r="EH555" s="26"/>
      <c r="EI555" s="26"/>
      <c r="EJ555" s="26"/>
      <c r="EK555" s="26"/>
      <c r="EL555" s="26"/>
      <c r="EM555" s="26"/>
      <c r="EN555" s="26"/>
      <c r="EO555" s="26"/>
      <c r="EP555" s="26"/>
      <c r="EQ555" s="26"/>
      <c r="ER555" s="26"/>
      <c r="ES555" s="26"/>
      <c r="ET555" s="26"/>
      <c r="EU555" s="26"/>
      <c r="EV555" s="26"/>
      <c r="EW555" s="26"/>
      <c r="EX555" s="26"/>
      <c r="EY555" s="26"/>
      <c r="EZ555" s="26"/>
      <c r="FA555" s="26"/>
      <c r="FB555" s="26"/>
      <c r="FC555" s="26"/>
      <c r="FD555" s="26"/>
      <c r="FE555" s="26"/>
      <c r="FF555" s="26"/>
      <c r="FG555" s="26"/>
      <c r="FH555" s="26"/>
      <c r="FI555" s="26"/>
      <c r="FJ555" s="26"/>
      <c r="FK555" s="26"/>
      <c r="FL555" s="26"/>
      <c r="FM555" s="26"/>
      <c r="FN555" s="26"/>
      <c r="FO555" s="26"/>
      <c r="FP555" s="26"/>
      <c r="FQ555" s="26"/>
      <c r="FR555" s="26"/>
      <c r="FS555" s="26"/>
      <c r="FT555" s="26"/>
      <c r="FU555" s="26"/>
      <c r="FV555" s="26"/>
      <c r="FW555" s="26"/>
      <c r="FX555" s="26"/>
      <c r="FY555" s="26"/>
      <c r="FZ555" s="26"/>
      <c r="GA555" s="26"/>
      <c r="GB555" s="26"/>
      <c r="GC555" s="26"/>
      <c r="GD555" s="26"/>
      <c r="GE555" s="26"/>
      <c r="GF555" s="26"/>
      <c r="GG555" s="26"/>
      <c r="GH555" s="26"/>
      <c r="GI555" s="26"/>
      <c r="GJ555" s="26"/>
      <c r="GK555" s="26"/>
      <c r="GL555" s="26"/>
      <c r="GM555" s="26"/>
      <c r="GN555" s="26"/>
      <c r="GO555" s="26"/>
      <c r="GP555" s="26"/>
      <c r="GQ555" s="26"/>
      <c r="GR555" s="26"/>
      <c r="GS555" s="26"/>
      <c r="GT555" s="26"/>
      <c r="GU555" s="26"/>
      <c r="GV555" s="26"/>
      <c r="GW555" s="26"/>
      <c r="GX555" s="26"/>
      <c r="GY555" s="26"/>
      <c r="GZ555" s="26"/>
      <c r="HA555" s="26"/>
      <c r="HB555" s="26"/>
      <c r="HC555" s="26"/>
      <c r="HD555" s="26"/>
      <c r="HE555" s="26"/>
      <c r="HF555" s="26"/>
      <c r="HG555" s="26"/>
      <c r="HH555" s="26"/>
      <c r="HI555" s="26"/>
      <c r="HJ555" s="26"/>
      <c r="HK555" s="26"/>
      <c r="HL555" s="26"/>
      <c r="HM555" s="26"/>
      <c r="HN555" s="26"/>
      <c r="HO555" s="26"/>
      <c r="HP555" s="26"/>
      <c r="HQ555" s="26"/>
      <c r="HR555" s="26"/>
      <c r="HS555" s="26"/>
      <c r="HT555" s="26"/>
      <c r="HU555" s="26"/>
      <c r="HV555" s="26"/>
      <c r="HW555" s="26"/>
      <c r="HX555" s="26"/>
      <c r="HY555" s="26"/>
      <c r="HZ555" s="26"/>
      <c r="IA555" s="26"/>
      <c r="IB555" s="26"/>
      <c r="IC555" s="26"/>
      <c r="ID555" s="26"/>
      <c r="IE555" s="26"/>
      <c r="IF555" s="26"/>
      <c r="IG555" s="26"/>
      <c r="IH555" s="26"/>
      <c r="II555" s="26"/>
      <c r="IJ555" s="26"/>
      <c r="IK555" s="26"/>
      <c r="IL555" s="26"/>
      <c r="IM555" s="26"/>
      <c r="IN555" s="26"/>
      <c r="IO555" s="26"/>
      <c r="IP555" s="26"/>
      <c r="IQ555" s="26"/>
      <c r="IR555" s="26"/>
      <c r="IS555" s="26"/>
      <c r="IT555" s="26"/>
      <c r="IU555" s="26"/>
      <c r="IV555" s="26"/>
    </row>
    <row r="556" spans="1:256" ht="12.75" customHeight="1" x14ac:dyDescent="0.25">
      <c r="A556" s="26"/>
      <c r="B556" s="26"/>
      <c r="C556" s="296"/>
      <c r="D556" s="363"/>
      <c r="E556" s="364"/>
      <c r="F556" s="364"/>
      <c r="G556" s="364"/>
      <c r="H556" s="364"/>
      <c r="I556" s="364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6"/>
      <c r="AB556" s="26"/>
      <c r="AC556" s="26"/>
      <c r="AD556" s="26"/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6"/>
      <c r="AP556" s="26"/>
      <c r="AQ556" s="26"/>
      <c r="AR556" s="26"/>
      <c r="AS556" s="26"/>
      <c r="AT556" s="26"/>
      <c r="AU556" s="26"/>
      <c r="AV556" s="26"/>
      <c r="AW556" s="26"/>
      <c r="AX556" s="26"/>
      <c r="AY556" s="26"/>
      <c r="AZ556" s="26"/>
      <c r="BA556" s="26"/>
      <c r="BB556" s="26"/>
      <c r="BC556" s="26"/>
      <c r="BD556" s="26"/>
      <c r="BE556" s="26"/>
      <c r="BF556" s="26"/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  <c r="DE556" s="26"/>
      <c r="DF556" s="26"/>
      <c r="DG556" s="26"/>
      <c r="DH556" s="26"/>
      <c r="DI556" s="26"/>
      <c r="DJ556" s="26"/>
      <c r="DK556" s="26"/>
      <c r="DL556" s="26"/>
      <c r="DM556" s="26"/>
      <c r="DN556" s="26"/>
      <c r="DO556" s="26"/>
      <c r="DP556" s="26"/>
      <c r="DQ556" s="26"/>
      <c r="DR556" s="26"/>
      <c r="DS556" s="26"/>
      <c r="DT556" s="26"/>
      <c r="DU556" s="26"/>
      <c r="DV556" s="26"/>
      <c r="DW556" s="26"/>
      <c r="DX556" s="26"/>
      <c r="DY556" s="26"/>
      <c r="DZ556" s="26"/>
      <c r="EA556" s="26"/>
      <c r="EB556" s="26"/>
      <c r="EC556" s="26"/>
      <c r="ED556" s="26"/>
      <c r="EE556" s="26"/>
      <c r="EF556" s="26"/>
      <c r="EG556" s="26"/>
      <c r="EH556" s="26"/>
      <c r="EI556" s="26"/>
      <c r="EJ556" s="26"/>
      <c r="EK556" s="26"/>
      <c r="EL556" s="26"/>
      <c r="EM556" s="26"/>
      <c r="EN556" s="26"/>
      <c r="EO556" s="26"/>
      <c r="EP556" s="26"/>
      <c r="EQ556" s="26"/>
      <c r="ER556" s="26"/>
      <c r="ES556" s="26"/>
      <c r="ET556" s="26"/>
      <c r="EU556" s="26"/>
      <c r="EV556" s="26"/>
      <c r="EW556" s="26"/>
      <c r="EX556" s="26"/>
      <c r="EY556" s="26"/>
      <c r="EZ556" s="26"/>
      <c r="FA556" s="26"/>
      <c r="FB556" s="26"/>
      <c r="FC556" s="26"/>
      <c r="FD556" s="26"/>
      <c r="FE556" s="26"/>
      <c r="FF556" s="26"/>
      <c r="FG556" s="26"/>
      <c r="FH556" s="26"/>
      <c r="FI556" s="26"/>
      <c r="FJ556" s="26"/>
      <c r="FK556" s="26"/>
      <c r="FL556" s="26"/>
      <c r="FM556" s="26"/>
      <c r="FN556" s="26"/>
      <c r="FO556" s="26"/>
      <c r="FP556" s="26"/>
      <c r="FQ556" s="26"/>
      <c r="FR556" s="26"/>
      <c r="FS556" s="26"/>
      <c r="FT556" s="26"/>
      <c r="FU556" s="26"/>
      <c r="FV556" s="26"/>
      <c r="FW556" s="26"/>
      <c r="FX556" s="26"/>
      <c r="FY556" s="26"/>
      <c r="FZ556" s="26"/>
      <c r="GA556" s="26"/>
      <c r="GB556" s="26"/>
      <c r="GC556" s="26"/>
      <c r="GD556" s="26"/>
      <c r="GE556" s="26"/>
      <c r="GF556" s="26"/>
      <c r="GG556" s="26"/>
      <c r="GH556" s="26"/>
      <c r="GI556" s="26"/>
      <c r="GJ556" s="26"/>
      <c r="GK556" s="26"/>
      <c r="GL556" s="26"/>
      <c r="GM556" s="26"/>
      <c r="GN556" s="26"/>
      <c r="GO556" s="26"/>
      <c r="GP556" s="26"/>
      <c r="GQ556" s="26"/>
      <c r="GR556" s="26"/>
      <c r="GS556" s="26"/>
      <c r="GT556" s="26"/>
      <c r="GU556" s="26"/>
      <c r="GV556" s="26"/>
      <c r="GW556" s="26"/>
      <c r="GX556" s="26"/>
      <c r="GY556" s="26"/>
      <c r="GZ556" s="26"/>
      <c r="HA556" s="26"/>
      <c r="HB556" s="26"/>
      <c r="HC556" s="26"/>
      <c r="HD556" s="26"/>
      <c r="HE556" s="26"/>
      <c r="HF556" s="26"/>
      <c r="HG556" s="26"/>
      <c r="HH556" s="26"/>
      <c r="HI556" s="26"/>
      <c r="HJ556" s="26"/>
      <c r="HK556" s="26"/>
      <c r="HL556" s="26"/>
      <c r="HM556" s="26"/>
      <c r="HN556" s="26"/>
      <c r="HO556" s="26"/>
      <c r="HP556" s="26"/>
      <c r="HQ556" s="26"/>
      <c r="HR556" s="26"/>
      <c r="HS556" s="26"/>
      <c r="HT556" s="26"/>
      <c r="HU556" s="26"/>
      <c r="HV556" s="26"/>
      <c r="HW556" s="26"/>
      <c r="HX556" s="26"/>
      <c r="HY556" s="26"/>
      <c r="HZ556" s="26"/>
      <c r="IA556" s="26"/>
      <c r="IB556" s="26"/>
      <c r="IC556" s="26"/>
      <c r="ID556" s="26"/>
      <c r="IE556" s="26"/>
      <c r="IF556" s="26"/>
      <c r="IG556" s="26"/>
      <c r="IH556" s="26"/>
      <c r="II556" s="26"/>
      <c r="IJ556" s="26"/>
      <c r="IK556" s="26"/>
      <c r="IL556" s="26"/>
      <c r="IM556" s="26"/>
      <c r="IN556" s="26"/>
      <c r="IO556" s="26"/>
      <c r="IP556" s="26"/>
      <c r="IQ556" s="26"/>
      <c r="IR556" s="26"/>
      <c r="IS556" s="26"/>
      <c r="IT556" s="26"/>
      <c r="IU556" s="26"/>
      <c r="IV556" s="26"/>
    </row>
    <row r="557" spans="1:256" ht="12.75" customHeight="1" x14ac:dyDescent="0.25">
      <c r="A557" s="26"/>
      <c r="B557" s="26"/>
      <c r="C557" s="296"/>
      <c r="D557" s="363"/>
      <c r="E557" s="364"/>
      <c r="F557" s="364"/>
      <c r="G557" s="364"/>
      <c r="H557" s="364"/>
      <c r="I557" s="364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6"/>
      <c r="AP557" s="26"/>
      <c r="AQ557" s="26"/>
      <c r="AR557" s="26"/>
      <c r="AS557" s="26"/>
      <c r="AT557" s="26"/>
      <c r="AU557" s="26"/>
      <c r="AV557" s="26"/>
      <c r="AW557" s="26"/>
      <c r="AX557" s="26"/>
      <c r="AY557" s="26"/>
      <c r="AZ557" s="26"/>
      <c r="BA557" s="26"/>
      <c r="BB557" s="26"/>
      <c r="BC557" s="26"/>
      <c r="BD557" s="26"/>
      <c r="BE557" s="26"/>
      <c r="BF557" s="26"/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  <c r="DE557" s="26"/>
      <c r="DF557" s="26"/>
      <c r="DG557" s="26"/>
      <c r="DH557" s="26"/>
      <c r="DI557" s="26"/>
      <c r="DJ557" s="26"/>
      <c r="DK557" s="26"/>
      <c r="DL557" s="26"/>
      <c r="DM557" s="26"/>
      <c r="DN557" s="26"/>
      <c r="DO557" s="26"/>
      <c r="DP557" s="26"/>
      <c r="DQ557" s="26"/>
      <c r="DR557" s="26"/>
      <c r="DS557" s="26"/>
      <c r="DT557" s="26"/>
      <c r="DU557" s="26"/>
      <c r="DV557" s="26"/>
      <c r="DW557" s="26"/>
      <c r="DX557" s="26"/>
      <c r="DY557" s="26"/>
      <c r="DZ557" s="26"/>
      <c r="EA557" s="26"/>
      <c r="EB557" s="26"/>
      <c r="EC557" s="26"/>
      <c r="ED557" s="26"/>
      <c r="EE557" s="26"/>
      <c r="EF557" s="26"/>
      <c r="EG557" s="26"/>
      <c r="EH557" s="26"/>
      <c r="EI557" s="26"/>
      <c r="EJ557" s="26"/>
      <c r="EK557" s="26"/>
      <c r="EL557" s="26"/>
      <c r="EM557" s="26"/>
      <c r="EN557" s="26"/>
      <c r="EO557" s="26"/>
      <c r="EP557" s="26"/>
      <c r="EQ557" s="26"/>
      <c r="ER557" s="26"/>
      <c r="ES557" s="26"/>
      <c r="ET557" s="26"/>
      <c r="EU557" s="26"/>
      <c r="EV557" s="26"/>
      <c r="EW557" s="26"/>
      <c r="EX557" s="26"/>
      <c r="EY557" s="26"/>
      <c r="EZ557" s="26"/>
      <c r="FA557" s="26"/>
      <c r="FB557" s="26"/>
      <c r="FC557" s="26"/>
      <c r="FD557" s="26"/>
      <c r="FE557" s="26"/>
      <c r="FF557" s="26"/>
      <c r="FG557" s="26"/>
      <c r="FH557" s="26"/>
      <c r="FI557" s="26"/>
      <c r="FJ557" s="26"/>
      <c r="FK557" s="26"/>
      <c r="FL557" s="26"/>
      <c r="FM557" s="26"/>
      <c r="FN557" s="26"/>
      <c r="FO557" s="26"/>
      <c r="FP557" s="26"/>
      <c r="FQ557" s="26"/>
      <c r="FR557" s="26"/>
      <c r="FS557" s="26"/>
      <c r="FT557" s="26"/>
      <c r="FU557" s="26"/>
      <c r="FV557" s="26"/>
      <c r="FW557" s="26"/>
      <c r="FX557" s="26"/>
      <c r="FY557" s="26"/>
      <c r="FZ557" s="26"/>
      <c r="GA557" s="26"/>
      <c r="GB557" s="26"/>
      <c r="GC557" s="26"/>
      <c r="GD557" s="26"/>
      <c r="GE557" s="26"/>
      <c r="GF557" s="26"/>
      <c r="GG557" s="26"/>
      <c r="GH557" s="26"/>
      <c r="GI557" s="26"/>
      <c r="GJ557" s="26"/>
      <c r="GK557" s="26"/>
      <c r="GL557" s="26"/>
      <c r="GM557" s="26"/>
      <c r="GN557" s="26"/>
      <c r="GO557" s="26"/>
      <c r="GP557" s="26"/>
      <c r="GQ557" s="26"/>
      <c r="GR557" s="26"/>
      <c r="GS557" s="26"/>
      <c r="GT557" s="26"/>
      <c r="GU557" s="26"/>
      <c r="GV557" s="26"/>
      <c r="GW557" s="26"/>
      <c r="GX557" s="26"/>
      <c r="GY557" s="26"/>
      <c r="GZ557" s="26"/>
      <c r="HA557" s="26"/>
      <c r="HB557" s="26"/>
      <c r="HC557" s="26"/>
      <c r="HD557" s="26"/>
      <c r="HE557" s="26"/>
      <c r="HF557" s="26"/>
      <c r="HG557" s="26"/>
      <c r="HH557" s="26"/>
      <c r="HI557" s="26"/>
      <c r="HJ557" s="26"/>
      <c r="HK557" s="26"/>
      <c r="HL557" s="26"/>
      <c r="HM557" s="26"/>
      <c r="HN557" s="26"/>
      <c r="HO557" s="26"/>
      <c r="HP557" s="26"/>
      <c r="HQ557" s="26"/>
      <c r="HR557" s="26"/>
      <c r="HS557" s="26"/>
      <c r="HT557" s="26"/>
      <c r="HU557" s="26"/>
      <c r="HV557" s="26"/>
      <c r="HW557" s="26"/>
      <c r="HX557" s="26"/>
      <c r="HY557" s="26"/>
      <c r="HZ557" s="26"/>
      <c r="IA557" s="26"/>
      <c r="IB557" s="26"/>
      <c r="IC557" s="26"/>
      <c r="ID557" s="26"/>
      <c r="IE557" s="26"/>
      <c r="IF557" s="26"/>
      <c r="IG557" s="26"/>
      <c r="IH557" s="26"/>
      <c r="II557" s="26"/>
      <c r="IJ557" s="26"/>
      <c r="IK557" s="26"/>
      <c r="IL557" s="26"/>
      <c r="IM557" s="26"/>
      <c r="IN557" s="26"/>
      <c r="IO557" s="26"/>
      <c r="IP557" s="26"/>
      <c r="IQ557" s="26"/>
      <c r="IR557" s="26"/>
      <c r="IS557" s="26"/>
      <c r="IT557" s="26"/>
      <c r="IU557" s="26"/>
      <c r="IV557" s="26"/>
    </row>
    <row r="558" spans="1:256" ht="12.75" customHeight="1" x14ac:dyDescent="0.25">
      <c r="A558" s="26"/>
      <c r="B558" s="26"/>
      <c r="C558" s="296"/>
      <c r="D558" s="363"/>
      <c r="E558" s="364"/>
      <c r="F558" s="364"/>
      <c r="G558" s="364"/>
      <c r="H558" s="364"/>
      <c r="I558" s="364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6"/>
      <c r="AB558" s="26"/>
      <c r="AC558" s="26"/>
      <c r="AD558" s="26"/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26"/>
      <c r="AP558" s="26"/>
      <c r="AQ558" s="26"/>
      <c r="AR558" s="26"/>
      <c r="AS558" s="26"/>
      <c r="AT558" s="26"/>
      <c r="AU558" s="26"/>
      <c r="AV558" s="26"/>
      <c r="AW558" s="26"/>
      <c r="AX558" s="26"/>
      <c r="AY558" s="26"/>
      <c r="AZ558" s="26"/>
      <c r="BA558" s="26"/>
      <c r="BB558" s="26"/>
      <c r="BC558" s="26"/>
      <c r="BD558" s="26"/>
      <c r="BE558" s="26"/>
      <c r="BF558" s="26"/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  <c r="DE558" s="26"/>
      <c r="DF558" s="26"/>
      <c r="DG558" s="26"/>
      <c r="DH558" s="26"/>
      <c r="DI558" s="26"/>
      <c r="DJ558" s="26"/>
      <c r="DK558" s="26"/>
      <c r="DL558" s="26"/>
      <c r="DM558" s="26"/>
      <c r="DN558" s="26"/>
      <c r="DO558" s="26"/>
      <c r="DP558" s="26"/>
      <c r="DQ558" s="26"/>
      <c r="DR558" s="26"/>
      <c r="DS558" s="26"/>
      <c r="DT558" s="26"/>
      <c r="DU558" s="26"/>
      <c r="DV558" s="26"/>
      <c r="DW558" s="26"/>
      <c r="DX558" s="26"/>
      <c r="DY558" s="26"/>
      <c r="DZ558" s="26"/>
      <c r="EA558" s="26"/>
      <c r="EB558" s="26"/>
      <c r="EC558" s="26"/>
      <c r="ED558" s="26"/>
      <c r="EE558" s="26"/>
      <c r="EF558" s="26"/>
      <c r="EG558" s="26"/>
      <c r="EH558" s="26"/>
      <c r="EI558" s="26"/>
      <c r="EJ558" s="26"/>
      <c r="EK558" s="26"/>
      <c r="EL558" s="26"/>
      <c r="EM558" s="26"/>
      <c r="EN558" s="26"/>
      <c r="EO558" s="26"/>
      <c r="EP558" s="26"/>
      <c r="EQ558" s="26"/>
      <c r="ER558" s="26"/>
      <c r="ES558" s="26"/>
      <c r="ET558" s="26"/>
      <c r="EU558" s="26"/>
      <c r="EV558" s="26"/>
      <c r="EW558" s="26"/>
      <c r="EX558" s="26"/>
      <c r="EY558" s="26"/>
      <c r="EZ558" s="26"/>
      <c r="FA558" s="26"/>
      <c r="FB558" s="26"/>
      <c r="FC558" s="26"/>
      <c r="FD558" s="26"/>
      <c r="FE558" s="26"/>
      <c r="FF558" s="26"/>
      <c r="FG558" s="26"/>
      <c r="FH558" s="26"/>
      <c r="FI558" s="26"/>
      <c r="FJ558" s="26"/>
      <c r="FK558" s="26"/>
      <c r="FL558" s="26"/>
      <c r="FM558" s="26"/>
      <c r="FN558" s="26"/>
      <c r="FO558" s="26"/>
      <c r="FP558" s="26"/>
      <c r="FQ558" s="26"/>
      <c r="FR558" s="26"/>
      <c r="FS558" s="26"/>
      <c r="FT558" s="26"/>
      <c r="FU558" s="26"/>
      <c r="FV558" s="26"/>
      <c r="FW558" s="26"/>
      <c r="FX558" s="26"/>
      <c r="FY558" s="26"/>
      <c r="FZ558" s="26"/>
      <c r="GA558" s="26"/>
      <c r="GB558" s="26"/>
      <c r="GC558" s="26"/>
      <c r="GD558" s="26"/>
      <c r="GE558" s="26"/>
      <c r="GF558" s="26"/>
      <c r="GG558" s="26"/>
      <c r="GH558" s="26"/>
      <c r="GI558" s="26"/>
      <c r="GJ558" s="26"/>
      <c r="GK558" s="26"/>
      <c r="GL558" s="26"/>
      <c r="GM558" s="26"/>
      <c r="GN558" s="26"/>
      <c r="GO558" s="26"/>
      <c r="GP558" s="26"/>
      <c r="GQ558" s="26"/>
      <c r="GR558" s="26"/>
      <c r="GS558" s="26"/>
      <c r="GT558" s="26"/>
      <c r="GU558" s="26"/>
      <c r="GV558" s="26"/>
      <c r="GW558" s="26"/>
      <c r="GX558" s="26"/>
      <c r="GY558" s="26"/>
      <c r="GZ558" s="26"/>
      <c r="HA558" s="26"/>
      <c r="HB558" s="26"/>
      <c r="HC558" s="26"/>
      <c r="HD558" s="26"/>
      <c r="HE558" s="26"/>
      <c r="HF558" s="26"/>
      <c r="HG558" s="26"/>
      <c r="HH558" s="26"/>
      <c r="HI558" s="26"/>
      <c r="HJ558" s="26"/>
      <c r="HK558" s="26"/>
      <c r="HL558" s="26"/>
      <c r="HM558" s="26"/>
      <c r="HN558" s="26"/>
      <c r="HO558" s="26"/>
      <c r="HP558" s="26"/>
      <c r="HQ558" s="26"/>
      <c r="HR558" s="26"/>
      <c r="HS558" s="26"/>
      <c r="HT558" s="26"/>
      <c r="HU558" s="26"/>
      <c r="HV558" s="26"/>
      <c r="HW558" s="26"/>
      <c r="HX558" s="26"/>
      <c r="HY558" s="26"/>
      <c r="HZ558" s="26"/>
      <c r="IA558" s="26"/>
      <c r="IB558" s="26"/>
      <c r="IC558" s="26"/>
      <c r="ID558" s="26"/>
      <c r="IE558" s="26"/>
      <c r="IF558" s="26"/>
      <c r="IG558" s="26"/>
      <c r="IH558" s="26"/>
      <c r="II558" s="26"/>
      <c r="IJ558" s="26"/>
      <c r="IK558" s="26"/>
      <c r="IL558" s="26"/>
      <c r="IM558" s="26"/>
      <c r="IN558" s="26"/>
      <c r="IO558" s="26"/>
      <c r="IP558" s="26"/>
      <c r="IQ558" s="26"/>
      <c r="IR558" s="26"/>
      <c r="IS558" s="26"/>
      <c r="IT558" s="26"/>
      <c r="IU558" s="26"/>
      <c r="IV558" s="26"/>
    </row>
    <row r="559" spans="1:256" ht="12.75" customHeight="1" x14ac:dyDescent="0.25">
      <c r="A559" s="26"/>
      <c r="B559" s="26"/>
      <c r="C559" s="296"/>
      <c r="D559" s="363"/>
      <c r="E559" s="364"/>
      <c r="F559" s="364"/>
      <c r="G559" s="364"/>
      <c r="H559" s="364"/>
      <c r="I559" s="364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26"/>
      <c r="AP559" s="26"/>
      <c r="AQ559" s="26"/>
      <c r="AR559" s="26"/>
      <c r="AS559" s="26"/>
      <c r="AT559" s="26"/>
      <c r="AU559" s="26"/>
      <c r="AV559" s="26"/>
      <c r="AW559" s="26"/>
      <c r="AX559" s="26"/>
      <c r="AY559" s="26"/>
      <c r="AZ559" s="26"/>
      <c r="BA559" s="26"/>
      <c r="BB559" s="26"/>
      <c r="BC559" s="26"/>
      <c r="BD559" s="26"/>
      <c r="BE559" s="26"/>
      <c r="BF559" s="26"/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  <c r="DE559" s="26"/>
      <c r="DF559" s="26"/>
      <c r="DG559" s="26"/>
      <c r="DH559" s="26"/>
      <c r="DI559" s="26"/>
      <c r="DJ559" s="26"/>
      <c r="DK559" s="26"/>
      <c r="DL559" s="26"/>
      <c r="DM559" s="26"/>
      <c r="DN559" s="26"/>
      <c r="DO559" s="26"/>
      <c r="DP559" s="26"/>
      <c r="DQ559" s="26"/>
      <c r="DR559" s="26"/>
      <c r="DS559" s="26"/>
      <c r="DT559" s="26"/>
      <c r="DU559" s="26"/>
      <c r="DV559" s="26"/>
      <c r="DW559" s="26"/>
      <c r="DX559" s="26"/>
      <c r="DY559" s="26"/>
      <c r="DZ559" s="26"/>
      <c r="EA559" s="26"/>
      <c r="EB559" s="26"/>
      <c r="EC559" s="26"/>
      <c r="ED559" s="26"/>
      <c r="EE559" s="26"/>
      <c r="EF559" s="26"/>
      <c r="EG559" s="26"/>
      <c r="EH559" s="26"/>
      <c r="EI559" s="26"/>
      <c r="EJ559" s="26"/>
      <c r="EK559" s="26"/>
      <c r="EL559" s="26"/>
      <c r="EM559" s="26"/>
      <c r="EN559" s="26"/>
      <c r="EO559" s="26"/>
      <c r="EP559" s="26"/>
      <c r="EQ559" s="26"/>
      <c r="ER559" s="26"/>
      <c r="ES559" s="26"/>
      <c r="ET559" s="26"/>
      <c r="EU559" s="26"/>
      <c r="EV559" s="26"/>
      <c r="EW559" s="26"/>
      <c r="EX559" s="26"/>
      <c r="EY559" s="26"/>
      <c r="EZ559" s="26"/>
      <c r="FA559" s="26"/>
      <c r="FB559" s="26"/>
      <c r="FC559" s="26"/>
      <c r="FD559" s="26"/>
      <c r="FE559" s="26"/>
      <c r="FF559" s="26"/>
      <c r="FG559" s="26"/>
      <c r="FH559" s="26"/>
      <c r="FI559" s="26"/>
      <c r="FJ559" s="26"/>
      <c r="FK559" s="26"/>
      <c r="FL559" s="26"/>
      <c r="FM559" s="26"/>
      <c r="FN559" s="26"/>
      <c r="FO559" s="26"/>
      <c r="FP559" s="26"/>
      <c r="FQ559" s="26"/>
      <c r="FR559" s="26"/>
      <c r="FS559" s="26"/>
      <c r="FT559" s="26"/>
      <c r="FU559" s="26"/>
      <c r="FV559" s="26"/>
      <c r="FW559" s="26"/>
      <c r="FX559" s="26"/>
      <c r="FY559" s="26"/>
      <c r="FZ559" s="26"/>
      <c r="GA559" s="26"/>
      <c r="GB559" s="26"/>
      <c r="GC559" s="26"/>
      <c r="GD559" s="26"/>
      <c r="GE559" s="26"/>
      <c r="GF559" s="26"/>
      <c r="GG559" s="26"/>
      <c r="GH559" s="26"/>
      <c r="GI559" s="26"/>
      <c r="GJ559" s="26"/>
      <c r="GK559" s="26"/>
      <c r="GL559" s="26"/>
      <c r="GM559" s="26"/>
      <c r="GN559" s="26"/>
      <c r="GO559" s="26"/>
      <c r="GP559" s="26"/>
      <c r="GQ559" s="26"/>
      <c r="GR559" s="26"/>
      <c r="GS559" s="26"/>
      <c r="GT559" s="26"/>
      <c r="GU559" s="26"/>
      <c r="GV559" s="26"/>
      <c r="GW559" s="26"/>
      <c r="GX559" s="26"/>
      <c r="GY559" s="26"/>
      <c r="GZ559" s="26"/>
      <c r="HA559" s="26"/>
      <c r="HB559" s="26"/>
      <c r="HC559" s="26"/>
      <c r="HD559" s="26"/>
      <c r="HE559" s="26"/>
      <c r="HF559" s="26"/>
      <c r="HG559" s="26"/>
      <c r="HH559" s="26"/>
      <c r="HI559" s="26"/>
      <c r="HJ559" s="26"/>
      <c r="HK559" s="26"/>
      <c r="HL559" s="26"/>
      <c r="HM559" s="26"/>
      <c r="HN559" s="26"/>
      <c r="HO559" s="26"/>
      <c r="HP559" s="26"/>
      <c r="HQ559" s="26"/>
      <c r="HR559" s="26"/>
      <c r="HS559" s="26"/>
      <c r="HT559" s="26"/>
      <c r="HU559" s="26"/>
      <c r="HV559" s="26"/>
      <c r="HW559" s="26"/>
      <c r="HX559" s="26"/>
      <c r="HY559" s="26"/>
      <c r="HZ559" s="26"/>
      <c r="IA559" s="26"/>
      <c r="IB559" s="26"/>
      <c r="IC559" s="26"/>
      <c r="ID559" s="26"/>
      <c r="IE559" s="26"/>
      <c r="IF559" s="26"/>
      <c r="IG559" s="26"/>
      <c r="IH559" s="26"/>
      <c r="II559" s="26"/>
      <c r="IJ559" s="26"/>
      <c r="IK559" s="26"/>
      <c r="IL559" s="26"/>
      <c r="IM559" s="26"/>
      <c r="IN559" s="26"/>
      <c r="IO559" s="26"/>
      <c r="IP559" s="26"/>
      <c r="IQ559" s="26"/>
      <c r="IR559" s="26"/>
      <c r="IS559" s="26"/>
      <c r="IT559" s="26"/>
      <c r="IU559" s="26"/>
      <c r="IV559" s="26"/>
    </row>
    <row r="560" spans="1:256" ht="12.75" customHeight="1" x14ac:dyDescent="0.25">
      <c r="A560" s="26"/>
      <c r="B560" s="26"/>
      <c r="C560" s="296"/>
      <c r="D560" s="363"/>
      <c r="E560" s="364"/>
      <c r="F560" s="364"/>
      <c r="G560" s="364"/>
      <c r="H560" s="364"/>
      <c r="I560" s="364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6"/>
      <c r="AP560" s="26"/>
      <c r="AQ560" s="26"/>
      <c r="AR560" s="26"/>
      <c r="AS560" s="26"/>
      <c r="AT560" s="26"/>
      <c r="AU560" s="26"/>
      <c r="AV560" s="26"/>
      <c r="AW560" s="26"/>
      <c r="AX560" s="26"/>
      <c r="AY560" s="26"/>
      <c r="AZ560" s="26"/>
      <c r="BA560" s="26"/>
      <c r="BB560" s="26"/>
      <c r="BC560" s="26"/>
      <c r="BD560" s="26"/>
      <c r="BE560" s="26"/>
      <c r="BF560" s="26"/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  <c r="DE560" s="26"/>
      <c r="DF560" s="26"/>
      <c r="DG560" s="26"/>
      <c r="DH560" s="26"/>
      <c r="DI560" s="26"/>
      <c r="DJ560" s="26"/>
      <c r="DK560" s="26"/>
      <c r="DL560" s="26"/>
      <c r="DM560" s="26"/>
      <c r="DN560" s="26"/>
      <c r="DO560" s="26"/>
      <c r="DP560" s="26"/>
      <c r="DQ560" s="26"/>
      <c r="DR560" s="26"/>
      <c r="DS560" s="26"/>
      <c r="DT560" s="26"/>
      <c r="DU560" s="26"/>
      <c r="DV560" s="26"/>
      <c r="DW560" s="26"/>
      <c r="DX560" s="26"/>
      <c r="DY560" s="26"/>
      <c r="DZ560" s="26"/>
      <c r="EA560" s="26"/>
      <c r="EB560" s="26"/>
      <c r="EC560" s="26"/>
      <c r="ED560" s="26"/>
      <c r="EE560" s="26"/>
      <c r="EF560" s="26"/>
      <c r="EG560" s="26"/>
      <c r="EH560" s="26"/>
      <c r="EI560" s="26"/>
      <c r="EJ560" s="26"/>
      <c r="EK560" s="26"/>
      <c r="EL560" s="26"/>
      <c r="EM560" s="26"/>
      <c r="EN560" s="26"/>
      <c r="EO560" s="26"/>
      <c r="EP560" s="26"/>
      <c r="EQ560" s="26"/>
      <c r="ER560" s="26"/>
      <c r="ES560" s="26"/>
      <c r="ET560" s="26"/>
      <c r="EU560" s="26"/>
      <c r="EV560" s="26"/>
      <c r="EW560" s="26"/>
      <c r="EX560" s="26"/>
      <c r="EY560" s="26"/>
      <c r="EZ560" s="26"/>
      <c r="FA560" s="26"/>
      <c r="FB560" s="26"/>
      <c r="FC560" s="26"/>
      <c r="FD560" s="26"/>
      <c r="FE560" s="26"/>
      <c r="FF560" s="26"/>
      <c r="FG560" s="26"/>
      <c r="FH560" s="26"/>
      <c r="FI560" s="26"/>
      <c r="FJ560" s="26"/>
      <c r="FK560" s="26"/>
      <c r="FL560" s="26"/>
      <c r="FM560" s="26"/>
      <c r="FN560" s="26"/>
      <c r="FO560" s="26"/>
      <c r="FP560" s="26"/>
      <c r="FQ560" s="26"/>
      <c r="FR560" s="26"/>
      <c r="FS560" s="26"/>
      <c r="FT560" s="26"/>
      <c r="FU560" s="26"/>
      <c r="FV560" s="26"/>
      <c r="FW560" s="26"/>
      <c r="FX560" s="26"/>
      <c r="FY560" s="26"/>
      <c r="FZ560" s="26"/>
      <c r="GA560" s="26"/>
      <c r="GB560" s="26"/>
      <c r="GC560" s="26"/>
      <c r="GD560" s="26"/>
      <c r="GE560" s="26"/>
      <c r="GF560" s="26"/>
      <c r="GG560" s="26"/>
      <c r="GH560" s="26"/>
      <c r="GI560" s="26"/>
      <c r="GJ560" s="26"/>
      <c r="GK560" s="26"/>
      <c r="GL560" s="26"/>
      <c r="GM560" s="26"/>
      <c r="GN560" s="26"/>
      <c r="GO560" s="26"/>
      <c r="GP560" s="26"/>
      <c r="GQ560" s="26"/>
      <c r="GR560" s="26"/>
      <c r="GS560" s="26"/>
      <c r="GT560" s="26"/>
      <c r="GU560" s="26"/>
      <c r="GV560" s="26"/>
      <c r="GW560" s="26"/>
      <c r="GX560" s="26"/>
      <c r="GY560" s="26"/>
      <c r="GZ560" s="26"/>
      <c r="HA560" s="26"/>
      <c r="HB560" s="26"/>
      <c r="HC560" s="26"/>
      <c r="HD560" s="26"/>
      <c r="HE560" s="26"/>
      <c r="HF560" s="26"/>
      <c r="HG560" s="26"/>
      <c r="HH560" s="26"/>
      <c r="HI560" s="26"/>
      <c r="HJ560" s="26"/>
      <c r="HK560" s="26"/>
      <c r="HL560" s="26"/>
      <c r="HM560" s="26"/>
      <c r="HN560" s="26"/>
      <c r="HO560" s="26"/>
      <c r="HP560" s="26"/>
      <c r="HQ560" s="26"/>
      <c r="HR560" s="26"/>
      <c r="HS560" s="26"/>
      <c r="HT560" s="26"/>
      <c r="HU560" s="26"/>
      <c r="HV560" s="26"/>
      <c r="HW560" s="26"/>
      <c r="HX560" s="26"/>
      <c r="HY560" s="26"/>
      <c r="HZ560" s="26"/>
      <c r="IA560" s="26"/>
      <c r="IB560" s="26"/>
      <c r="IC560" s="26"/>
      <c r="ID560" s="26"/>
      <c r="IE560" s="26"/>
      <c r="IF560" s="26"/>
      <c r="IG560" s="26"/>
      <c r="IH560" s="26"/>
      <c r="II560" s="26"/>
      <c r="IJ560" s="26"/>
      <c r="IK560" s="26"/>
      <c r="IL560" s="26"/>
      <c r="IM560" s="26"/>
      <c r="IN560" s="26"/>
      <c r="IO560" s="26"/>
      <c r="IP560" s="26"/>
      <c r="IQ560" s="26"/>
      <c r="IR560" s="26"/>
      <c r="IS560" s="26"/>
      <c r="IT560" s="26"/>
      <c r="IU560" s="26"/>
      <c r="IV560" s="26"/>
    </row>
    <row r="561" spans="1:256" ht="12.75" customHeight="1" x14ac:dyDescent="0.25">
      <c r="A561" s="26"/>
      <c r="B561" s="26"/>
      <c r="C561" s="296"/>
      <c r="D561" s="363"/>
      <c r="E561" s="364"/>
      <c r="F561" s="364"/>
      <c r="G561" s="364"/>
      <c r="H561" s="364"/>
      <c r="I561" s="364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6"/>
      <c r="AB561" s="26"/>
      <c r="AC561" s="26"/>
      <c r="AD561" s="26"/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6"/>
      <c r="AP561" s="26"/>
      <c r="AQ561" s="26"/>
      <c r="AR561" s="26"/>
      <c r="AS561" s="26"/>
      <c r="AT561" s="26"/>
      <c r="AU561" s="26"/>
      <c r="AV561" s="26"/>
      <c r="AW561" s="26"/>
      <c r="AX561" s="26"/>
      <c r="AY561" s="26"/>
      <c r="AZ561" s="26"/>
      <c r="BA561" s="26"/>
      <c r="BB561" s="26"/>
      <c r="BC561" s="26"/>
      <c r="BD561" s="26"/>
      <c r="BE561" s="26"/>
      <c r="BF561" s="26"/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  <c r="DE561" s="26"/>
      <c r="DF561" s="26"/>
      <c r="DG561" s="26"/>
      <c r="DH561" s="26"/>
      <c r="DI561" s="26"/>
      <c r="DJ561" s="26"/>
      <c r="DK561" s="26"/>
      <c r="DL561" s="26"/>
      <c r="DM561" s="26"/>
      <c r="DN561" s="26"/>
      <c r="DO561" s="26"/>
      <c r="DP561" s="26"/>
      <c r="DQ561" s="26"/>
      <c r="DR561" s="26"/>
      <c r="DS561" s="26"/>
      <c r="DT561" s="26"/>
      <c r="DU561" s="26"/>
      <c r="DV561" s="26"/>
      <c r="DW561" s="26"/>
      <c r="DX561" s="26"/>
      <c r="DY561" s="26"/>
      <c r="DZ561" s="26"/>
      <c r="EA561" s="26"/>
      <c r="EB561" s="26"/>
      <c r="EC561" s="26"/>
      <c r="ED561" s="26"/>
      <c r="EE561" s="26"/>
      <c r="EF561" s="26"/>
      <c r="EG561" s="26"/>
      <c r="EH561" s="26"/>
      <c r="EI561" s="26"/>
      <c r="EJ561" s="26"/>
      <c r="EK561" s="26"/>
      <c r="EL561" s="26"/>
      <c r="EM561" s="26"/>
      <c r="EN561" s="26"/>
      <c r="EO561" s="26"/>
      <c r="EP561" s="26"/>
      <c r="EQ561" s="26"/>
      <c r="ER561" s="26"/>
      <c r="ES561" s="26"/>
      <c r="ET561" s="26"/>
      <c r="EU561" s="26"/>
      <c r="EV561" s="26"/>
      <c r="EW561" s="26"/>
      <c r="EX561" s="26"/>
      <c r="EY561" s="26"/>
      <c r="EZ561" s="26"/>
      <c r="FA561" s="26"/>
      <c r="FB561" s="26"/>
      <c r="FC561" s="26"/>
      <c r="FD561" s="26"/>
      <c r="FE561" s="26"/>
      <c r="FF561" s="26"/>
      <c r="FG561" s="26"/>
      <c r="FH561" s="26"/>
      <c r="FI561" s="26"/>
      <c r="FJ561" s="26"/>
      <c r="FK561" s="26"/>
      <c r="FL561" s="26"/>
      <c r="FM561" s="26"/>
      <c r="FN561" s="26"/>
      <c r="FO561" s="26"/>
      <c r="FP561" s="26"/>
      <c r="FQ561" s="26"/>
      <c r="FR561" s="26"/>
      <c r="FS561" s="26"/>
      <c r="FT561" s="26"/>
      <c r="FU561" s="26"/>
      <c r="FV561" s="26"/>
      <c r="FW561" s="26"/>
      <c r="FX561" s="26"/>
      <c r="FY561" s="26"/>
      <c r="FZ561" s="26"/>
      <c r="GA561" s="26"/>
      <c r="GB561" s="26"/>
      <c r="GC561" s="26"/>
      <c r="GD561" s="26"/>
      <c r="GE561" s="26"/>
      <c r="GF561" s="26"/>
      <c r="GG561" s="26"/>
      <c r="GH561" s="26"/>
      <c r="GI561" s="26"/>
      <c r="GJ561" s="26"/>
      <c r="GK561" s="26"/>
      <c r="GL561" s="26"/>
      <c r="GM561" s="26"/>
      <c r="GN561" s="26"/>
      <c r="GO561" s="26"/>
      <c r="GP561" s="26"/>
      <c r="GQ561" s="26"/>
      <c r="GR561" s="26"/>
      <c r="GS561" s="26"/>
      <c r="GT561" s="26"/>
      <c r="GU561" s="26"/>
      <c r="GV561" s="26"/>
      <c r="GW561" s="26"/>
      <c r="GX561" s="26"/>
      <c r="GY561" s="26"/>
      <c r="GZ561" s="26"/>
      <c r="HA561" s="26"/>
      <c r="HB561" s="26"/>
      <c r="HC561" s="26"/>
      <c r="HD561" s="26"/>
      <c r="HE561" s="26"/>
      <c r="HF561" s="26"/>
      <c r="HG561" s="26"/>
      <c r="HH561" s="26"/>
      <c r="HI561" s="26"/>
      <c r="HJ561" s="26"/>
      <c r="HK561" s="26"/>
      <c r="HL561" s="26"/>
      <c r="HM561" s="26"/>
      <c r="HN561" s="26"/>
      <c r="HO561" s="26"/>
      <c r="HP561" s="26"/>
      <c r="HQ561" s="26"/>
      <c r="HR561" s="26"/>
      <c r="HS561" s="26"/>
      <c r="HT561" s="26"/>
      <c r="HU561" s="26"/>
      <c r="HV561" s="26"/>
      <c r="HW561" s="26"/>
      <c r="HX561" s="26"/>
      <c r="HY561" s="26"/>
      <c r="HZ561" s="26"/>
      <c r="IA561" s="26"/>
      <c r="IB561" s="26"/>
      <c r="IC561" s="26"/>
      <c r="ID561" s="26"/>
      <c r="IE561" s="26"/>
      <c r="IF561" s="26"/>
      <c r="IG561" s="26"/>
      <c r="IH561" s="26"/>
      <c r="II561" s="26"/>
      <c r="IJ561" s="26"/>
      <c r="IK561" s="26"/>
      <c r="IL561" s="26"/>
      <c r="IM561" s="26"/>
      <c r="IN561" s="26"/>
      <c r="IO561" s="26"/>
      <c r="IP561" s="26"/>
      <c r="IQ561" s="26"/>
      <c r="IR561" s="26"/>
      <c r="IS561" s="26"/>
      <c r="IT561" s="26"/>
      <c r="IU561" s="26"/>
      <c r="IV561" s="26"/>
    </row>
    <row r="562" spans="1:256" ht="12.75" customHeight="1" x14ac:dyDescent="0.25">
      <c r="A562" s="26"/>
      <c r="B562" s="26"/>
      <c r="C562" s="296"/>
      <c r="D562" s="363"/>
      <c r="E562" s="364"/>
      <c r="F562" s="364"/>
      <c r="G562" s="364"/>
      <c r="H562" s="364"/>
      <c r="I562" s="364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6"/>
      <c r="AB562" s="26"/>
      <c r="AC562" s="26"/>
      <c r="AD562" s="26"/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6"/>
      <c r="AP562" s="26"/>
      <c r="AQ562" s="26"/>
      <c r="AR562" s="26"/>
      <c r="AS562" s="26"/>
      <c r="AT562" s="26"/>
      <c r="AU562" s="26"/>
      <c r="AV562" s="26"/>
      <c r="AW562" s="26"/>
      <c r="AX562" s="26"/>
      <c r="AY562" s="26"/>
      <c r="AZ562" s="26"/>
      <c r="BA562" s="26"/>
      <c r="BB562" s="26"/>
      <c r="BC562" s="26"/>
      <c r="BD562" s="26"/>
      <c r="BE562" s="26"/>
      <c r="BF562" s="26"/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  <c r="DE562" s="26"/>
      <c r="DF562" s="26"/>
      <c r="DG562" s="26"/>
      <c r="DH562" s="26"/>
      <c r="DI562" s="26"/>
      <c r="DJ562" s="26"/>
      <c r="DK562" s="26"/>
      <c r="DL562" s="26"/>
      <c r="DM562" s="26"/>
      <c r="DN562" s="26"/>
      <c r="DO562" s="26"/>
      <c r="DP562" s="26"/>
      <c r="DQ562" s="26"/>
      <c r="DR562" s="26"/>
      <c r="DS562" s="26"/>
      <c r="DT562" s="26"/>
      <c r="DU562" s="26"/>
      <c r="DV562" s="26"/>
      <c r="DW562" s="26"/>
      <c r="DX562" s="26"/>
      <c r="DY562" s="26"/>
      <c r="DZ562" s="26"/>
      <c r="EA562" s="26"/>
      <c r="EB562" s="26"/>
      <c r="EC562" s="26"/>
      <c r="ED562" s="26"/>
      <c r="EE562" s="26"/>
      <c r="EF562" s="26"/>
      <c r="EG562" s="26"/>
      <c r="EH562" s="26"/>
      <c r="EI562" s="26"/>
      <c r="EJ562" s="26"/>
      <c r="EK562" s="26"/>
      <c r="EL562" s="26"/>
      <c r="EM562" s="26"/>
      <c r="EN562" s="26"/>
      <c r="EO562" s="26"/>
      <c r="EP562" s="26"/>
      <c r="EQ562" s="26"/>
      <c r="ER562" s="26"/>
      <c r="ES562" s="26"/>
      <c r="ET562" s="26"/>
      <c r="EU562" s="26"/>
      <c r="EV562" s="26"/>
      <c r="EW562" s="26"/>
      <c r="EX562" s="26"/>
      <c r="EY562" s="26"/>
      <c r="EZ562" s="26"/>
      <c r="FA562" s="26"/>
      <c r="FB562" s="26"/>
      <c r="FC562" s="26"/>
      <c r="FD562" s="26"/>
      <c r="FE562" s="26"/>
      <c r="FF562" s="26"/>
      <c r="FG562" s="26"/>
      <c r="FH562" s="26"/>
      <c r="FI562" s="26"/>
      <c r="FJ562" s="26"/>
      <c r="FK562" s="26"/>
      <c r="FL562" s="26"/>
      <c r="FM562" s="26"/>
      <c r="FN562" s="26"/>
      <c r="FO562" s="26"/>
      <c r="FP562" s="26"/>
      <c r="FQ562" s="26"/>
      <c r="FR562" s="26"/>
      <c r="FS562" s="26"/>
      <c r="FT562" s="26"/>
      <c r="FU562" s="26"/>
      <c r="FV562" s="26"/>
      <c r="FW562" s="26"/>
      <c r="FX562" s="26"/>
      <c r="FY562" s="26"/>
      <c r="FZ562" s="26"/>
      <c r="GA562" s="26"/>
      <c r="GB562" s="26"/>
      <c r="GC562" s="26"/>
      <c r="GD562" s="26"/>
      <c r="GE562" s="26"/>
      <c r="GF562" s="26"/>
      <c r="GG562" s="26"/>
      <c r="GH562" s="26"/>
      <c r="GI562" s="26"/>
      <c r="GJ562" s="26"/>
      <c r="GK562" s="26"/>
      <c r="GL562" s="26"/>
      <c r="GM562" s="26"/>
      <c r="GN562" s="26"/>
      <c r="GO562" s="26"/>
      <c r="GP562" s="26"/>
      <c r="GQ562" s="26"/>
      <c r="GR562" s="26"/>
      <c r="GS562" s="26"/>
      <c r="GT562" s="26"/>
      <c r="GU562" s="26"/>
      <c r="GV562" s="26"/>
      <c r="GW562" s="26"/>
      <c r="GX562" s="26"/>
      <c r="GY562" s="26"/>
      <c r="GZ562" s="26"/>
      <c r="HA562" s="26"/>
      <c r="HB562" s="26"/>
      <c r="HC562" s="26"/>
      <c r="HD562" s="26"/>
      <c r="HE562" s="26"/>
      <c r="HF562" s="26"/>
      <c r="HG562" s="26"/>
      <c r="HH562" s="26"/>
      <c r="HI562" s="26"/>
      <c r="HJ562" s="26"/>
      <c r="HK562" s="26"/>
      <c r="HL562" s="26"/>
      <c r="HM562" s="26"/>
      <c r="HN562" s="26"/>
      <c r="HO562" s="26"/>
      <c r="HP562" s="26"/>
      <c r="HQ562" s="26"/>
      <c r="HR562" s="26"/>
      <c r="HS562" s="26"/>
      <c r="HT562" s="26"/>
      <c r="HU562" s="26"/>
      <c r="HV562" s="26"/>
      <c r="HW562" s="26"/>
      <c r="HX562" s="26"/>
      <c r="HY562" s="26"/>
      <c r="HZ562" s="26"/>
      <c r="IA562" s="26"/>
      <c r="IB562" s="26"/>
      <c r="IC562" s="26"/>
      <c r="ID562" s="26"/>
      <c r="IE562" s="26"/>
      <c r="IF562" s="26"/>
      <c r="IG562" s="26"/>
      <c r="IH562" s="26"/>
      <c r="II562" s="26"/>
      <c r="IJ562" s="26"/>
      <c r="IK562" s="26"/>
      <c r="IL562" s="26"/>
      <c r="IM562" s="26"/>
      <c r="IN562" s="26"/>
      <c r="IO562" s="26"/>
      <c r="IP562" s="26"/>
      <c r="IQ562" s="26"/>
      <c r="IR562" s="26"/>
      <c r="IS562" s="26"/>
      <c r="IT562" s="26"/>
      <c r="IU562" s="26"/>
      <c r="IV562" s="26"/>
    </row>
    <row r="563" spans="1:256" ht="12.75" customHeight="1" x14ac:dyDescent="0.25">
      <c r="A563" s="26"/>
      <c r="B563" s="26"/>
      <c r="C563" s="296"/>
      <c r="D563" s="363"/>
      <c r="E563" s="364"/>
      <c r="F563" s="364"/>
      <c r="G563" s="364"/>
      <c r="H563" s="364"/>
      <c r="I563" s="364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6"/>
      <c r="AB563" s="26"/>
      <c r="AC563" s="26"/>
      <c r="AD563" s="26"/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6"/>
      <c r="AP563" s="26"/>
      <c r="AQ563" s="26"/>
      <c r="AR563" s="26"/>
      <c r="AS563" s="26"/>
      <c r="AT563" s="26"/>
      <c r="AU563" s="26"/>
      <c r="AV563" s="26"/>
      <c r="AW563" s="26"/>
      <c r="AX563" s="26"/>
      <c r="AY563" s="26"/>
      <c r="AZ563" s="26"/>
      <c r="BA563" s="26"/>
      <c r="BB563" s="26"/>
      <c r="BC563" s="26"/>
      <c r="BD563" s="26"/>
      <c r="BE563" s="26"/>
      <c r="BF563" s="26"/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  <c r="DE563" s="26"/>
      <c r="DF563" s="26"/>
      <c r="DG563" s="26"/>
      <c r="DH563" s="26"/>
      <c r="DI563" s="26"/>
      <c r="DJ563" s="26"/>
      <c r="DK563" s="26"/>
      <c r="DL563" s="26"/>
      <c r="DM563" s="26"/>
      <c r="DN563" s="26"/>
      <c r="DO563" s="26"/>
      <c r="DP563" s="26"/>
      <c r="DQ563" s="26"/>
      <c r="DR563" s="26"/>
      <c r="DS563" s="26"/>
      <c r="DT563" s="26"/>
      <c r="DU563" s="26"/>
      <c r="DV563" s="26"/>
      <c r="DW563" s="26"/>
      <c r="DX563" s="26"/>
      <c r="DY563" s="26"/>
      <c r="DZ563" s="26"/>
      <c r="EA563" s="26"/>
      <c r="EB563" s="26"/>
      <c r="EC563" s="26"/>
      <c r="ED563" s="26"/>
      <c r="EE563" s="26"/>
      <c r="EF563" s="26"/>
      <c r="EG563" s="26"/>
      <c r="EH563" s="26"/>
      <c r="EI563" s="26"/>
      <c r="EJ563" s="26"/>
      <c r="EK563" s="26"/>
      <c r="EL563" s="26"/>
      <c r="EM563" s="26"/>
      <c r="EN563" s="26"/>
      <c r="EO563" s="26"/>
      <c r="EP563" s="26"/>
      <c r="EQ563" s="26"/>
      <c r="ER563" s="26"/>
      <c r="ES563" s="26"/>
      <c r="ET563" s="26"/>
      <c r="EU563" s="26"/>
      <c r="EV563" s="26"/>
      <c r="EW563" s="26"/>
      <c r="EX563" s="26"/>
      <c r="EY563" s="26"/>
      <c r="EZ563" s="26"/>
      <c r="FA563" s="26"/>
      <c r="FB563" s="26"/>
      <c r="FC563" s="26"/>
      <c r="FD563" s="26"/>
      <c r="FE563" s="26"/>
      <c r="FF563" s="26"/>
      <c r="FG563" s="26"/>
      <c r="FH563" s="26"/>
      <c r="FI563" s="26"/>
      <c r="FJ563" s="26"/>
      <c r="FK563" s="26"/>
      <c r="FL563" s="26"/>
      <c r="FM563" s="26"/>
      <c r="FN563" s="26"/>
      <c r="FO563" s="26"/>
      <c r="FP563" s="26"/>
      <c r="FQ563" s="26"/>
      <c r="FR563" s="26"/>
      <c r="FS563" s="26"/>
      <c r="FT563" s="26"/>
      <c r="FU563" s="26"/>
      <c r="FV563" s="26"/>
      <c r="FW563" s="26"/>
      <c r="FX563" s="26"/>
      <c r="FY563" s="26"/>
      <c r="FZ563" s="26"/>
      <c r="GA563" s="26"/>
      <c r="GB563" s="26"/>
      <c r="GC563" s="26"/>
      <c r="GD563" s="26"/>
      <c r="GE563" s="26"/>
      <c r="GF563" s="26"/>
      <c r="GG563" s="26"/>
      <c r="GH563" s="26"/>
      <c r="GI563" s="26"/>
      <c r="GJ563" s="26"/>
      <c r="GK563" s="26"/>
      <c r="GL563" s="26"/>
      <c r="GM563" s="26"/>
      <c r="GN563" s="26"/>
      <c r="GO563" s="26"/>
      <c r="GP563" s="26"/>
      <c r="GQ563" s="26"/>
      <c r="GR563" s="26"/>
      <c r="GS563" s="26"/>
      <c r="GT563" s="26"/>
      <c r="GU563" s="26"/>
      <c r="GV563" s="26"/>
      <c r="GW563" s="26"/>
      <c r="GX563" s="26"/>
      <c r="GY563" s="26"/>
      <c r="GZ563" s="26"/>
      <c r="HA563" s="26"/>
      <c r="HB563" s="26"/>
      <c r="HC563" s="26"/>
      <c r="HD563" s="26"/>
      <c r="HE563" s="26"/>
      <c r="HF563" s="26"/>
      <c r="HG563" s="26"/>
      <c r="HH563" s="26"/>
      <c r="HI563" s="26"/>
      <c r="HJ563" s="26"/>
      <c r="HK563" s="26"/>
      <c r="HL563" s="26"/>
      <c r="HM563" s="26"/>
      <c r="HN563" s="26"/>
      <c r="HO563" s="26"/>
      <c r="HP563" s="26"/>
      <c r="HQ563" s="26"/>
      <c r="HR563" s="26"/>
      <c r="HS563" s="26"/>
      <c r="HT563" s="26"/>
      <c r="HU563" s="26"/>
      <c r="HV563" s="26"/>
      <c r="HW563" s="26"/>
      <c r="HX563" s="26"/>
      <c r="HY563" s="26"/>
      <c r="HZ563" s="26"/>
      <c r="IA563" s="26"/>
      <c r="IB563" s="26"/>
      <c r="IC563" s="26"/>
      <c r="ID563" s="26"/>
      <c r="IE563" s="26"/>
      <c r="IF563" s="26"/>
      <c r="IG563" s="26"/>
      <c r="IH563" s="26"/>
      <c r="II563" s="26"/>
      <c r="IJ563" s="26"/>
      <c r="IK563" s="26"/>
      <c r="IL563" s="26"/>
      <c r="IM563" s="26"/>
      <c r="IN563" s="26"/>
      <c r="IO563" s="26"/>
      <c r="IP563" s="26"/>
      <c r="IQ563" s="26"/>
      <c r="IR563" s="26"/>
      <c r="IS563" s="26"/>
      <c r="IT563" s="26"/>
      <c r="IU563" s="26"/>
      <c r="IV563" s="26"/>
    </row>
    <row r="564" spans="1:256" ht="12.75" customHeight="1" x14ac:dyDescent="0.25">
      <c r="A564" s="26"/>
      <c r="B564" s="26"/>
      <c r="C564" s="296"/>
      <c r="D564" s="363"/>
      <c r="E564" s="364"/>
      <c r="F564" s="364"/>
      <c r="G564" s="364"/>
      <c r="H564" s="364"/>
      <c r="I564" s="364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6"/>
      <c r="AB564" s="26"/>
      <c r="AC564" s="26"/>
      <c r="AD564" s="26"/>
      <c r="AE564" s="26"/>
      <c r="AF564" s="26"/>
      <c r="AG564" s="26"/>
      <c r="AH564" s="26"/>
      <c r="AI564" s="26"/>
      <c r="AJ564" s="26"/>
      <c r="AK564" s="26"/>
      <c r="AL564" s="26"/>
      <c r="AM564" s="26"/>
      <c r="AN564" s="26"/>
      <c r="AO564" s="26"/>
      <c r="AP564" s="26"/>
      <c r="AQ564" s="26"/>
      <c r="AR564" s="26"/>
      <c r="AS564" s="26"/>
      <c r="AT564" s="26"/>
      <c r="AU564" s="26"/>
      <c r="AV564" s="26"/>
      <c r="AW564" s="26"/>
      <c r="AX564" s="26"/>
      <c r="AY564" s="26"/>
      <c r="AZ564" s="26"/>
      <c r="BA564" s="26"/>
      <c r="BB564" s="26"/>
      <c r="BC564" s="26"/>
      <c r="BD564" s="26"/>
      <c r="BE564" s="26"/>
      <c r="BF564" s="26"/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  <c r="DE564" s="26"/>
      <c r="DF564" s="26"/>
      <c r="DG564" s="26"/>
      <c r="DH564" s="26"/>
      <c r="DI564" s="26"/>
      <c r="DJ564" s="26"/>
      <c r="DK564" s="26"/>
      <c r="DL564" s="26"/>
      <c r="DM564" s="26"/>
      <c r="DN564" s="26"/>
      <c r="DO564" s="26"/>
      <c r="DP564" s="26"/>
      <c r="DQ564" s="26"/>
      <c r="DR564" s="26"/>
      <c r="DS564" s="26"/>
      <c r="DT564" s="26"/>
      <c r="DU564" s="26"/>
      <c r="DV564" s="26"/>
      <c r="DW564" s="26"/>
      <c r="DX564" s="26"/>
      <c r="DY564" s="26"/>
      <c r="DZ564" s="26"/>
      <c r="EA564" s="26"/>
      <c r="EB564" s="26"/>
      <c r="EC564" s="26"/>
      <c r="ED564" s="26"/>
      <c r="EE564" s="26"/>
      <c r="EF564" s="26"/>
      <c r="EG564" s="26"/>
      <c r="EH564" s="26"/>
      <c r="EI564" s="26"/>
      <c r="EJ564" s="26"/>
      <c r="EK564" s="26"/>
      <c r="EL564" s="26"/>
      <c r="EM564" s="26"/>
      <c r="EN564" s="26"/>
      <c r="EO564" s="26"/>
      <c r="EP564" s="26"/>
      <c r="EQ564" s="26"/>
      <c r="ER564" s="26"/>
      <c r="ES564" s="26"/>
      <c r="ET564" s="26"/>
      <c r="EU564" s="26"/>
      <c r="EV564" s="26"/>
      <c r="EW564" s="26"/>
      <c r="EX564" s="26"/>
      <c r="EY564" s="26"/>
      <c r="EZ564" s="26"/>
      <c r="FA564" s="26"/>
      <c r="FB564" s="26"/>
      <c r="FC564" s="26"/>
      <c r="FD564" s="26"/>
      <c r="FE564" s="26"/>
      <c r="FF564" s="26"/>
      <c r="FG564" s="26"/>
      <c r="FH564" s="26"/>
      <c r="FI564" s="26"/>
      <c r="FJ564" s="26"/>
      <c r="FK564" s="26"/>
      <c r="FL564" s="26"/>
      <c r="FM564" s="26"/>
      <c r="FN564" s="26"/>
      <c r="FO564" s="26"/>
      <c r="FP564" s="26"/>
      <c r="FQ564" s="26"/>
      <c r="FR564" s="26"/>
      <c r="FS564" s="26"/>
      <c r="FT564" s="26"/>
      <c r="FU564" s="26"/>
      <c r="FV564" s="26"/>
      <c r="FW564" s="26"/>
      <c r="FX564" s="26"/>
      <c r="FY564" s="26"/>
      <c r="FZ564" s="26"/>
      <c r="GA564" s="26"/>
      <c r="GB564" s="26"/>
      <c r="GC564" s="26"/>
      <c r="GD564" s="26"/>
      <c r="GE564" s="26"/>
      <c r="GF564" s="26"/>
      <c r="GG564" s="26"/>
      <c r="GH564" s="26"/>
      <c r="GI564" s="26"/>
      <c r="GJ564" s="26"/>
      <c r="GK564" s="26"/>
      <c r="GL564" s="26"/>
      <c r="GM564" s="26"/>
      <c r="GN564" s="26"/>
      <c r="GO564" s="26"/>
      <c r="GP564" s="26"/>
      <c r="GQ564" s="26"/>
      <c r="GR564" s="26"/>
      <c r="GS564" s="26"/>
      <c r="GT564" s="26"/>
      <c r="GU564" s="26"/>
      <c r="GV564" s="26"/>
      <c r="GW564" s="26"/>
      <c r="GX564" s="26"/>
      <c r="GY564" s="26"/>
      <c r="GZ564" s="26"/>
      <c r="HA564" s="26"/>
      <c r="HB564" s="26"/>
      <c r="HC564" s="26"/>
      <c r="HD564" s="26"/>
      <c r="HE564" s="26"/>
      <c r="HF564" s="26"/>
      <c r="HG564" s="26"/>
      <c r="HH564" s="26"/>
      <c r="HI564" s="26"/>
      <c r="HJ564" s="26"/>
      <c r="HK564" s="26"/>
      <c r="HL564" s="26"/>
      <c r="HM564" s="26"/>
      <c r="HN564" s="26"/>
      <c r="HO564" s="26"/>
      <c r="HP564" s="26"/>
      <c r="HQ564" s="26"/>
      <c r="HR564" s="26"/>
      <c r="HS564" s="26"/>
      <c r="HT564" s="26"/>
      <c r="HU564" s="26"/>
      <c r="HV564" s="26"/>
      <c r="HW564" s="26"/>
      <c r="HX564" s="26"/>
      <c r="HY564" s="26"/>
      <c r="HZ564" s="26"/>
      <c r="IA564" s="26"/>
      <c r="IB564" s="26"/>
      <c r="IC564" s="26"/>
      <c r="ID564" s="26"/>
      <c r="IE564" s="26"/>
      <c r="IF564" s="26"/>
      <c r="IG564" s="26"/>
      <c r="IH564" s="26"/>
      <c r="II564" s="26"/>
      <c r="IJ564" s="26"/>
      <c r="IK564" s="26"/>
      <c r="IL564" s="26"/>
      <c r="IM564" s="26"/>
      <c r="IN564" s="26"/>
      <c r="IO564" s="26"/>
      <c r="IP564" s="26"/>
      <c r="IQ564" s="26"/>
      <c r="IR564" s="26"/>
      <c r="IS564" s="26"/>
      <c r="IT564" s="26"/>
      <c r="IU564" s="26"/>
      <c r="IV564" s="26"/>
    </row>
    <row r="565" spans="1:256" ht="12.75" customHeight="1" x14ac:dyDescent="0.25">
      <c r="A565" s="26"/>
      <c r="B565" s="26"/>
      <c r="C565" s="296"/>
      <c r="D565" s="363"/>
      <c r="E565" s="364"/>
      <c r="F565" s="364"/>
      <c r="G565" s="364"/>
      <c r="H565" s="364"/>
      <c r="I565" s="364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6"/>
      <c r="AB565" s="26"/>
      <c r="AC565" s="26"/>
      <c r="AD565" s="26"/>
      <c r="AE565" s="26"/>
      <c r="AF565" s="26"/>
      <c r="AG565" s="26"/>
      <c r="AH565" s="26"/>
      <c r="AI565" s="26"/>
      <c r="AJ565" s="26"/>
      <c r="AK565" s="26"/>
      <c r="AL565" s="26"/>
      <c r="AM565" s="26"/>
      <c r="AN565" s="26"/>
      <c r="AO565" s="26"/>
      <c r="AP565" s="26"/>
      <c r="AQ565" s="26"/>
      <c r="AR565" s="26"/>
      <c r="AS565" s="26"/>
      <c r="AT565" s="26"/>
      <c r="AU565" s="26"/>
      <c r="AV565" s="26"/>
      <c r="AW565" s="26"/>
      <c r="AX565" s="26"/>
      <c r="AY565" s="26"/>
      <c r="AZ565" s="26"/>
      <c r="BA565" s="26"/>
      <c r="BB565" s="26"/>
      <c r="BC565" s="26"/>
      <c r="BD565" s="26"/>
      <c r="BE565" s="26"/>
      <c r="BF565" s="26"/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  <c r="DE565" s="26"/>
      <c r="DF565" s="26"/>
      <c r="DG565" s="26"/>
      <c r="DH565" s="26"/>
      <c r="DI565" s="26"/>
      <c r="DJ565" s="26"/>
      <c r="DK565" s="26"/>
      <c r="DL565" s="26"/>
      <c r="DM565" s="26"/>
      <c r="DN565" s="26"/>
      <c r="DO565" s="26"/>
      <c r="DP565" s="26"/>
      <c r="DQ565" s="26"/>
      <c r="DR565" s="26"/>
      <c r="DS565" s="26"/>
      <c r="DT565" s="26"/>
      <c r="DU565" s="26"/>
      <c r="DV565" s="26"/>
      <c r="DW565" s="26"/>
      <c r="DX565" s="26"/>
      <c r="DY565" s="26"/>
      <c r="DZ565" s="26"/>
      <c r="EA565" s="26"/>
      <c r="EB565" s="26"/>
      <c r="EC565" s="26"/>
      <c r="ED565" s="26"/>
      <c r="EE565" s="26"/>
      <c r="EF565" s="26"/>
      <c r="EG565" s="26"/>
      <c r="EH565" s="26"/>
      <c r="EI565" s="26"/>
      <c r="EJ565" s="26"/>
      <c r="EK565" s="26"/>
      <c r="EL565" s="26"/>
      <c r="EM565" s="26"/>
      <c r="EN565" s="26"/>
      <c r="EO565" s="26"/>
      <c r="EP565" s="26"/>
      <c r="EQ565" s="26"/>
      <c r="ER565" s="26"/>
      <c r="ES565" s="26"/>
      <c r="ET565" s="26"/>
      <c r="EU565" s="26"/>
      <c r="EV565" s="26"/>
      <c r="EW565" s="26"/>
      <c r="EX565" s="26"/>
      <c r="EY565" s="26"/>
      <c r="EZ565" s="26"/>
      <c r="FA565" s="26"/>
      <c r="FB565" s="26"/>
      <c r="FC565" s="26"/>
      <c r="FD565" s="26"/>
      <c r="FE565" s="26"/>
      <c r="FF565" s="26"/>
      <c r="FG565" s="26"/>
      <c r="FH565" s="26"/>
      <c r="FI565" s="26"/>
      <c r="FJ565" s="26"/>
      <c r="FK565" s="26"/>
      <c r="FL565" s="26"/>
      <c r="FM565" s="26"/>
      <c r="FN565" s="26"/>
      <c r="FO565" s="26"/>
      <c r="FP565" s="26"/>
      <c r="FQ565" s="26"/>
      <c r="FR565" s="26"/>
      <c r="FS565" s="26"/>
      <c r="FT565" s="26"/>
      <c r="FU565" s="26"/>
      <c r="FV565" s="26"/>
      <c r="FW565" s="26"/>
      <c r="FX565" s="26"/>
      <c r="FY565" s="26"/>
      <c r="FZ565" s="26"/>
      <c r="GA565" s="26"/>
      <c r="GB565" s="26"/>
      <c r="GC565" s="26"/>
      <c r="GD565" s="26"/>
      <c r="GE565" s="26"/>
      <c r="GF565" s="26"/>
      <c r="GG565" s="26"/>
      <c r="GH565" s="26"/>
      <c r="GI565" s="26"/>
      <c r="GJ565" s="26"/>
      <c r="GK565" s="26"/>
      <c r="GL565" s="26"/>
      <c r="GM565" s="26"/>
      <c r="GN565" s="26"/>
      <c r="GO565" s="26"/>
      <c r="GP565" s="26"/>
      <c r="GQ565" s="26"/>
      <c r="GR565" s="26"/>
      <c r="GS565" s="26"/>
      <c r="GT565" s="26"/>
      <c r="GU565" s="26"/>
      <c r="GV565" s="26"/>
      <c r="GW565" s="26"/>
      <c r="GX565" s="26"/>
      <c r="GY565" s="26"/>
      <c r="GZ565" s="26"/>
      <c r="HA565" s="26"/>
      <c r="HB565" s="26"/>
      <c r="HC565" s="26"/>
      <c r="HD565" s="26"/>
      <c r="HE565" s="26"/>
      <c r="HF565" s="26"/>
      <c r="HG565" s="26"/>
      <c r="HH565" s="26"/>
      <c r="HI565" s="26"/>
      <c r="HJ565" s="26"/>
      <c r="HK565" s="26"/>
      <c r="HL565" s="26"/>
      <c r="HM565" s="26"/>
      <c r="HN565" s="26"/>
      <c r="HO565" s="26"/>
      <c r="HP565" s="26"/>
      <c r="HQ565" s="26"/>
      <c r="HR565" s="26"/>
      <c r="HS565" s="26"/>
      <c r="HT565" s="26"/>
      <c r="HU565" s="26"/>
      <c r="HV565" s="26"/>
      <c r="HW565" s="26"/>
      <c r="HX565" s="26"/>
      <c r="HY565" s="26"/>
      <c r="HZ565" s="26"/>
      <c r="IA565" s="26"/>
      <c r="IB565" s="26"/>
      <c r="IC565" s="26"/>
      <c r="ID565" s="26"/>
      <c r="IE565" s="26"/>
      <c r="IF565" s="26"/>
      <c r="IG565" s="26"/>
      <c r="IH565" s="26"/>
      <c r="II565" s="26"/>
      <c r="IJ565" s="26"/>
      <c r="IK565" s="26"/>
      <c r="IL565" s="26"/>
      <c r="IM565" s="26"/>
      <c r="IN565" s="26"/>
      <c r="IO565" s="26"/>
      <c r="IP565" s="26"/>
      <c r="IQ565" s="26"/>
      <c r="IR565" s="26"/>
      <c r="IS565" s="26"/>
      <c r="IT565" s="26"/>
      <c r="IU565" s="26"/>
      <c r="IV565" s="26"/>
    </row>
    <row r="566" spans="1:256" ht="12.75" customHeight="1" x14ac:dyDescent="0.25">
      <c r="A566" s="26"/>
      <c r="B566" s="26"/>
      <c r="C566" s="296"/>
      <c r="D566" s="363"/>
      <c r="E566" s="364"/>
      <c r="F566" s="364"/>
      <c r="G566" s="364"/>
      <c r="H566" s="364"/>
      <c r="I566" s="364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6"/>
      <c r="AB566" s="26"/>
      <c r="AC566" s="26"/>
      <c r="AD566" s="26"/>
      <c r="AE566" s="26"/>
      <c r="AF566" s="26"/>
      <c r="AG566" s="26"/>
      <c r="AH566" s="26"/>
      <c r="AI566" s="26"/>
      <c r="AJ566" s="26"/>
      <c r="AK566" s="26"/>
      <c r="AL566" s="26"/>
      <c r="AM566" s="26"/>
      <c r="AN566" s="26"/>
      <c r="AO566" s="26"/>
      <c r="AP566" s="26"/>
      <c r="AQ566" s="26"/>
      <c r="AR566" s="26"/>
      <c r="AS566" s="26"/>
      <c r="AT566" s="26"/>
      <c r="AU566" s="26"/>
      <c r="AV566" s="26"/>
      <c r="AW566" s="26"/>
      <c r="AX566" s="26"/>
      <c r="AY566" s="26"/>
      <c r="AZ566" s="26"/>
      <c r="BA566" s="26"/>
      <c r="BB566" s="26"/>
      <c r="BC566" s="26"/>
      <c r="BD566" s="26"/>
      <c r="BE566" s="26"/>
      <c r="BF566" s="26"/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  <c r="DE566" s="26"/>
      <c r="DF566" s="26"/>
      <c r="DG566" s="26"/>
      <c r="DH566" s="26"/>
      <c r="DI566" s="26"/>
      <c r="DJ566" s="26"/>
      <c r="DK566" s="26"/>
      <c r="DL566" s="26"/>
      <c r="DM566" s="26"/>
      <c r="DN566" s="26"/>
      <c r="DO566" s="26"/>
      <c r="DP566" s="26"/>
      <c r="DQ566" s="26"/>
      <c r="DR566" s="26"/>
      <c r="DS566" s="26"/>
      <c r="DT566" s="26"/>
      <c r="DU566" s="26"/>
      <c r="DV566" s="26"/>
      <c r="DW566" s="26"/>
      <c r="DX566" s="26"/>
      <c r="DY566" s="26"/>
      <c r="DZ566" s="26"/>
      <c r="EA566" s="26"/>
      <c r="EB566" s="26"/>
      <c r="EC566" s="26"/>
      <c r="ED566" s="26"/>
      <c r="EE566" s="26"/>
      <c r="EF566" s="26"/>
      <c r="EG566" s="26"/>
      <c r="EH566" s="26"/>
      <c r="EI566" s="26"/>
      <c r="EJ566" s="26"/>
      <c r="EK566" s="26"/>
      <c r="EL566" s="26"/>
      <c r="EM566" s="26"/>
      <c r="EN566" s="26"/>
      <c r="EO566" s="26"/>
      <c r="EP566" s="26"/>
      <c r="EQ566" s="26"/>
      <c r="ER566" s="26"/>
      <c r="ES566" s="26"/>
      <c r="ET566" s="26"/>
      <c r="EU566" s="26"/>
      <c r="EV566" s="26"/>
      <c r="EW566" s="26"/>
      <c r="EX566" s="26"/>
      <c r="EY566" s="26"/>
      <c r="EZ566" s="26"/>
      <c r="FA566" s="26"/>
      <c r="FB566" s="26"/>
      <c r="FC566" s="26"/>
      <c r="FD566" s="26"/>
      <c r="FE566" s="26"/>
      <c r="FF566" s="26"/>
      <c r="FG566" s="26"/>
      <c r="FH566" s="26"/>
      <c r="FI566" s="26"/>
      <c r="FJ566" s="26"/>
      <c r="FK566" s="26"/>
      <c r="FL566" s="26"/>
      <c r="FM566" s="26"/>
      <c r="FN566" s="26"/>
      <c r="FO566" s="26"/>
      <c r="FP566" s="26"/>
      <c r="FQ566" s="26"/>
      <c r="FR566" s="26"/>
      <c r="FS566" s="26"/>
      <c r="FT566" s="26"/>
      <c r="FU566" s="26"/>
      <c r="FV566" s="26"/>
      <c r="FW566" s="26"/>
      <c r="FX566" s="26"/>
      <c r="FY566" s="26"/>
      <c r="FZ566" s="26"/>
      <c r="GA566" s="26"/>
      <c r="GB566" s="26"/>
      <c r="GC566" s="26"/>
      <c r="GD566" s="26"/>
      <c r="GE566" s="26"/>
      <c r="GF566" s="26"/>
      <c r="GG566" s="26"/>
      <c r="GH566" s="26"/>
      <c r="GI566" s="26"/>
      <c r="GJ566" s="26"/>
      <c r="GK566" s="26"/>
      <c r="GL566" s="26"/>
      <c r="GM566" s="26"/>
      <c r="GN566" s="26"/>
      <c r="GO566" s="26"/>
      <c r="GP566" s="26"/>
      <c r="GQ566" s="26"/>
      <c r="GR566" s="26"/>
      <c r="GS566" s="26"/>
      <c r="GT566" s="26"/>
      <c r="GU566" s="26"/>
      <c r="GV566" s="26"/>
      <c r="GW566" s="26"/>
      <c r="GX566" s="26"/>
      <c r="GY566" s="26"/>
      <c r="GZ566" s="26"/>
      <c r="HA566" s="26"/>
      <c r="HB566" s="26"/>
      <c r="HC566" s="26"/>
      <c r="HD566" s="26"/>
      <c r="HE566" s="26"/>
      <c r="HF566" s="26"/>
      <c r="HG566" s="26"/>
      <c r="HH566" s="26"/>
      <c r="HI566" s="26"/>
      <c r="HJ566" s="26"/>
      <c r="HK566" s="26"/>
      <c r="HL566" s="26"/>
      <c r="HM566" s="26"/>
      <c r="HN566" s="26"/>
      <c r="HO566" s="26"/>
      <c r="HP566" s="26"/>
      <c r="HQ566" s="26"/>
      <c r="HR566" s="26"/>
      <c r="HS566" s="26"/>
      <c r="HT566" s="26"/>
      <c r="HU566" s="26"/>
      <c r="HV566" s="26"/>
      <c r="HW566" s="26"/>
      <c r="HX566" s="26"/>
      <c r="HY566" s="26"/>
      <c r="HZ566" s="26"/>
      <c r="IA566" s="26"/>
      <c r="IB566" s="26"/>
      <c r="IC566" s="26"/>
      <c r="ID566" s="26"/>
      <c r="IE566" s="26"/>
      <c r="IF566" s="26"/>
      <c r="IG566" s="26"/>
      <c r="IH566" s="26"/>
      <c r="II566" s="26"/>
      <c r="IJ566" s="26"/>
      <c r="IK566" s="26"/>
      <c r="IL566" s="26"/>
      <c r="IM566" s="26"/>
      <c r="IN566" s="26"/>
      <c r="IO566" s="26"/>
      <c r="IP566" s="26"/>
      <c r="IQ566" s="26"/>
      <c r="IR566" s="26"/>
      <c r="IS566" s="26"/>
      <c r="IT566" s="26"/>
      <c r="IU566" s="26"/>
      <c r="IV566" s="26"/>
    </row>
    <row r="567" spans="1:256" ht="12.75" customHeight="1" x14ac:dyDescent="0.25">
      <c r="A567" s="26"/>
      <c r="B567" s="26"/>
      <c r="C567" s="296"/>
      <c r="D567" s="363"/>
      <c r="E567" s="364"/>
      <c r="F567" s="364"/>
      <c r="G567" s="364"/>
      <c r="H567" s="364"/>
      <c r="I567" s="364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6"/>
      <c r="AB567" s="26"/>
      <c r="AC567" s="26"/>
      <c r="AD567" s="26"/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6"/>
      <c r="AP567" s="26"/>
      <c r="AQ567" s="26"/>
      <c r="AR567" s="26"/>
      <c r="AS567" s="26"/>
      <c r="AT567" s="26"/>
      <c r="AU567" s="26"/>
      <c r="AV567" s="26"/>
      <c r="AW567" s="26"/>
      <c r="AX567" s="26"/>
      <c r="AY567" s="26"/>
      <c r="AZ567" s="26"/>
      <c r="BA567" s="26"/>
      <c r="BB567" s="26"/>
      <c r="BC567" s="26"/>
      <c r="BD567" s="26"/>
      <c r="BE567" s="26"/>
      <c r="BF567" s="26"/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  <c r="DE567" s="26"/>
      <c r="DF567" s="26"/>
      <c r="DG567" s="26"/>
      <c r="DH567" s="26"/>
      <c r="DI567" s="26"/>
      <c r="DJ567" s="26"/>
      <c r="DK567" s="26"/>
      <c r="DL567" s="26"/>
      <c r="DM567" s="26"/>
      <c r="DN567" s="26"/>
      <c r="DO567" s="26"/>
      <c r="DP567" s="26"/>
      <c r="DQ567" s="26"/>
      <c r="DR567" s="26"/>
      <c r="DS567" s="26"/>
      <c r="DT567" s="26"/>
      <c r="DU567" s="26"/>
      <c r="DV567" s="26"/>
      <c r="DW567" s="26"/>
      <c r="DX567" s="26"/>
      <c r="DY567" s="26"/>
      <c r="DZ567" s="26"/>
      <c r="EA567" s="26"/>
      <c r="EB567" s="26"/>
      <c r="EC567" s="26"/>
      <c r="ED567" s="26"/>
      <c r="EE567" s="26"/>
      <c r="EF567" s="26"/>
      <c r="EG567" s="26"/>
      <c r="EH567" s="26"/>
      <c r="EI567" s="26"/>
      <c r="EJ567" s="26"/>
      <c r="EK567" s="26"/>
      <c r="EL567" s="26"/>
      <c r="EM567" s="26"/>
      <c r="EN567" s="26"/>
      <c r="EO567" s="26"/>
      <c r="EP567" s="26"/>
      <c r="EQ567" s="26"/>
      <c r="ER567" s="26"/>
      <c r="ES567" s="26"/>
      <c r="ET567" s="26"/>
      <c r="EU567" s="26"/>
      <c r="EV567" s="26"/>
      <c r="EW567" s="26"/>
      <c r="EX567" s="26"/>
      <c r="EY567" s="26"/>
      <c r="EZ567" s="26"/>
      <c r="FA567" s="26"/>
      <c r="FB567" s="26"/>
      <c r="FC567" s="26"/>
      <c r="FD567" s="26"/>
      <c r="FE567" s="26"/>
      <c r="FF567" s="26"/>
      <c r="FG567" s="26"/>
      <c r="FH567" s="26"/>
      <c r="FI567" s="26"/>
      <c r="FJ567" s="26"/>
      <c r="FK567" s="26"/>
      <c r="FL567" s="26"/>
      <c r="FM567" s="26"/>
      <c r="FN567" s="26"/>
      <c r="FO567" s="26"/>
      <c r="FP567" s="26"/>
      <c r="FQ567" s="26"/>
      <c r="FR567" s="26"/>
      <c r="FS567" s="26"/>
      <c r="FT567" s="26"/>
      <c r="FU567" s="26"/>
      <c r="FV567" s="26"/>
      <c r="FW567" s="26"/>
      <c r="FX567" s="26"/>
      <c r="FY567" s="26"/>
      <c r="FZ567" s="26"/>
      <c r="GA567" s="26"/>
      <c r="GB567" s="26"/>
      <c r="GC567" s="26"/>
      <c r="GD567" s="26"/>
      <c r="GE567" s="26"/>
      <c r="GF567" s="26"/>
      <c r="GG567" s="26"/>
      <c r="GH567" s="26"/>
      <c r="GI567" s="26"/>
      <c r="GJ567" s="26"/>
      <c r="GK567" s="26"/>
      <c r="GL567" s="26"/>
      <c r="GM567" s="26"/>
      <c r="GN567" s="26"/>
      <c r="GO567" s="26"/>
      <c r="GP567" s="26"/>
      <c r="GQ567" s="26"/>
      <c r="GR567" s="26"/>
      <c r="GS567" s="26"/>
      <c r="GT567" s="26"/>
      <c r="GU567" s="26"/>
      <c r="GV567" s="26"/>
      <c r="GW567" s="26"/>
      <c r="GX567" s="26"/>
      <c r="GY567" s="26"/>
      <c r="GZ567" s="26"/>
      <c r="HA567" s="26"/>
      <c r="HB567" s="26"/>
      <c r="HC567" s="26"/>
      <c r="HD567" s="26"/>
      <c r="HE567" s="26"/>
      <c r="HF567" s="26"/>
      <c r="HG567" s="26"/>
      <c r="HH567" s="26"/>
      <c r="HI567" s="26"/>
      <c r="HJ567" s="26"/>
      <c r="HK567" s="26"/>
      <c r="HL567" s="26"/>
      <c r="HM567" s="26"/>
      <c r="HN567" s="26"/>
      <c r="HO567" s="26"/>
      <c r="HP567" s="26"/>
      <c r="HQ567" s="26"/>
      <c r="HR567" s="26"/>
      <c r="HS567" s="26"/>
      <c r="HT567" s="26"/>
      <c r="HU567" s="26"/>
      <c r="HV567" s="26"/>
      <c r="HW567" s="26"/>
      <c r="HX567" s="26"/>
      <c r="HY567" s="26"/>
      <c r="HZ567" s="26"/>
      <c r="IA567" s="26"/>
      <c r="IB567" s="26"/>
      <c r="IC567" s="26"/>
      <c r="ID567" s="26"/>
      <c r="IE567" s="26"/>
      <c r="IF567" s="26"/>
      <c r="IG567" s="26"/>
      <c r="IH567" s="26"/>
      <c r="II567" s="26"/>
      <c r="IJ567" s="26"/>
      <c r="IK567" s="26"/>
      <c r="IL567" s="26"/>
      <c r="IM567" s="26"/>
      <c r="IN567" s="26"/>
      <c r="IO567" s="26"/>
      <c r="IP567" s="26"/>
      <c r="IQ567" s="26"/>
      <c r="IR567" s="26"/>
      <c r="IS567" s="26"/>
      <c r="IT567" s="26"/>
      <c r="IU567" s="26"/>
      <c r="IV567" s="26"/>
    </row>
    <row r="568" spans="1:256" ht="12.75" customHeight="1" x14ac:dyDescent="0.25">
      <c r="A568" s="26"/>
      <c r="B568" s="26"/>
      <c r="C568" s="296"/>
      <c r="D568" s="363"/>
      <c r="E568" s="364"/>
      <c r="F568" s="364"/>
      <c r="G568" s="364"/>
      <c r="H568" s="364"/>
      <c r="I568" s="364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6"/>
      <c r="AB568" s="26"/>
      <c r="AC568" s="26"/>
      <c r="AD568" s="26"/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6"/>
      <c r="AP568" s="26"/>
      <c r="AQ568" s="26"/>
      <c r="AR568" s="26"/>
      <c r="AS568" s="26"/>
      <c r="AT568" s="26"/>
      <c r="AU568" s="26"/>
      <c r="AV568" s="26"/>
      <c r="AW568" s="26"/>
      <c r="AX568" s="26"/>
      <c r="AY568" s="26"/>
      <c r="AZ568" s="26"/>
      <c r="BA568" s="26"/>
      <c r="BB568" s="26"/>
      <c r="BC568" s="26"/>
      <c r="BD568" s="26"/>
      <c r="BE568" s="26"/>
      <c r="BF568" s="26"/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  <c r="DE568" s="26"/>
      <c r="DF568" s="26"/>
      <c r="DG568" s="26"/>
      <c r="DH568" s="26"/>
      <c r="DI568" s="26"/>
      <c r="DJ568" s="26"/>
      <c r="DK568" s="26"/>
      <c r="DL568" s="26"/>
      <c r="DM568" s="26"/>
      <c r="DN568" s="26"/>
      <c r="DO568" s="26"/>
      <c r="DP568" s="26"/>
      <c r="DQ568" s="26"/>
      <c r="DR568" s="26"/>
      <c r="DS568" s="26"/>
      <c r="DT568" s="26"/>
      <c r="DU568" s="26"/>
      <c r="DV568" s="26"/>
      <c r="DW568" s="26"/>
      <c r="DX568" s="26"/>
      <c r="DY568" s="26"/>
      <c r="DZ568" s="26"/>
      <c r="EA568" s="26"/>
      <c r="EB568" s="26"/>
      <c r="EC568" s="26"/>
      <c r="ED568" s="26"/>
      <c r="EE568" s="26"/>
      <c r="EF568" s="26"/>
      <c r="EG568" s="26"/>
      <c r="EH568" s="26"/>
      <c r="EI568" s="26"/>
      <c r="EJ568" s="26"/>
      <c r="EK568" s="26"/>
      <c r="EL568" s="26"/>
      <c r="EM568" s="26"/>
      <c r="EN568" s="26"/>
      <c r="EO568" s="26"/>
      <c r="EP568" s="26"/>
      <c r="EQ568" s="26"/>
      <c r="ER568" s="26"/>
      <c r="ES568" s="26"/>
      <c r="ET568" s="26"/>
      <c r="EU568" s="26"/>
      <c r="EV568" s="26"/>
      <c r="EW568" s="26"/>
      <c r="EX568" s="26"/>
      <c r="EY568" s="26"/>
      <c r="EZ568" s="26"/>
      <c r="FA568" s="26"/>
      <c r="FB568" s="26"/>
      <c r="FC568" s="26"/>
      <c r="FD568" s="26"/>
      <c r="FE568" s="26"/>
      <c r="FF568" s="26"/>
      <c r="FG568" s="26"/>
      <c r="FH568" s="26"/>
      <c r="FI568" s="26"/>
      <c r="FJ568" s="26"/>
      <c r="FK568" s="26"/>
      <c r="FL568" s="26"/>
      <c r="FM568" s="26"/>
      <c r="FN568" s="26"/>
      <c r="FO568" s="26"/>
      <c r="FP568" s="26"/>
      <c r="FQ568" s="26"/>
      <c r="FR568" s="26"/>
      <c r="FS568" s="26"/>
      <c r="FT568" s="26"/>
      <c r="FU568" s="26"/>
      <c r="FV568" s="26"/>
      <c r="FW568" s="26"/>
      <c r="FX568" s="26"/>
      <c r="FY568" s="26"/>
      <c r="FZ568" s="26"/>
      <c r="GA568" s="26"/>
      <c r="GB568" s="26"/>
      <c r="GC568" s="26"/>
      <c r="GD568" s="26"/>
      <c r="GE568" s="26"/>
      <c r="GF568" s="26"/>
      <c r="GG568" s="26"/>
      <c r="GH568" s="26"/>
      <c r="GI568" s="26"/>
      <c r="GJ568" s="26"/>
      <c r="GK568" s="26"/>
      <c r="GL568" s="26"/>
      <c r="GM568" s="26"/>
      <c r="GN568" s="26"/>
      <c r="GO568" s="26"/>
      <c r="GP568" s="26"/>
      <c r="GQ568" s="26"/>
      <c r="GR568" s="26"/>
      <c r="GS568" s="26"/>
      <c r="GT568" s="26"/>
      <c r="GU568" s="26"/>
      <c r="GV568" s="26"/>
      <c r="GW568" s="26"/>
      <c r="GX568" s="26"/>
      <c r="GY568" s="26"/>
      <c r="GZ568" s="26"/>
      <c r="HA568" s="26"/>
      <c r="HB568" s="26"/>
      <c r="HC568" s="26"/>
      <c r="HD568" s="26"/>
      <c r="HE568" s="26"/>
      <c r="HF568" s="26"/>
      <c r="HG568" s="26"/>
      <c r="HH568" s="26"/>
      <c r="HI568" s="26"/>
      <c r="HJ568" s="26"/>
      <c r="HK568" s="26"/>
      <c r="HL568" s="26"/>
      <c r="HM568" s="26"/>
      <c r="HN568" s="26"/>
      <c r="HO568" s="26"/>
      <c r="HP568" s="26"/>
      <c r="HQ568" s="26"/>
      <c r="HR568" s="26"/>
      <c r="HS568" s="26"/>
      <c r="HT568" s="26"/>
      <c r="HU568" s="26"/>
      <c r="HV568" s="26"/>
      <c r="HW568" s="26"/>
      <c r="HX568" s="26"/>
      <c r="HY568" s="26"/>
      <c r="HZ568" s="26"/>
      <c r="IA568" s="26"/>
      <c r="IB568" s="26"/>
      <c r="IC568" s="26"/>
      <c r="ID568" s="26"/>
      <c r="IE568" s="26"/>
      <c r="IF568" s="26"/>
      <c r="IG568" s="26"/>
      <c r="IH568" s="26"/>
      <c r="II568" s="26"/>
      <c r="IJ568" s="26"/>
      <c r="IK568" s="26"/>
      <c r="IL568" s="26"/>
      <c r="IM568" s="26"/>
      <c r="IN568" s="26"/>
      <c r="IO568" s="26"/>
      <c r="IP568" s="26"/>
      <c r="IQ568" s="26"/>
      <c r="IR568" s="26"/>
      <c r="IS568" s="26"/>
      <c r="IT568" s="26"/>
      <c r="IU568" s="26"/>
      <c r="IV568" s="26"/>
    </row>
    <row r="569" spans="1:256" ht="12.75" customHeight="1" x14ac:dyDescent="0.25">
      <c r="A569" s="26"/>
      <c r="B569" s="26"/>
      <c r="C569" s="296"/>
      <c r="D569" s="363"/>
      <c r="E569" s="364"/>
      <c r="F569" s="364"/>
      <c r="G569" s="364"/>
      <c r="H569" s="364"/>
      <c r="I569" s="364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6"/>
      <c r="AP569" s="26"/>
      <c r="AQ569" s="26"/>
      <c r="AR569" s="26"/>
      <c r="AS569" s="26"/>
      <c r="AT569" s="26"/>
      <c r="AU569" s="26"/>
      <c r="AV569" s="26"/>
      <c r="AW569" s="26"/>
      <c r="AX569" s="26"/>
      <c r="AY569" s="26"/>
      <c r="AZ569" s="26"/>
      <c r="BA569" s="26"/>
      <c r="BB569" s="26"/>
      <c r="BC569" s="26"/>
      <c r="BD569" s="26"/>
      <c r="BE569" s="26"/>
      <c r="BF569" s="26"/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  <c r="DE569" s="26"/>
      <c r="DF569" s="26"/>
      <c r="DG569" s="26"/>
      <c r="DH569" s="26"/>
      <c r="DI569" s="26"/>
      <c r="DJ569" s="26"/>
      <c r="DK569" s="26"/>
      <c r="DL569" s="26"/>
      <c r="DM569" s="26"/>
      <c r="DN569" s="26"/>
      <c r="DO569" s="26"/>
      <c r="DP569" s="26"/>
      <c r="DQ569" s="26"/>
      <c r="DR569" s="26"/>
      <c r="DS569" s="26"/>
      <c r="DT569" s="26"/>
      <c r="DU569" s="26"/>
      <c r="DV569" s="26"/>
      <c r="DW569" s="26"/>
      <c r="DX569" s="26"/>
      <c r="DY569" s="26"/>
      <c r="DZ569" s="26"/>
      <c r="EA569" s="26"/>
      <c r="EB569" s="26"/>
      <c r="EC569" s="26"/>
      <c r="ED569" s="26"/>
      <c r="EE569" s="26"/>
      <c r="EF569" s="26"/>
      <c r="EG569" s="26"/>
      <c r="EH569" s="26"/>
      <c r="EI569" s="26"/>
      <c r="EJ569" s="26"/>
      <c r="EK569" s="26"/>
      <c r="EL569" s="26"/>
      <c r="EM569" s="26"/>
      <c r="EN569" s="26"/>
      <c r="EO569" s="26"/>
      <c r="EP569" s="26"/>
      <c r="EQ569" s="26"/>
      <c r="ER569" s="26"/>
      <c r="ES569" s="26"/>
      <c r="ET569" s="26"/>
      <c r="EU569" s="26"/>
      <c r="EV569" s="26"/>
      <c r="EW569" s="26"/>
      <c r="EX569" s="26"/>
      <c r="EY569" s="26"/>
      <c r="EZ569" s="26"/>
      <c r="FA569" s="26"/>
      <c r="FB569" s="26"/>
      <c r="FC569" s="26"/>
      <c r="FD569" s="26"/>
      <c r="FE569" s="26"/>
      <c r="FF569" s="26"/>
      <c r="FG569" s="26"/>
      <c r="FH569" s="26"/>
      <c r="FI569" s="26"/>
      <c r="FJ569" s="26"/>
      <c r="FK569" s="26"/>
      <c r="FL569" s="26"/>
      <c r="FM569" s="26"/>
      <c r="FN569" s="26"/>
      <c r="FO569" s="26"/>
      <c r="FP569" s="26"/>
      <c r="FQ569" s="26"/>
      <c r="FR569" s="26"/>
      <c r="FS569" s="26"/>
      <c r="FT569" s="26"/>
      <c r="FU569" s="26"/>
      <c r="FV569" s="26"/>
      <c r="FW569" s="26"/>
      <c r="FX569" s="26"/>
      <c r="FY569" s="26"/>
      <c r="FZ569" s="26"/>
      <c r="GA569" s="26"/>
      <c r="GB569" s="26"/>
      <c r="GC569" s="26"/>
      <c r="GD569" s="26"/>
      <c r="GE569" s="26"/>
      <c r="GF569" s="26"/>
      <c r="GG569" s="26"/>
      <c r="GH569" s="26"/>
      <c r="GI569" s="26"/>
      <c r="GJ569" s="26"/>
      <c r="GK569" s="26"/>
      <c r="GL569" s="26"/>
      <c r="GM569" s="26"/>
      <c r="GN569" s="26"/>
      <c r="GO569" s="26"/>
      <c r="GP569" s="26"/>
      <c r="GQ569" s="26"/>
      <c r="GR569" s="26"/>
      <c r="GS569" s="26"/>
      <c r="GT569" s="26"/>
      <c r="GU569" s="26"/>
      <c r="GV569" s="26"/>
      <c r="GW569" s="26"/>
      <c r="GX569" s="26"/>
      <c r="GY569" s="26"/>
      <c r="GZ569" s="26"/>
      <c r="HA569" s="26"/>
      <c r="HB569" s="26"/>
      <c r="HC569" s="26"/>
      <c r="HD569" s="26"/>
      <c r="HE569" s="26"/>
      <c r="HF569" s="26"/>
      <c r="HG569" s="26"/>
      <c r="HH569" s="26"/>
      <c r="HI569" s="26"/>
      <c r="HJ569" s="26"/>
      <c r="HK569" s="26"/>
      <c r="HL569" s="26"/>
      <c r="HM569" s="26"/>
      <c r="HN569" s="26"/>
      <c r="HO569" s="26"/>
      <c r="HP569" s="26"/>
      <c r="HQ569" s="26"/>
      <c r="HR569" s="26"/>
      <c r="HS569" s="26"/>
      <c r="HT569" s="26"/>
      <c r="HU569" s="26"/>
      <c r="HV569" s="26"/>
      <c r="HW569" s="26"/>
      <c r="HX569" s="26"/>
      <c r="HY569" s="26"/>
      <c r="HZ569" s="26"/>
      <c r="IA569" s="26"/>
      <c r="IB569" s="26"/>
      <c r="IC569" s="26"/>
      <c r="ID569" s="26"/>
      <c r="IE569" s="26"/>
      <c r="IF569" s="26"/>
      <c r="IG569" s="26"/>
      <c r="IH569" s="26"/>
      <c r="II569" s="26"/>
      <c r="IJ569" s="26"/>
      <c r="IK569" s="26"/>
      <c r="IL569" s="26"/>
      <c r="IM569" s="26"/>
      <c r="IN569" s="26"/>
      <c r="IO569" s="26"/>
      <c r="IP569" s="26"/>
      <c r="IQ569" s="26"/>
      <c r="IR569" s="26"/>
      <c r="IS569" s="26"/>
      <c r="IT569" s="26"/>
      <c r="IU569" s="26"/>
      <c r="IV569" s="26"/>
    </row>
    <row r="570" spans="1:256" ht="12.75" customHeight="1" x14ac:dyDescent="0.25">
      <c r="A570" s="26"/>
      <c r="B570" s="26"/>
      <c r="C570" s="296"/>
      <c r="D570" s="363"/>
      <c r="E570" s="364"/>
      <c r="F570" s="364"/>
      <c r="G570" s="364"/>
      <c r="H570" s="364"/>
      <c r="I570" s="364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6"/>
      <c r="AP570" s="26"/>
      <c r="AQ570" s="26"/>
      <c r="AR570" s="26"/>
      <c r="AS570" s="26"/>
      <c r="AT570" s="26"/>
      <c r="AU570" s="26"/>
      <c r="AV570" s="26"/>
      <c r="AW570" s="26"/>
      <c r="AX570" s="26"/>
      <c r="AY570" s="26"/>
      <c r="AZ570" s="26"/>
      <c r="BA570" s="26"/>
      <c r="BB570" s="26"/>
      <c r="BC570" s="26"/>
      <c r="BD570" s="26"/>
      <c r="BE570" s="26"/>
      <c r="BF570" s="26"/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  <c r="DE570" s="26"/>
      <c r="DF570" s="26"/>
      <c r="DG570" s="26"/>
      <c r="DH570" s="26"/>
      <c r="DI570" s="26"/>
      <c r="DJ570" s="26"/>
      <c r="DK570" s="26"/>
      <c r="DL570" s="26"/>
      <c r="DM570" s="26"/>
      <c r="DN570" s="26"/>
      <c r="DO570" s="26"/>
      <c r="DP570" s="26"/>
      <c r="DQ570" s="26"/>
      <c r="DR570" s="26"/>
      <c r="DS570" s="26"/>
      <c r="DT570" s="26"/>
      <c r="DU570" s="26"/>
      <c r="DV570" s="26"/>
      <c r="DW570" s="26"/>
      <c r="DX570" s="26"/>
      <c r="DY570" s="26"/>
      <c r="DZ570" s="26"/>
      <c r="EA570" s="26"/>
      <c r="EB570" s="26"/>
      <c r="EC570" s="26"/>
      <c r="ED570" s="26"/>
      <c r="EE570" s="26"/>
      <c r="EF570" s="26"/>
      <c r="EG570" s="26"/>
      <c r="EH570" s="26"/>
      <c r="EI570" s="26"/>
      <c r="EJ570" s="26"/>
      <c r="EK570" s="26"/>
      <c r="EL570" s="26"/>
      <c r="EM570" s="26"/>
      <c r="EN570" s="26"/>
      <c r="EO570" s="26"/>
      <c r="EP570" s="26"/>
      <c r="EQ570" s="26"/>
      <c r="ER570" s="26"/>
      <c r="ES570" s="26"/>
      <c r="ET570" s="26"/>
      <c r="EU570" s="26"/>
      <c r="EV570" s="26"/>
      <c r="EW570" s="26"/>
      <c r="EX570" s="26"/>
      <c r="EY570" s="26"/>
      <c r="EZ570" s="26"/>
      <c r="FA570" s="26"/>
      <c r="FB570" s="26"/>
      <c r="FC570" s="26"/>
      <c r="FD570" s="26"/>
      <c r="FE570" s="26"/>
      <c r="FF570" s="26"/>
      <c r="FG570" s="26"/>
      <c r="FH570" s="26"/>
      <c r="FI570" s="26"/>
      <c r="FJ570" s="26"/>
      <c r="FK570" s="26"/>
      <c r="FL570" s="26"/>
      <c r="FM570" s="26"/>
      <c r="FN570" s="26"/>
      <c r="FO570" s="26"/>
      <c r="FP570" s="26"/>
      <c r="FQ570" s="26"/>
      <c r="FR570" s="26"/>
      <c r="FS570" s="26"/>
      <c r="FT570" s="26"/>
      <c r="FU570" s="26"/>
      <c r="FV570" s="26"/>
      <c r="FW570" s="26"/>
      <c r="FX570" s="26"/>
      <c r="FY570" s="26"/>
      <c r="FZ570" s="26"/>
      <c r="GA570" s="26"/>
      <c r="GB570" s="26"/>
      <c r="GC570" s="26"/>
      <c r="GD570" s="26"/>
      <c r="GE570" s="26"/>
      <c r="GF570" s="26"/>
      <c r="GG570" s="26"/>
      <c r="GH570" s="26"/>
      <c r="GI570" s="26"/>
      <c r="GJ570" s="26"/>
      <c r="GK570" s="26"/>
      <c r="GL570" s="26"/>
      <c r="GM570" s="26"/>
      <c r="GN570" s="26"/>
      <c r="GO570" s="26"/>
      <c r="GP570" s="26"/>
      <c r="GQ570" s="26"/>
      <c r="GR570" s="26"/>
      <c r="GS570" s="26"/>
      <c r="GT570" s="26"/>
      <c r="GU570" s="26"/>
      <c r="GV570" s="26"/>
      <c r="GW570" s="26"/>
      <c r="GX570" s="26"/>
      <c r="GY570" s="26"/>
      <c r="GZ570" s="26"/>
      <c r="HA570" s="26"/>
      <c r="HB570" s="26"/>
      <c r="HC570" s="26"/>
      <c r="HD570" s="26"/>
      <c r="HE570" s="26"/>
      <c r="HF570" s="26"/>
      <c r="HG570" s="26"/>
      <c r="HH570" s="26"/>
      <c r="HI570" s="26"/>
      <c r="HJ570" s="26"/>
      <c r="HK570" s="26"/>
      <c r="HL570" s="26"/>
      <c r="HM570" s="26"/>
      <c r="HN570" s="26"/>
      <c r="HO570" s="26"/>
      <c r="HP570" s="26"/>
      <c r="HQ570" s="26"/>
      <c r="HR570" s="26"/>
      <c r="HS570" s="26"/>
      <c r="HT570" s="26"/>
      <c r="HU570" s="26"/>
      <c r="HV570" s="26"/>
      <c r="HW570" s="26"/>
      <c r="HX570" s="26"/>
      <c r="HY570" s="26"/>
      <c r="HZ570" s="26"/>
      <c r="IA570" s="26"/>
      <c r="IB570" s="26"/>
      <c r="IC570" s="26"/>
      <c r="ID570" s="26"/>
      <c r="IE570" s="26"/>
      <c r="IF570" s="26"/>
      <c r="IG570" s="26"/>
      <c r="IH570" s="26"/>
      <c r="II570" s="26"/>
      <c r="IJ570" s="26"/>
      <c r="IK570" s="26"/>
      <c r="IL570" s="26"/>
      <c r="IM570" s="26"/>
      <c r="IN570" s="26"/>
      <c r="IO570" s="26"/>
      <c r="IP570" s="26"/>
      <c r="IQ570" s="26"/>
      <c r="IR570" s="26"/>
      <c r="IS570" s="26"/>
      <c r="IT570" s="26"/>
      <c r="IU570" s="26"/>
      <c r="IV570" s="26"/>
    </row>
    <row r="571" spans="1:256" ht="12.75" customHeight="1" x14ac:dyDescent="0.25">
      <c r="A571" s="26"/>
      <c r="B571" s="26"/>
      <c r="C571" s="296"/>
      <c r="D571" s="363"/>
      <c r="E571" s="364"/>
      <c r="F571" s="364"/>
      <c r="G571" s="364"/>
      <c r="H571" s="364"/>
      <c r="I571" s="364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6"/>
      <c r="AB571" s="26"/>
      <c r="AC571" s="26"/>
      <c r="AD571" s="26"/>
      <c r="AE571" s="26"/>
      <c r="AF571" s="26"/>
      <c r="AG571" s="26"/>
      <c r="AH571" s="26"/>
      <c r="AI571" s="26"/>
      <c r="AJ571" s="26"/>
      <c r="AK571" s="26"/>
      <c r="AL571" s="26"/>
      <c r="AM571" s="26"/>
      <c r="AN571" s="26"/>
      <c r="AO571" s="26"/>
      <c r="AP571" s="26"/>
      <c r="AQ571" s="26"/>
      <c r="AR571" s="26"/>
      <c r="AS571" s="26"/>
      <c r="AT571" s="26"/>
      <c r="AU571" s="26"/>
      <c r="AV571" s="26"/>
      <c r="AW571" s="26"/>
      <c r="AX571" s="26"/>
      <c r="AY571" s="26"/>
      <c r="AZ571" s="26"/>
      <c r="BA571" s="26"/>
      <c r="BB571" s="26"/>
      <c r="BC571" s="26"/>
      <c r="BD571" s="26"/>
      <c r="BE571" s="26"/>
      <c r="BF571" s="26"/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  <c r="DE571" s="26"/>
      <c r="DF571" s="26"/>
      <c r="DG571" s="26"/>
      <c r="DH571" s="26"/>
      <c r="DI571" s="26"/>
      <c r="DJ571" s="26"/>
      <c r="DK571" s="26"/>
      <c r="DL571" s="26"/>
      <c r="DM571" s="26"/>
      <c r="DN571" s="26"/>
      <c r="DO571" s="26"/>
      <c r="DP571" s="26"/>
      <c r="DQ571" s="26"/>
      <c r="DR571" s="26"/>
      <c r="DS571" s="26"/>
      <c r="DT571" s="26"/>
      <c r="DU571" s="26"/>
      <c r="DV571" s="26"/>
      <c r="DW571" s="26"/>
      <c r="DX571" s="26"/>
      <c r="DY571" s="26"/>
      <c r="DZ571" s="26"/>
      <c r="EA571" s="26"/>
      <c r="EB571" s="26"/>
      <c r="EC571" s="26"/>
      <c r="ED571" s="26"/>
      <c r="EE571" s="26"/>
      <c r="EF571" s="26"/>
      <c r="EG571" s="26"/>
      <c r="EH571" s="26"/>
      <c r="EI571" s="26"/>
      <c r="EJ571" s="26"/>
      <c r="EK571" s="26"/>
      <c r="EL571" s="26"/>
      <c r="EM571" s="26"/>
      <c r="EN571" s="26"/>
      <c r="EO571" s="26"/>
      <c r="EP571" s="26"/>
      <c r="EQ571" s="26"/>
      <c r="ER571" s="26"/>
      <c r="ES571" s="26"/>
      <c r="ET571" s="26"/>
      <c r="EU571" s="26"/>
      <c r="EV571" s="26"/>
      <c r="EW571" s="26"/>
      <c r="EX571" s="26"/>
      <c r="EY571" s="26"/>
      <c r="EZ571" s="26"/>
      <c r="FA571" s="26"/>
      <c r="FB571" s="26"/>
      <c r="FC571" s="26"/>
      <c r="FD571" s="26"/>
      <c r="FE571" s="26"/>
      <c r="FF571" s="26"/>
      <c r="FG571" s="26"/>
      <c r="FH571" s="26"/>
      <c r="FI571" s="26"/>
      <c r="FJ571" s="26"/>
      <c r="FK571" s="26"/>
      <c r="FL571" s="26"/>
      <c r="FM571" s="26"/>
      <c r="FN571" s="26"/>
      <c r="FO571" s="26"/>
      <c r="FP571" s="26"/>
      <c r="FQ571" s="26"/>
      <c r="FR571" s="26"/>
      <c r="FS571" s="26"/>
      <c r="FT571" s="26"/>
      <c r="FU571" s="26"/>
      <c r="FV571" s="26"/>
      <c r="FW571" s="26"/>
      <c r="FX571" s="26"/>
      <c r="FY571" s="26"/>
      <c r="FZ571" s="26"/>
      <c r="GA571" s="26"/>
      <c r="GB571" s="26"/>
      <c r="GC571" s="26"/>
      <c r="GD571" s="26"/>
      <c r="GE571" s="26"/>
      <c r="GF571" s="26"/>
      <c r="GG571" s="26"/>
      <c r="GH571" s="26"/>
      <c r="GI571" s="26"/>
      <c r="GJ571" s="26"/>
      <c r="GK571" s="26"/>
      <c r="GL571" s="26"/>
      <c r="GM571" s="26"/>
      <c r="GN571" s="26"/>
      <c r="GO571" s="26"/>
      <c r="GP571" s="26"/>
      <c r="GQ571" s="26"/>
      <c r="GR571" s="26"/>
      <c r="GS571" s="26"/>
      <c r="GT571" s="26"/>
      <c r="GU571" s="26"/>
      <c r="GV571" s="26"/>
      <c r="GW571" s="26"/>
      <c r="GX571" s="26"/>
      <c r="GY571" s="26"/>
      <c r="GZ571" s="26"/>
      <c r="HA571" s="26"/>
      <c r="HB571" s="26"/>
      <c r="HC571" s="26"/>
      <c r="HD571" s="26"/>
      <c r="HE571" s="26"/>
      <c r="HF571" s="26"/>
      <c r="HG571" s="26"/>
      <c r="HH571" s="26"/>
      <c r="HI571" s="26"/>
      <c r="HJ571" s="26"/>
      <c r="HK571" s="26"/>
      <c r="HL571" s="26"/>
      <c r="HM571" s="26"/>
      <c r="HN571" s="26"/>
      <c r="HO571" s="26"/>
      <c r="HP571" s="26"/>
      <c r="HQ571" s="26"/>
      <c r="HR571" s="26"/>
      <c r="HS571" s="26"/>
      <c r="HT571" s="26"/>
      <c r="HU571" s="26"/>
      <c r="HV571" s="26"/>
      <c r="HW571" s="26"/>
      <c r="HX571" s="26"/>
      <c r="HY571" s="26"/>
      <c r="HZ571" s="26"/>
      <c r="IA571" s="26"/>
      <c r="IB571" s="26"/>
      <c r="IC571" s="26"/>
      <c r="ID571" s="26"/>
      <c r="IE571" s="26"/>
      <c r="IF571" s="26"/>
      <c r="IG571" s="26"/>
      <c r="IH571" s="26"/>
      <c r="II571" s="26"/>
      <c r="IJ571" s="26"/>
      <c r="IK571" s="26"/>
      <c r="IL571" s="26"/>
      <c r="IM571" s="26"/>
      <c r="IN571" s="26"/>
      <c r="IO571" s="26"/>
      <c r="IP571" s="26"/>
      <c r="IQ571" s="26"/>
      <c r="IR571" s="26"/>
      <c r="IS571" s="26"/>
      <c r="IT571" s="26"/>
      <c r="IU571" s="26"/>
      <c r="IV571" s="26"/>
    </row>
    <row r="572" spans="1:256" ht="12.75" customHeight="1" x14ac:dyDescent="0.25">
      <c r="A572" s="26"/>
      <c r="B572" s="26"/>
      <c r="C572" s="296"/>
      <c r="D572" s="363"/>
      <c r="E572" s="364"/>
      <c r="F572" s="364"/>
      <c r="G572" s="364"/>
      <c r="H572" s="364"/>
      <c r="I572" s="364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6"/>
      <c r="AB572" s="26"/>
      <c r="AC572" s="26"/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  <c r="DE572" s="26"/>
      <c r="DF572" s="26"/>
      <c r="DG572" s="26"/>
      <c r="DH572" s="26"/>
      <c r="DI572" s="26"/>
      <c r="DJ572" s="26"/>
      <c r="DK572" s="26"/>
      <c r="DL572" s="26"/>
      <c r="DM572" s="26"/>
      <c r="DN572" s="26"/>
      <c r="DO572" s="26"/>
      <c r="DP572" s="26"/>
      <c r="DQ572" s="26"/>
      <c r="DR572" s="26"/>
      <c r="DS572" s="26"/>
      <c r="DT572" s="26"/>
      <c r="DU572" s="26"/>
      <c r="DV572" s="26"/>
      <c r="DW572" s="26"/>
      <c r="DX572" s="26"/>
      <c r="DY572" s="26"/>
      <c r="DZ572" s="26"/>
      <c r="EA572" s="26"/>
      <c r="EB572" s="26"/>
      <c r="EC572" s="26"/>
      <c r="ED572" s="26"/>
      <c r="EE572" s="26"/>
      <c r="EF572" s="26"/>
      <c r="EG572" s="26"/>
      <c r="EH572" s="26"/>
      <c r="EI572" s="26"/>
      <c r="EJ572" s="26"/>
      <c r="EK572" s="26"/>
      <c r="EL572" s="26"/>
      <c r="EM572" s="26"/>
      <c r="EN572" s="26"/>
      <c r="EO572" s="26"/>
      <c r="EP572" s="26"/>
      <c r="EQ572" s="26"/>
      <c r="ER572" s="26"/>
      <c r="ES572" s="26"/>
      <c r="ET572" s="26"/>
      <c r="EU572" s="26"/>
      <c r="EV572" s="26"/>
      <c r="EW572" s="26"/>
      <c r="EX572" s="26"/>
      <c r="EY572" s="26"/>
      <c r="EZ572" s="26"/>
      <c r="FA572" s="26"/>
      <c r="FB572" s="26"/>
      <c r="FC572" s="26"/>
      <c r="FD572" s="26"/>
      <c r="FE572" s="26"/>
      <c r="FF572" s="26"/>
      <c r="FG572" s="26"/>
      <c r="FH572" s="26"/>
      <c r="FI572" s="26"/>
      <c r="FJ572" s="26"/>
      <c r="FK572" s="26"/>
      <c r="FL572" s="26"/>
      <c r="FM572" s="26"/>
      <c r="FN572" s="26"/>
      <c r="FO572" s="26"/>
      <c r="FP572" s="26"/>
      <c r="FQ572" s="26"/>
      <c r="FR572" s="26"/>
      <c r="FS572" s="26"/>
      <c r="FT572" s="26"/>
      <c r="FU572" s="26"/>
      <c r="FV572" s="26"/>
      <c r="FW572" s="26"/>
      <c r="FX572" s="26"/>
      <c r="FY572" s="26"/>
      <c r="FZ572" s="26"/>
      <c r="GA572" s="26"/>
      <c r="GB572" s="26"/>
      <c r="GC572" s="26"/>
      <c r="GD572" s="26"/>
      <c r="GE572" s="26"/>
      <c r="GF572" s="26"/>
      <c r="GG572" s="26"/>
      <c r="GH572" s="26"/>
      <c r="GI572" s="26"/>
      <c r="GJ572" s="26"/>
      <c r="GK572" s="26"/>
      <c r="GL572" s="26"/>
      <c r="GM572" s="26"/>
      <c r="GN572" s="26"/>
      <c r="GO572" s="26"/>
      <c r="GP572" s="26"/>
      <c r="GQ572" s="26"/>
      <c r="GR572" s="26"/>
      <c r="GS572" s="26"/>
      <c r="GT572" s="26"/>
      <c r="GU572" s="26"/>
      <c r="GV572" s="26"/>
      <c r="GW572" s="26"/>
      <c r="GX572" s="26"/>
      <c r="GY572" s="26"/>
      <c r="GZ572" s="26"/>
      <c r="HA572" s="26"/>
      <c r="HB572" s="26"/>
      <c r="HC572" s="26"/>
      <c r="HD572" s="26"/>
      <c r="HE572" s="26"/>
      <c r="HF572" s="26"/>
      <c r="HG572" s="26"/>
      <c r="HH572" s="26"/>
      <c r="HI572" s="26"/>
      <c r="HJ572" s="26"/>
      <c r="HK572" s="26"/>
      <c r="HL572" s="26"/>
      <c r="HM572" s="26"/>
      <c r="HN572" s="26"/>
      <c r="HO572" s="26"/>
      <c r="HP572" s="26"/>
      <c r="HQ572" s="26"/>
      <c r="HR572" s="26"/>
      <c r="HS572" s="26"/>
      <c r="HT572" s="26"/>
      <c r="HU572" s="26"/>
      <c r="HV572" s="26"/>
      <c r="HW572" s="26"/>
      <c r="HX572" s="26"/>
      <c r="HY572" s="26"/>
      <c r="HZ572" s="26"/>
      <c r="IA572" s="26"/>
      <c r="IB572" s="26"/>
      <c r="IC572" s="26"/>
      <c r="ID572" s="26"/>
      <c r="IE572" s="26"/>
      <c r="IF572" s="26"/>
      <c r="IG572" s="26"/>
      <c r="IH572" s="26"/>
      <c r="II572" s="26"/>
      <c r="IJ572" s="26"/>
      <c r="IK572" s="26"/>
      <c r="IL572" s="26"/>
      <c r="IM572" s="26"/>
      <c r="IN572" s="26"/>
      <c r="IO572" s="26"/>
      <c r="IP572" s="26"/>
      <c r="IQ572" s="26"/>
      <c r="IR572" s="26"/>
      <c r="IS572" s="26"/>
      <c r="IT572" s="26"/>
      <c r="IU572" s="26"/>
      <c r="IV572" s="26"/>
    </row>
    <row r="573" spans="1:256" ht="12.75" customHeight="1" x14ac:dyDescent="0.25">
      <c r="A573" s="26"/>
      <c r="B573" s="26"/>
      <c r="C573" s="296"/>
      <c r="D573" s="363"/>
      <c r="E573" s="364"/>
      <c r="F573" s="364"/>
      <c r="G573" s="364"/>
      <c r="H573" s="364"/>
      <c r="I573" s="364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6"/>
      <c r="AB573" s="26"/>
      <c r="AC573" s="26"/>
      <c r="AD573" s="26"/>
      <c r="AE573" s="26"/>
      <c r="AF573" s="26"/>
      <c r="AG573" s="26"/>
      <c r="AH573" s="26"/>
      <c r="AI573" s="26"/>
      <c r="AJ573" s="26"/>
      <c r="AK573" s="26"/>
      <c r="AL573" s="26"/>
      <c r="AM573" s="26"/>
      <c r="AN573" s="26"/>
      <c r="AO573" s="26"/>
      <c r="AP573" s="26"/>
      <c r="AQ573" s="26"/>
      <c r="AR573" s="26"/>
      <c r="AS573" s="26"/>
      <c r="AT573" s="26"/>
      <c r="AU573" s="26"/>
      <c r="AV573" s="26"/>
      <c r="AW573" s="26"/>
      <c r="AX573" s="26"/>
      <c r="AY573" s="26"/>
      <c r="AZ573" s="26"/>
      <c r="BA573" s="26"/>
      <c r="BB573" s="26"/>
      <c r="BC573" s="26"/>
      <c r="BD573" s="26"/>
      <c r="BE573" s="26"/>
      <c r="BF573" s="26"/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  <c r="DE573" s="26"/>
      <c r="DF573" s="26"/>
      <c r="DG573" s="26"/>
      <c r="DH573" s="26"/>
      <c r="DI573" s="26"/>
      <c r="DJ573" s="26"/>
      <c r="DK573" s="26"/>
      <c r="DL573" s="26"/>
      <c r="DM573" s="26"/>
      <c r="DN573" s="26"/>
      <c r="DO573" s="26"/>
      <c r="DP573" s="26"/>
      <c r="DQ573" s="26"/>
      <c r="DR573" s="26"/>
      <c r="DS573" s="26"/>
      <c r="DT573" s="26"/>
      <c r="DU573" s="26"/>
      <c r="DV573" s="26"/>
      <c r="DW573" s="26"/>
      <c r="DX573" s="26"/>
      <c r="DY573" s="26"/>
      <c r="DZ573" s="26"/>
      <c r="EA573" s="26"/>
      <c r="EB573" s="26"/>
      <c r="EC573" s="26"/>
      <c r="ED573" s="26"/>
      <c r="EE573" s="26"/>
      <c r="EF573" s="26"/>
      <c r="EG573" s="26"/>
      <c r="EH573" s="26"/>
      <c r="EI573" s="26"/>
      <c r="EJ573" s="26"/>
      <c r="EK573" s="26"/>
      <c r="EL573" s="26"/>
      <c r="EM573" s="26"/>
      <c r="EN573" s="26"/>
      <c r="EO573" s="26"/>
      <c r="EP573" s="26"/>
      <c r="EQ573" s="26"/>
      <c r="ER573" s="26"/>
      <c r="ES573" s="26"/>
      <c r="ET573" s="26"/>
      <c r="EU573" s="26"/>
      <c r="EV573" s="26"/>
      <c r="EW573" s="26"/>
      <c r="EX573" s="26"/>
      <c r="EY573" s="26"/>
      <c r="EZ573" s="26"/>
      <c r="FA573" s="26"/>
      <c r="FB573" s="26"/>
      <c r="FC573" s="26"/>
      <c r="FD573" s="26"/>
      <c r="FE573" s="26"/>
      <c r="FF573" s="26"/>
      <c r="FG573" s="26"/>
      <c r="FH573" s="26"/>
      <c r="FI573" s="26"/>
      <c r="FJ573" s="26"/>
      <c r="FK573" s="26"/>
      <c r="FL573" s="26"/>
      <c r="FM573" s="26"/>
      <c r="FN573" s="26"/>
      <c r="FO573" s="26"/>
      <c r="FP573" s="26"/>
      <c r="FQ573" s="26"/>
      <c r="FR573" s="26"/>
      <c r="FS573" s="26"/>
      <c r="FT573" s="26"/>
      <c r="FU573" s="26"/>
      <c r="FV573" s="26"/>
      <c r="FW573" s="26"/>
      <c r="FX573" s="26"/>
      <c r="FY573" s="26"/>
      <c r="FZ573" s="26"/>
      <c r="GA573" s="26"/>
      <c r="GB573" s="26"/>
      <c r="GC573" s="26"/>
      <c r="GD573" s="26"/>
      <c r="GE573" s="26"/>
      <c r="GF573" s="26"/>
      <c r="GG573" s="26"/>
      <c r="GH573" s="26"/>
      <c r="GI573" s="26"/>
      <c r="GJ573" s="26"/>
      <c r="GK573" s="26"/>
      <c r="GL573" s="26"/>
      <c r="GM573" s="26"/>
      <c r="GN573" s="26"/>
      <c r="GO573" s="26"/>
      <c r="GP573" s="26"/>
      <c r="GQ573" s="26"/>
      <c r="GR573" s="26"/>
      <c r="GS573" s="26"/>
      <c r="GT573" s="26"/>
      <c r="GU573" s="26"/>
      <c r="GV573" s="26"/>
      <c r="GW573" s="26"/>
      <c r="GX573" s="26"/>
      <c r="GY573" s="26"/>
      <c r="GZ573" s="26"/>
      <c r="HA573" s="26"/>
      <c r="HB573" s="26"/>
      <c r="HC573" s="26"/>
      <c r="HD573" s="26"/>
      <c r="HE573" s="26"/>
      <c r="HF573" s="26"/>
      <c r="HG573" s="26"/>
      <c r="HH573" s="26"/>
      <c r="HI573" s="26"/>
      <c r="HJ573" s="26"/>
      <c r="HK573" s="26"/>
      <c r="HL573" s="26"/>
      <c r="HM573" s="26"/>
      <c r="HN573" s="26"/>
      <c r="HO573" s="26"/>
      <c r="HP573" s="26"/>
      <c r="HQ573" s="26"/>
      <c r="HR573" s="26"/>
      <c r="HS573" s="26"/>
      <c r="HT573" s="26"/>
      <c r="HU573" s="26"/>
      <c r="HV573" s="26"/>
      <c r="HW573" s="26"/>
      <c r="HX573" s="26"/>
      <c r="HY573" s="26"/>
      <c r="HZ573" s="26"/>
      <c r="IA573" s="26"/>
      <c r="IB573" s="26"/>
      <c r="IC573" s="26"/>
      <c r="ID573" s="26"/>
      <c r="IE573" s="26"/>
      <c r="IF573" s="26"/>
      <c r="IG573" s="26"/>
      <c r="IH573" s="26"/>
      <c r="II573" s="26"/>
      <c r="IJ573" s="26"/>
      <c r="IK573" s="26"/>
      <c r="IL573" s="26"/>
      <c r="IM573" s="26"/>
      <c r="IN573" s="26"/>
      <c r="IO573" s="26"/>
      <c r="IP573" s="26"/>
      <c r="IQ573" s="26"/>
      <c r="IR573" s="26"/>
      <c r="IS573" s="26"/>
      <c r="IT573" s="26"/>
      <c r="IU573" s="26"/>
      <c r="IV573" s="26"/>
    </row>
    <row r="574" spans="1:256" ht="12.75" customHeight="1" x14ac:dyDescent="0.25">
      <c r="A574" s="26"/>
      <c r="B574" s="26"/>
      <c r="C574" s="296"/>
      <c r="D574" s="363"/>
      <c r="E574" s="364"/>
      <c r="F574" s="364"/>
      <c r="G574" s="364"/>
      <c r="H574" s="364"/>
      <c r="I574" s="364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6"/>
      <c r="AB574" s="26"/>
      <c r="AC574" s="26"/>
      <c r="AD574" s="26"/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26"/>
      <c r="AP574" s="26"/>
      <c r="AQ574" s="26"/>
      <c r="AR574" s="26"/>
      <c r="AS574" s="26"/>
      <c r="AT574" s="26"/>
      <c r="AU574" s="26"/>
      <c r="AV574" s="26"/>
      <c r="AW574" s="26"/>
      <c r="AX574" s="26"/>
      <c r="AY574" s="26"/>
      <c r="AZ574" s="26"/>
      <c r="BA574" s="26"/>
      <c r="BB574" s="26"/>
      <c r="BC574" s="26"/>
      <c r="BD574" s="26"/>
      <c r="BE574" s="26"/>
      <c r="BF574" s="26"/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  <c r="DE574" s="26"/>
      <c r="DF574" s="26"/>
      <c r="DG574" s="26"/>
      <c r="DH574" s="26"/>
      <c r="DI574" s="26"/>
      <c r="DJ574" s="26"/>
      <c r="DK574" s="26"/>
      <c r="DL574" s="26"/>
      <c r="DM574" s="26"/>
      <c r="DN574" s="26"/>
      <c r="DO574" s="26"/>
      <c r="DP574" s="26"/>
      <c r="DQ574" s="26"/>
      <c r="DR574" s="26"/>
      <c r="DS574" s="26"/>
      <c r="DT574" s="26"/>
      <c r="DU574" s="26"/>
      <c r="DV574" s="26"/>
      <c r="DW574" s="26"/>
      <c r="DX574" s="26"/>
      <c r="DY574" s="26"/>
      <c r="DZ574" s="26"/>
      <c r="EA574" s="26"/>
      <c r="EB574" s="26"/>
      <c r="EC574" s="26"/>
      <c r="ED574" s="26"/>
      <c r="EE574" s="26"/>
      <c r="EF574" s="26"/>
      <c r="EG574" s="26"/>
      <c r="EH574" s="26"/>
      <c r="EI574" s="26"/>
      <c r="EJ574" s="26"/>
      <c r="EK574" s="26"/>
      <c r="EL574" s="26"/>
      <c r="EM574" s="26"/>
      <c r="EN574" s="26"/>
      <c r="EO574" s="26"/>
      <c r="EP574" s="26"/>
      <c r="EQ574" s="26"/>
      <c r="ER574" s="26"/>
      <c r="ES574" s="26"/>
      <c r="ET574" s="26"/>
      <c r="EU574" s="26"/>
      <c r="EV574" s="26"/>
      <c r="EW574" s="26"/>
      <c r="EX574" s="26"/>
      <c r="EY574" s="26"/>
      <c r="EZ574" s="26"/>
      <c r="FA574" s="26"/>
      <c r="FB574" s="26"/>
      <c r="FC574" s="26"/>
      <c r="FD574" s="26"/>
      <c r="FE574" s="26"/>
      <c r="FF574" s="26"/>
      <c r="FG574" s="26"/>
      <c r="FH574" s="26"/>
      <c r="FI574" s="26"/>
      <c r="FJ574" s="26"/>
      <c r="FK574" s="26"/>
      <c r="FL574" s="26"/>
      <c r="FM574" s="26"/>
      <c r="FN574" s="26"/>
      <c r="FO574" s="26"/>
      <c r="FP574" s="26"/>
      <c r="FQ574" s="26"/>
      <c r="FR574" s="26"/>
      <c r="FS574" s="26"/>
      <c r="FT574" s="26"/>
      <c r="FU574" s="26"/>
      <c r="FV574" s="26"/>
      <c r="FW574" s="26"/>
      <c r="FX574" s="26"/>
      <c r="FY574" s="26"/>
      <c r="FZ574" s="26"/>
      <c r="GA574" s="26"/>
      <c r="GB574" s="26"/>
      <c r="GC574" s="26"/>
      <c r="GD574" s="26"/>
      <c r="GE574" s="26"/>
      <c r="GF574" s="26"/>
      <c r="GG574" s="26"/>
      <c r="GH574" s="26"/>
      <c r="GI574" s="26"/>
      <c r="GJ574" s="26"/>
      <c r="GK574" s="26"/>
      <c r="GL574" s="26"/>
      <c r="GM574" s="26"/>
      <c r="GN574" s="26"/>
      <c r="GO574" s="26"/>
      <c r="GP574" s="26"/>
      <c r="GQ574" s="26"/>
      <c r="GR574" s="26"/>
      <c r="GS574" s="26"/>
      <c r="GT574" s="26"/>
      <c r="GU574" s="26"/>
      <c r="GV574" s="26"/>
      <c r="GW574" s="26"/>
      <c r="GX574" s="26"/>
      <c r="GY574" s="26"/>
      <c r="GZ574" s="26"/>
      <c r="HA574" s="26"/>
      <c r="HB574" s="26"/>
      <c r="HC574" s="26"/>
      <c r="HD574" s="26"/>
      <c r="HE574" s="26"/>
      <c r="HF574" s="26"/>
      <c r="HG574" s="26"/>
      <c r="HH574" s="26"/>
      <c r="HI574" s="26"/>
      <c r="HJ574" s="26"/>
      <c r="HK574" s="26"/>
      <c r="HL574" s="26"/>
      <c r="HM574" s="26"/>
      <c r="HN574" s="26"/>
      <c r="HO574" s="26"/>
      <c r="HP574" s="26"/>
      <c r="HQ574" s="26"/>
      <c r="HR574" s="26"/>
      <c r="HS574" s="26"/>
      <c r="HT574" s="26"/>
      <c r="HU574" s="26"/>
      <c r="HV574" s="26"/>
      <c r="HW574" s="26"/>
      <c r="HX574" s="26"/>
      <c r="HY574" s="26"/>
      <c r="HZ574" s="26"/>
      <c r="IA574" s="26"/>
      <c r="IB574" s="26"/>
      <c r="IC574" s="26"/>
      <c r="ID574" s="26"/>
      <c r="IE574" s="26"/>
      <c r="IF574" s="26"/>
      <c r="IG574" s="26"/>
      <c r="IH574" s="26"/>
      <c r="II574" s="26"/>
      <c r="IJ574" s="26"/>
      <c r="IK574" s="26"/>
      <c r="IL574" s="26"/>
      <c r="IM574" s="26"/>
      <c r="IN574" s="26"/>
      <c r="IO574" s="26"/>
      <c r="IP574" s="26"/>
      <c r="IQ574" s="26"/>
      <c r="IR574" s="26"/>
      <c r="IS574" s="26"/>
      <c r="IT574" s="26"/>
      <c r="IU574" s="26"/>
      <c r="IV574" s="26"/>
    </row>
    <row r="575" spans="1:256" ht="12.75" customHeight="1" x14ac:dyDescent="0.25">
      <c r="A575" s="26"/>
      <c r="B575" s="26"/>
      <c r="C575" s="296"/>
      <c r="D575" s="363"/>
      <c r="E575" s="364"/>
      <c r="F575" s="364"/>
      <c r="G575" s="364"/>
      <c r="H575" s="364"/>
      <c r="I575" s="364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6"/>
      <c r="AB575" s="26"/>
      <c r="AC575" s="26"/>
      <c r="AD575" s="26"/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26"/>
      <c r="AP575" s="26"/>
      <c r="AQ575" s="26"/>
      <c r="AR575" s="26"/>
      <c r="AS575" s="26"/>
      <c r="AT575" s="26"/>
      <c r="AU575" s="26"/>
      <c r="AV575" s="26"/>
      <c r="AW575" s="26"/>
      <c r="AX575" s="26"/>
      <c r="AY575" s="26"/>
      <c r="AZ575" s="26"/>
      <c r="BA575" s="26"/>
      <c r="BB575" s="26"/>
      <c r="BC575" s="26"/>
      <c r="BD575" s="26"/>
      <c r="BE575" s="26"/>
      <c r="BF575" s="26"/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  <c r="DE575" s="26"/>
      <c r="DF575" s="26"/>
      <c r="DG575" s="26"/>
      <c r="DH575" s="26"/>
      <c r="DI575" s="26"/>
      <c r="DJ575" s="26"/>
      <c r="DK575" s="26"/>
      <c r="DL575" s="26"/>
      <c r="DM575" s="26"/>
      <c r="DN575" s="26"/>
      <c r="DO575" s="26"/>
      <c r="DP575" s="26"/>
      <c r="DQ575" s="26"/>
      <c r="DR575" s="26"/>
      <c r="DS575" s="26"/>
      <c r="DT575" s="26"/>
      <c r="DU575" s="26"/>
      <c r="DV575" s="26"/>
      <c r="DW575" s="26"/>
      <c r="DX575" s="26"/>
      <c r="DY575" s="26"/>
      <c r="DZ575" s="26"/>
      <c r="EA575" s="26"/>
      <c r="EB575" s="26"/>
      <c r="EC575" s="26"/>
      <c r="ED575" s="26"/>
      <c r="EE575" s="26"/>
      <c r="EF575" s="26"/>
      <c r="EG575" s="26"/>
      <c r="EH575" s="26"/>
      <c r="EI575" s="26"/>
      <c r="EJ575" s="26"/>
      <c r="EK575" s="26"/>
      <c r="EL575" s="26"/>
      <c r="EM575" s="26"/>
      <c r="EN575" s="26"/>
      <c r="EO575" s="26"/>
      <c r="EP575" s="26"/>
      <c r="EQ575" s="26"/>
      <c r="ER575" s="26"/>
      <c r="ES575" s="26"/>
      <c r="ET575" s="26"/>
      <c r="EU575" s="26"/>
      <c r="EV575" s="26"/>
      <c r="EW575" s="26"/>
      <c r="EX575" s="26"/>
      <c r="EY575" s="26"/>
      <c r="EZ575" s="26"/>
      <c r="FA575" s="26"/>
      <c r="FB575" s="26"/>
      <c r="FC575" s="26"/>
      <c r="FD575" s="26"/>
      <c r="FE575" s="26"/>
      <c r="FF575" s="26"/>
      <c r="FG575" s="26"/>
      <c r="FH575" s="26"/>
      <c r="FI575" s="26"/>
      <c r="FJ575" s="26"/>
      <c r="FK575" s="26"/>
      <c r="FL575" s="26"/>
      <c r="FM575" s="26"/>
      <c r="FN575" s="26"/>
      <c r="FO575" s="26"/>
      <c r="FP575" s="26"/>
      <c r="FQ575" s="26"/>
      <c r="FR575" s="26"/>
      <c r="FS575" s="26"/>
      <c r="FT575" s="26"/>
      <c r="FU575" s="26"/>
      <c r="FV575" s="26"/>
      <c r="FW575" s="26"/>
      <c r="FX575" s="26"/>
      <c r="FY575" s="26"/>
      <c r="FZ575" s="26"/>
      <c r="GA575" s="26"/>
      <c r="GB575" s="26"/>
      <c r="GC575" s="26"/>
      <c r="GD575" s="26"/>
      <c r="GE575" s="26"/>
      <c r="GF575" s="26"/>
      <c r="GG575" s="26"/>
      <c r="GH575" s="26"/>
      <c r="GI575" s="26"/>
      <c r="GJ575" s="26"/>
      <c r="GK575" s="26"/>
      <c r="GL575" s="26"/>
      <c r="GM575" s="26"/>
      <c r="GN575" s="26"/>
      <c r="GO575" s="26"/>
      <c r="GP575" s="26"/>
      <c r="GQ575" s="26"/>
      <c r="GR575" s="26"/>
      <c r="GS575" s="26"/>
      <c r="GT575" s="26"/>
      <c r="GU575" s="26"/>
      <c r="GV575" s="26"/>
      <c r="GW575" s="26"/>
      <c r="GX575" s="26"/>
      <c r="GY575" s="26"/>
      <c r="GZ575" s="26"/>
      <c r="HA575" s="26"/>
      <c r="HB575" s="26"/>
      <c r="HC575" s="26"/>
      <c r="HD575" s="26"/>
      <c r="HE575" s="26"/>
      <c r="HF575" s="26"/>
      <c r="HG575" s="26"/>
      <c r="HH575" s="26"/>
      <c r="HI575" s="26"/>
      <c r="HJ575" s="26"/>
      <c r="HK575" s="26"/>
      <c r="HL575" s="26"/>
      <c r="HM575" s="26"/>
      <c r="HN575" s="26"/>
      <c r="HO575" s="26"/>
      <c r="HP575" s="26"/>
      <c r="HQ575" s="26"/>
      <c r="HR575" s="26"/>
      <c r="HS575" s="26"/>
      <c r="HT575" s="26"/>
      <c r="HU575" s="26"/>
      <c r="HV575" s="26"/>
      <c r="HW575" s="26"/>
      <c r="HX575" s="26"/>
      <c r="HY575" s="26"/>
      <c r="HZ575" s="26"/>
      <c r="IA575" s="26"/>
      <c r="IB575" s="26"/>
      <c r="IC575" s="26"/>
      <c r="ID575" s="26"/>
      <c r="IE575" s="26"/>
      <c r="IF575" s="26"/>
      <c r="IG575" s="26"/>
      <c r="IH575" s="26"/>
      <c r="II575" s="26"/>
      <c r="IJ575" s="26"/>
      <c r="IK575" s="26"/>
      <c r="IL575" s="26"/>
      <c r="IM575" s="26"/>
      <c r="IN575" s="26"/>
      <c r="IO575" s="26"/>
      <c r="IP575" s="26"/>
      <c r="IQ575" s="26"/>
      <c r="IR575" s="26"/>
      <c r="IS575" s="26"/>
      <c r="IT575" s="26"/>
      <c r="IU575" s="26"/>
      <c r="IV575" s="26"/>
    </row>
    <row r="576" spans="1:256" ht="12.75" customHeight="1" x14ac:dyDescent="0.25">
      <c r="A576" s="26"/>
      <c r="B576" s="26"/>
      <c r="C576" s="296"/>
      <c r="D576" s="363"/>
      <c r="E576" s="364"/>
      <c r="F576" s="364"/>
      <c r="G576" s="364"/>
      <c r="H576" s="364"/>
      <c r="I576" s="364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6"/>
      <c r="AB576" s="26"/>
      <c r="AC576" s="26"/>
      <c r="AD576" s="26"/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6"/>
      <c r="AP576" s="26"/>
      <c r="AQ576" s="26"/>
      <c r="AR576" s="26"/>
      <c r="AS576" s="26"/>
      <c r="AT576" s="26"/>
      <c r="AU576" s="26"/>
      <c r="AV576" s="26"/>
      <c r="AW576" s="26"/>
      <c r="AX576" s="26"/>
      <c r="AY576" s="26"/>
      <c r="AZ576" s="26"/>
      <c r="BA576" s="26"/>
      <c r="BB576" s="26"/>
      <c r="BC576" s="26"/>
      <c r="BD576" s="26"/>
      <c r="BE576" s="26"/>
      <c r="BF576" s="26"/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  <c r="DE576" s="26"/>
      <c r="DF576" s="26"/>
      <c r="DG576" s="26"/>
      <c r="DH576" s="26"/>
      <c r="DI576" s="26"/>
      <c r="DJ576" s="26"/>
      <c r="DK576" s="26"/>
      <c r="DL576" s="26"/>
      <c r="DM576" s="26"/>
      <c r="DN576" s="26"/>
      <c r="DO576" s="26"/>
      <c r="DP576" s="26"/>
      <c r="DQ576" s="26"/>
      <c r="DR576" s="26"/>
      <c r="DS576" s="26"/>
      <c r="DT576" s="26"/>
      <c r="DU576" s="26"/>
      <c r="DV576" s="26"/>
      <c r="DW576" s="26"/>
      <c r="DX576" s="26"/>
      <c r="DY576" s="26"/>
      <c r="DZ576" s="26"/>
      <c r="EA576" s="26"/>
      <c r="EB576" s="26"/>
      <c r="EC576" s="26"/>
      <c r="ED576" s="26"/>
      <c r="EE576" s="26"/>
      <c r="EF576" s="26"/>
      <c r="EG576" s="26"/>
      <c r="EH576" s="26"/>
      <c r="EI576" s="26"/>
      <c r="EJ576" s="26"/>
      <c r="EK576" s="26"/>
      <c r="EL576" s="26"/>
      <c r="EM576" s="26"/>
      <c r="EN576" s="26"/>
      <c r="EO576" s="26"/>
      <c r="EP576" s="26"/>
      <c r="EQ576" s="26"/>
      <c r="ER576" s="26"/>
      <c r="ES576" s="26"/>
      <c r="ET576" s="26"/>
      <c r="EU576" s="26"/>
      <c r="EV576" s="26"/>
      <c r="EW576" s="26"/>
      <c r="EX576" s="26"/>
      <c r="EY576" s="26"/>
      <c r="EZ576" s="26"/>
      <c r="FA576" s="26"/>
      <c r="FB576" s="26"/>
      <c r="FC576" s="26"/>
      <c r="FD576" s="26"/>
      <c r="FE576" s="26"/>
      <c r="FF576" s="26"/>
      <c r="FG576" s="26"/>
      <c r="FH576" s="26"/>
      <c r="FI576" s="26"/>
      <c r="FJ576" s="26"/>
      <c r="FK576" s="26"/>
      <c r="FL576" s="26"/>
      <c r="FM576" s="26"/>
      <c r="FN576" s="26"/>
      <c r="FO576" s="26"/>
      <c r="FP576" s="26"/>
      <c r="FQ576" s="26"/>
      <c r="FR576" s="26"/>
      <c r="FS576" s="26"/>
      <c r="FT576" s="26"/>
      <c r="FU576" s="26"/>
      <c r="FV576" s="26"/>
      <c r="FW576" s="26"/>
      <c r="FX576" s="26"/>
      <c r="FY576" s="26"/>
      <c r="FZ576" s="26"/>
      <c r="GA576" s="26"/>
      <c r="GB576" s="26"/>
      <c r="GC576" s="26"/>
      <c r="GD576" s="26"/>
      <c r="GE576" s="26"/>
      <c r="GF576" s="26"/>
      <c r="GG576" s="26"/>
      <c r="GH576" s="26"/>
      <c r="GI576" s="26"/>
      <c r="GJ576" s="26"/>
      <c r="GK576" s="26"/>
      <c r="GL576" s="26"/>
      <c r="GM576" s="26"/>
      <c r="GN576" s="26"/>
      <c r="GO576" s="26"/>
      <c r="GP576" s="26"/>
      <c r="GQ576" s="26"/>
      <c r="GR576" s="26"/>
      <c r="GS576" s="26"/>
      <c r="GT576" s="26"/>
      <c r="GU576" s="26"/>
      <c r="GV576" s="26"/>
      <c r="GW576" s="26"/>
      <c r="GX576" s="26"/>
      <c r="GY576" s="26"/>
      <c r="GZ576" s="26"/>
      <c r="HA576" s="26"/>
      <c r="HB576" s="26"/>
      <c r="HC576" s="26"/>
      <c r="HD576" s="26"/>
      <c r="HE576" s="26"/>
      <c r="HF576" s="26"/>
      <c r="HG576" s="26"/>
      <c r="HH576" s="26"/>
      <c r="HI576" s="26"/>
      <c r="HJ576" s="26"/>
      <c r="HK576" s="26"/>
      <c r="HL576" s="26"/>
      <c r="HM576" s="26"/>
      <c r="HN576" s="26"/>
      <c r="HO576" s="26"/>
      <c r="HP576" s="26"/>
      <c r="HQ576" s="26"/>
      <c r="HR576" s="26"/>
      <c r="HS576" s="26"/>
      <c r="HT576" s="26"/>
      <c r="HU576" s="26"/>
      <c r="HV576" s="26"/>
      <c r="HW576" s="26"/>
      <c r="HX576" s="26"/>
      <c r="HY576" s="26"/>
      <c r="HZ576" s="26"/>
      <c r="IA576" s="26"/>
      <c r="IB576" s="26"/>
      <c r="IC576" s="26"/>
      <c r="ID576" s="26"/>
      <c r="IE576" s="26"/>
      <c r="IF576" s="26"/>
      <c r="IG576" s="26"/>
      <c r="IH576" s="26"/>
      <c r="II576" s="26"/>
      <c r="IJ576" s="26"/>
      <c r="IK576" s="26"/>
      <c r="IL576" s="26"/>
      <c r="IM576" s="26"/>
      <c r="IN576" s="26"/>
      <c r="IO576" s="26"/>
      <c r="IP576" s="26"/>
      <c r="IQ576" s="26"/>
      <c r="IR576" s="26"/>
      <c r="IS576" s="26"/>
      <c r="IT576" s="26"/>
      <c r="IU576" s="26"/>
      <c r="IV576" s="26"/>
    </row>
    <row r="577" spans="1:256" ht="12.75" customHeight="1" x14ac:dyDescent="0.25">
      <c r="A577" s="26"/>
      <c r="B577" s="26"/>
      <c r="C577" s="296"/>
      <c r="D577" s="363"/>
      <c r="E577" s="364"/>
      <c r="F577" s="364"/>
      <c r="G577" s="364"/>
      <c r="H577" s="364"/>
      <c r="I577" s="364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6"/>
      <c r="AP577" s="26"/>
      <c r="AQ577" s="26"/>
      <c r="AR577" s="26"/>
      <c r="AS577" s="26"/>
      <c r="AT577" s="26"/>
      <c r="AU577" s="26"/>
      <c r="AV577" s="26"/>
      <c r="AW577" s="26"/>
      <c r="AX577" s="26"/>
      <c r="AY577" s="26"/>
      <c r="AZ577" s="26"/>
      <c r="BA577" s="26"/>
      <c r="BB577" s="26"/>
      <c r="BC577" s="26"/>
      <c r="BD577" s="26"/>
      <c r="BE577" s="26"/>
      <c r="BF577" s="26"/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  <c r="DE577" s="26"/>
      <c r="DF577" s="26"/>
      <c r="DG577" s="26"/>
      <c r="DH577" s="26"/>
      <c r="DI577" s="26"/>
      <c r="DJ577" s="26"/>
      <c r="DK577" s="26"/>
      <c r="DL577" s="26"/>
      <c r="DM577" s="26"/>
      <c r="DN577" s="26"/>
      <c r="DO577" s="26"/>
      <c r="DP577" s="26"/>
      <c r="DQ577" s="26"/>
      <c r="DR577" s="26"/>
      <c r="DS577" s="26"/>
      <c r="DT577" s="26"/>
      <c r="DU577" s="26"/>
      <c r="DV577" s="26"/>
      <c r="DW577" s="26"/>
      <c r="DX577" s="26"/>
      <c r="DY577" s="26"/>
      <c r="DZ577" s="26"/>
      <c r="EA577" s="26"/>
      <c r="EB577" s="26"/>
      <c r="EC577" s="26"/>
      <c r="ED577" s="26"/>
      <c r="EE577" s="26"/>
      <c r="EF577" s="26"/>
      <c r="EG577" s="26"/>
      <c r="EH577" s="26"/>
      <c r="EI577" s="26"/>
      <c r="EJ577" s="26"/>
      <c r="EK577" s="26"/>
      <c r="EL577" s="26"/>
      <c r="EM577" s="26"/>
      <c r="EN577" s="26"/>
      <c r="EO577" s="26"/>
      <c r="EP577" s="26"/>
      <c r="EQ577" s="26"/>
      <c r="ER577" s="26"/>
      <c r="ES577" s="26"/>
      <c r="ET577" s="26"/>
      <c r="EU577" s="26"/>
      <c r="EV577" s="26"/>
      <c r="EW577" s="26"/>
      <c r="EX577" s="26"/>
      <c r="EY577" s="26"/>
      <c r="EZ577" s="26"/>
      <c r="FA577" s="26"/>
      <c r="FB577" s="26"/>
      <c r="FC577" s="26"/>
      <c r="FD577" s="26"/>
      <c r="FE577" s="26"/>
      <c r="FF577" s="26"/>
      <c r="FG577" s="26"/>
      <c r="FH577" s="26"/>
      <c r="FI577" s="26"/>
      <c r="FJ577" s="26"/>
      <c r="FK577" s="26"/>
      <c r="FL577" s="26"/>
      <c r="FM577" s="26"/>
      <c r="FN577" s="26"/>
      <c r="FO577" s="26"/>
      <c r="FP577" s="26"/>
      <c r="FQ577" s="26"/>
      <c r="FR577" s="26"/>
      <c r="FS577" s="26"/>
      <c r="FT577" s="26"/>
      <c r="FU577" s="26"/>
      <c r="FV577" s="26"/>
      <c r="FW577" s="26"/>
      <c r="FX577" s="26"/>
      <c r="FY577" s="26"/>
      <c r="FZ577" s="26"/>
      <c r="GA577" s="26"/>
      <c r="GB577" s="26"/>
      <c r="GC577" s="26"/>
      <c r="GD577" s="26"/>
      <c r="GE577" s="26"/>
      <c r="GF577" s="26"/>
      <c r="GG577" s="26"/>
      <c r="GH577" s="26"/>
      <c r="GI577" s="26"/>
      <c r="GJ577" s="26"/>
      <c r="GK577" s="26"/>
      <c r="GL577" s="26"/>
      <c r="GM577" s="26"/>
      <c r="GN577" s="26"/>
      <c r="GO577" s="26"/>
      <c r="GP577" s="26"/>
      <c r="GQ577" s="26"/>
      <c r="GR577" s="26"/>
      <c r="GS577" s="26"/>
      <c r="GT577" s="26"/>
      <c r="GU577" s="26"/>
      <c r="GV577" s="26"/>
      <c r="GW577" s="26"/>
      <c r="GX577" s="26"/>
      <c r="GY577" s="26"/>
      <c r="GZ577" s="26"/>
      <c r="HA577" s="26"/>
      <c r="HB577" s="26"/>
      <c r="HC577" s="26"/>
      <c r="HD577" s="26"/>
      <c r="HE577" s="26"/>
      <c r="HF577" s="26"/>
      <c r="HG577" s="26"/>
      <c r="HH577" s="26"/>
      <c r="HI577" s="26"/>
      <c r="HJ577" s="26"/>
      <c r="HK577" s="26"/>
      <c r="HL577" s="26"/>
      <c r="HM577" s="26"/>
      <c r="HN577" s="26"/>
      <c r="HO577" s="26"/>
      <c r="HP577" s="26"/>
      <c r="HQ577" s="26"/>
      <c r="HR577" s="26"/>
      <c r="HS577" s="26"/>
      <c r="HT577" s="26"/>
      <c r="HU577" s="26"/>
      <c r="HV577" s="26"/>
      <c r="HW577" s="26"/>
      <c r="HX577" s="26"/>
      <c r="HY577" s="26"/>
      <c r="HZ577" s="26"/>
      <c r="IA577" s="26"/>
      <c r="IB577" s="26"/>
      <c r="IC577" s="26"/>
      <c r="ID577" s="26"/>
      <c r="IE577" s="26"/>
      <c r="IF577" s="26"/>
      <c r="IG577" s="26"/>
      <c r="IH577" s="26"/>
      <c r="II577" s="26"/>
      <c r="IJ577" s="26"/>
      <c r="IK577" s="26"/>
      <c r="IL577" s="26"/>
      <c r="IM577" s="26"/>
      <c r="IN577" s="26"/>
      <c r="IO577" s="26"/>
      <c r="IP577" s="26"/>
      <c r="IQ577" s="26"/>
      <c r="IR577" s="26"/>
      <c r="IS577" s="26"/>
      <c r="IT577" s="26"/>
      <c r="IU577" s="26"/>
      <c r="IV577" s="26"/>
    </row>
    <row r="578" spans="1:256" ht="12.75" customHeight="1" x14ac:dyDescent="0.25">
      <c r="A578" s="26"/>
      <c r="B578" s="26"/>
      <c r="C578" s="296"/>
      <c r="D578" s="363"/>
      <c r="E578" s="364"/>
      <c r="F578" s="364"/>
      <c r="G578" s="364"/>
      <c r="H578" s="364"/>
      <c r="I578" s="364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6"/>
      <c r="AB578" s="26"/>
      <c r="AC578" s="26"/>
      <c r="AD578" s="26"/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  <c r="AO578" s="26"/>
      <c r="AP578" s="26"/>
      <c r="AQ578" s="26"/>
      <c r="AR578" s="26"/>
      <c r="AS578" s="26"/>
      <c r="AT578" s="26"/>
      <c r="AU578" s="26"/>
      <c r="AV578" s="26"/>
      <c r="AW578" s="26"/>
      <c r="AX578" s="26"/>
      <c r="AY578" s="26"/>
      <c r="AZ578" s="26"/>
      <c r="BA578" s="26"/>
      <c r="BB578" s="26"/>
      <c r="BC578" s="26"/>
      <c r="BD578" s="26"/>
      <c r="BE578" s="26"/>
      <c r="BF578" s="26"/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  <c r="DE578" s="26"/>
      <c r="DF578" s="26"/>
      <c r="DG578" s="26"/>
      <c r="DH578" s="26"/>
      <c r="DI578" s="26"/>
      <c r="DJ578" s="26"/>
      <c r="DK578" s="26"/>
      <c r="DL578" s="26"/>
      <c r="DM578" s="26"/>
      <c r="DN578" s="26"/>
      <c r="DO578" s="26"/>
      <c r="DP578" s="26"/>
      <c r="DQ578" s="26"/>
      <c r="DR578" s="26"/>
      <c r="DS578" s="26"/>
      <c r="DT578" s="26"/>
      <c r="DU578" s="26"/>
      <c r="DV578" s="26"/>
      <c r="DW578" s="26"/>
      <c r="DX578" s="26"/>
      <c r="DY578" s="26"/>
      <c r="DZ578" s="26"/>
      <c r="EA578" s="26"/>
      <c r="EB578" s="26"/>
      <c r="EC578" s="26"/>
      <c r="ED578" s="26"/>
      <c r="EE578" s="26"/>
      <c r="EF578" s="26"/>
      <c r="EG578" s="26"/>
      <c r="EH578" s="26"/>
      <c r="EI578" s="26"/>
      <c r="EJ578" s="26"/>
      <c r="EK578" s="26"/>
      <c r="EL578" s="26"/>
      <c r="EM578" s="26"/>
      <c r="EN578" s="26"/>
      <c r="EO578" s="26"/>
      <c r="EP578" s="26"/>
      <c r="EQ578" s="26"/>
      <c r="ER578" s="26"/>
      <c r="ES578" s="26"/>
      <c r="ET578" s="26"/>
      <c r="EU578" s="26"/>
      <c r="EV578" s="26"/>
      <c r="EW578" s="26"/>
      <c r="EX578" s="26"/>
      <c r="EY578" s="26"/>
      <c r="EZ578" s="26"/>
      <c r="FA578" s="26"/>
      <c r="FB578" s="26"/>
      <c r="FC578" s="26"/>
      <c r="FD578" s="26"/>
      <c r="FE578" s="26"/>
      <c r="FF578" s="26"/>
      <c r="FG578" s="26"/>
      <c r="FH578" s="26"/>
      <c r="FI578" s="26"/>
      <c r="FJ578" s="26"/>
      <c r="FK578" s="26"/>
      <c r="FL578" s="26"/>
      <c r="FM578" s="26"/>
      <c r="FN578" s="26"/>
      <c r="FO578" s="26"/>
      <c r="FP578" s="26"/>
      <c r="FQ578" s="26"/>
      <c r="FR578" s="26"/>
      <c r="FS578" s="26"/>
      <c r="FT578" s="26"/>
      <c r="FU578" s="26"/>
      <c r="FV578" s="26"/>
      <c r="FW578" s="26"/>
      <c r="FX578" s="26"/>
      <c r="FY578" s="26"/>
      <c r="FZ578" s="26"/>
      <c r="GA578" s="26"/>
      <c r="GB578" s="26"/>
      <c r="GC578" s="26"/>
      <c r="GD578" s="26"/>
      <c r="GE578" s="26"/>
      <c r="GF578" s="26"/>
      <c r="GG578" s="26"/>
      <c r="GH578" s="26"/>
      <c r="GI578" s="26"/>
      <c r="GJ578" s="26"/>
      <c r="GK578" s="26"/>
      <c r="GL578" s="26"/>
      <c r="GM578" s="26"/>
      <c r="GN578" s="26"/>
      <c r="GO578" s="26"/>
      <c r="GP578" s="26"/>
      <c r="GQ578" s="26"/>
      <c r="GR578" s="26"/>
      <c r="GS578" s="26"/>
      <c r="GT578" s="26"/>
      <c r="GU578" s="26"/>
      <c r="GV578" s="26"/>
      <c r="GW578" s="26"/>
      <c r="GX578" s="26"/>
      <c r="GY578" s="26"/>
      <c r="GZ578" s="26"/>
      <c r="HA578" s="26"/>
      <c r="HB578" s="26"/>
      <c r="HC578" s="26"/>
      <c r="HD578" s="26"/>
      <c r="HE578" s="26"/>
      <c r="HF578" s="26"/>
      <c r="HG578" s="26"/>
      <c r="HH578" s="26"/>
      <c r="HI578" s="26"/>
      <c r="HJ578" s="26"/>
      <c r="HK578" s="26"/>
      <c r="HL578" s="26"/>
      <c r="HM578" s="26"/>
      <c r="HN578" s="26"/>
      <c r="HO578" s="26"/>
      <c r="HP578" s="26"/>
      <c r="HQ578" s="26"/>
      <c r="HR578" s="26"/>
      <c r="HS578" s="26"/>
      <c r="HT578" s="26"/>
      <c r="HU578" s="26"/>
      <c r="HV578" s="26"/>
      <c r="HW578" s="26"/>
      <c r="HX578" s="26"/>
      <c r="HY578" s="26"/>
      <c r="HZ578" s="26"/>
      <c r="IA578" s="26"/>
      <c r="IB578" s="26"/>
      <c r="IC578" s="26"/>
      <c r="ID578" s="26"/>
      <c r="IE578" s="26"/>
      <c r="IF578" s="26"/>
      <c r="IG578" s="26"/>
      <c r="IH578" s="26"/>
      <c r="II578" s="26"/>
      <c r="IJ578" s="26"/>
      <c r="IK578" s="26"/>
      <c r="IL578" s="26"/>
      <c r="IM578" s="26"/>
      <c r="IN578" s="26"/>
      <c r="IO578" s="26"/>
      <c r="IP578" s="26"/>
      <c r="IQ578" s="26"/>
      <c r="IR578" s="26"/>
      <c r="IS578" s="26"/>
      <c r="IT578" s="26"/>
      <c r="IU578" s="26"/>
      <c r="IV578" s="26"/>
    </row>
    <row r="579" spans="1:256" ht="12.75" customHeight="1" x14ac:dyDescent="0.25">
      <c r="A579" s="26"/>
      <c r="B579" s="26"/>
      <c r="C579" s="296"/>
      <c r="D579" s="363"/>
      <c r="E579" s="364"/>
      <c r="F579" s="364"/>
      <c r="G579" s="364"/>
      <c r="H579" s="364"/>
      <c r="I579" s="364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6"/>
      <c r="AP579" s="26"/>
      <c r="AQ579" s="26"/>
      <c r="AR579" s="26"/>
      <c r="AS579" s="26"/>
      <c r="AT579" s="26"/>
      <c r="AU579" s="26"/>
      <c r="AV579" s="26"/>
      <c r="AW579" s="26"/>
      <c r="AX579" s="26"/>
      <c r="AY579" s="26"/>
      <c r="AZ579" s="26"/>
      <c r="BA579" s="26"/>
      <c r="BB579" s="26"/>
      <c r="BC579" s="26"/>
      <c r="BD579" s="26"/>
      <c r="BE579" s="26"/>
      <c r="BF579" s="26"/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  <c r="DE579" s="26"/>
      <c r="DF579" s="26"/>
      <c r="DG579" s="26"/>
      <c r="DH579" s="26"/>
      <c r="DI579" s="26"/>
      <c r="DJ579" s="26"/>
      <c r="DK579" s="26"/>
      <c r="DL579" s="26"/>
      <c r="DM579" s="26"/>
      <c r="DN579" s="26"/>
      <c r="DO579" s="26"/>
      <c r="DP579" s="26"/>
      <c r="DQ579" s="26"/>
      <c r="DR579" s="26"/>
      <c r="DS579" s="26"/>
      <c r="DT579" s="26"/>
      <c r="DU579" s="26"/>
      <c r="DV579" s="26"/>
      <c r="DW579" s="26"/>
      <c r="DX579" s="26"/>
      <c r="DY579" s="26"/>
      <c r="DZ579" s="26"/>
      <c r="EA579" s="26"/>
      <c r="EB579" s="26"/>
      <c r="EC579" s="26"/>
      <c r="ED579" s="26"/>
      <c r="EE579" s="26"/>
      <c r="EF579" s="26"/>
      <c r="EG579" s="26"/>
      <c r="EH579" s="26"/>
      <c r="EI579" s="26"/>
      <c r="EJ579" s="26"/>
      <c r="EK579" s="26"/>
      <c r="EL579" s="26"/>
      <c r="EM579" s="26"/>
      <c r="EN579" s="26"/>
      <c r="EO579" s="26"/>
      <c r="EP579" s="26"/>
      <c r="EQ579" s="26"/>
      <c r="ER579" s="26"/>
      <c r="ES579" s="26"/>
      <c r="ET579" s="26"/>
      <c r="EU579" s="26"/>
      <c r="EV579" s="26"/>
      <c r="EW579" s="26"/>
      <c r="EX579" s="26"/>
      <c r="EY579" s="26"/>
      <c r="EZ579" s="26"/>
      <c r="FA579" s="26"/>
      <c r="FB579" s="26"/>
      <c r="FC579" s="26"/>
      <c r="FD579" s="26"/>
      <c r="FE579" s="26"/>
      <c r="FF579" s="26"/>
      <c r="FG579" s="26"/>
      <c r="FH579" s="26"/>
      <c r="FI579" s="26"/>
      <c r="FJ579" s="26"/>
      <c r="FK579" s="26"/>
      <c r="FL579" s="26"/>
      <c r="FM579" s="26"/>
      <c r="FN579" s="26"/>
      <c r="FO579" s="26"/>
      <c r="FP579" s="26"/>
      <c r="FQ579" s="26"/>
      <c r="FR579" s="26"/>
      <c r="FS579" s="26"/>
      <c r="FT579" s="26"/>
      <c r="FU579" s="26"/>
      <c r="FV579" s="26"/>
      <c r="FW579" s="26"/>
      <c r="FX579" s="26"/>
      <c r="FY579" s="26"/>
      <c r="FZ579" s="26"/>
      <c r="GA579" s="26"/>
      <c r="GB579" s="26"/>
      <c r="GC579" s="26"/>
      <c r="GD579" s="26"/>
      <c r="GE579" s="26"/>
      <c r="GF579" s="26"/>
      <c r="GG579" s="26"/>
      <c r="GH579" s="26"/>
      <c r="GI579" s="26"/>
      <c r="GJ579" s="26"/>
      <c r="GK579" s="26"/>
      <c r="GL579" s="26"/>
      <c r="GM579" s="26"/>
      <c r="GN579" s="26"/>
      <c r="GO579" s="26"/>
      <c r="GP579" s="26"/>
      <c r="GQ579" s="26"/>
      <c r="GR579" s="26"/>
      <c r="GS579" s="26"/>
      <c r="GT579" s="26"/>
      <c r="GU579" s="26"/>
      <c r="GV579" s="26"/>
      <c r="GW579" s="26"/>
      <c r="GX579" s="26"/>
      <c r="GY579" s="26"/>
      <c r="GZ579" s="26"/>
      <c r="HA579" s="26"/>
      <c r="HB579" s="26"/>
      <c r="HC579" s="26"/>
      <c r="HD579" s="26"/>
      <c r="HE579" s="26"/>
      <c r="HF579" s="26"/>
      <c r="HG579" s="26"/>
      <c r="HH579" s="26"/>
      <c r="HI579" s="26"/>
      <c r="HJ579" s="26"/>
      <c r="HK579" s="26"/>
      <c r="HL579" s="26"/>
      <c r="HM579" s="26"/>
      <c r="HN579" s="26"/>
      <c r="HO579" s="26"/>
      <c r="HP579" s="26"/>
      <c r="HQ579" s="26"/>
      <c r="HR579" s="26"/>
      <c r="HS579" s="26"/>
      <c r="HT579" s="26"/>
      <c r="HU579" s="26"/>
      <c r="HV579" s="26"/>
      <c r="HW579" s="26"/>
      <c r="HX579" s="26"/>
      <c r="HY579" s="26"/>
      <c r="HZ579" s="26"/>
      <c r="IA579" s="26"/>
      <c r="IB579" s="26"/>
      <c r="IC579" s="26"/>
      <c r="ID579" s="26"/>
      <c r="IE579" s="26"/>
      <c r="IF579" s="26"/>
      <c r="IG579" s="26"/>
      <c r="IH579" s="26"/>
      <c r="II579" s="26"/>
      <c r="IJ579" s="26"/>
      <c r="IK579" s="26"/>
      <c r="IL579" s="26"/>
      <c r="IM579" s="26"/>
      <c r="IN579" s="26"/>
      <c r="IO579" s="26"/>
      <c r="IP579" s="26"/>
      <c r="IQ579" s="26"/>
      <c r="IR579" s="26"/>
      <c r="IS579" s="26"/>
      <c r="IT579" s="26"/>
      <c r="IU579" s="26"/>
      <c r="IV579" s="26"/>
    </row>
    <row r="580" spans="1:256" ht="12.75" customHeight="1" x14ac:dyDescent="0.25">
      <c r="A580" s="26"/>
      <c r="B580" s="26"/>
      <c r="C580" s="296"/>
      <c r="D580" s="363"/>
      <c r="E580" s="364"/>
      <c r="F580" s="364"/>
      <c r="G580" s="364"/>
      <c r="H580" s="364"/>
      <c r="I580" s="364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6"/>
      <c r="AB580" s="26"/>
      <c r="AC580" s="26"/>
      <c r="AD580" s="26"/>
      <c r="AE580" s="26"/>
      <c r="AF580" s="26"/>
      <c r="AG580" s="26"/>
      <c r="AH580" s="26"/>
      <c r="AI580" s="26"/>
      <c r="AJ580" s="26"/>
      <c r="AK580" s="26"/>
      <c r="AL580" s="26"/>
      <c r="AM580" s="26"/>
      <c r="AN580" s="26"/>
      <c r="AO580" s="26"/>
      <c r="AP580" s="26"/>
      <c r="AQ580" s="26"/>
      <c r="AR580" s="26"/>
      <c r="AS580" s="26"/>
      <c r="AT580" s="26"/>
      <c r="AU580" s="26"/>
      <c r="AV580" s="26"/>
      <c r="AW580" s="26"/>
      <c r="AX580" s="26"/>
      <c r="AY580" s="26"/>
      <c r="AZ580" s="26"/>
      <c r="BA580" s="26"/>
      <c r="BB580" s="26"/>
      <c r="BC580" s="26"/>
      <c r="BD580" s="26"/>
      <c r="BE580" s="26"/>
      <c r="BF580" s="26"/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  <c r="DE580" s="26"/>
      <c r="DF580" s="26"/>
      <c r="DG580" s="26"/>
      <c r="DH580" s="26"/>
      <c r="DI580" s="26"/>
      <c r="DJ580" s="26"/>
      <c r="DK580" s="26"/>
      <c r="DL580" s="26"/>
      <c r="DM580" s="26"/>
      <c r="DN580" s="26"/>
      <c r="DO580" s="26"/>
      <c r="DP580" s="26"/>
      <c r="DQ580" s="26"/>
      <c r="DR580" s="26"/>
      <c r="DS580" s="26"/>
      <c r="DT580" s="26"/>
      <c r="DU580" s="26"/>
      <c r="DV580" s="26"/>
      <c r="DW580" s="26"/>
      <c r="DX580" s="26"/>
      <c r="DY580" s="26"/>
      <c r="DZ580" s="26"/>
      <c r="EA580" s="26"/>
      <c r="EB580" s="26"/>
      <c r="EC580" s="26"/>
      <c r="ED580" s="26"/>
      <c r="EE580" s="26"/>
      <c r="EF580" s="26"/>
      <c r="EG580" s="26"/>
      <c r="EH580" s="26"/>
      <c r="EI580" s="26"/>
      <c r="EJ580" s="26"/>
      <c r="EK580" s="26"/>
      <c r="EL580" s="26"/>
      <c r="EM580" s="26"/>
      <c r="EN580" s="26"/>
      <c r="EO580" s="26"/>
      <c r="EP580" s="26"/>
      <c r="EQ580" s="26"/>
      <c r="ER580" s="26"/>
      <c r="ES580" s="26"/>
      <c r="ET580" s="26"/>
      <c r="EU580" s="26"/>
      <c r="EV580" s="26"/>
      <c r="EW580" s="26"/>
      <c r="EX580" s="26"/>
      <c r="EY580" s="26"/>
      <c r="EZ580" s="26"/>
      <c r="FA580" s="26"/>
      <c r="FB580" s="26"/>
      <c r="FC580" s="26"/>
      <c r="FD580" s="26"/>
      <c r="FE580" s="26"/>
      <c r="FF580" s="26"/>
      <c r="FG580" s="26"/>
      <c r="FH580" s="26"/>
      <c r="FI580" s="26"/>
      <c r="FJ580" s="26"/>
      <c r="FK580" s="26"/>
      <c r="FL580" s="26"/>
      <c r="FM580" s="26"/>
      <c r="FN580" s="26"/>
      <c r="FO580" s="26"/>
      <c r="FP580" s="26"/>
      <c r="FQ580" s="26"/>
      <c r="FR580" s="26"/>
      <c r="FS580" s="26"/>
      <c r="FT580" s="26"/>
      <c r="FU580" s="26"/>
      <c r="FV580" s="26"/>
      <c r="FW580" s="26"/>
      <c r="FX580" s="26"/>
      <c r="FY580" s="26"/>
      <c r="FZ580" s="26"/>
      <c r="GA580" s="26"/>
      <c r="GB580" s="26"/>
      <c r="GC580" s="26"/>
      <c r="GD580" s="26"/>
      <c r="GE580" s="26"/>
      <c r="GF580" s="26"/>
      <c r="GG580" s="26"/>
      <c r="GH580" s="26"/>
      <c r="GI580" s="26"/>
      <c r="GJ580" s="26"/>
      <c r="GK580" s="26"/>
      <c r="GL580" s="26"/>
      <c r="GM580" s="26"/>
      <c r="GN580" s="26"/>
      <c r="GO580" s="26"/>
      <c r="GP580" s="26"/>
      <c r="GQ580" s="26"/>
      <c r="GR580" s="26"/>
      <c r="GS580" s="26"/>
      <c r="GT580" s="26"/>
      <c r="GU580" s="26"/>
      <c r="GV580" s="26"/>
      <c r="GW580" s="26"/>
      <c r="GX580" s="26"/>
      <c r="GY580" s="26"/>
      <c r="GZ580" s="26"/>
      <c r="HA580" s="26"/>
      <c r="HB580" s="26"/>
      <c r="HC580" s="26"/>
      <c r="HD580" s="26"/>
      <c r="HE580" s="26"/>
      <c r="HF580" s="26"/>
      <c r="HG580" s="26"/>
      <c r="HH580" s="26"/>
      <c r="HI580" s="26"/>
      <c r="HJ580" s="26"/>
      <c r="HK580" s="26"/>
      <c r="HL580" s="26"/>
      <c r="HM580" s="26"/>
      <c r="HN580" s="26"/>
      <c r="HO580" s="26"/>
      <c r="HP580" s="26"/>
      <c r="HQ580" s="26"/>
      <c r="HR580" s="26"/>
      <c r="HS580" s="26"/>
      <c r="HT580" s="26"/>
      <c r="HU580" s="26"/>
      <c r="HV580" s="26"/>
      <c r="HW580" s="26"/>
      <c r="HX580" s="26"/>
      <c r="HY580" s="26"/>
      <c r="HZ580" s="26"/>
      <c r="IA580" s="26"/>
      <c r="IB580" s="26"/>
      <c r="IC580" s="26"/>
      <c r="ID580" s="26"/>
      <c r="IE580" s="26"/>
      <c r="IF580" s="26"/>
      <c r="IG580" s="26"/>
      <c r="IH580" s="26"/>
      <c r="II580" s="26"/>
      <c r="IJ580" s="26"/>
      <c r="IK580" s="26"/>
      <c r="IL580" s="26"/>
      <c r="IM580" s="26"/>
      <c r="IN580" s="26"/>
      <c r="IO580" s="26"/>
      <c r="IP580" s="26"/>
      <c r="IQ580" s="26"/>
      <c r="IR580" s="26"/>
      <c r="IS580" s="26"/>
      <c r="IT580" s="26"/>
      <c r="IU580" s="26"/>
      <c r="IV580" s="26"/>
    </row>
    <row r="581" spans="1:256" ht="12.75" customHeight="1" x14ac:dyDescent="0.25">
      <c r="A581" s="26"/>
      <c r="B581" s="26"/>
      <c r="C581" s="296"/>
      <c r="D581" s="363"/>
      <c r="E581" s="364"/>
      <c r="F581" s="364"/>
      <c r="G581" s="364"/>
      <c r="H581" s="364"/>
      <c r="I581" s="364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6"/>
      <c r="AB581" s="26"/>
      <c r="AC581" s="26"/>
      <c r="AD581" s="26"/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6"/>
      <c r="AP581" s="26"/>
      <c r="AQ581" s="26"/>
      <c r="AR581" s="26"/>
      <c r="AS581" s="26"/>
      <c r="AT581" s="26"/>
      <c r="AU581" s="26"/>
      <c r="AV581" s="26"/>
      <c r="AW581" s="26"/>
      <c r="AX581" s="26"/>
      <c r="AY581" s="26"/>
      <c r="AZ581" s="26"/>
      <c r="BA581" s="26"/>
      <c r="BB581" s="26"/>
      <c r="BC581" s="26"/>
      <c r="BD581" s="26"/>
      <c r="BE581" s="26"/>
      <c r="BF581" s="26"/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  <c r="DE581" s="26"/>
      <c r="DF581" s="26"/>
      <c r="DG581" s="26"/>
      <c r="DH581" s="26"/>
      <c r="DI581" s="26"/>
      <c r="DJ581" s="26"/>
      <c r="DK581" s="26"/>
      <c r="DL581" s="26"/>
      <c r="DM581" s="26"/>
      <c r="DN581" s="26"/>
      <c r="DO581" s="26"/>
      <c r="DP581" s="26"/>
      <c r="DQ581" s="26"/>
      <c r="DR581" s="26"/>
      <c r="DS581" s="26"/>
      <c r="DT581" s="26"/>
      <c r="DU581" s="26"/>
      <c r="DV581" s="26"/>
      <c r="DW581" s="26"/>
      <c r="DX581" s="26"/>
      <c r="DY581" s="26"/>
      <c r="DZ581" s="26"/>
      <c r="EA581" s="26"/>
      <c r="EB581" s="26"/>
      <c r="EC581" s="26"/>
      <c r="ED581" s="26"/>
      <c r="EE581" s="26"/>
      <c r="EF581" s="26"/>
      <c r="EG581" s="26"/>
      <c r="EH581" s="26"/>
      <c r="EI581" s="26"/>
      <c r="EJ581" s="26"/>
      <c r="EK581" s="26"/>
      <c r="EL581" s="26"/>
      <c r="EM581" s="26"/>
      <c r="EN581" s="26"/>
      <c r="EO581" s="26"/>
      <c r="EP581" s="26"/>
      <c r="EQ581" s="26"/>
      <c r="ER581" s="26"/>
      <c r="ES581" s="26"/>
      <c r="ET581" s="26"/>
      <c r="EU581" s="26"/>
      <c r="EV581" s="26"/>
      <c r="EW581" s="26"/>
      <c r="EX581" s="26"/>
      <c r="EY581" s="26"/>
      <c r="EZ581" s="26"/>
      <c r="FA581" s="26"/>
      <c r="FB581" s="26"/>
      <c r="FC581" s="26"/>
      <c r="FD581" s="26"/>
      <c r="FE581" s="26"/>
      <c r="FF581" s="26"/>
      <c r="FG581" s="26"/>
      <c r="FH581" s="26"/>
      <c r="FI581" s="26"/>
      <c r="FJ581" s="26"/>
      <c r="FK581" s="26"/>
      <c r="FL581" s="26"/>
      <c r="FM581" s="26"/>
      <c r="FN581" s="26"/>
      <c r="FO581" s="26"/>
      <c r="FP581" s="26"/>
      <c r="FQ581" s="26"/>
      <c r="FR581" s="26"/>
      <c r="FS581" s="26"/>
      <c r="FT581" s="26"/>
      <c r="FU581" s="26"/>
      <c r="FV581" s="26"/>
      <c r="FW581" s="26"/>
      <c r="FX581" s="26"/>
      <c r="FY581" s="26"/>
      <c r="FZ581" s="26"/>
      <c r="GA581" s="26"/>
      <c r="GB581" s="26"/>
      <c r="GC581" s="26"/>
      <c r="GD581" s="26"/>
      <c r="GE581" s="26"/>
      <c r="GF581" s="26"/>
      <c r="GG581" s="26"/>
      <c r="GH581" s="26"/>
      <c r="GI581" s="26"/>
      <c r="GJ581" s="26"/>
      <c r="GK581" s="26"/>
      <c r="GL581" s="26"/>
      <c r="GM581" s="26"/>
      <c r="GN581" s="26"/>
      <c r="GO581" s="26"/>
      <c r="GP581" s="26"/>
      <c r="GQ581" s="26"/>
      <c r="GR581" s="26"/>
      <c r="GS581" s="26"/>
      <c r="GT581" s="26"/>
      <c r="GU581" s="26"/>
      <c r="GV581" s="26"/>
      <c r="GW581" s="26"/>
      <c r="GX581" s="26"/>
      <c r="GY581" s="26"/>
      <c r="GZ581" s="26"/>
      <c r="HA581" s="26"/>
      <c r="HB581" s="26"/>
      <c r="HC581" s="26"/>
      <c r="HD581" s="26"/>
      <c r="HE581" s="26"/>
      <c r="HF581" s="26"/>
      <c r="HG581" s="26"/>
      <c r="HH581" s="26"/>
      <c r="HI581" s="26"/>
      <c r="HJ581" s="26"/>
      <c r="HK581" s="26"/>
      <c r="HL581" s="26"/>
      <c r="HM581" s="26"/>
      <c r="HN581" s="26"/>
      <c r="HO581" s="26"/>
      <c r="HP581" s="26"/>
      <c r="HQ581" s="26"/>
      <c r="HR581" s="26"/>
      <c r="HS581" s="26"/>
      <c r="HT581" s="26"/>
      <c r="HU581" s="26"/>
      <c r="HV581" s="26"/>
      <c r="HW581" s="26"/>
      <c r="HX581" s="26"/>
      <c r="HY581" s="26"/>
      <c r="HZ581" s="26"/>
      <c r="IA581" s="26"/>
      <c r="IB581" s="26"/>
      <c r="IC581" s="26"/>
      <c r="ID581" s="26"/>
      <c r="IE581" s="26"/>
      <c r="IF581" s="26"/>
      <c r="IG581" s="26"/>
      <c r="IH581" s="26"/>
      <c r="II581" s="26"/>
      <c r="IJ581" s="26"/>
      <c r="IK581" s="26"/>
      <c r="IL581" s="26"/>
      <c r="IM581" s="26"/>
      <c r="IN581" s="26"/>
      <c r="IO581" s="26"/>
      <c r="IP581" s="26"/>
      <c r="IQ581" s="26"/>
      <c r="IR581" s="26"/>
      <c r="IS581" s="26"/>
      <c r="IT581" s="26"/>
      <c r="IU581" s="26"/>
      <c r="IV581" s="26"/>
    </row>
    <row r="582" spans="1:256" ht="12.75" customHeight="1" x14ac:dyDescent="0.25">
      <c r="A582" s="26"/>
      <c r="B582" s="26"/>
      <c r="C582" s="296"/>
      <c r="D582" s="363"/>
      <c r="E582" s="364"/>
      <c r="F582" s="364"/>
      <c r="G582" s="364"/>
      <c r="H582" s="364"/>
      <c r="I582" s="364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6"/>
      <c r="AB582" s="26"/>
      <c r="AC582" s="26"/>
      <c r="AD582" s="26"/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6"/>
      <c r="AP582" s="26"/>
      <c r="AQ582" s="26"/>
      <c r="AR582" s="26"/>
      <c r="AS582" s="26"/>
      <c r="AT582" s="26"/>
      <c r="AU582" s="26"/>
      <c r="AV582" s="26"/>
      <c r="AW582" s="26"/>
      <c r="AX582" s="26"/>
      <c r="AY582" s="26"/>
      <c r="AZ582" s="26"/>
      <c r="BA582" s="26"/>
      <c r="BB582" s="26"/>
      <c r="BC582" s="26"/>
      <c r="BD582" s="26"/>
      <c r="BE582" s="26"/>
      <c r="BF582" s="26"/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  <c r="DE582" s="26"/>
      <c r="DF582" s="26"/>
      <c r="DG582" s="26"/>
      <c r="DH582" s="26"/>
      <c r="DI582" s="26"/>
      <c r="DJ582" s="26"/>
      <c r="DK582" s="26"/>
      <c r="DL582" s="26"/>
      <c r="DM582" s="26"/>
      <c r="DN582" s="26"/>
      <c r="DO582" s="26"/>
      <c r="DP582" s="26"/>
      <c r="DQ582" s="26"/>
      <c r="DR582" s="26"/>
      <c r="DS582" s="26"/>
      <c r="DT582" s="26"/>
      <c r="DU582" s="26"/>
      <c r="DV582" s="26"/>
      <c r="DW582" s="26"/>
      <c r="DX582" s="26"/>
      <c r="DY582" s="26"/>
      <c r="DZ582" s="26"/>
      <c r="EA582" s="26"/>
      <c r="EB582" s="26"/>
      <c r="EC582" s="26"/>
      <c r="ED582" s="26"/>
      <c r="EE582" s="26"/>
      <c r="EF582" s="26"/>
      <c r="EG582" s="26"/>
      <c r="EH582" s="26"/>
      <c r="EI582" s="26"/>
      <c r="EJ582" s="26"/>
      <c r="EK582" s="26"/>
      <c r="EL582" s="26"/>
      <c r="EM582" s="26"/>
      <c r="EN582" s="26"/>
      <c r="EO582" s="26"/>
      <c r="EP582" s="26"/>
      <c r="EQ582" s="26"/>
      <c r="ER582" s="26"/>
      <c r="ES582" s="26"/>
      <c r="ET582" s="26"/>
      <c r="EU582" s="26"/>
      <c r="EV582" s="26"/>
      <c r="EW582" s="26"/>
      <c r="EX582" s="26"/>
      <c r="EY582" s="26"/>
      <c r="EZ582" s="26"/>
      <c r="FA582" s="26"/>
      <c r="FB582" s="26"/>
      <c r="FC582" s="26"/>
      <c r="FD582" s="26"/>
      <c r="FE582" s="26"/>
      <c r="FF582" s="26"/>
      <c r="FG582" s="26"/>
      <c r="FH582" s="26"/>
      <c r="FI582" s="26"/>
      <c r="FJ582" s="26"/>
      <c r="FK582" s="26"/>
      <c r="FL582" s="26"/>
      <c r="FM582" s="26"/>
      <c r="FN582" s="26"/>
      <c r="FO582" s="26"/>
      <c r="FP582" s="26"/>
      <c r="FQ582" s="26"/>
      <c r="FR582" s="26"/>
      <c r="FS582" s="26"/>
      <c r="FT582" s="26"/>
      <c r="FU582" s="26"/>
      <c r="FV582" s="26"/>
      <c r="FW582" s="26"/>
      <c r="FX582" s="26"/>
      <c r="FY582" s="26"/>
      <c r="FZ582" s="26"/>
      <c r="GA582" s="26"/>
      <c r="GB582" s="26"/>
      <c r="GC582" s="26"/>
      <c r="GD582" s="26"/>
      <c r="GE582" s="26"/>
      <c r="GF582" s="26"/>
      <c r="GG582" s="26"/>
      <c r="GH582" s="26"/>
      <c r="GI582" s="26"/>
      <c r="GJ582" s="26"/>
      <c r="GK582" s="26"/>
      <c r="GL582" s="26"/>
      <c r="GM582" s="26"/>
      <c r="GN582" s="26"/>
      <c r="GO582" s="26"/>
      <c r="GP582" s="26"/>
      <c r="GQ582" s="26"/>
      <c r="GR582" s="26"/>
      <c r="GS582" s="26"/>
      <c r="GT582" s="26"/>
      <c r="GU582" s="26"/>
      <c r="GV582" s="26"/>
      <c r="GW582" s="26"/>
      <c r="GX582" s="26"/>
      <c r="GY582" s="26"/>
      <c r="GZ582" s="26"/>
      <c r="HA582" s="26"/>
      <c r="HB582" s="26"/>
      <c r="HC582" s="26"/>
      <c r="HD582" s="26"/>
      <c r="HE582" s="26"/>
      <c r="HF582" s="26"/>
      <c r="HG582" s="26"/>
      <c r="HH582" s="26"/>
      <c r="HI582" s="26"/>
      <c r="HJ582" s="26"/>
      <c r="HK582" s="26"/>
      <c r="HL582" s="26"/>
      <c r="HM582" s="26"/>
      <c r="HN582" s="26"/>
      <c r="HO582" s="26"/>
      <c r="HP582" s="26"/>
      <c r="HQ582" s="26"/>
      <c r="HR582" s="26"/>
      <c r="HS582" s="26"/>
      <c r="HT582" s="26"/>
      <c r="HU582" s="26"/>
      <c r="HV582" s="26"/>
      <c r="HW582" s="26"/>
      <c r="HX582" s="26"/>
      <c r="HY582" s="26"/>
      <c r="HZ582" s="26"/>
      <c r="IA582" s="26"/>
      <c r="IB582" s="26"/>
      <c r="IC582" s="26"/>
      <c r="ID582" s="26"/>
      <c r="IE582" s="26"/>
      <c r="IF582" s="26"/>
      <c r="IG582" s="26"/>
      <c r="IH582" s="26"/>
      <c r="II582" s="26"/>
      <c r="IJ582" s="26"/>
      <c r="IK582" s="26"/>
      <c r="IL582" s="26"/>
      <c r="IM582" s="26"/>
      <c r="IN582" s="26"/>
      <c r="IO582" s="26"/>
      <c r="IP582" s="26"/>
      <c r="IQ582" s="26"/>
      <c r="IR582" s="26"/>
      <c r="IS582" s="26"/>
      <c r="IT582" s="26"/>
      <c r="IU582" s="26"/>
      <c r="IV582" s="26"/>
    </row>
    <row r="583" spans="1:256" ht="12.75" customHeight="1" x14ac:dyDescent="0.25">
      <c r="A583" s="26"/>
      <c r="B583" s="26"/>
      <c r="C583" s="296"/>
      <c r="D583" s="363"/>
      <c r="E583" s="364"/>
      <c r="F583" s="364"/>
      <c r="G583" s="364"/>
      <c r="H583" s="364"/>
      <c r="I583" s="364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6"/>
      <c r="AB583" s="26"/>
      <c r="AC583" s="26"/>
      <c r="AD583" s="26"/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6"/>
      <c r="AP583" s="26"/>
      <c r="AQ583" s="26"/>
      <c r="AR583" s="26"/>
      <c r="AS583" s="26"/>
      <c r="AT583" s="26"/>
      <c r="AU583" s="26"/>
      <c r="AV583" s="26"/>
      <c r="AW583" s="26"/>
      <c r="AX583" s="26"/>
      <c r="AY583" s="26"/>
      <c r="AZ583" s="26"/>
      <c r="BA583" s="26"/>
      <c r="BB583" s="26"/>
      <c r="BC583" s="26"/>
      <c r="BD583" s="26"/>
      <c r="BE583" s="26"/>
      <c r="BF583" s="26"/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  <c r="DE583" s="26"/>
      <c r="DF583" s="26"/>
      <c r="DG583" s="26"/>
      <c r="DH583" s="26"/>
      <c r="DI583" s="26"/>
      <c r="DJ583" s="26"/>
      <c r="DK583" s="26"/>
      <c r="DL583" s="26"/>
      <c r="DM583" s="26"/>
      <c r="DN583" s="26"/>
      <c r="DO583" s="26"/>
      <c r="DP583" s="26"/>
      <c r="DQ583" s="26"/>
      <c r="DR583" s="26"/>
      <c r="DS583" s="26"/>
      <c r="DT583" s="26"/>
      <c r="DU583" s="26"/>
      <c r="DV583" s="26"/>
      <c r="DW583" s="26"/>
      <c r="DX583" s="26"/>
      <c r="DY583" s="26"/>
      <c r="DZ583" s="26"/>
      <c r="EA583" s="26"/>
      <c r="EB583" s="26"/>
      <c r="EC583" s="26"/>
      <c r="ED583" s="26"/>
      <c r="EE583" s="26"/>
      <c r="EF583" s="26"/>
      <c r="EG583" s="26"/>
      <c r="EH583" s="26"/>
      <c r="EI583" s="26"/>
      <c r="EJ583" s="26"/>
      <c r="EK583" s="26"/>
      <c r="EL583" s="26"/>
      <c r="EM583" s="26"/>
      <c r="EN583" s="26"/>
      <c r="EO583" s="26"/>
      <c r="EP583" s="26"/>
      <c r="EQ583" s="26"/>
      <c r="ER583" s="26"/>
      <c r="ES583" s="26"/>
      <c r="ET583" s="26"/>
      <c r="EU583" s="26"/>
      <c r="EV583" s="26"/>
      <c r="EW583" s="26"/>
      <c r="EX583" s="26"/>
      <c r="EY583" s="26"/>
      <c r="EZ583" s="26"/>
      <c r="FA583" s="26"/>
      <c r="FB583" s="26"/>
      <c r="FC583" s="26"/>
      <c r="FD583" s="26"/>
      <c r="FE583" s="26"/>
      <c r="FF583" s="26"/>
      <c r="FG583" s="26"/>
      <c r="FH583" s="26"/>
      <c r="FI583" s="26"/>
      <c r="FJ583" s="26"/>
      <c r="FK583" s="26"/>
      <c r="FL583" s="26"/>
      <c r="FM583" s="26"/>
      <c r="FN583" s="26"/>
      <c r="FO583" s="26"/>
      <c r="FP583" s="26"/>
      <c r="FQ583" s="26"/>
      <c r="FR583" s="26"/>
      <c r="FS583" s="26"/>
      <c r="FT583" s="26"/>
      <c r="FU583" s="26"/>
      <c r="FV583" s="26"/>
      <c r="FW583" s="26"/>
      <c r="FX583" s="26"/>
      <c r="FY583" s="26"/>
      <c r="FZ583" s="26"/>
      <c r="GA583" s="26"/>
      <c r="GB583" s="26"/>
      <c r="GC583" s="26"/>
      <c r="GD583" s="26"/>
      <c r="GE583" s="26"/>
      <c r="GF583" s="26"/>
      <c r="GG583" s="26"/>
      <c r="GH583" s="26"/>
      <c r="GI583" s="26"/>
      <c r="GJ583" s="26"/>
      <c r="GK583" s="26"/>
      <c r="GL583" s="26"/>
      <c r="GM583" s="26"/>
      <c r="GN583" s="26"/>
      <c r="GO583" s="26"/>
      <c r="GP583" s="26"/>
      <c r="GQ583" s="26"/>
      <c r="GR583" s="26"/>
      <c r="GS583" s="26"/>
      <c r="GT583" s="26"/>
      <c r="GU583" s="26"/>
      <c r="GV583" s="26"/>
      <c r="GW583" s="26"/>
      <c r="GX583" s="26"/>
      <c r="GY583" s="26"/>
      <c r="GZ583" s="26"/>
      <c r="HA583" s="26"/>
      <c r="HB583" s="26"/>
      <c r="HC583" s="26"/>
      <c r="HD583" s="26"/>
      <c r="HE583" s="26"/>
      <c r="HF583" s="26"/>
      <c r="HG583" s="26"/>
      <c r="HH583" s="26"/>
      <c r="HI583" s="26"/>
      <c r="HJ583" s="26"/>
      <c r="HK583" s="26"/>
      <c r="HL583" s="26"/>
      <c r="HM583" s="26"/>
      <c r="HN583" s="26"/>
      <c r="HO583" s="26"/>
      <c r="HP583" s="26"/>
      <c r="HQ583" s="26"/>
      <c r="HR583" s="26"/>
      <c r="HS583" s="26"/>
      <c r="HT583" s="26"/>
      <c r="HU583" s="26"/>
      <c r="HV583" s="26"/>
      <c r="HW583" s="26"/>
      <c r="HX583" s="26"/>
      <c r="HY583" s="26"/>
      <c r="HZ583" s="26"/>
      <c r="IA583" s="26"/>
      <c r="IB583" s="26"/>
      <c r="IC583" s="26"/>
      <c r="ID583" s="26"/>
      <c r="IE583" s="26"/>
      <c r="IF583" s="26"/>
      <c r="IG583" s="26"/>
      <c r="IH583" s="26"/>
      <c r="II583" s="26"/>
      <c r="IJ583" s="26"/>
      <c r="IK583" s="26"/>
      <c r="IL583" s="26"/>
      <c r="IM583" s="26"/>
      <c r="IN583" s="26"/>
      <c r="IO583" s="26"/>
      <c r="IP583" s="26"/>
      <c r="IQ583" s="26"/>
      <c r="IR583" s="26"/>
      <c r="IS583" s="26"/>
      <c r="IT583" s="26"/>
      <c r="IU583" s="26"/>
      <c r="IV583" s="26"/>
    </row>
    <row r="584" spans="1:256" ht="12.75" customHeight="1" x14ac:dyDescent="0.25">
      <c r="A584" s="26"/>
      <c r="B584" s="26"/>
      <c r="C584" s="296"/>
      <c r="D584" s="363"/>
      <c r="E584" s="364"/>
      <c r="F584" s="364"/>
      <c r="G584" s="364"/>
      <c r="H584" s="364"/>
      <c r="I584" s="364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26"/>
      <c r="AD584" s="26"/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6"/>
      <c r="AP584" s="26"/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  <c r="BA584" s="26"/>
      <c r="BB584" s="26"/>
      <c r="BC584" s="26"/>
      <c r="BD584" s="26"/>
      <c r="BE584" s="26"/>
      <c r="BF584" s="26"/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  <c r="DE584" s="26"/>
      <c r="DF584" s="26"/>
      <c r="DG584" s="26"/>
      <c r="DH584" s="26"/>
      <c r="DI584" s="26"/>
      <c r="DJ584" s="26"/>
      <c r="DK584" s="26"/>
      <c r="DL584" s="26"/>
      <c r="DM584" s="26"/>
      <c r="DN584" s="26"/>
      <c r="DO584" s="26"/>
      <c r="DP584" s="26"/>
      <c r="DQ584" s="26"/>
      <c r="DR584" s="26"/>
      <c r="DS584" s="26"/>
      <c r="DT584" s="26"/>
      <c r="DU584" s="26"/>
      <c r="DV584" s="26"/>
      <c r="DW584" s="26"/>
      <c r="DX584" s="26"/>
      <c r="DY584" s="26"/>
      <c r="DZ584" s="26"/>
      <c r="EA584" s="26"/>
      <c r="EB584" s="26"/>
      <c r="EC584" s="26"/>
      <c r="ED584" s="26"/>
      <c r="EE584" s="26"/>
      <c r="EF584" s="26"/>
      <c r="EG584" s="26"/>
      <c r="EH584" s="26"/>
      <c r="EI584" s="26"/>
      <c r="EJ584" s="26"/>
      <c r="EK584" s="26"/>
      <c r="EL584" s="26"/>
      <c r="EM584" s="26"/>
      <c r="EN584" s="26"/>
      <c r="EO584" s="26"/>
      <c r="EP584" s="26"/>
      <c r="EQ584" s="26"/>
      <c r="ER584" s="26"/>
      <c r="ES584" s="26"/>
      <c r="ET584" s="26"/>
      <c r="EU584" s="26"/>
      <c r="EV584" s="26"/>
      <c r="EW584" s="26"/>
      <c r="EX584" s="26"/>
      <c r="EY584" s="26"/>
      <c r="EZ584" s="26"/>
      <c r="FA584" s="26"/>
      <c r="FB584" s="26"/>
      <c r="FC584" s="26"/>
      <c r="FD584" s="26"/>
      <c r="FE584" s="26"/>
      <c r="FF584" s="26"/>
      <c r="FG584" s="26"/>
      <c r="FH584" s="26"/>
      <c r="FI584" s="26"/>
      <c r="FJ584" s="26"/>
      <c r="FK584" s="26"/>
      <c r="FL584" s="26"/>
      <c r="FM584" s="26"/>
      <c r="FN584" s="26"/>
      <c r="FO584" s="26"/>
      <c r="FP584" s="26"/>
      <c r="FQ584" s="26"/>
      <c r="FR584" s="26"/>
      <c r="FS584" s="26"/>
      <c r="FT584" s="26"/>
      <c r="FU584" s="26"/>
      <c r="FV584" s="26"/>
      <c r="FW584" s="26"/>
      <c r="FX584" s="26"/>
      <c r="FY584" s="26"/>
      <c r="FZ584" s="26"/>
      <c r="GA584" s="26"/>
      <c r="GB584" s="26"/>
      <c r="GC584" s="26"/>
      <c r="GD584" s="26"/>
      <c r="GE584" s="26"/>
      <c r="GF584" s="26"/>
      <c r="GG584" s="26"/>
      <c r="GH584" s="26"/>
      <c r="GI584" s="26"/>
      <c r="GJ584" s="26"/>
      <c r="GK584" s="26"/>
      <c r="GL584" s="26"/>
      <c r="GM584" s="26"/>
      <c r="GN584" s="26"/>
      <c r="GO584" s="26"/>
      <c r="GP584" s="26"/>
      <c r="GQ584" s="26"/>
      <c r="GR584" s="26"/>
      <c r="GS584" s="26"/>
      <c r="GT584" s="26"/>
      <c r="GU584" s="26"/>
      <c r="GV584" s="26"/>
      <c r="GW584" s="26"/>
      <c r="GX584" s="26"/>
      <c r="GY584" s="26"/>
      <c r="GZ584" s="26"/>
      <c r="HA584" s="26"/>
      <c r="HB584" s="26"/>
      <c r="HC584" s="26"/>
      <c r="HD584" s="26"/>
      <c r="HE584" s="26"/>
      <c r="HF584" s="26"/>
      <c r="HG584" s="26"/>
      <c r="HH584" s="26"/>
      <c r="HI584" s="26"/>
      <c r="HJ584" s="26"/>
      <c r="HK584" s="26"/>
      <c r="HL584" s="26"/>
      <c r="HM584" s="26"/>
      <c r="HN584" s="26"/>
      <c r="HO584" s="26"/>
      <c r="HP584" s="26"/>
      <c r="HQ584" s="26"/>
      <c r="HR584" s="26"/>
      <c r="HS584" s="26"/>
      <c r="HT584" s="26"/>
      <c r="HU584" s="26"/>
      <c r="HV584" s="26"/>
      <c r="HW584" s="26"/>
      <c r="HX584" s="26"/>
      <c r="HY584" s="26"/>
      <c r="HZ584" s="26"/>
      <c r="IA584" s="26"/>
      <c r="IB584" s="26"/>
      <c r="IC584" s="26"/>
      <c r="ID584" s="26"/>
      <c r="IE584" s="26"/>
      <c r="IF584" s="26"/>
      <c r="IG584" s="26"/>
      <c r="IH584" s="26"/>
      <c r="II584" s="26"/>
      <c r="IJ584" s="26"/>
      <c r="IK584" s="26"/>
      <c r="IL584" s="26"/>
      <c r="IM584" s="26"/>
      <c r="IN584" s="26"/>
      <c r="IO584" s="26"/>
      <c r="IP584" s="26"/>
      <c r="IQ584" s="26"/>
      <c r="IR584" s="26"/>
      <c r="IS584" s="26"/>
      <c r="IT584" s="26"/>
      <c r="IU584" s="26"/>
      <c r="IV584" s="26"/>
    </row>
    <row r="585" spans="1:256" ht="12.75" customHeight="1" x14ac:dyDescent="0.25">
      <c r="A585" s="26"/>
      <c r="B585" s="26"/>
      <c r="C585" s="296"/>
      <c r="D585" s="363"/>
      <c r="E585" s="364"/>
      <c r="F585" s="364"/>
      <c r="G585" s="364"/>
      <c r="H585" s="364"/>
      <c r="I585" s="364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6"/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  <c r="BA585" s="26"/>
      <c r="BB585" s="26"/>
      <c r="BC585" s="26"/>
      <c r="BD585" s="26"/>
      <c r="BE585" s="26"/>
      <c r="BF585" s="26"/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  <c r="DE585" s="26"/>
      <c r="DF585" s="26"/>
      <c r="DG585" s="26"/>
      <c r="DH585" s="26"/>
      <c r="DI585" s="26"/>
      <c r="DJ585" s="26"/>
      <c r="DK585" s="26"/>
      <c r="DL585" s="26"/>
      <c r="DM585" s="26"/>
      <c r="DN585" s="26"/>
      <c r="DO585" s="26"/>
      <c r="DP585" s="26"/>
      <c r="DQ585" s="26"/>
      <c r="DR585" s="26"/>
      <c r="DS585" s="26"/>
      <c r="DT585" s="26"/>
      <c r="DU585" s="26"/>
      <c r="DV585" s="26"/>
      <c r="DW585" s="26"/>
      <c r="DX585" s="26"/>
      <c r="DY585" s="26"/>
      <c r="DZ585" s="26"/>
      <c r="EA585" s="26"/>
      <c r="EB585" s="26"/>
      <c r="EC585" s="26"/>
      <c r="ED585" s="26"/>
      <c r="EE585" s="26"/>
      <c r="EF585" s="26"/>
      <c r="EG585" s="26"/>
      <c r="EH585" s="26"/>
      <c r="EI585" s="26"/>
      <c r="EJ585" s="26"/>
      <c r="EK585" s="26"/>
      <c r="EL585" s="26"/>
      <c r="EM585" s="26"/>
      <c r="EN585" s="26"/>
      <c r="EO585" s="26"/>
      <c r="EP585" s="26"/>
      <c r="EQ585" s="26"/>
      <c r="ER585" s="26"/>
      <c r="ES585" s="26"/>
      <c r="ET585" s="26"/>
      <c r="EU585" s="26"/>
      <c r="EV585" s="26"/>
      <c r="EW585" s="26"/>
      <c r="EX585" s="26"/>
      <c r="EY585" s="26"/>
      <c r="EZ585" s="26"/>
      <c r="FA585" s="26"/>
      <c r="FB585" s="26"/>
      <c r="FC585" s="26"/>
      <c r="FD585" s="26"/>
      <c r="FE585" s="26"/>
      <c r="FF585" s="26"/>
      <c r="FG585" s="26"/>
      <c r="FH585" s="26"/>
      <c r="FI585" s="26"/>
      <c r="FJ585" s="26"/>
      <c r="FK585" s="26"/>
      <c r="FL585" s="26"/>
      <c r="FM585" s="26"/>
      <c r="FN585" s="26"/>
      <c r="FO585" s="26"/>
      <c r="FP585" s="26"/>
      <c r="FQ585" s="26"/>
      <c r="FR585" s="26"/>
      <c r="FS585" s="26"/>
      <c r="FT585" s="26"/>
      <c r="FU585" s="26"/>
      <c r="FV585" s="26"/>
      <c r="FW585" s="26"/>
      <c r="FX585" s="26"/>
      <c r="FY585" s="26"/>
      <c r="FZ585" s="26"/>
      <c r="GA585" s="26"/>
      <c r="GB585" s="26"/>
      <c r="GC585" s="26"/>
      <c r="GD585" s="26"/>
      <c r="GE585" s="26"/>
      <c r="GF585" s="26"/>
      <c r="GG585" s="26"/>
      <c r="GH585" s="26"/>
      <c r="GI585" s="26"/>
      <c r="GJ585" s="26"/>
      <c r="GK585" s="26"/>
      <c r="GL585" s="26"/>
      <c r="GM585" s="26"/>
      <c r="GN585" s="26"/>
      <c r="GO585" s="26"/>
      <c r="GP585" s="26"/>
      <c r="GQ585" s="26"/>
      <c r="GR585" s="26"/>
      <c r="GS585" s="26"/>
      <c r="GT585" s="26"/>
      <c r="GU585" s="26"/>
      <c r="GV585" s="26"/>
      <c r="GW585" s="26"/>
      <c r="GX585" s="26"/>
      <c r="GY585" s="26"/>
      <c r="GZ585" s="26"/>
      <c r="HA585" s="26"/>
      <c r="HB585" s="26"/>
      <c r="HC585" s="26"/>
      <c r="HD585" s="26"/>
      <c r="HE585" s="26"/>
      <c r="HF585" s="26"/>
      <c r="HG585" s="26"/>
      <c r="HH585" s="26"/>
      <c r="HI585" s="26"/>
      <c r="HJ585" s="26"/>
      <c r="HK585" s="26"/>
      <c r="HL585" s="26"/>
      <c r="HM585" s="26"/>
      <c r="HN585" s="26"/>
      <c r="HO585" s="26"/>
      <c r="HP585" s="26"/>
      <c r="HQ585" s="26"/>
      <c r="HR585" s="26"/>
      <c r="HS585" s="26"/>
      <c r="HT585" s="26"/>
      <c r="HU585" s="26"/>
      <c r="HV585" s="26"/>
      <c r="HW585" s="26"/>
      <c r="HX585" s="26"/>
      <c r="HY585" s="26"/>
      <c r="HZ585" s="26"/>
      <c r="IA585" s="26"/>
      <c r="IB585" s="26"/>
      <c r="IC585" s="26"/>
      <c r="ID585" s="26"/>
      <c r="IE585" s="26"/>
      <c r="IF585" s="26"/>
      <c r="IG585" s="26"/>
      <c r="IH585" s="26"/>
      <c r="II585" s="26"/>
      <c r="IJ585" s="26"/>
      <c r="IK585" s="26"/>
      <c r="IL585" s="26"/>
      <c r="IM585" s="26"/>
      <c r="IN585" s="26"/>
      <c r="IO585" s="26"/>
      <c r="IP585" s="26"/>
      <c r="IQ585" s="26"/>
      <c r="IR585" s="26"/>
      <c r="IS585" s="26"/>
      <c r="IT585" s="26"/>
      <c r="IU585" s="26"/>
      <c r="IV585" s="26"/>
    </row>
    <row r="586" spans="1:256" ht="12.75" customHeight="1" x14ac:dyDescent="0.25">
      <c r="A586" s="26"/>
      <c r="B586" s="26"/>
      <c r="C586" s="296"/>
      <c r="D586" s="363"/>
      <c r="E586" s="364"/>
      <c r="F586" s="364"/>
      <c r="G586" s="364"/>
      <c r="H586" s="364"/>
      <c r="I586" s="364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6"/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  <c r="BA586" s="26"/>
      <c r="BB586" s="26"/>
      <c r="BC586" s="26"/>
      <c r="BD586" s="26"/>
      <c r="BE586" s="26"/>
      <c r="BF586" s="26"/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  <c r="DE586" s="26"/>
      <c r="DF586" s="26"/>
      <c r="DG586" s="26"/>
      <c r="DH586" s="26"/>
      <c r="DI586" s="26"/>
      <c r="DJ586" s="26"/>
      <c r="DK586" s="26"/>
      <c r="DL586" s="26"/>
      <c r="DM586" s="26"/>
      <c r="DN586" s="26"/>
      <c r="DO586" s="26"/>
      <c r="DP586" s="26"/>
      <c r="DQ586" s="26"/>
      <c r="DR586" s="26"/>
      <c r="DS586" s="26"/>
      <c r="DT586" s="26"/>
      <c r="DU586" s="26"/>
      <c r="DV586" s="26"/>
      <c r="DW586" s="26"/>
      <c r="DX586" s="26"/>
      <c r="DY586" s="26"/>
      <c r="DZ586" s="26"/>
      <c r="EA586" s="26"/>
      <c r="EB586" s="26"/>
      <c r="EC586" s="26"/>
      <c r="ED586" s="26"/>
      <c r="EE586" s="26"/>
      <c r="EF586" s="26"/>
      <c r="EG586" s="26"/>
      <c r="EH586" s="26"/>
      <c r="EI586" s="26"/>
      <c r="EJ586" s="26"/>
      <c r="EK586" s="26"/>
      <c r="EL586" s="26"/>
      <c r="EM586" s="26"/>
      <c r="EN586" s="26"/>
      <c r="EO586" s="26"/>
      <c r="EP586" s="26"/>
      <c r="EQ586" s="26"/>
      <c r="ER586" s="26"/>
      <c r="ES586" s="26"/>
      <c r="ET586" s="26"/>
      <c r="EU586" s="26"/>
      <c r="EV586" s="26"/>
      <c r="EW586" s="26"/>
      <c r="EX586" s="26"/>
      <c r="EY586" s="26"/>
      <c r="EZ586" s="26"/>
      <c r="FA586" s="26"/>
      <c r="FB586" s="26"/>
      <c r="FC586" s="26"/>
      <c r="FD586" s="26"/>
      <c r="FE586" s="26"/>
      <c r="FF586" s="26"/>
      <c r="FG586" s="26"/>
      <c r="FH586" s="26"/>
      <c r="FI586" s="26"/>
      <c r="FJ586" s="26"/>
      <c r="FK586" s="26"/>
      <c r="FL586" s="26"/>
      <c r="FM586" s="26"/>
      <c r="FN586" s="26"/>
      <c r="FO586" s="26"/>
      <c r="FP586" s="26"/>
      <c r="FQ586" s="26"/>
      <c r="FR586" s="26"/>
      <c r="FS586" s="26"/>
      <c r="FT586" s="26"/>
      <c r="FU586" s="26"/>
      <c r="FV586" s="26"/>
      <c r="FW586" s="26"/>
      <c r="FX586" s="26"/>
      <c r="FY586" s="26"/>
      <c r="FZ586" s="26"/>
      <c r="GA586" s="26"/>
      <c r="GB586" s="26"/>
      <c r="GC586" s="26"/>
      <c r="GD586" s="26"/>
      <c r="GE586" s="26"/>
      <c r="GF586" s="26"/>
      <c r="GG586" s="26"/>
      <c r="GH586" s="26"/>
      <c r="GI586" s="26"/>
      <c r="GJ586" s="26"/>
      <c r="GK586" s="26"/>
      <c r="GL586" s="26"/>
      <c r="GM586" s="26"/>
      <c r="GN586" s="26"/>
      <c r="GO586" s="26"/>
      <c r="GP586" s="26"/>
      <c r="GQ586" s="26"/>
      <c r="GR586" s="26"/>
      <c r="GS586" s="26"/>
      <c r="GT586" s="26"/>
      <c r="GU586" s="26"/>
      <c r="GV586" s="26"/>
      <c r="GW586" s="26"/>
      <c r="GX586" s="26"/>
      <c r="GY586" s="26"/>
      <c r="GZ586" s="26"/>
      <c r="HA586" s="26"/>
      <c r="HB586" s="26"/>
      <c r="HC586" s="26"/>
      <c r="HD586" s="26"/>
      <c r="HE586" s="26"/>
      <c r="HF586" s="26"/>
      <c r="HG586" s="26"/>
      <c r="HH586" s="26"/>
      <c r="HI586" s="26"/>
      <c r="HJ586" s="26"/>
      <c r="HK586" s="26"/>
      <c r="HL586" s="26"/>
      <c r="HM586" s="26"/>
      <c r="HN586" s="26"/>
      <c r="HO586" s="26"/>
      <c r="HP586" s="26"/>
      <c r="HQ586" s="26"/>
      <c r="HR586" s="26"/>
      <c r="HS586" s="26"/>
      <c r="HT586" s="26"/>
      <c r="HU586" s="26"/>
      <c r="HV586" s="26"/>
      <c r="HW586" s="26"/>
      <c r="HX586" s="26"/>
      <c r="HY586" s="26"/>
      <c r="HZ586" s="26"/>
      <c r="IA586" s="26"/>
      <c r="IB586" s="26"/>
      <c r="IC586" s="26"/>
      <c r="ID586" s="26"/>
      <c r="IE586" s="26"/>
      <c r="IF586" s="26"/>
      <c r="IG586" s="26"/>
      <c r="IH586" s="26"/>
      <c r="II586" s="26"/>
      <c r="IJ586" s="26"/>
      <c r="IK586" s="26"/>
      <c r="IL586" s="26"/>
      <c r="IM586" s="26"/>
      <c r="IN586" s="26"/>
      <c r="IO586" s="26"/>
      <c r="IP586" s="26"/>
      <c r="IQ586" s="26"/>
      <c r="IR586" s="26"/>
      <c r="IS586" s="26"/>
      <c r="IT586" s="26"/>
      <c r="IU586" s="26"/>
      <c r="IV586" s="26"/>
    </row>
    <row r="587" spans="1:256" ht="12.75" customHeight="1" x14ac:dyDescent="0.25">
      <c r="A587" s="26"/>
      <c r="B587" s="26"/>
      <c r="C587" s="296"/>
      <c r="D587" s="363"/>
      <c r="E587" s="364"/>
      <c r="F587" s="364"/>
      <c r="G587" s="364"/>
      <c r="H587" s="364"/>
      <c r="I587" s="364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6"/>
      <c r="AB587" s="26"/>
      <c r="AC587" s="26"/>
      <c r="AD587" s="26"/>
      <c r="AE587" s="26"/>
      <c r="AF587" s="26"/>
      <c r="AG587" s="26"/>
      <c r="AH587" s="26"/>
      <c r="AI587" s="26"/>
      <c r="AJ587" s="26"/>
      <c r="AK587" s="26"/>
      <c r="AL587" s="26"/>
      <c r="AM587" s="26"/>
      <c r="AN587" s="26"/>
      <c r="AO587" s="26"/>
      <c r="AP587" s="26"/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  <c r="BA587" s="26"/>
      <c r="BB587" s="26"/>
      <c r="BC587" s="26"/>
      <c r="BD587" s="26"/>
      <c r="BE587" s="26"/>
      <c r="BF587" s="26"/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  <c r="DE587" s="26"/>
      <c r="DF587" s="26"/>
      <c r="DG587" s="26"/>
      <c r="DH587" s="26"/>
      <c r="DI587" s="26"/>
      <c r="DJ587" s="26"/>
      <c r="DK587" s="26"/>
      <c r="DL587" s="26"/>
      <c r="DM587" s="26"/>
      <c r="DN587" s="26"/>
      <c r="DO587" s="26"/>
      <c r="DP587" s="26"/>
      <c r="DQ587" s="26"/>
      <c r="DR587" s="26"/>
      <c r="DS587" s="26"/>
      <c r="DT587" s="26"/>
      <c r="DU587" s="26"/>
      <c r="DV587" s="26"/>
      <c r="DW587" s="26"/>
      <c r="DX587" s="26"/>
      <c r="DY587" s="26"/>
      <c r="DZ587" s="26"/>
      <c r="EA587" s="26"/>
      <c r="EB587" s="26"/>
      <c r="EC587" s="26"/>
      <c r="ED587" s="26"/>
      <c r="EE587" s="26"/>
      <c r="EF587" s="26"/>
      <c r="EG587" s="26"/>
      <c r="EH587" s="26"/>
      <c r="EI587" s="26"/>
      <c r="EJ587" s="26"/>
      <c r="EK587" s="26"/>
      <c r="EL587" s="26"/>
      <c r="EM587" s="26"/>
      <c r="EN587" s="26"/>
      <c r="EO587" s="26"/>
      <c r="EP587" s="26"/>
      <c r="EQ587" s="26"/>
      <c r="ER587" s="26"/>
      <c r="ES587" s="26"/>
      <c r="ET587" s="26"/>
      <c r="EU587" s="26"/>
      <c r="EV587" s="26"/>
      <c r="EW587" s="26"/>
      <c r="EX587" s="26"/>
      <c r="EY587" s="26"/>
      <c r="EZ587" s="26"/>
      <c r="FA587" s="26"/>
      <c r="FB587" s="26"/>
      <c r="FC587" s="26"/>
      <c r="FD587" s="26"/>
      <c r="FE587" s="26"/>
      <c r="FF587" s="26"/>
      <c r="FG587" s="26"/>
      <c r="FH587" s="26"/>
      <c r="FI587" s="26"/>
      <c r="FJ587" s="26"/>
      <c r="FK587" s="26"/>
      <c r="FL587" s="26"/>
      <c r="FM587" s="26"/>
      <c r="FN587" s="26"/>
      <c r="FO587" s="26"/>
      <c r="FP587" s="26"/>
      <c r="FQ587" s="26"/>
      <c r="FR587" s="26"/>
      <c r="FS587" s="26"/>
      <c r="FT587" s="26"/>
      <c r="FU587" s="26"/>
      <c r="FV587" s="26"/>
      <c r="FW587" s="26"/>
      <c r="FX587" s="26"/>
      <c r="FY587" s="26"/>
      <c r="FZ587" s="26"/>
      <c r="GA587" s="26"/>
      <c r="GB587" s="26"/>
      <c r="GC587" s="26"/>
      <c r="GD587" s="26"/>
      <c r="GE587" s="26"/>
      <c r="GF587" s="26"/>
      <c r="GG587" s="26"/>
      <c r="GH587" s="26"/>
      <c r="GI587" s="26"/>
      <c r="GJ587" s="26"/>
      <c r="GK587" s="26"/>
      <c r="GL587" s="26"/>
      <c r="GM587" s="26"/>
      <c r="GN587" s="26"/>
      <c r="GO587" s="26"/>
      <c r="GP587" s="26"/>
      <c r="GQ587" s="26"/>
      <c r="GR587" s="26"/>
      <c r="GS587" s="26"/>
      <c r="GT587" s="26"/>
      <c r="GU587" s="26"/>
      <c r="GV587" s="26"/>
      <c r="GW587" s="26"/>
      <c r="GX587" s="26"/>
      <c r="GY587" s="26"/>
      <c r="GZ587" s="26"/>
      <c r="HA587" s="26"/>
      <c r="HB587" s="26"/>
      <c r="HC587" s="26"/>
      <c r="HD587" s="26"/>
      <c r="HE587" s="26"/>
      <c r="HF587" s="26"/>
      <c r="HG587" s="26"/>
      <c r="HH587" s="26"/>
      <c r="HI587" s="26"/>
      <c r="HJ587" s="26"/>
      <c r="HK587" s="26"/>
      <c r="HL587" s="26"/>
      <c r="HM587" s="26"/>
      <c r="HN587" s="26"/>
      <c r="HO587" s="26"/>
      <c r="HP587" s="26"/>
      <c r="HQ587" s="26"/>
      <c r="HR587" s="26"/>
      <c r="HS587" s="26"/>
      <c r="HT587" s="26"/>
      <c r="HU587" s="26"/>
      <c r="HV587" s="26"/>
      <c r="HW587" s="26"/>
      <c r="HX587" s="26"/>
      <c r="HY587" s="26"/>
      <c r="HZ587" s="26"/>
      <c r="IA587" s="26"/>
      <c r="IB587" s="26"/>
      <c r="IC587" s="26"/>
      <c r="ID587" s="26"/>
      <c r="IE587" s="26"/>
      <c r="IF587" s="26"/>
      <c r="IG587" s="26"/>
      <c r="IH587" s="26"/>
      <c r="II587" s="26"/>
      <c r="IJ587" s="26"/>
      <c r="IK587" s="26"/>
      <c r="IL587" s="26"/>
      <c r="IM587" s="26"/>
      <c r="IN587" s="26"/>
      <c r="IO587" s="26"/>
      <c r="IP587" s="26"/>
      <c r="IQ587" s="26"/>
      <c r="IR587" s="26"/>
      <c r="IS587" s="26"/>
      <c r="IT587" s="26"/>
      <c r="IU587" s="26"/>
      <c r="IV587" s="26"/>
    </row>
    <row r="588" spans="1:256" ht="12.75" customHeight="1" x14ac:dyDescent="0.25">
      <c r="A588" s="26"/>
      <c r="B588" s="26"/>
      <c r="C588" s="296"/>
      <c r="D588" s="363"/>
      <c r="E588" s="364"/>
      <c r="F588" s="364"/>
      <c r="G588" s="364"/>
      <c r="H588" s="364"/>
      <c r="I588" s="364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6"/>
      <c r="AB588" s="26"/>
      <c r="AC588" s="26"/>
      <c r="AD588" s="26"/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6"/>
      <c r="AP588" s="26"/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  <c r="BA588" s="26"/>
      <c r="BB588" s="26"/>
      <c r="BC588" s="26"/>
      <c r="BD588" s="26"/>
      <c r="BE588" s="26"/>
      <c r="BF588" s="26"/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  <c r="DE588" s="26"/>
      <c r="DF588" s="26"/>
      <c r="DG588" s="26"/>
      <c r="DH588" s="26"/>
      <c r="DI588" s="26"/>
      <c r="DJ588" s="26"/>
      <c r="DK588" s="26"/>
      <c r="DL588" s="26"/>
      <c r="DM588" s="26"/>
      <c r="DN588" s="26"/>
      <c r="DO588" s="26"/>
      <c r="DP588" s="26"/>
      <c r="DQ588" s="26"/>
      <c r="DR588" s="26"/>
      <c r="DS588" s="26"/>
      <c r="DT588" s="26"/>
      <c r="DU588" s="26"/>
      <c r="DV588" s="26"/>
      <c r="DW588" s="26"/>
      <c r="DX588" s="26"/>
      <c r="DY588" s="26"/>
      <c r="DZ588" s="26"/>
      <c r="EA588" s="26"/>
      <c r="EB588" s="26"/>
      <c r="EC588" s="26"/>
      <c r="ED588" s="26"/>
      <c r="EE588" s="26"/>
      <c r="EF588" s="26"/>
      <c r="EG588" s="26"/>
      <c r="EH588" s="26"/>
      <c r="EI588" s="26"/>
      <c r="EJ588" s="26"/>
      <c r="EK588" s="26"/>
      <c r="EL588" s="26"/>
      <c r="EM588" s="26"/>
      <c r="EN588" s="26"/>
      <c r="EO588" s="26"/>
      <c r="EP588" s="26"/>
      <c r="EQ588" s="26"/>
      <c r="ER588" s="26"/>
      <c r="ES588" s="26"/>
      <c r="ET588" s="26"/>
      <c r="EU588" s="26"/>
      <c r="EV588" s="26"/>
      <c r="EW588" s="26"/>
      <c r="EX588" s="26"/>
      <c r="EY588" s="26"/>
      <c r="EZ588" s="26"/>
      <c r="FA588" s="26"/>
      <c r="FB588" s="26"/>
      <c r="FC588" s="26"/>
      <c r="FD588" s="26"/>
      <c r="FE588" s="26"/>
      <c r="FF588" s="26"/>
      <c r="FG588" s="26"/>
      <c r="FH588" s="26"/>
      <c r="FI588" s="26"/>
      <c r="FJ588" s="26"/>
      <c r="FK588" s="26"/>
      <c r="FL588" s="26"/>
      <c r="FM588" s="26"/>
      <c r="FN588" s="26"/>
      <c r="FO588" s="26"/>
      <c r="FP588" s="26"/>
      <c r="FQ588" s="26"/>
      <c r="FR588" s="26"/>
      <c r="FS588" s="26"/>
      <c r="FT588" s="26"/>
      <c r="FU588" s="26"/>
      <c r="FV588" s="26"/>
      <c r="FW588" s="26"/>
      <c r="FX588" s="26"/>
      <c r="FY588" s="26"/>
      <c r="FZ588" s="26"/>
      <c r="GA588" s="26"/>
      <c r="GB588" s="26"/>
      <c r="GC588" s="26"/>
      <c r="GD588" s="26"/>
      <c r="GE588" s="26"/>
      <c r="GF588" s="26"/>
      <c r="GG588" s="26"/>
      <c r="GH588" s="26"/>
      <c r="GI588" s="26"/>
      <c r="GJ588" s="26"/>
      <c r="GK588" s="26"/>
      <c r="GL588" s="26"/>
      <c r="GM588" s="26"/>
      <c r="GN588" s="26"/>
      <c r="GO588" s="26"/>
      <c r="GP588" s="26"/>
      <c r="GQ588" s="26"/>
      <c r="GR588" s="26"/>
      <c r="GS588" s="26"/>
      <c r="GT588" s="26"/>
      <c r="GU588" s="26"/>
      <c r="GV588" s="26"/>
      <c r="GW588" s="26"/>
      <c r="GX588" s="26"/>
      <c r="GY588" s="26"/>
      <c r="GZ588" s="26"/>
      <c r="HA588" s="26"/>
      <c r="HB588" s="26"/>
      <c r="HC588" s="26"/>
      <c r="HD588" s="26"/>
      <c r="HE588" s="26"/>
      <c r="HF588" s="26"/>
      <c r="HG588" s="26"/>
      <c r="HH588" s="26"/>
      <c r="HI588" s="26"/>
      <c r="HJ588" s="26"/>
      <c r="HK588" s="26"/>
      <c r="HL588" s="26"/>
      <c r="HM588" s="26"/>
      <c r="HN588" s="26"/>
      <c r="HO588" s="26"/>
      <c r="HP588" s="26"/>
      <c r="HQ588" s="26"/>
      <c r="HR588" s="26"/>
      <c r="HS588" s="26"/>
      <c r="HT588" s="26"/>
      <c r="HU588" s="26"/>
      <c r="HV588" s="26"/>
      <c r="HW588" s="26"/>
      <c r="HX588" s="26"/>
      <c r="HY588" s="26"/>
      <c r="HZ588" s="26"/>
      <c r="IA588" s="26"/>
      <c r="IB588" s="26"/>
      <c r="IC588" s="26"/>
      <c r="ID588" s="26"/>
      <c r="IE588" s="26"/>
      <c r="IF588" s="26"/>
      <c r="IG588" s="26"/>
      <c r="IH588" s="26"/>
      <c r="II588" s="26"/>
      <c r="IJ588" s="26"/>
      <c r="IK588" s="26"/>
      <c r="IL588" s="26"/>
      <c r="IM588" s="26"/>
      <c r="IN588" s="26"/>
      <c r="IO588" s="26"/>
      <c r="IP588" s="26"/>
      <c r="IQ588" s="26"/>
      <c r="IR588" s="26"/>
      <c r="IS588" s="26"/>
      <c r="IT588" s="26"/>
      <c r="IU588" s="26"/>
      <c r="IV588" s="26"/>
    </row>
    <row r="589" spans="1:256" ht="12.75" customHeight="1" x14ac:dyDescent="0.25">
      <c r="A589" s="26"/>
      <c r="B589" s="26"/>
      <c r="C589" s="296"/>
      <c r="D589" s="363"/>
      <c r="E589" s="364"/>
      <c r="F589" s="364"/>
      <c r="G589" s="364"/>
      <c r="H589" s="364"/>
      <c r="I589" s="364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6"/>
      <c r="AB589" s="26"/>
      <c r="AC589" s="26"/>
      <c r="AD589" s="26"/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6"/>
      <c r="AP589" s="26"/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  <c r="BA589" s="26"/>
      <c r="BB589" s="26"/>
      <c r="BC589" s="26"/>
      <c r="BD589" s="26"/>
      <c r="BE589" s="26"/>
      <c r="BF589" s="26"/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  <c r="DE589" s="26"/>
      <c r="DF589" s="26"/>
      <c r="DG589" s="26"/>
      <c r="DH589" s="26"/>
      <c r="DI589" s="26"/>
      <c r="DJ589" s="26"/>
      <c r="DK589" s="26"/>
      <c r="DL589" s="26"/>
      <c r="DM589" s="26"/>
      <c r="DN589" s="26"/>
      <c r="DO589" s="26"/>
      <c r="DP589" s="26"/>
      <c r="DQ589" s="26"/>
      <c r="DR589" s="26"/>
      <c r="DS589" s="26"/>
      <c r="DT589" s="26"/>
      <c r="DU589" s="26"/>
      <c r="DV589" s="26"/>
      <c r="DW589" s="26"/>
      <c r="DX589" s="26"/>
      <c r="DY589" s="26"/>
      <c r="DZ589" s="26"/>
      <c r="EA589" s="26"/>
      <c r="EB589" s="26"/>
      <c r="EC589" s="26"/>
      <c r="ED589" s="26"/>
      <c r="EE589" s="26"/>
      <c r="EF589" s="26"/>
      <c r="EG589" s="26"/>
      <c r="EH589" s="26"/>
      <c r="EI589" s="26"/>
      <c r="EJ589" s="26"/>
      <c r="EK589" s="26"/>
      <c r="EL589" s="26"/>
      <c r="EM589" s="26"/>
      <c r="EN589" s="26"/>
      <c r="EO589" s="26"/>
      <c r="EP589" s="26"/>
      <c r="EQ589" s="26"/>
      <c r="ER589" s="26"/>
      <c r="ES589" s="26"/>
      <c r="ET589" s="26"/>
      <c r="EU589" s="26"/>
      <c r="EV589" s="26"/>
      <c r="EW589" s="26"/>
      <c r="EX589" s="26"/>
      <c r="EY589" s="26"/>
      <c r="EZ589" s="26"/>
      <c r="FA589" s="26"/>
      <c r="FB589" s="26"/>
      <c r="FC589" s="26"/>
      <c r="FD589" s="26"/>
      <c r="FE589" s="26"/>
      <c r="FF589" s="26"/>
      <c r="FG589" s="26"/>
      <c r="FH589" s="26"/>
      <c r="FI589" s="26"/>
      <c r="FJ589" s="26"/>
      <c r="FK589" s="26"/>
      <c r="FL589" s="26"/>
      <c r="FM589" s="26"/>
      <c r="FN589" s="26"/>
      <c r="FO589" s="26"/>
      <c r="FP589" s="26"/>
      <c r="FQ589" s="26"/>
      <c r="FR589" s="26"/>
      <c r="FS589" s="26"/>
      <c r="FT589" s="26"/>
      <c r="FU589" s="26"/>
      <c r="FV589" s="26"/>
      <c r="FW589" s="26"/>
      <c r="FX589" s="26"/>
      <c r="FY589" s="26"/>
      <c r="FZ589" s="26"/>
      <c r="GA589" s="26"/>
      <c r="GB589" s="26"/>
      <c r="GC589" s="26"/>
      <c r="GD589" s="26"/>
      <c r="GE589" s="26"/>
      <c r="GF589" s="26"/>
      <c r="GG589" s="26"/>
      <c r="GH589" s="26"/>
      <c r="GI589" s="26"/>
      <c r="GJ589" s="26"/>
      <c r="GK589" s="26"/>
      <c r="GL589" s="26"/>
      <c r="GM589" s="26"/>
      <c r="GN589" s="26"/>
      <c r="GO589" s="26"/>
      <c r="GP589" s="26"/>
      <c r="GQ589" s="26"/>
      <c r="GR589" s="26"/>
      <c r="GS589" s="26"/>
      <c r="GT589" s="26"/>
      <c r="GU589" s="26"/>
      <c r="GV589" s="26"/>
      <c r="GW589" s="26"/>
      <c r="GX589" s="26"/>
      <c r="GY589" s="26"/>
      <c r="GZ589" s="26"/>
      <c r="HA589" s="26"/>
      <c r="HB589" s="26"/>
      <c r="HC589" s="26"/>
      <c r="HD589" s="26"/>
      <c r="HE589" s="26"/>
      <c r="HF589" s="26"/>
      <c r="HG589" s="26"/>
      <c r="HH589" s="26"/>
      <c r="HI589" s="26"/>
      <c r="HJ589" s="26"/>
      <c r="HK589" s="26"/>
      <c r="HL589" s="26"/>
      <c r="HM589" s="26"/>
      <c r="HN589" s="26"/>
      <c r="HO589" s="26"/>
      <c r="HP589" s="26"/>
      <c r="HQ589" s="26"/>
      <c r="HR589" s="26"/>
      <c r="HS589" s="26"/>
      <c r="HT589" s="26"/>
      <c r="HU589" s="26"/>
      <c r="HV589" s="26"/>
      <c r="HW589" s="26"/>
      <c r="HX589" s="26"/>
      <c r="HY589" s="26"/>
      <c r="HZ589" s="26"/>
      <c r="IA589" s="26"/>
      <c r="IB589" s="26"/>
      <c r="IC589" s="26"/>
      <c r="ID589" s="26"/>
      <c r="IE589" s="26"/>
      <c r="IF589" s="26"/>
      <c r="IG589" s="26"/>
      <c r="IH589" s="26"/>
      <c r="II589" s="26"/>
      <c r="IJ589" s="26"/>
      <c r="IK589" s="26"/>
      <c r="IL589" s="26"/>
      <c r="IM589" s="26"/>
      <c r="IN589" s="26"/>
      <c r="IO589" s="26"/>
      <c r="IP589" s="26"/>
      <c r="IQ589" s="26"/>
      <c r="IR589" s="26"/>
      <c r="IS589" s="26"/>
      <c r="IT589" s="26"/>
      <c r="IU589" s="26"/>
      <c r="IV589" s="26"/>
    </row>
    <row r="590" spans="1:256" ht="12.75" customHeight="1" x14ac:dyDescent="0.25">
      <c r="A590" s="26"/>
      <c r="B590" s="26"/>
      <c r="C590" s="296"/>
      <c r="D590" s="363"/>
      <c r="E590" s="364"/>
      <c r="F590" s="364"/>
      <c r="G590" s="364"/>
      <c r="H590" s="364"/>
      <c r="I590" s="364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6"/>
      <c r="AB590" s="26"/>
      <c r="AC590" s="26"/>
      <c r="AD590" s="26"/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6"/>
      <c r="AP590" s="26"/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  <c r="BA590" s="26"/>
      <c r="BB590" s="26"/>
      <c r="BC590" s="26"/>
      <c r="BD590" s="26"/>
      <c r="BE590" s="26"/>
      <c r="BF590" s="26"/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  <c r="DE590" s="26"/>
      <c r="DF590" s="26"/>
      <c r="DG590" s="26"/>
      <c r="DH590" s="26"/>
      <c r="DI590" s="26"/>
      <c r="DJ590" s="26"/>
      <c r="DK590" s="26"/>
      <c r="DL590" s="26"/>
      <c r="DM590" s="26"/>
      <c r="DN590" s="26"/>
      <c r="DO590" s="26"/>
      <c r="DP590" s="26"/>
      <c r="DQ590" s="26"/>
      <c r="DR590" s="26"/>
      <c r="DS590" s="26"/>
      <c r="DT590" s="26"/>
      <c r="DU590" s="26"/>
      <c r="DV590" s="26"/>
      <c r="DW590" s="26"/>
      <c r="DX590" s="26"/>
      <c r="DY590" s="26"/>
      <c r="DZ590" s="26"/>
      <c r="EA590" s="26"/>
      <c r="EB590" s="26"/>
      <c r="EC590" s="26"/>
      <c r="ED590" s="26"/>
      <c r="EE590" s="26"/>
      <c r="EF590" s="26"/>
      <c r="EG590" s="26"/>
      <c r="EH590" s="26"/>
      <c r="EI590" s="26"/>
      <c r="EJ590" s="26"/>
      <c r="EK590" s="26"/>
      <c r="EL590" s="26"/>
      <c r="EM590" s="26"/>
      <c r="EN590" s="26"/>
      <c r="EO590" s="26"/>
      <c r="EP590" s="26"/>
      <c r="EQ590" s="26"/>
      <c r="ER590" s="26"/>
      <c r="ES590" s="26"/>
      <c r="ET590" s="26"/>
      <c r="EU590" s="26"/>
      <c r="EV590" s="26"/>
      <c r="EW590" s="26"/>
      <c r="EX590" s="26"/>
      <c r="EY590" s="26"/>
      <c r="EZ590" s="26"/>
      <c r="FA590" s="26"/>
      <c r="FB590" s="26"/>
      <c r="FC590" s="26"/>
      <c r="FD590" s="26"/>
      <c r="FE590" s="26"/>
      <c r="FF590" s="26"/>
      <c r="FG590" s="26"/>
      <c r="FH590" s="26"/>
      <c r="FI590" s="26"/>
      <c r="FJ590" s="26"/>
      <c r="FK590" s="26"/>
      <c r="FL590" s="26"/>
      <c r="FM590" s="26"/>
      <c r="FN590" s="26"/>
      <c r="FO590" s="26"/>
      <c r="FP590" s="26"/>
      <c r="FQ590" s="26"/>
      <c r="FR590" s="26"/>
      <c r="FS590" s="26"/>
      <c r="FT590" s="26"/>
      <c r="FU590" s="26"/>
      <c r="FV590" s="26"/>
      <c r="FW590" s="26"/>
      <c r="FX590" s="26"/>
      <c r="FY590" s="26"/>
      <c r="FZ590" s="26"/>
      <c r="GA590" s="26"/>
      <c r="GB590" s="26"/>
      <c r="GC590" s="26"/>
      <c r="GD590" s="26"/>
      <c r="GE590" s="26"/>
      <c r="GF590" s="26"/>
      <c r="GG590" s="26"/>
      <c r="GH590" s="26"/>
      <c r="GI590" s="26"/>
      <c r="GJ590" s="26"/>
      <c r="GK590" s="26"/>
      <c r="GL590" s="26"/>
      <c r="GM590" s="26"/>
      <c r="GN590" s="26"/>
      <c r="GO590" s="26"/>
      <c r="GP590" s="26"/>
      <c r="GQ590" s="26"/>
      <c r="GR590" s="26"/>
      <c r="GS590" s="26"/>
      <c r="GT590" s="26"/>
      <c r="GU590" s="26"/>
      <c r="GV590" s="26"/>
      <c r="GW590" s="26"/>
      <c r="GX590" s="26"/>
      <c r="GY590" s="26"/>
      <c r="GZ590" s="26"/>
      <c r="HA590" s="26"/>
      <c r="HB590" s="26"/>
      <c r="HC590" s="26"/>
      <c r="HD590" s="26"/>
      <c r="HE590" s="26"/>
      <c r="HF590" s="26"/>
      <c r="HG590" s="26"/>
      <c r="HH590" s="26"/>
      <c r="HI590" s="26"/>
      <c r="HJ590" s="26"/>
      <c r="HK590" s="26"/>
      <c r="HL590" s="26"/>
      <c r="HM590" s="26"/>
      <c r="HN590" s="26"/>
      <c r="HO590" s="26"/>
      <c r="HP590" s="26"/>
      <c r="HQ590" s="26"/>
      <c r="HR590" s="26"/>
      <c r="HS590" s="26"/>
      <c r="HT590" s="26"/>
      <c r="HU590" s="26"/>
      <c r="HV590" s="26"/>
      <c r="HW590" s="26"/>
      <c r="HX590" s="26"/>
      <c r="HY590" s="26"/>
      <c r="HZ590" s="26"/>
      <c r="IA590" s="26"/>
      <c r="IB590" s="26"/>
      <c r="IC590" s="26"/>
      <c r="ID590" s="26"/>
      <c r="IE590" s="26"/>
      <c r="IF590" s="26"/>
      <c r="IG590" s="26"/>
      <c r="IH590" s="26"/>
      <c r="II590" s="26"/>
      <c r="IJ590" s="26"/>
      <c r="IK590" s="26"/>
      <c r="IL590" s="26"/>
      <c r="IM590" s="26"/>
      <c r="IN590" s="26"/>
      <c r="IO590" s="26"/>
      <c r="IP590" s="26"/>
      <c r="IQ590" s="26"/>
      <c r="IR590" s="26"/>
      <c r="IS590" s="26"/>
      <c r="IT590" s="26"/>
      <c r="IU590" s="26"/>
      <c r="IV590" s="26"/>
    </row>
    <row r="591" spans="1:256" ht="12.75" customHeight="1" x14ac:dyDescent="0.25">
      <c r="A591" s="26"/>
      <c r="B591" s="26"/>
      <c r="C591" s="296"/>
      <c r="D591" s="363"/>
      <c r="E591" s="364"/>
      <c r="F591" s="364"/>
      <c r="G591" s="364"/>
      <c r="H591" s="364"/>
      <c r="I591" s="364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6"/>
      <c r="AB591" s="26"/>
      <c r="AC591" s="26"/>
      <c r="AD591" s="26"/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6"/>
      <c r="AP591" s="26"/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  <c r="BA591" s="26"/>
      <c r="BB591" s="26"/>
      <c r="BC591" s="26"/>
      <c r="BD591" s="26"/>
      <c r="BE591" s="26"/>
      <c r="BF591" s="26"/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  <c r="DE591" s="26"/>
      <c r="DF591" s="26"/>
      <c r="DG591" s="26"/>
      <c r="DH591" s="26"/>
      <c r="DI591" s="26"/>
      <c r="DJ591" s="26"/>
      <c r="DK591" s="26"/>
      <c r="DL591" s="26"/>
      <c r="DM591" s="26"/>
      <c r="DN591" s="26"/>
      <c r="DO591" s="26"/>
      <c r="DP591" s="26"/>
      <c r="DQ591" s="26"/>
      <c r="DR591" s="26"/>
      <c r="DS591" s="26"/>
      <c r="DT591" s="26"/>
      <c r="DU591" s="26"/>
      <c r="DV591" s="26"/>
      <c r="DW591" s="26"/>
      <c r="DX591" s="26"/>
      <c r="DY591" s="26"/>
      <c r="DZ591" s="26"/>
      <c r="EA591" s="26"/>
      <c r="EB591" s="26"/>
      <c r="EC591" s="26"/>
      <c r="ED591" s="26"/>
      <c r="EE591" s="26"/>
      <c r="EF591" s="26"/>
      <c r="EG591" s="26"/>
      <c r="EH591" s="26"/>
      <c r="EI591" s="26"/>
      <c r="EJ591" s="26"/>
      <c r="EK591" s="26"/>
      <c r="EL591" s="26"/>
      <c r="EM591" s="26"/>
      <c r="EN591" s="26"/>
      <c r="EO591" s="26"/>
      <c r="EP591" s="26"/>
      <c r="EQ591" s="26"/>
      <c r="ER591" s="26"/>
      <c r="ES591" s="26"/>
      <c r="ET591" s="26"/>
      <c r="EU591" s="26"/>
      <c r="EV591" s="26"/>
      <c r="EW591" s="26"/>
      <c r="EX591" s="26"/>
      <c r="EY591" s="26"/>
      <c r="EZ591" s="26"/>
      <c r="FA591" s="26"/>
      <c r="FB591" s="26"/>
      <c r="FC591" s="26"/>
      <c r="FD591" s="26"/>
      <c r="FE591" s="26"/>
      <c r="FF591" s="26"/>
      <c r="FG591" s="26"/>
      <c r="FH591" s="26"/>
      <c r="FI591" s="26"/>
      <c r="FJ591" s="26"/>
      <c r="FK591" s="26"/>
      <c r="FL591" s="26"/>
      <c r="FM591" s="26"/>
      <c r="FN591" s="26"/>
      <c r="FO591" s="26"/>
      <c r="FP591" s="26"/>
      <c r="FQ591" s="26"/>
      <c r="FR591" s="26"/>
      <c r="FS591" s="26"/>
      <c r="FT591" s="26"/>
      <c r="FU591" s="26"/>
      <c r="FV591" s="26"/>
      <c r="FW591" s="26"/>
      <c r="FX591" s="26"/>
      <c r="FY591" s="26"/>
      <c r="FZ591" s="26"/>
      <c r="GA591" s="26"/>
      <c r="GB591" s="26"/>
      <c r="GC591" s="26"/>
      <c r="GD591" s="26"/>
      <c r="GE591" s="26"/>
      <c r="GF591" s="26"/>
      <c r="GG591" s="26"/>
      <c r="GH591" s="26"/>
      <c r="GI591" s="26"/>
      <c r="GJ591" s="26"/>
      <c r="GK591" s="26"/>
      <c r="GL591" s="26"/>
      <c r="GM591" s="26"/>
      <c r="GN591" s="26"/>
      <c r="GO591" s="26"/>
      <c r="GP591" s="26"/>
      <c r="GQ591" s="26"/>
      <c r="GR591" s="26"/>
      <c r="GS591" s="26"/>
      <c r="GT591" s="26"/>
      <c r="GU591" s="26"/>
      <c r="GV591" s="26"/>
      <c r="GW591" s="26"/>
      <c r="GX591" s="26"/>
      <c r="GY591" s="26"/>
      <c r="GZ591" s="26"/>
      <c r="HA591" s="26"/>
      <c r="HB591" s="26"/>
      <c r="HC591" s="26"/>
      <c r="HD591" s="26"/>
      <c r="HE591" s="26"/>
      <c r="HF591" s="26"/>
      <c r="HG591" s="26"/>
      <c r="HH591" s="26"/>
      <c r="HI591" s="26"/>
      <c r="HJ591" s="26"/>
      <c r="HK591" s="26"/>
      <c r="HL591" s="26"/>
      <c r="HM591" s="26"/>
      <c r="HN591" s="26"/>
      <c r="HO591" s="26"/>
      <c r="HP591" s="26"/>
      <c r="HQ591" s="26"/>
      <c r="HR591" s="26"/>
      <c r="HS591" s="26"/>
      <c r="HT591" s="26"/>
      <c r="HU591" s="26"/>
      <c r="HV591" s="26"/>
      <c r="HW591" s="26"/>
      <c r="HX591" s="26"/>
      <c r="HY591" s="26"/>
      <c r="HZ591" s="26"/>
      <c r="IA591" s="26"/>
      <c r="IB591" s="26"/>
      <c r="IC591" s="26"/>
      <c r="ID591" s="26"/>
      <c r="IE591" s="26"/>
      <c r="IF591" s="26"/>
      <c r="IG591" s="26"/>
      <c r="IH591" s="26"/>
      <c r="II591" s="26"/>
      <c r="IJ591" s="26"/>
      <c r="IK591" s="26"/>
      <c r="IL591" s="26"/>
      <c r="IM591" s="26"/>
      <c r="IN591" s="26"/>
      <c r="IO591" s="26"/>
      <c r="IP591" s="26"/>
      <c r="IQ591" s="26"/>
      <c r="IR591" s="26"/>
      <c r="IS591" s="26"/>
      <c r="IT591" s="26"/>
      <c r="IU591" s="26"/>
      <c r="IV591" s="26"/>
    </row>
    <row r="592" spans="1:256" ht="12.75" customHeight="1" x14ac:dyDescent="0.25">
      <c r="A592" s="26"/>
      <c r="B592" s="26"/>
      <c r="C592" s="296"/>
      <c r="D592" s="363"/>
      <c r="E592" s="364"/>
      <c r="F592" s="364"/>
      <c r="G592" s="364"/>
      <c r="H592" s="364"/>
      <c r="I592" s="364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6"/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26"/>
      <c r="BC592" s="26"/>
      <c r="BD592" s="26"/>
      <c r="BE592" s="26"/>
      <c r="BF592" s="26"/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  <c r="DE592" s="26"/>
      <c r="DF592" s="26"/>
      <c r="DG592" s="26"/>
      <c r="DH592" s="26"/>
      <c r="DI592" s="26"/>
      <c r="DJ592" s="26"/>
      <c r="DK592" s="26"/>
      <c r="DL592" s="26"/>
      <c r="DM592" s="26"/>
      <c r="DN592" s="26"/>
      <c r="DO592" s="26"/>
      <c r="DP592" s="26"/>
      <c r="DQ592" s="26"/>
      <c r="DR592" s="26"/>
      <c r="DS592" s="26"/>
      <c r="DT592" s="26"/>
      <c r="DU592" s="26"/>
      <c r="DV592" s="26"/>
      <c r="DW592" s="26"/>
      <c r="DX592" s="26"/>
      <c r="DY592" s="26"/>
      <c r="DZ592" s="26"/>
      <c r="EA592" s="26"/>
      <c r="EB592" s="26"/>
      <c r="EC592" s="26"/>
      <c r="ED592" s="26"/>
      <c r="EE592" s="26"/>
      <c r="EF592" s="26"/>
      <c r="EG592" s="26"/>
      <c r="EH592" s="26"/>
      <c r="EI592" s="26"/>
      <c r="EJ592" s="26"/>
      <c r="EK592" s="26"/>
      <c r="EL592" s="26"/>
      <c r="EM592" s="26"/>
      <c r="EN592" s="26"/>
      <c r="EO592" s="26"/>
      <c r="EP592" s="26"/>
      <c r="EQ592" s="26"/>
      <c r="ER592" s="26"/>
      <c r="ES592" s="26"/>
      <c r="ET592" s="26"/>
      <c r="EU592" s="26"/>
      <c r="EV592" s="26"/>
      <c r="EW592" s="26"/>
      <c r="EX592" s="26"/>
      <c r="EY592" s="26"/>
      <c r="EZ592" s="26"/>
      <c r="FA592" s="26"/>
      <c r="FB592" s="26"/>
      <c r="FC592" s="26"/>
      <c r="FD592" s="26"/>
      <c r="FE592" s="26"/>
      <c r="FF592" s="26"/>
      <c r="FG592" s="26"/>
      <c r="FH592" s="26"/>
      <c r="FI592" s="26"/>
      <c r="FJ592" s="26"/>
      <c r="FK592" s="26"/>
      <c r="FL592" s="26"/>
      <c r="FM592" s="26"/>
      <c r="FN592" s="26"/>
      <c r="FO592" s="26"/>
      <c r="FP592" s="26"/>
      <c r="FQ592" s="26"/>
      <c r="FR592" s="26"/>
      <c r="FS592" s="26"/>
      <c r="FT592" s="26"/>
      <c r="FU592" s="26"/>
      <c r="FV592" s="26"/>
      <c r="FW592" s="26"/>
      <c r="FX592" s="26"/>
      <c r="FY592" s="26"/>
      <c r="FZ592" s="26"/>
      <c r="GA592" s="26"/>
      <c r="GB592" s="26"/>
      <c r="GC592" s="26"/>
      <c r="GD592" s="26"/>
      <c r="GE592" s="26"/>
      <c r="GF592" s="26"/>
      <c r="GG592" s="26"/>
      <c r="GH592" s="26"/>
      <c r="GI592" s="26"/>
      <c r="GJ592" s="26"/>
      <c r="GK592" s="26"/>
      <c r="GL592" s="26"/>
      <c r="GM592" s="26"/>
      <c r="GN592" s="26"/>
      <c r="GO592" s="26"/>
      <c r="GP592" s="26"/>
      <c r="GQ592" s="26"/>
      <c r="GR592" s="26"/>
      <c r="GS592" s="26"/>
      <c r="GT592" s="26"/>
      <c r="GU592" s="26"/>
      <c r="GV592" s="26"/>
      <c r="GW592" s="26"/>
      <c r="GX592" s="26"/>
      <c r="GY592" s="26"/>
      <c r="GZ592" s="26"/>
      <c r="HA592" s="26"/>
      <c r="HB592" s="26"/>
      <c r="HC592" s="26"/>
      <c r="HD592" s="26"/>
      <c r="HE592" s="26"/>
      <c r="HF592" s="26"/>
      <c r="HG592" s="26"/>
      <c r="HH592" s="26"/>
      <c r="HI592" s="26"/>
      <c r="HJ592" s="26"/>
      <c r="HK592" s="26"/>
      <c r="HL592" s="26"/>
      <c r="HM592" s="26"/>
      <c r="HN592" s="26"/>
      <c r="HO592" s="26"/>
      <c r="HP592" s="26"/>
      <c r="HQ592" s="26"/>
      <c r="HR592" s="26"/>
      <c r="HS592" s="26"/>
      <c r="HT592" s="26"/>
      <c r="HU592" s="26"/>
      <c r="HV592" s="26"/>
      <c r="HW592" s="26"/>
      <c r="HX592" s="26"/>
      <c r="HY592" s="26"/>
      <c r="HZ592" s="26"/>
      <c r="IA592" s="26"/>
      <c r="IB592" s="26"/>
      <c r="IC592" s="26"/>
      <c r="ID592" s="26"/>
      <c r="IE592" s="26"/>
      <c r="IF592" s="26"/>
      <c r="IG592" s="26"/>
      <c r="IH592" s="26"/>
      <c r="II592" s="26"/>
      <c r="IJ592" s="26"/>
      <c r="IK592" s="26"/>
      <c r="IL592" s="26"/>
      <c r="IM592" s="26"/>
      <c r="IN592" s="26"/>
      <c r="IO592" s="26"/>
      <c r="IP592" s="26"/>
      <c r="IQ592" s="26"/>
      <c r="IR592" s="26"/>
      <c r="IS592" s="26"/>
      <c r="IT592" s="26"/>
      <c r="IU592" s="26"/>
      <c r="IV592" s="26"/>
    </row>
    <row r="593" spans="1:256" ht="12.75" customHeight="1" x14ac:dyDescent="0.25">
      <c r="A593" s="26"/>
      <c r="B593" s="26"/>
      <c r="C593" s="296"/>
      <c r="D593" s="363"/>
      <c r="E593" s="364"/>
      <c r="F593" s="364"/>
      <c r="G593" s="364"/>
      <c r="H593" s="364"/>
      <c r="I593" s="364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  <c r="BA593" s="26"/>
      <c r="BB593" s="26"/>
      <c r="BC593" s="26"/>
      <c r="BD593" s="26"/>
      <c r="BE593" s="26"/>
      <c r="BF593" s="26"/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  <c r="DE593" s="26"/>
      <c r="DF593" s="26"/>
      <c r="DG593" s="26"/>
      <c r="DH593" s="26"/>
      <c r="DI593" s="26"/>
      <c r="DJ593" s="26"/>
      <c r="DK593" s="26"/>
      <c r="DL593" s="26"/>
      <c r="DM593" s="26"/>
      <c r="DN593" s="26"/>
      <c r="DO593" s="26"/>
      <c r="DP593" s="26"/>
      <c r="DQ593" s="26"/>
      <c r="DR593" s="26"/>
      <c r="DS593" s="26"/>
      <c r="DT593" s="26"/>
      <c r="DU593" s="26"/>
      <c r="DV593" s="26"/>
      <c r="DW593" s="26"/>
      <c r="DX593" s="26"/>
      <c r="DY593" s="26"/>
      <c r="DZ593" s="26"/>
      <c r="EA593" s="26"/>
      <c r="EB593" s="26"/>
      <c r="EC593" s="26"/>
      <c r="ED593" s="26"/>
      <c r="EE593" s="26"/>
      <c r="EF593" s="26"/>
      <c r="EG593" s="26"/>
      <c r="EH593" s="26"/>
      <c r="EI593" s="26"/>
      <c r="EJ593" s="26"/>
      <c r="EK593" s="26"/>
      <c r="EL593" s="26"/>
      <c r="EM593" s="26"/>
      <c r="EN593" s="26"/>
      <c r="EO593" s="26"/>
      <c r="EP593" s="26"/>
      <c r="EQ593" s="26"/>
      <c r="ER593" s="26"/>
      <c r="ES593" s="26"/>
      <c r="ET593" s="26"/>
      <c r="EU593" s="26"/>
      <c r="EV593" s="26"/>
      <c r="EW593" s="26"/>
      <c r="EX593" s="26"/>
      <c r="EY593" s="26"/>
      <c r="EZ593" s="26"/>
      <c r="FA593" s="26"/>
      <c r="FB593" s="26"/>
      <c r="FC593" s="26"/>
      <c r="FD593" s="26"/>
      <c r="FE593" s="26"/>
      <c r="FF593" s="26"/>
      <c r="FG593" s="26"/>
      <c r="FH593" s="26"/>
      <c r="FI593" s="26"/>
      <c r="FJ593" s="26"/>
      <c r="FK593" s="26"/>
      <c r="FL593" s="26"/>
      <c r="FM593" s="26"/>
      <c r="FN593" s="26"/>
      <c r="FO593" s="26"/>
      <c r="FP593" s="26"/>
      <c r="FQ593" s="26"/>
      <c r="FR593" s="26"/>
      <c r="FS593" s="26"/>
      <c r="FT593" s="26"/>
      <c r="FU593" s="26"/>
      <c r="FV593" s="26"/>
      <c r="FW593" s="26"/>
      <c r="FX593" s="26"/>
      <c r="FY593" s="26"/>
      <c r="FZ593" s="26"/>
      <c r="GA593" s="26"/>
      <c r="GB593" s="26"/>
      <c r="GC593" s="26"/>
      <c r="GD593" s="26"/>
      <c r="GE593" s="26"/>
      <c r="GF593" s="26"/>
      <c r="GG593" s="26"/>
      <c r="GH593" s="26"/>
      <c r="GI593" s="26"/>
      <c r="GJ593" s="26"/>
      <c r="GK593" s="26"/>
      <c r="GL593" s="26"/>
      <c r="GM593" s="26"/>
      <c r="GN593" s="26"/>
      <c r="GO593" s="26"/>
      <c r="GP593" s="26"/>
      <c r="GQ593" s="26"/>
      <c r="GR593" s="26"/>
      <c r="GS593" s="26"/>
      <c r="GT593" s="26"/>
      <c r="GU593" s="26"/>
      <c r="GV593" s="26"/>
      <c r="GW593" s="26"/>
      <c r="GX593" s="26"/>
      <c r="GY593" s="26"/>
      <c r="GZ593" s="26"/>
      <c r="HA593" s="26"/>
      <c r="HB593" s="26"/>
      <c r="HC593" s="26"/>
      <c r="HD593" s="26"/>
      <c r="HE593" s="26"/>
      <c r="HF593" s="26"/>
      <c r="HG593" s="26"/>
      <c r="HH593" s="26"/>
      <c r="HI593" s="26"/>
      <c r="HJ593" s="26"/>
      <c r="HK593" s="26"/>
      <c r="HL593" s="26"/>
      <c r="HM593" s="26"/>
      <c r="HN593" s="26"/>
      <c r="HO593" s="26"/>
      <c r="HP593" s="26"/>
      <c r="HQ593" s="26"/>
      <c r="HR593" s="26"/>
      <c r="HS593" s="26"/>
      <c r="HT593" s="26"/>
      <c r="HU593" s="26"/>
      <c r="HV593" s="26"/>
      <c r="HW593" s="26"/>
      <c r="HX593" s="26"/>
      <c r="HY593" s="26"/>
      <c r="HZ593" s="26"/>
      <c r="IA593" s="26"/>
      <c r="IB593" s="26"/>
      <c r="IC593" s="26"/>
      <c r="ID593" s="26"/>
      <c r="IE593" s="26"/>
      <c r="IF593" s="26"/>
      <c r="IG593" s="26"/>
      <c r="IH593" s="26"/>
      <c r="II593" s="26"/>
      <c r="IJ593" s="26"/>
      <c r="IK593" s="26"/>
      <c r="IL593" s="26"/>
      <c r="IM593" s="26"/>
      <c r="IN593" s="26"/>
      <c r="IO593" s="26"/>
      <c r="IP593" s="26"/>
      <c r="IQ593" s="26"/>
      <c r="IR593" s="26"/>
      <c r="IS593" s="26"/>
      <c r="IT593" s="26"/>
      <c r="IU593" s="26"/>
      <c r="IV593" s="26"/>
    </row>
    <row r="594" spans="1:256" ht="12.75" customHeight="1" x14ac:dyDescent="0.25">
      <c r="A594" s="26"/>
      <c r="B594" s="26"/>
      <c r="C594" s="296"/>
      <c r="D594" s="363"/>
      <c r="E594" s="364"/>
      <c r="F594" s="364"/>
      <c r="G594" s="364"/>
      <c r="H594" s="364"/>
      <c r="I594" s="364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26"/>
      <c r="BC594" s="26"/>
      <c r="BD594" s="26"/>
      <c r="BE594" s="26"/>
      <c r="BF594" s="26"/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  <c r="DE594" s="26"/>
      <c r="DF594" s="26"/>
      <c r="DG594" s="26"/>
      <c r="DH594" s="26"/>
      <c r="DI594" s="26"/>
      <c r="DJ594" s="26"/>
      <c r="DK594" s="26"/>
      <c r="DL594" s="26"/>
      <c r="DM594" s="26"/>
      <c r="DN594" s="26"/>
      <c r="DO594" s="26"/>
      <c r="DP594" s="26"/>
      <c r="DQ594" s="26"/>
      <c r="DR594" s="26"/>
      <c r="DS594" s="26"/>
      <c r="DT594" s="26"/>
      <c r="DU594" s="26"/>
      <c r="DV594" s="26"/>
      <c r="DW594" s="26"/>
      <c r="DX594" s="26"/>
      <c r="DY594" s="26"/>
      <c r="DZ594" s="26"/>
      <c r="EA594" s="26"/>
      <c r="EB594" s="26"/>
      <c r="EC594" s="26"/>
      <c r="ED594" s="26"/>
      <c r="EE594" s="26"/>
      <c r="EF594" s="26"/>
      <c r="EG594" s="26"/>
      <c r="EH594" s="26"/>
      <c r="EI594" s="26"/>
      <c r="EJ594" s="26"/>
      <c r="EK594" s="26"/>
      <c r="EL594" s="26"/>
      <c r="EM594" s="26"/>
      <c r="EN594" s="26"/>
      <c r="EO594" s="26"/>
      <c r="EP594" s="26"/>
      <c r="EQ594" s="26"/>
      <c r="ER594" s="26"/>
      <c r="ES594" s="26"/>
      <c r="ET594" s="26"/>
      <c r="EU594" s="26"/>
      <c r="EV594" s="26"/>
      <c r="EW594" s="26"/>
      <c r="EX594" s="26"/>
      <c r="EY594" s="26"/>
      <c r="EZ594" s="26"/>
      <c r="FA594" s="26"/>
      <c r="FB594" s="26"/>
      <c r="FC594" s="26"/>
      <c r="FD594" s="26"/>
      <c r="FE594" s="26"/>
      <c r="FF594" s="26"/>
      <c r="FG594" s="26"/>
      <c r="FH594" s="26"/>
      <c r="FI594" s="26"/>
      <c r="FJ594" s="26"/>
      <c r="FK594" s="26"/>
      <c r="FL594" s="26"/>
      <c r="FM594" s="26"/>
      <c r="FN594" s="26"/>
      <c r="FO594" s="26"/>
      <c r="FP594" s="26"/>
      <c r="FQ594" s="26"/>
      <c r="FR594" s="26"/>
      <c r="FS594" s="26"/>
      <c r="FT594" s="26"/>
      <c r="FU594" s="26"/>
      <c r="FV594" s="26"/>
      <c r="FW594" s="26"/>
      <c r="FX594" s="26"/>
      <c r="FY594" s="26"/>
      <c r="FZ594" s="26"/>
      <c r="GA594" s="26"/>
      <c r="GB594" s="26"/>
      <c r="GC594" s="26"/>
      <c r="GD594" s="26"/>
      <c r="GE594" s="26"/>
      <c r="GF594" s="26"/>
      <c r="GG594" s="26"/>
      <c r="GH594" s="26"/>
      <c r="GI594" s="26"/>
      <c r="GJ594" s="26"/>
      <c r="GK594" s="26"/>
      <c r="GL594" s="26"/>
      <c r="GM594" s="26"/>
      <c r="GN594" s="26"/>
      <c r="GO594" s="26"/>
      <c r="GP594" s="26"/>
      <c r="GQ594" s="26"/>
      <c r="GR594" s="26"/>
      <c r="GS594" s="26"/>
      <c r="GT594" s="26"/>
      <c r="GU594" s="26"/>
      <c r="GV594" s="26"/>
      <c r="GW594" s="26"/>
      <c r="GX594" s="26"/>
      <c r="GY594" s="26"/>
      <c r="GZ594" s="26"/>
      <c r="HA594" s="26"/>
      <c r="HB594" s="26"/>
      <c r="HC594" s="26"/>
      <c r="HD594" s="26"/>
      <c r="HE594" s="26"/>
      <c r="HF594" s="26"/>
      <c r="HG594" s="26"/>
      <c r="HH594" s="26"/>
      <c r="HI594" s="26"/>
      <c r="HJ594" s="26"/>
      <c r="HK594" s="26"/>
      <c r="HL594" s="26"/>
      <c r="HM594" s="26"/>
      <c r="HN594" s="26"/>
      <c r="HO594" s="26"/>
      <c r="HP594" s="26"/>
      <c r="HQ594" s="26"/>
      <c r="HR594" s="26"/>
      <c r="HS594" s="26"/>
      <c r="HT594" s="26"/>
      <c r="HU594" s="26"/>
      <c r="HV594" s="26"/>
      <c r="HW594" s="26"/>
      <c r="HX594" s="26"/>
      <c r="HY594" s="26"/>
      <c r="HZ594" s="26"/>
      <c r="IA594" s="26"/>
      <c r="IB594" s="26"/>
      <c r="IC594" s="26"/>
      <c r="ID594" s="26"/>
      <c r="IE594" s="26"/>
      <c r="IF594" s="26"/>
      <c r="IG594" s="26"/>
      <c r="IH594" s="26"/>
      <c r="II594" s="26"/>
      <c r="IJ594" s="26"/>
      <c r="IK594" s="26"/>
      <c r="IL594" s="26"/>
      <c r="IM594" s="26"/>
      <c r="IN594" s="26"/>
      <c r="IO594" s="26"/>
      <c r="IP594" s="26"/>
      <c r="IQ594" s="26"/>
      <c r="IR594" s="26"/>
      <c r="IS594" s="26"/>
      <c r="IT594" s="26"/>
      <c r="IU594" s="26"/>
      <c r="IV594" s="26"/>
    </row>
    <row r="595" spans="1:256" ht="12.75" customHeight="1" x14ac:dyDescent="0.25">
      <c r="A595" s="26"/>
      <c r="B595" s="26"/>
      <c r="C595" s="296"/>
      <c r="D595" s="363"/>
      <c r="E595" s="364"/>
      <c r="F595" s="364"/>
      <c r="G595" s="364"/>
      <c r="H595" s="364"/>
      <c r="I595" s="364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6"/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6"/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  <c r="BA595" s="26"/>
      <c r="BB595" s="26"/>
      <c r="BC595" s="26"/>
      <c r="BD595" s="26"/>
      <c r="BE595" s="26"/>
      <c r="BF595" s="26"/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  <c r="DE595" s="26"/>
      <c r="DF595" s="26"/>
      <c r="DG595" s="26"/>
      <c r="DH595" s="26"/>
      <c r="DI595" s="26"/>
      <c r="DJ595" s="26"/>
      <c r="DK595" s="26"/>
      <c r="DL595" s="26"/>
      <c r="DM595" s="26"/>
      <c r="DN595" s="26"/>
      <c r="DO595" s="26"/>
      <c r="DP595" s="26"/>
      <c r="DQ595" s="26"/>
      <c r="DR595" s="26"/>
      <c r="DS595" s="26"/>
      <c r="DT595" s="26"/>
      <c r="DU595" s="26"/>
      <c r="DV595" s="26"/>
      <c r="DW595" s="26"/>
      <c r="DX595" s="26"/>
      <c r="DY595" s="26"/>
      <c r="DZ595" s="26"/>
      <c r="EA595" s="26"/>
      <c r="EB595" s="26"/>
      <c r="EC595" s="26"/>
      <c r="ED595" s="26"/>
      <c r="EE595" s="26"/>
      <c r="EF595" s="26"/>
      <c r="EG595" s="26"/>
      <c r="EH595" s="26"/>
      <c r="EI595" s="26"/>
      <c r="EJ595" s="26"/>
      <c r="EK595" s="26"/>
      <c r="EL595" s="26"/>
      <c r="EM595" s="26"/>
      <c r="EN595" s="26"/>
      <c r="EO595" s="26"/>
      <c r="EP595" s="26"/>
      <c r="EQ595" s="26"/>
      <c r="ER595" s="26"/>
      <c r="ES595" s="26"/>
      <c r="ET595" s="26"/>
      <c r="EU595" s="26"/>
      <c r="EV595" s="26"/>
      <c r="EW595" s="26"/>
      <c r="EX595" s="26"/>
      <c r="EY595" s="26"/>
      <c r="EZ595" s="26"/>
      <c r="FA595" s="26"/>
      <c r="FB595" s="26"/>
      <c r="FC595" s="26"/>
      <c r="FD595" s="26"/>
      <c r="FE595" s="26"/>
      <c r="FF595" s="26"/>
      <c r="FG595" s="26"/>
      <c r="FH595" s="26"/>
      <c r="FI595" s="26"/>
      <c r="FJ595" s="26"/>
      <c r="FK595" s="26"/>
      <c r="FL595" s="26"/>
      <c r="FM595" s="26"/>
      <c r="FN595" s="26"/>
      <c r="FO595" s="26"/>
      <c r="FP595" s="26"/>
      <c r="FQ595" s="26"/>
      <c r="FR595" s="26"/>
      <c r="FS595" s="26"/>
      <c r="FT595" s="26"/>
      <c r="FU595" s="26"/>
      <c r="FV595" s="26"/>
      <c r="FW595" s="26"/>
      <c r="FX595" s="26"/>
      <c r="FY595" s="26"/>
      <c r="FZ595" s="26"/>
      <c r="GA595" s="26"/>
      <c r="GB595" s="26"/>
      <c r="GC595" s="26"/>
      <c r="GD595" s="26"/>
      <c r="GE595" s="26"/>
      <c r="GF595" s="26"/>
      <c r="GG595" s="26"/>
      <c r="GH595" s="26"/>
      <c r="GI595" s="26"/>
      <c r="GJ595" s="26"/>
      <c r="GK595" s="26"/>
      <c r="GL595" s="26"/>
      <c r="GM595" s="26"/>
      <c r="GN595" s="26"/>
      <c r="GO595" s="26"/>
      <c r="GP595" s="26"/>
      <c r="GQ595" s="26"/>
      <c r="GR595" s="26"/>
      <c r="GS595" s="26"/>
      <c r="GT595" s="26"/>
      <c r="GU595" s="26"/>
      <c r="GV595" s="26"/>
      <c r="GW595" s="26"/>
      <c r="GX595" s="26"/>
      <c r="GY595" s="26"/>
      <c r="GZ595" s="26"/>
      <c r="HA595" s="26"/>
      <c r="HB595" s="26"/>
      <c r="HC595" s="26"/>
      <c r="HD595" s="26"/>
      <c r="HE595" s="26"/>
      <c r="HF595" s="26"/>
      <c r="HG595" s="26"/>
      <c r="HH595" s="26"/>
      <c r="HI595" s="26"/>
      <c r="HJ595" s="26"/>
      <c r="HK595" s="26"/>
      <c r="HL595" s="26"/>
      <c r="HM595" s="26"/>
      <c r="HN595" s="26"/>
      <c r="HO595" s="26"/>
      <c r="HP595" s="26"/>
      <c r="HQ595" s="26"/>
      <c r="HR595" s="26"/>
      <c r="HS595" s="26"/>
      <c r="HT595" s="26"/>
      <c r="HU595" s="26"/>
      <c r="HV595" s="26"/>
      <c r="HW595" s="26"/>
      <c r="HX595" s="26"/>
      <c r="HY595" s="26"/>
      <c r="HZ595" s="26"/>
      <c r="IA595" s="26"/>
      <c r="IB595" s="26"/>
      <c r="IC595" s="26"/>
      <c r="ID595" s="26"/>
      <c r="IE595" s="26"/>
      <c r="IF595" s="26"/>
      <c r="IG595" s="26"/>
      <c r="IH595" s="26"/>
      <c r="II595" s="26"/>
      <c r="IJ595" s="26"/>
      <c r="IK595" s="26"/>
      <c r="IL595" s="26"/>
      <c r="IM595" s="26"/>
      <c r="IN595" s="26"/>
      <c r="IO595" s="26"/>
      <c r="IP595" s="26"/>
      <c r="IQ595" s="26"/>
      <c r="IR595" s="26"/>
      <c r="IS595" s="26"/>
      <c r="IT595" s="26"/>
      <c r="IU595" s="26"/>
      <c r="IV595" s="26"/>
    </row>
    <row r="596" spans="1:256" ht="12.75" customHeight="1" x14ac:dyDescent="0.25">
      <c r="A596" s="26"/>
      <c r="B596" s="26"/>
      <c r="C596" s="296"/>
      <c r="D596" s="363"/>
      <c r="E596" s="364"/>
      <c r="F596" s="364"/>
      <c r="G596" s="364"/>
      <c r="H596" s="364"/>
      <c r="I596" s="364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6"/>
      <c r="AB596" s="26"/>
      <c r="AC596" s="26"/>
      <c r="AD596" s="26"/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6"/>
      <c r="AP596" s="26"/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  <c r="BA596" s="26"/>
      <c r="BB596" s="26"/>
      <c r="BC596" s="26"/>
      <c r="BD596" s="26"/>
      <c r="BE596" s="26"/>
      <c r="BF596" s="26"/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  <c r="DE596" s="26"/>
      <c r="DF596" s="26"/>
      <c r="DG596" s="26"/>
      <c r="DH596" s="26"/>
      <c r="DI596" s="26"/>
      <c r="DJ596" s="26"/>
      <c r="DK596" s="26"/>
      <c r="DL596" s="26"/>
      <c r="DM596" s="26"/>
      <c r="DN596" s="26"/>
      <c r="DO596" s="26"/>
      <c r="DP596" s="26"/>
      <c r="DQ596" s="26"/>
      <c r="DR596" s="26"/>
      <c r="DS596" s="26"/>
      <c r="DT596" s="26"/>
      <c r="DU596" s="26"/>
      <c r="DV596" s="26"/>
      <c r="DW596" s="26"/>
      <c r="DX596" s="26"/>
      <c r="DY596" s="26"/>
      <c r="DZ596" s="26"/>
      <c r="EA596" s="26"/>
      <c r="EB596" s="26"/>
      <c r="EC596" s="26"/>
      <c r="ED596" s="26"/>
      <c r="EE596" s="26"/>
      <c r="EF596" s="26"/>
      <c r="EG596" s="26"/>
      <c r="EH596" s="26"/>
      <c r="EI596" s="26"/>
      <c r="EJ596" s="26"/>
      <c r="EK596" s="26"/>
      <c r="EL596" s="26"/>
      <c r="EM596" s="26"/>
      <c r="EN596" s="26"/>
      <c r="EO596" s="26"/>
      <c r="EP596" s="26"/>
      <c r="EQ596" s="26"/>
      <c r="ER596" s="26"/>
      <c r="ES596" s="26"/>
      <c r="ET596" s="26"/>
      <c r="EU596" s="26"/>
      <c r="EV596" s="26"/>
      <c r="EW596" s="26"/>
      <c r="EX596" s="26"/>
      <c r="EY596" s="26"/>
      <c r="EZ596" s="26"/>
      <c r="FA596" s="26"/>
      <c r="FB596" s="26"/>
      <c r="FC596" s="26"/>
      <c r="FD596" s="26"/>
      <c r="FE596" s="26"/>
      <c r="FF596" s="26"/>
      <c r="FG596" s="26"/>
      <c r="FH596" s="26"/>
      <c r="FI596" s="26"/>
      <c r="FJ596" s="26"/>
      <c r="FK596" s="26"/>
      <c r="FL596" s="26"/>
      <c r="FM596" s="26"/>
      <c r="FN596" s="26"/>
      <c r="FO596" s="26"/>
      <c r="FP596" s="26"/>
      <c r="FQ596" s="26"/>
      <c r="FR596" s="26"/>
      <c r="FS596" s="26"/>
      <c r="FT596" s="26"/>
      <c r="FU596" s="26"/>
      <c r="FV596" s="26"/>
      <c r="FW596" s="26"/>
      <c r="FX596" s="26"/>
      <c r="FY596" s="26"/>
      <c r="FZ596" s="26"/>
      <c r="GA596" s="26"/>
      <c r="GB596" s="26"/>
      <c r="GC596" s="26"/>
      <c r="GD596" s="26"/>
      <c r="GE596" s="26"/>
      <c r="GF596" s="26"/>
      <c r="GG596" s="26"/>
      <c r="GH596" s="26"/>
      <c r="GI596" s="26"/>
      <c r="GJ596" s="26"/>
      <c r="GK596" s="26"/>
      <c r="GL596" s="26"/>
      <c r="GM596" s="26"/>
      <c r="GN596" s="26"/>
      <c r="GO596" s="26"/>
      <c r="GP596" s="26"/>
      <c r="GQ596" s="26"/>
      <c r="GR596" s="26"/>
      <c r="GS596" s="26"/>
      <c r="GT596" s="26"/>
      <c r="GU596" s="26"/>
      <c r="GV596" s="26"/>
      <c r="GW596" s="26"/>
      <c r="GX596" s="26"/>
      <c r="GY596" s="26"/>
      <c r="GZ596" s="26"/>
      <c r="HA596" s="26"/>
      <c r="HB596" s="26"/>
      <c r="HC596" s="26"/>
      <c r="HD596" s="26"/>
      <c r="HE596" s="26"/>
      <c r="HF596" s="26"/>
      <c r="HG596" s="26"/>
      <c r="HH596" s="26"/>
      <c r="HI596" s="26"/>
      <c r="HJ596" s="26"/>
      <c r="HK596" s="26"/>
      <c r="HL596" s="26"/>
      <c r="HM596" s="26"/>
      <c r="HN596" s="26"/>
      <c r="HO596" s="26"/>
      <c r="HP596" s="26"/>
      <c r="HQ596" s="26"/>
      <c r="HR596" s="26"/>
      <c r="HS596" s="26"/>
      <c r="HT596" s="26"/>
      <c r="HU596" s="26"/>
      <c r="HV596" s="26"/>
      <c r="HW596" s="26"/>
      <c r="HX596" s="26"/>
      <c r="HY596" s="26"/>
      <c r="HZ596" s="26"/>
      <c r="IA596" s="26"/>
      <c r="IB596" s="26"/>
      <c r="IC596" s="26"/>
      <c r="ID596" s="26"/>
      <c r="IE596" s="26"/>
      <c r="IF596" s="26"/>
      <c r="IG596" s="26"/>
      <c r="IH596" s="26"/>
      <c r="II596" s="26"/>
      <c r="IJ596" s="26"/>
      <c r="IK596" s="26"/>
      <c r="IL596" s="26"/>
      <c r="IM596" s="26"/>
      <c r="IN596" s="26"/>
      <c r="IO596" s="26"/>
      <c r="IP596" s="26"/>
      <c r="IQ596" s="26"/>
      <c r="IR596" s="26"/>
      <c r="IS596" s="26"/>
      <c r="IT596" s="26"/>
      <c r="IU596" s="26"/>
      <c r="IV596" s="26"/>
    </row>
    <row r="597" spans="1:256" ht="12.75" customHeight="1" x14ac:dyDescent="0.25">
      <c r="A597" s="26"/>
      <c r="B597" s="26"/>
      <c r="C597" s="296"/>
      <c r="D597" s="363"/>
      <c r="E597" s="364"/>
      <c r="F597" s="364"/>
      <c r="G597" s="364"/>
      <c r="H597" s="364"/>
      <c r="I597" s="364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6"/>
      <c r="AB597" s="26"/>
      <c r="AC597" s="26"/>
      <c r="AD597" s="26"/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6"/>
      <c r="AP597" s="26"/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  <c r="BA597" s="26"/>
      <c r="BB597" s="26"/>
      <c r="BC597" s="26"/>
      <c r="BD597" s="26"/>
      <c r="BE597" s="26"/>
      <c r="BF597" s="26"/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  <c r="DE597" s="26"/>
      <c r="DF597" s="26"/>
      <c r="DG597" s="26"/>
      <c r="DH597" s="26"/>
      <c r="DI597" s="26"/>
      <c r="DJ597" s="26"/>
      <c r="DK597" s="26"/>
      <c r="DL597" s="26"/>
      <c r="DM597" s="26"/>
      <c r="DN597" s="26"/>
      <c r="DO597" s="26"/>
      <c r="DP597" s="26"/>
      <c r="DQ597" s="26"/>
      <c r="DR597" s="26"/>
      <c r="DS597" s="26"/>
      <c r="DT597" s="26"/>
      <c r="DU597" s="26"/>
      <c r="DV597" s="26"/>
      <c r="DW597" s="26"/>
      <c r="DX597" s="26"/>
      <c r="DY597" s="26"/>
      <c r="DZ597" s="26"/>
      <c r="EA597" s="26"/>
      <c r="EB597" s="26"/>
      <c r="EC597" s="26"/>
      <c r="ED597" s="26"/>
      <c r="EE597" s="26"/>
      <c r="EF597" s="26"/>
      <c r="EG597" s="26"/>
      <c r="EH597" s="26"/>
      <c r="EI597" s="26"/>
      <c r="EJ597" s="26"/>
      <c r="EK597" s="26"/>
      <c r="EL597" s="26"/>
      <c r="EM597" s="26"/>
      <c r="EN597" s="26"/>
      <c r="EO597" s="26"/>
      <c r="EP597" s="26"/>
      <c r="EQ597" s="26"/>
      <c r="ER597" s="26"/>
      <c r="ES597" s="26"/>
      <c r="ET597" s="26"/>
      <c r="EU597" s="26"/>
      <c r="EV597" s="26"/>
      <c r="EW597" s="26"/>
      <c r="EX597" s="26"/>
      <c r="EY597" s="26"/>
      <c r="EZ597" s="26"/>
      <c r="FA597" s="26"/>
      <c r="FB597" s="26"/>
      <c r="FC597" s="26"/>
      <c r="FD597" s="26"/>
      <c r="FE597" s="26"/>
      <c r="FF597" s="26"/>
      <c r="FG597" s="26"/>
      <c r="FH597" s="26"/>
      <c r="FI597" s="26"/>
      <c r="FJ597" s="26"/>
      <c r="FK597" s="26"/>
      <c r="FL597" s="26"/>
      <c r="FM597" s="26"/>
      <c r="FN597" s="26"/>
      <c r="FO597" s="26"/>
      <c r="FP597" s="26"/>
      <c r="FQ597" s="26"/>
      <c r="FR597" s="26"/>
      <c r="FS597" s="26"/>
      <c r="FT597" s="26"/>
      <c r="FU597" s="26"/>
      <c r="FV597" s="26"/>
      <c r="FW597" s="26"/>
      <c r="FX597" s="26"/>
      <c r="FY597" s="26"/>
      <c r="FZ597" s="26"/>
      <c r="GA597" s="26"/>
      <c r="GB597" s="26"/>
      <c r="GC597" s="26"/>
      <c r="GD597" s="26"/>
      <c r="GE597" s="26"/>
      <c r="GF597" s="26"/>
      <c r="GG597" s="26"/>
      <c r="GH597" s="26"/>
      <c r="GI597" s="26"/>
      <c r="GJ597" s="26"/>
      <c r="GK597" s="26"/>
      <c r="GL597" s="26"/>
      <c r="GM597" s="26"/>
      <c r="GN597" s="26"/>
      <c r="GO597" s="26"/>
      <c r="GP597" s="26"/>
      <c r="GQ597" s="26"/>
      <c r="GR597" s="26"/>
      <c r="GS597" s="26"/>
      <c r="GT597" s="26"/>
      <c r="GU597" s="26"/>
      <c r="GV597" s="26"/>
      <c r="GW597" s="26"/>
      <c r="GX597" s="26"/>
      <c r="GY597" s="26"/>
      <c r="GZ597" s="26"/>
      <c r="HA597" s="26"/>
      <c r="HB597" s="26"/>
      <c r="HC597" s="26"/>
      <c r="HD597" s="26"/>
      <c r="HE597" s="26"/>
      <c r="HF597" s="26"/>
      <c r="HG597" s="26"/>
      <c r="HH597" s="26"/>
      <c r="HI597" s="26"/>
      <c r="HJ597" s="26"/>
      <c r="HK597" s="26"/>
      <c r="HL597" s="26"/>
      <c r="HM597" s="26"/>
      <c r="HN597" s="26"/>
      <c r="HO597" s="26"/>
      <c r="HP597" s="26"/>
      <c r="HQ597" s="26"/>
      <c r="HR597" s="26"/>
      <c r="HS597" s="26"/>
      <c r="HT597" s="26"/>
      <c r="HU597" s="26"/>
      <c r="HV597" s="26"/>
      <c r="HW597" s="26"/>
      <c r="HX597" s="26"/>
      <c r="HY597" s="26"/>
      <c r="HZ597" s="26"/>
      <c r="IA597" s="26"/>
      <c r="IB597" s="26"/>
      <c r="IC597" s="26"/>
      <c r="ID597" s="26"/>
      <c r="IE597" s="26"/>
      <c r="IF597" s="26"/>
      <c r="IG597" s="26"/>
      <c r="IH597" s="26"/>
      <c r="II597" s="26"/>
      <c r="IJ597" s="26"/>
      <c r="IK597" s="26"/>
      <c r="IL597" s="26"/>
      <c r="IM597" s="26"/>
      <c r="IN597" s="26"/>
      <c r="IO597" s="26"/>
      <c r="IP597" s="26"/>
      <c r="IQ597" s="26"/>
      <c r="IR597" s="26"/>
      <c r="IS597" s="26"/>
      <c r="IT597" s="26"/>
      <c r="IU597" s="26"/>
      <c r="IV597" s="26"/>
    </row>
    <row r="598" spans="1:256" ht="12.75" customHeight="1" x14ac:dyDescent="0.25">
      <c r="A598" s="26"/>
      <c r="B598" s="26"/>
      <c r="C598" s="296"/>
      <c r="D598" s="363"/>
      <c r="E598" s="364"/>
      <c r="F598" s="364"/>
      <c r="G598" s="364"/>
      <c r="H598" s="364"/>
      <c r="I598" s="364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6"/>
      <c r="AB598" s="26"/>
      <c r="AC598" s="26"/>
      <c r="AD598" s="26"/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6"/>
      <c r="AP598" s="26"/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  <c r="BA598" s="26"/>
      <c r="BB598" s="26"/>
      <c r="BC598" s="26"/>
      <c r="BD598" s="26"/>
      <c r="BE598" s="26"/>
      <c r="BF598" s="26"/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  <c r="DE598" s="26"/>
      <c r="DF598" s="26"/>
      <c r="DG598" s="26"/>
      <c r="DH598" s="26"/>
      <c r="DI598" s="26"/>
      <c r="DJ598" s="26"/>
      <c r="DK598" s="26"/>
      <c r="DL598" s="26"/>
      <c r="DM598" s="26"/>
      <c r="DN598" s="26"/>
      <c r="DO598" s="26"/>
      <c r="DP598" s="26"/>
      <c r="DQ598" s="26"/>
      <c r="DR598" s="26"/>
      <c r="DS598" s="26"/>
      <c r="DT598" s="26"/>
      <c r="DU598" s="26"/>
      <c r="DV598" s="26"/>
      <c r="DW598" s="26"/>
      <c r="DX598" s="26"/>
      <c r="DY598" s="26"/>
      <c r="DZ598" s="26"/>
      <c r="EA598" s="26"/>
      <c r="EB598" s="26"/>
      <c r="EC598" s="26"/>
      <c r="ED598" s="26"/>
      <c r="EE598" s="26"/>
      <c r="EF598" s="26"/>
      <c r="EG598" s="26"/>
      <c r="EH598" s="26"/>
      <c r="EI598" s="26"/>
      <c r="EJ598" s="26"/>
      <c r="EK598" s="26"/>
      <c r="EL598" s="26"/>
      <c r="EM598" s="26"/>
      <c r="EN598" s="26"/>
      <c r="EO598" s="26"/>
      <c r="EP598" s="26"/>
      <c r="EQ598" s="26"/>
      <c r="ER598" s="26"/>
      <c r="ES598" s="26"/>
      <c r="ET598" s="26"/>
      <c r="EU598" s="26"/>
      <c r="EV598" s="26"/>
      <c r="EW598" s="26"/>
      <c r="EX598" s="26"/>
      <c r="EY598" s="26"/>
      <c r="EZ598" s="26"/>
      <c r="FA598" s="26"/>
      <c r="FB598" s="26"/>
      <c r="FC598" s="26"/>
      <c r="FD598" s="26"/>
      <c r="FE598" s="26"/>
      <c r="FF598" s="26"/>
      <c r="FG598" s="26"/>
      <c r="FH598" s="26"/>
      <c r="FI598" s="26"/>
      <c r="FJ598" s="26"/>
      <c r="FK598" s="26"/>
      <c r="FL598" s="26"/>
      <c r="FM598" s="26"/>
      <c r="FN598" s="26"/>
      <c r="FO598" s="26"/>
      <c r="FP598" s="26"/>
      <c r="FQ598" s="26"/>
      <c r="FR598" s="26"/>
      <c r="FS598" s="26"/>
      <c r="FT598" s="26"/>
      <c r="FU598" s="26"/>
      <c r="FV598" s="26"/>
      <c r="FW598" s="26"/>
      <c r="FX598" s="26"/>
      <c r="FY598" s="26"/>
      <c r="FZ598" s="26"/>
      <c r="GA598" s="26"/>
      <c r="GB598" s="26"/>
      <c r="GC598" s="26"/>
      <c r="GD598" s="26"/>
      <c r="GE598" s="26"/>
      <c r="GF598" s="26"/>
      <c r="GG598" s="26"/>
      <c r="GH598" s="26"/>
      <c r="GI598" s="26"/>
      <c r="GJ598" s="26"/>
      <c r="GK598" s="26"/>
      <c r="GL598" s="26"/>
      <c r="GM598" s="26"/>
      <c r="GN598" s="26"/>
      <c r="GO598" s="26"/>
      <c r="GP598" s="26"/>
      <c r="GQ598" s="26"/>
      <c r="GR598" s="26"/>
      <c r="GS598" s="26"/>
      <c r="GT598" s="26"/>
      <c r="GU598" s="26"/>
      <c r="GV598" s="26"/>
      <c r="GW598" s="26"/>
      <c r="GX598" s="26"/>
      <c r="GY598" s="26"/>
      <c r="GZ598" s="26"/>
      <c r="HA598" s="26"/>
      <c r="HB598" s="26"/>
      <c r="HC598" s="26"/>
      <c r="HD598" s="26"/>
      <c r="HE598" s="26"/>
      <c r="HF598" s="26"/>
      <c r="HG598" s="26"/>
      <c r="HH598" s="26"/>
      <c r="HI598" s="26"/>
      <c r="HJ598" s="26"/>
      <c r="HK598" s="26"/>
      <c r="HL598" s="26"/>
      <c r="HM598" s="26"/>
      <c r="HN598" s="26"/>
      <c r="HO598" s="26"/>
      <c r="HP598" s="26"/>
      <c r="HQ598" s="26"/>
      <c r="HR598" s="26"/>
      <c r="HS598" s="26"/>
      <c r="HT598" s="26"/>
      <c r="HU598" s="26"/>
      <c r="HV598" s="26"/>
      <c r="HW598" s="26"/>
      <c r="HX598" s="26"/>
      <c r="HY598" s="26"/>
      <c r="HZ598" s="26"/>
      <c r="IA598" s="26"/>
      <c r="IB598" s="26"/>
      <c r="IC598" s="26"/>
      <c r="ID598" s="26"/>
      <c r="IE598" s="26"/>
      <c r="IF598" s="26"/>
      <c r="IG598" s="26"/>
      <c r="IH598" s="26"/>
      <c r="II598" s="26"/>
      <c r="IJ598" s="26"/>
      <c r="IK598" s="26"/>
      <c r="IL598" s="26"/>
      <c r="IM598" s="26"/>
      <c r="IN598" s="26"/>
      <c r="IO598" s="26"/>
      <c r="IP598" s="26"/>
      <c r="IQ598" s="26"/>
      <c r="IR598" s="26"/>
      <c r="IS598" s="26"/>
      <c r="IT598" s="26"/>
      <c r="IU598" s="26"/>
      <c r="IV598" s="26"/>
    </row>
    <row r="599" spans="1:256" ht="12.75" customHeight="1" x14ac:dyDescent="0.25">
      <c r="A599" s="26"/>
      <c r="B599" s="26"/>
      <c r="C599" s="296"/>
      <c r="D599" s="363"/>
      <c r="E599" s="364"/>
      <c r="F599" s="364"/>
      <c r="G599" s="364"/>
      <c r="H599" s="364"/>
      <c r="I599" s="364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6"/>
      <c r="AB599" s="26"/>
      <c r="AC599" s="26"/>
      <c r="AD599" s="26"/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  <c r="AO599" s="26"/>
      <c r="AP599" s="26"/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  <c r="BA599" s="26"/>
      <c r="BB599" s="26"/>
      <c r="BC599" s="26"/>
      <c r="BD599" s="26"/>
      <c r="BE599" s="26"/>
      <c r="BF599" s="26"/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  <c r="DE599" s="26"/>
      <c r="DF599" s="26"/>
      <c r="DG599" s="26"/>
      <c r="DH599" s="26"/>
      <c r="DI599" s="26"/>
      <c r="DJ599" s="26"/>
      <c r="DK599" s="26"/>
      <c r="DL599" s="26"/>
      <c r="DM599" s="26"/>
      <c r="DN599" s="26"/>
      <c r="DO599" s="26"/>
      <c r="DP599" s="26"/>
      <c r="DQ599" s="26"/>
      <c r="DR599" s="26"/>
      <c r="DS599" s="26"/>
      <c r="DT599" s="26"/>
      <c r="DU599" s="26"/>
      <c r="DV599" s="26"/>
      <c r="DW599" s="26"/>
      <c r="DX599" s="26"/>
      <c r="DY599" s="26"/>
      <c r="DZ599" s="26"/>
      <c r="EA599" s="26"/>
      <c r="EB599" s="26"/>
      <c r="EC599" s="26"/>
      <c r="ED599" s="26"/>
      <c r="EE599" s="26"/>
      <c r="EF599" s="26"/>
      <c r="EG599" s="26"/>
      <c r="EH599" s="26"/>
      <c r="EI599" s="26"/>
      <c r="EJ599" s="26"/>
      <c r="EK599" s="26"/>
      <c r="EL599" s="26"/>
      <c r="EM599" s="26"/>
      <c r="EN599" s="26"/>
      <c r="EO599" s="26"/>
      <c r="EP599" s="26"/>
      <c r="EQ599" s="26"/>
      <c r="ER599" s="26"/>
      <c r="ES599" s="26"/>
      <c r="ET599" s="26"/>
      <c r="EU599" s="26"/>
      <c r="EV599" s="26"/>
      <c r="EW599" s="26"/>
      <c r="EX599" s="26"/>
      <c r="EY599" s="26"/>
      <c r="EZ599" s="26"/>
      <c r="FA599" s="26"/>
      <c r="FB599" s="26"/>
      <c r="FC599" s="26"/>
      <c r="FD599" s="26"/>
      <c r="FE599" s="26"/>
      <c r="FF599" s="26"/>
      <c r="FG599" s="26"/>
      <c r="FH599" s="26"/>
      <c r="FI599" s="26"/>
      <c r="FJ599" s="26"/>
      <c r="FK599" s="26"/>
      <c r="FL599" s="26"/>
      <c r="FM599" s="26"/>
      <c r="FN599" s="26"/>
      <c r="FO599" s="26"/>
      <c r="FP599" s="26"/>
      <c r="FQ599" s="26"/>
      <c r="FR599" s="26"/>
      <c r="FS599" s="26"/>
      <c r="FT599" s="26"/>
      <c r="FU599" s="26"/>
      <c r="FV599" s="26"/>
      <c r="FW599" s="26"/>
      <c r="FX599" s="26"/>
      <c r="FY599" s="26"/>
      <c r="FZ599" s="26"/>
      <c r="GA599" s="26"/>
      <c r="GB599" s="26"/>
      <c r="GC599" s="26"/>
      <c r="GD599" s="26"/>
      <c r="GE599" s="26"/>
      <c r="GF599" s="26"/>
      <c r="GG599" s="26"/>
      <c r="GH599" s="26"/>
      <c r="GI599" s="26"/>
      <c r="GJ599" s="26"/>
      <c r="GK599" s="26"/>
      <c r="GL599" s="26"/>
      <c r="GM599" s="26"/>
      <c r="GN599" s="26"/>
      <c r="GO599" s="26"/>
      <c r="GP599" s="26"/>
      <c r="GQ599" s="26"/>
      <c r="GR599" s="26"/>
      <c r="GS599" s="26"/>
      <c r="GT599" s="26"/>
      <c r="GU599" s="26"/>
      <c r="GV599" s="26"/>
      <c r="GW599" s="26"/>
      <c r="GX599" s="26"/>
      <c r="GY599" s="26"/>
      <c r="GZ599" s="26"/>
      <c r="HA599" s="26"/>
      <c r="HB599" s="26"/>
      <c r="HC599" s="26"/>
      <c r="HD599" s="26"/>
      <c r="HE599" s="26"/>
      <c r="HF599" s="26"/>
      <c r="HG599" s="26"/>
      <c r="HH599" s="26"/>
      <c r="HI599" s="26"/>
      <c r="HJ599" s="26"/>
      <c r="HK599" s="26"/>
      <c r="HL599" s="26"/>
      <c r="HM599" s="26"/>
      <c r="HN599" s="26"/>
      <c r="HO599" s="26"/>
      <c r="HP599" s="26"/>
      <c r="HQ599" s="26"/>
      <c r="HR599" s="26"/>
      <c r="HS599" s="26"/>
      <c r="HT599" s="26"/>
      <c r="HU599" s="26"/>
      <c r="HV599" s="26"/>
      <c r="HW599" s="26"/>
      <c r="HX599" s="26"/>
      <c r="HY599" s="26"/>
      <c r="HZ599" s="26"/>
      <c r="IA599" s="26"/>
      <c r="IB599" s="26"/>
      <c r="IC599" s="26"/>
      <c r="ID599" s="26"/>
      <c r="IE599" s="26"/>
      <c r="IF599" s="26"/>
      <c r="IG599" s="26"/>
      <c r="IH599" s="26"/>
      <c r="II599" s="26"/>
      <c r="IJ599" s="26"/>
      <c r="IK599" s="26"/>
      <c r="IL599" s="26"/>
      <c r="IM599" s="26"/>
      <c r="IN599" s="26"/>
      <c r="IO599" s="26"/>
      <c r="IP599" s="26"/>
      <c r="IQ599" s="26"/>
      <c r="IR599" s="26"/>
      <c r="IS599" s="26"/>
      <c r="IT599" s="26"/>
      <c r="IU599" s="26"/>
      <c r="IV599" s="26"/>
    </row>
    <row r="600" spans="1:256" ht="12.75" customHeight="1" x14ac:dyDescent="0.25">
      <c r="A600" s="26"/>
      <c r="B600" s="26"/>
      <c r="C600" s="296"/>
      <c r="D600" s="363"/>
      <c r="E600" s="364"/>
      <c r="F600" s="364"/>
      <c r="G600" s="364"/>
      <c r="H600" s="364"/>
      <c r="I600" s="364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6"/>
      <c r="AB600" s="26"/>
      <c r="AC600" s="26"/>
      <c r="AD600" s="26"/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26"/>
      <c r="AP600" s="26"/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  <c r="BA600" s="26"/>
      <c r="BB600" s="26"/>
      <c r="BC600" s="26"/>
      <c r="BD600" s="26"/>
      <c r="BE600" s="26"/>
      <c r="BF600" s="26"/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  <c r="DE600" s="26"/>
      <c r="DF600" s="26"/>
      <c r="DG600" s="26"/>
      <c r="DH600" s="26"/>
      <c r="DI600" s="26"/>
      <c r="DJ600" s="26"/>
      <c r="DK600" s="26"/>
      <c r="DL600" s="26"/>
      <c r="DM600" s="26"/>
      <c r="DN600" s="26"/>
      <c r="DO600" s="26"/>
      <c r="DP600" s="26"/>
      <c r="DQ600" s="26"/>
      <c r="DR600" s="26"/>
      <c r="DS600" s="26"/>
      <c r="DT600" s="26"/>
      <c r="DU600" s="26"/>
      <c r="DV600" s="26"/>
      <c r="DW600" s="26"/>
      <c r="DX600" s="26"/>
      <c r="DY600" s="26"/>
      <c r="DZ600" s="26"/>
      <c r="EA600" s="26"/>
      <c r="EB600" s="26"/>
      <c r="EC600" s="26"/>
      <c r="ED600" s="26"/>
      <c r="EE600" s="26"/>
      <c r="EF600" s="26"/>
      <c r="EG600" s="26"/>
      <c r="EH600" s="26"/>
      <c r="EI600" s="26"/>
      <c r="EJ600" s="26"/>
      <c r="EK600" s="26"/>
      <c r="EL600" s="26"/>
      <c r="EM600" s="26"/>
      <c r="EN600" s="26"/>
      <c r="EO600" s="26"/>
      <c r="EP600" s="26"/>
      <c r="EQ600" s="26"/>
      <c r="ER600" s="26"/>
      <c r="ES600" s="26"/>
      <c r="ET600" s="26"/>
      <c r="EU600" s="26"/>
      <c r="EV600" s="26"/>
      <c r="EW600" s="26"/>
      <c r="EX600" s="26"/>
      <c r="EY600" s="26"/>
      <c r="EZ600" s="26"/>
      <c r="FA600" s="26"/>
      <c r="FB600" s="26"/>
      <c r="FC600" s="26"/>
      <c r="FD600" s="26"/>
      <c r="FE600" s="26"/>
      <c r="FF600" s="26"/>
      <c r="FG600" s="26"/>
      <c r="FH600" s="26"/>
      <c r="FI600" s="26"/>
      <c r="FJ600" s="26"/>
      <c r="FK600" s="26"/>
      <c r="FL600" s="26"/>
      <c r="FM600" s="26"/>
      <c r="FN600" s="26"/>
      <c r="FO600" s="26"/>
      <c r="FP600" s="26"/>
      <c r="FQ600" s="26"/>
      <c r="FR600" s="26"/>
      <c r="FS600" s="26"/>
      <c r="FT600" s="26"/>
      <c r="FU600" s="26"/>
      <c r="FV600" s="26"/>
      <c r="FW600" s="26"/>
      <c r="FX600" s="26"/>
      <c r="FY600" s="26"/>
      <c r="FZ600" s="26"/>
      <c r="GA600" s="26"/>
      <c r="GB600" s="26"/>
      <c r="GC600" s="26"/>
      <c r="GD600" s="26"/>
      <c r="GE600" s="26"/>
      <c r="GF600" s="26"/>
      <c r="GG600" s="26"/>
      <c r="GH600" s="26"/>
      <c r="GI600" s="26"/>
      <c r="GJ600" s="26"/>
      <c r="GK600" s="26"/>
      <c r="GL600" s="26"/>
      <c r="GM600" s="26"/>
      <c r="GN600" s="26"/>
      <c r="GO600" s="26"/>
      <c r="GP600" s="26"/>
      <c r="GQ600" s="26"/>
      <c r="GR600" s="26"/>
      <c r="GS600" s="26"/>
      <c r="GT600" s="26"/>
      <c r="GU600" s="26"/>
      <c r="GV600" s="26"/>
      <c r="GW600" s="26"/>
      <c r="GX600" s="26"/>
      <c r="GY600" s="26"/>
      <c r="GZ600" s="26"/>
      <c r="HA600" s="26"/>
      <c r="HB600" s="26"/>
      <c r="HC600" s="26"/>
      <c r="HD600" s="26"/>
      <c r="HE600" s="26"/>
      <c r="HF600" s="26"/>
      <c r="HG600" s="26"/>
      <c r="HH600" s="26"/>
      <c r="HI600" s="26"/>
      <c r="HJ600" s="26"/>
      <c r="HK600" s="26"/>
      <c r="HL600" s="26"/>
      <c r="HM600" s="26"/>
      <c r="HN600" s="26"/>
      <c r="HO600" s="26"/>
      <c r="HP600" s="26"/>
      <c r="HQ600" s="26"/>
      <c r="HR600" s="26"/>
      <c r="HS600" s="26"/>
      <c r="HT600" s="26"/>
      <c r="HU600" s="26"/>
      <c r="HV600" s="26"/>
      <c r="HW600" s="26"/>
      <c r="HX600" s="26"/>
      <c r="HY600" s="26"/>
      <c r="HZ600" s="26"/>
      <c r="IA600" s="26"/>
      <c r="IB600" s="26"/>
      <c r="IC600" s="26"/>
      <c r="ID600" s="26"/>
      <c r="IE600" s="26"/>
      <c r="IF600" s="26"/>
      <c r="IG600" s="26"/>
      <c r="IH600" s="26"/>
      <c r="II600" s="26"/>
      <c r="IJ600" s="26"/>
      <c r="IK600" s="26"/>
      <c r="IL600" s="26"/>
      <c r="IM600" s="26"/>
      <c r="IN600" s="26"/>
      <c r="IO600" s="26"/>
      <c r="IP600" s="26"/>
      <c r="IQ600" s="26"/>
      <c r="IR600" s="26"/>
      <c r="IS600" s="26"/>
      <c r="IT600" s="26"/>
      <c r="IU600" s="26"/>
      <c r="IV600" s="26"/>
    </row>
    <row r="601" spans="1:256" ht="12.75" customHeight="1" x14ac:dyDescent="0.25">
      <c r="A601" s="26"/>
      <c r="B601" s="26"/>
      <c r="C601" s="296"/>
      <c r="D601" s="363"/>
      <c r="E601" s="364"/>
      <c r="F601" s="364"/>
      <c r="G601" s="364"/>
      <c r="H601" s="364"/>
      <c r="I601" s="364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6"/>
      <c r="AB601" s="26"/>
      <c r="AC601" s="26"/>
      <c r="AD601" s="26"/>
      <c r="AE601" s="26"/>
      <c r="AF601" s="26"/>
      <c r="AG601" s="26"/>
      <c r="AH601" s="26"/>
      <c r="AI601" s="26"/>
      <c r="AJ601" s="26"/>
      <c r="AK601" s="26"/>
      <c r="AL601" s="26"/>
      <c r="AM601" s="26"/>
      <c r="AN601" s="26"/>
      <c r="AO601" s="26"/>
      <c r="AP601" s="26"/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  <c r="BA601" s="26"/>
      <c r="BB601" s="26"/>
      <c r="BC601" s="26"/>
      <c r="BD601" s="26"/>
      <c r="BE601" s="26"/>
      <c r="BF601" s="26"/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  <c r="DE601" s="26"/>
      <c r="DF601" s="26"/>
      <c r="DG601" s="26"/>
      <c r="DH601" s="26"/>
      <c r="DI601" s="26"/>
      <c r="DJ601" s="26"/>
      <c r="DK601" s="26"/>
      <c r="DL601" s="26"/>
      <c r="DM601" s="26"/>
      <c r="DN601" s="26"/>
      <c r="DO601" s="26"/>
      <c r="DP601" s="26"/>
      <c r="DQ601" s="26"/>
      <c r="DR601" s="26"/>
      <c r="DS601" s="26"/>
      <c r="DT601" s="26"/>
      <c r="DU601" s="26"/>
      <c r="DV601" s="26"/>
      <c r="DW601" s="26"/>
      <c r="DX601" s="26"/>
      <c r="DY601" s="26"/>
      <c r="DZ601" s="26"/>
      <c r="EA601" s="26"/>
      <c r="EB601" s="26"/>
      <c r="EC601" s="26"/>
      <c r="ED601" s="26"/>
      <c r="EE601" s="26"/>
      <c r="EF601" s="26"/>
      <c r="EG601" s="26"/>
      <c r="EH601" s="26"/>
      <c r="EI601" s="26"/>
      <c r="EJ601" s="26"/>
      <c r="EK601" s="26"/>
      <c r="EL601" s="26"/>
      <c r="EM601" s="26"/>
      <c r="EN601" s="26"/>
      <c r="EO601" s="26"/>
      <c r="EP601" s="26"/>
      <c r="EQ601" s="26"/>
      <c r="ER601" s="26"/>
      <c r="ES601" s="26"/>
      <c r="ET601" s="26"/>
      <c r="EU601" s="26"/>
      <c r="EV601" s="26"/>
      <c r="EW601" s="26"/>
      <c r="EX601" s="26"/>
      <c r="EY601" s="26"/>
      <c r="EZ601" s="26"/>
      <c r="FA601" s="26"/>
      <c r="FB601" s="26"/>
      <c r="FC601" s="26"/>
      <c r="FD601" s="26"/>
      <c r="FE601" s="26"/>
      <c r="FF601" s="26"/>
      <c r="FG601" s="26"/>
      <c r="FH601" s="26"/>
      <c r="FI601" s="26"/>
      <c r="FJ601" s="26"/>
      <c r="FK601" s="26"/>
      <c r="FL601" s="26"/>
      <c r="FM601" s="26"/>
      <c r="FN601" s="26"/>
      <c r="FO601" s="26"/>
      <c r="FP601" s="26"/>
      <c r="FQ601" s="26"/>
      <c r="FR601" s="26"/>
      <c r="FS601" s="26"/>
      <c r="FT601" s="26"/>
      <c r="FU601" s="26"/>
      <c r="FV601" s="26"/>
      <c r="FW601" s="26"/>
      <c r="FX601" s="26"/>
      <c r="FY601" s="26"/>
      <c r="FZ601" s="26"/>
      <c r="GA601" s="26"/>
      <c r="GB601" s="26"/>
      <c r="GC601" s="26"/>
      <c r="GD601" s="26"/>
      <c r="GE601" s="26"/>
      <c r="GF601" s="26"/>
      <c r="GG601" s="26"/>
      <c r="GH601" s="26"/>
      <c r="GI601" s="26"/>
      <c r="GJ601" s="26"/>
      <c r="GK601" s="26"/>
      <c r="GL601" s="26"/>
      <c r="GM601" s="26"/>
      <c r="GN601" s="26"/>
      <c r="GO601" s="26"/>
      <c r="GP601" s="26"/>
      <c r="GQ601" s="26"/>
      <c r="GR601" s="26"/>
      <c r="GS601" s="26"/>
      <c r="GT601" s="26"/>
      <c r="GU601" s="26"/>
      <c r="GV601" s="26"/>
      <c r="GW601" s="26"/>
      <c r="GX601" s="26"/>
      <c r="GY601" s="26"/>
      <c r="GZ601" s="26"/>
      <c r="HA601" s="26"/>
      <c r="HB601" s="26"/>
      <c r="HC601" s="26"/>
      <c r="HD601" s="26"/>
      <c r="HE601" s="26"/>
      <c r="HF601" s="26"/>
      <c r="HG601" s="26"/>
      <c r="HH601" s="26"/>
      <c r="HI601" s="26"/>
      <c r="HJ601" s="26"/>
      <c r="HK601" s="26"/>
      <c r="HL601" s="26"/>
      <c r="HM601" s="26"/>
      <c r="HN601" s="26"/>
      <c r="HO601" s="26"/>
      <c r="HP601" s="26"/>
      <c r="HQ601" s="26"/>
      <c r="HR601" s="26"/>
      <c r="HS601" s="26"/>
      <c r="HT601" s="26"/>
      <c r="HU601" s="26"/>
      <c r="HV601" s="26"/>
      <c r="HW601" s="26"/>
      <c r="HX601" s="26"/>
      <c r="HY601" s="26"/>
      <c r="HZ601" s="26"/>
      <c r="IA601" s="26"/>
      <c r="IB601" s="26"/>
      <c r="IC601" s="26"/>
      <c r="ID601" s="26"/>
      <c r="IE601" s="26"/>
      <c r="IF601" s="26"/>
      <c r="IG601" s="26"/>
      <c r="IH601" s="26"/>
      <c r="II601" s="26"/>
      <c r="IJ601" s="26"/>
      <c r="IK601" s="26"/>
      <c r="IL601" s="26"/>
      <c r="IM601" s="26"/>
      <c r="IN601" s="26"/>
      <c r="IO601" s="26"/>
      <c r="IP601" s="26"/>
      <c r="IQ601" s="26"/>
      <c r="IR601" s="26"/>
      <c r="IS601" s="26"/>
      <c r="IT601" s="26"/>
      <c r="IU601" s="26"/>
      <c r="IV601" s="26"/>
    </row>
    <row r="602" spans="1:256" ht="12.75" customHeight="1" x14ac:dyDescent="0.25">
      <c r="A602" s="26"/>
      <c r="B602" s="26"/>
      <c r="C602" s="296"/>
      <c r="D602" s="363"/>
      <c r="E602" s="364"/>
      <c r="F602" s="364"/>
      <c r="G602" s="364"/>
      <c r="H602" s="364"/>
      <c r="I602" s="364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6"/>
      <c r="AB602" s="26"/>
      <c r="AC602" s="26"/>
      <c r="AD602" s="26"/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6"/>
      <c r="AP602" s="26"/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  <c r="BA602" s="26"/>
      <c r="BB602" s="26"/>
      <c r="BC602" s="26"/>
      <c r="BD602" s="26"/>
      <c r="BE602" s="26"/>
      <c r="BF602" s="26"/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  <c r="DE602" s="26"/>
      <c r="DF602" s="26"/>
      <c r="DG602" s="26"/>
      <c r="DH602" s="26"/>
      <c r="DI602" s="26"/>
      <c r="DJ602" s="26"/>
      <c r="DK602" s="26"/>
      <c r="DL602" s="26"/>
      <c r="DM602" s="26"/>
      <c r="DN602" s="26"/>
      <c r="DO602" s="26"/>
      <c r="DP602" s="26"/>
      <c r="DQ602" s="26"/>
      <c r="DR602" s="26"/>
      <c r="DS602" s="26"/>
      <c r="DT602" s="26"/>
      <c r="DU602" s="26"/>
      <c r="DV602" s="26"/>
      <c r="DW602" s="26"/>
      <c r="DX602" s="26"/>
      <c r="DY602" s="26"/>
      <c r="DZ602" s="26"/>
      <c r="EA602" s="26"/>
      <c r="EB602" s="26"/>
      <c r="EC602" s="26"/>
      <c r="ED602" s="26"/>
      <c r="EE602" s="26"/>
      <c r="EF602" s="26"/>
      <c r="EG602" s="26"/>
      <c r="EH602" s="26"/>
      <c r="EI602" s="26"/>
      <c r="EJ602" s="26"/>
      <c r="EK602" s="26"/>
      <c r="EL602" s="26"/>
      <c r="EM602" s="26"/>
      <c r="EN602" s="26"/>
      <c r="EO602" s="26"/>
      <c r="EP602" s="26"/>
      <c r="EQ602" s="26"/>
      <c r="ER602" s="26"/>
      <c r="ES602" s="26"/>
      <c r="ET602" s="26"/>
      <c r="EU602" s="26"/>
      <c r="EV602" s="26"/>
      <c r="EW602" s="26"/>
      <c r="EX602" s="26"/>
      <c r="EY602" s="26"/>
      <c r="EZ602" s="26"/>
      <c r="FA602" s="26"/>
      <c r="FB602" s="26"/>
      <c r="FC602" s="26"/>
      <c r="FD602" s="26"/>
      <c r="FE602" s="26"/>
      <c r="FF602" s="26"/>
      <c r="FG602" s="26"/>
      <c r="FH602" s="26"/>
      <c r="FI602" s="26"/>
      <c r="FJ602" s="26"/>
      <c r="FK602" s="26"/>
      <c r="FL602" s="26"/>
      <c r="FM602" s="26"/>
      <c r="FN602" s="26"/>
      <c r="FO602" s="26"/>
      <c r="FP602" s="26"/>
      <c r="FQ602" s="26"/>
      <c r="FR602" s="26"/>
      <c r="FS602" s="26"/>
      <c r="FT602" s="26"/>
      <c r="FU602" s="26"/>
      <c r="FV602" s="26"/>
      <c r="FW602" s="26"/>
      <c r="FX602" s="26"/>
      <c r="FY602" s="26"/>
      <c r="FZ602" s="26"/>
      <c r="GA602" s="26"/>
      <c r="GB602" s="26"/>
      <c r="GC602" s="26"/>
      <c r="GD602" s="26"/>
      <c r="GE602" s="26"/>
      <c r="GF602" s="26"/>
      <c r="GG602" s="26"/>
      <c r="GH602" s="26"/>
      <c r="GI602" s="26"/>
      <c r="GJ602" s="26"/>
      <c r="GK602" s="26"/>
      <c r="GL602" s="26"/>
      <c r="GM602" s="26"/>
      <c r="GN602" s="26"/>
      <c r="GO602" s="26"/>
      <c r="GP602" s="26"/>
      <c r="GQ602" s="26"/>
      <c r="GR602" s="26"/>
      <c r="GS602" s="26"/>
      <c r="GT602" s="26"/>
      <c r="GU602" s="26"/>
      <c r="GV602" s="26"/>
      <c r="GW602" s="26"/>
      <c r="GX602" s="26"/>
      <c r="GY602" s="26"/>
      <c r="GZ602" s="26"/>
      <c r="HA602" s="26"/>
      <c r="HB602" s="26"/>
      <c r="HC602" s="26"/>
      <c r="HD602" s="26"/>
      <c r="HE602" s="26"/>
      <c r="HF602" s="26"/>
      <c r="HG602" s="26"/>
      <c r="HH602" s="26"/>
      <c r="HI602" s="26"/>
      <c r="HJ602" s="26"/>
      <c r="HK602" s="26"/>
      <c r="HL602" s="26"/>
      <c r="HM602" s="26"/>
      <c r="HN602" s="26"/>
      <c r="HO602" s="26"/>
      <c r="HP602" s="26"/>
      <c r="HQ602" s="26"/>
      <c r="HR602" s="26"/>
      <c r="HS602" s="26"/>
      <c r="HT602" s="26"/>
      <c r="HU602" s="26"/>
      <c r="HV602" s="26"/>
      <c r="HW602" s="26"/>
      <c r="HX602" s="26"/>
      <c r="HY602" s="26"/>
      <c r="HZ602" s="26"/>
      <c r="IA602" s="26"/>
      <c r="IB602" s="26"/>
      <c r="IC602" s="26"/>
      <c r="ID602" s="26"/>
      <c r="IE602" s="26"/>
      <c r="IF602" s="26"/>
      <c r="IG602" s="26"/>
      <c r="IH602" s="26"/>
      <c r="II602" s="26"/>
      <c r="IJ602" s="26"/>
      <c r="IK602" s="26"/>
      <c r="IL602" s="26"/>
      <c r="IM602" s="26"/>
      <c r="IN602" s="26"/>
      <c r="IO602" s="26"/>
      <c r="IP602" s="26"/>
      <c r="IQ602" s="26"/>
      <c r="IR602" s="26"/>
      <c r="IS602" s="26"/>
      <c r="IT602" s="26"/>
      <c r="IU602" s="26"/>
      <c r="IV602" s="26"/>
    </row>
    <row r="603" spans="1:256" ht="12.75" customHeight="1" x14ac:dyDescent="0.25">
      <c r="A603" s="26"/>
      <c r="B603" s="26"/>
      <c r="C603" s="296"/>
      <c r="D603" s="363"/>
      <c r="E603" s="364"/>
      <c r="F603" s="364"/>
      <c r="G603" s="364"/>
      <c r="H603" s="364"/>
      <c r="I603" s="364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6"/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26"/>
      <c r="BC603" s="26"/>
      <c r="BD603" s="26"/>
      <c r="BE603" s="26"/>
      <c r="BF603" s="26"/>
      <c r="BG603" s="26"/>
      <c r="BH603" s="26"/>
      <c r="BI603" s="26"/>
      <c r="BJ603" s="26"/>
      <c r="BK603" s="26"/>
      <c r="BL603" s="26"/>
      <c r="BM603" s="26"/>
      <c r="BN603" s="26"/>
      <c r="BO603" s="26"/>
      <c r="BP603" s="26"/>
      <c r="BQ603" s="26"/>
      <c r="BR603" s="26"/>
      <c r="BS603" s="26"/>
      <c r="BT603" s="26"/>
      <c r="BU603" s="26"/>
      <c r="BV603" s="26"/>
      <c r="BW603" s="26"/>
      <c r="BX603" s="26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26"/>
      <c r="CP603" s="26"/>
      <c r="CQ603" s="26"/>
      <c r="CR603" s="26"/>
      <c r="CS603" s="26"/>
      <c r="CT603" s="26"/>
      <c r="CU603" s="26"/>
      <c r="CV603" s="26"/>
      <c r="CW603" s="26"/>
      <c r="CX603" s="26"/>
      <c r="CY603" s="26"/>
      <c r="CZ603" s="26"/>
      <c r="DA603" s="26"/>
      <c r="DB603" s="26"/>
      <c r="DC603" s="26"/>
      <c r="DD603" s="26"/>
      <c r="DE603" s="26"/>
      <c r="DF603" s="26"/>
      <c r="DG603" s="26"/>
      <c r="DH603" s="26"/>
      <c r="DI603" s="26"/>
      <c r="DJ603" s="26"/>
      <c r="DK603" s="26"/>
      <c r="DL603" s="26"/>
      <c r="DM603" s="26"/>
      <c r="DN603" s="26"/>
      <c r="DO603" s="26"/>
      <c r="DP603" s="26"/>
      <c r="DQ603" s="26"/>
      <c r="DR603" s="26"/>
      <c r="DS603" s="26"/>
      <c r="DT603" s="26"/>
      <c r="DU603" s="26"/>
      <c r="DV603" s="26"/>
      <c r="DW603" s="26"/>
      <c r="DX603" s="26"/>
      <c r="DY603" s="26"/>
      <c r="DZ603" s="26"/>
      <c r="EA603" s="26"/>
      <c r="EB603" s="26"/>
      <c r="EC603" s="26"/>
      <c r="ED603" s="26"/>
      <c r="EE603" s="26"/>
      <c r="EF603" s="26"/>
      <c r="EG603" s="26"/>
      <c r="EH603" s="26"/>
      <c r="EI603" s="26"/>
      <c r="EJ603" s="26"/>
      <c r="EK603" s="26"/>
      <c r="EL603" s="26"/>
      <c r="EM603" s="26"/>
      <c r="EN603" s="26"/>
      <c r="EO603" s="26"/>
      <c r="EP603" s="26"/>
      <c r="EQ603" s="26"/>
      <c r="ER603" s="26"/>
      <c r="ES603" s="26"/>
      <c r="ET603" s="26"/>
      <c r="EU603" s="26"/>
      <c r="EV603" s="26"/>
      <c r="EW603" s="26"/>
      <c r="EX603" s="26"/>
      <c r="EY603" s="26"/>
      <c r="EZ603" s="26"/>
      <c r="FA603" s="26"/>
      <c r="FB603" s="26"/>
      <c r="FC603" s="26"/>
      <c r="FD603" s="26"/>
      <c r="FE603" s="26"/>
      <c r="FF603" s="26"/>
      <c r="FG603" s="26"/>
      <c r="FH603" s="26"/>
      <c r="FI603" s="26"/>
      <c r="FJ603" s="26"/>
      <c r="FK603" s="26"/>
      <c r="FL603" s="26"/>
      <c r="FM603" s="26"/>
      <c r="FN603" s="26"/>
      <c r="FO603" s="26"/>
      <c r="FP603" s="26"/>
      <c r="FQ603" s="26"/>
      <c r="FR603" s="26"/>
      <c r="FS603" s="26"/>
      <c r="FT603" s="26"/>
      <c r="FU603" s="26"/>
      <c r="FV603" s="26"/>
      <c r="FW603" s="26"/>
      <c r="FX603" s="26"/>
      <c r="FY603" s="26"/>
      <c r="FZ603" s="26"/>
      <c r="GA603" s="26"/>
      <c r="GB603" s="26"/>
      <c r="GC603" s="26"/>
      <c r="GD603" s="26"/>
      <c r="GE603" s="26"/>
      <c r="GF603" s="26"/>
      <c r="GG603" s="26"/>
      <c r="GH603" s="26"/>
      <c r="GI603" s="26"/>
      <c r="GJ603" s="26"/>
      <c r="GK603" s="26"/>
      <c r="GL603" s="26"/>
      <c r="GM603" s="26"/>
      <c r="GN603" s="26"/>
      <c r="GO603" s="26"/>
      <c r="GP603" s="26"/>
      <c r="GQ603" s="26"/>
      <c r="GR603" s="26"/>
      <c r="GS603" s="26"/>
      <c r="GT603" s="26"/>
      <c r="GU603" s="26"/>
      <c r="GV603" s="26"/>
      <c r="GW603" s="26"/>
      <c r="GX603" s="26"/>
      <c r="GY603" s="26"/>
      <c r="GZ603" s="26"/>
      <c r="HA603" s="26"/>
      <c r="HB603" s="26"/>
      <c r="HC603" s="26"/>
      <c r="HD603" s="26"/>
      <c r="HE603" s="26"/>
      <c r="HF603" s="26"/>
      <c r="HG603" s="26"/>
      <c r="HH603" s="26"/>
      <c r="HI603" s="26"/>
      <c r="HJ603" s="26"/>
      <c r="HK603" s="26"/>
      <c r="HL603" s="26"/>
      <c r="HM603" s="26"/>
      <c r="HN603" s="26"/>
      <c r="HO603" s="26"/>
      <c r="HP603" s="26"/>
      <c r="HQ603" s="26"/>
      <c r="HR603" s="26"/>
      <c r="HS603" s="26"/>
      <c r="HT603" s="26"/>
      <c r="HU603" s="26"/>
      <c r="HV603" s="26"/>
      <c r="HW603" s="26"/>
      <c r="HX603" s="26"/>
      <c r="HY603" s="26"/>
      <c r="HZ603" s="26"/>
      <c r="IA603" s="26"/>
      <c r="IB603" s="26"/>
      <c r="IC603" s="26"/>
      <c r="ID603" s="26"/>
      <c r="IE603" s="26"/>
      <c r="IF603" s="26"/>
      <c r="IG603" s="26"/>
      <c r="IH603" s="26"/>
      <c r="II603" s="26"/>
      <c r="IJ603" s="26"/>
      <c r="IK603" s="26"/>
      <c r="IL603" s="26"/>
      <c r="IM603" s="26"/>
      <c r="IN603" s="26"/>
      <c r="IO603" s="26"/>
      <c r="IP603" s="26"/>
      <c r="IQ603" s="26"/>
      <c r="IR603" s="26"/>
      <c r="IS603" s="26"/>
      <c r="IT603" s="26"/>
      <c r="IU603" s="26"/>
      <c r="IV603" s="26"/>
    </row>
    <row r="604" spans="1:256" ht="12.75" customHeight="1" x14ac:dyDescent="0.25">
      <c r="A604" s="26"/>
      <c r="B604" s="26"/>
      <c r="C604" s="296"/>
      <c r="D604" s="363"/>
      <c r="E604" s="364"/>
      <c r="F604" s="364"/>
      <c r="G604" s="364"/>
      <c r="H604" s="364"/>
      <c r="I604" s="364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  <c r="BL604" s="26"/>
      <c r="BM604" s="26"/>
      <c r="BN604" s="26"/>
      <c r="BO604" s="26"/>
      <c r="BP604" s="26"/>
      <c r="BQ604" s="26"/>
      <c r="BR604" s="26"/>
      <c r="BS604" s="26"/>
      <c r="BT604" s="26"/>
      <c r="BU604" s="26"/>
      <c r="BV604" s="26"/>
      <c r="BW604" s="26"/>
      <c r="BX604" s="26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26"/>
      <c r="CP604" s="26"/>
      <c r="CQ604" s="26"/>
      <c r="CR604" s="26"/>
      <c r="CS604" s="26"/>
      <c r="CT604" s="26"/>
      <c r="CU604" s="26"/>
      <c r="CV604" s="26"/>
      <c r="CW604" s="26"/>
      <c r="CX604" s="26"/>
      <c r="CY604" s="26"/>
      <c r="CZ604" s="26"/>
      <c r="DA604" s="26"/>
      <c r="DB604" s="26"/>
      <c r="DC604" s="26"/>
      <c r="DD604" s="26"/>
      <c r="DE604" s="26"/>
      <c r="DF604" s="26"/>
      <c r="DG604" s="26"/>
      <c r="DH604" s="26"/>
      <c r="DI604" s="26"/>
      <c r="DJ604" s="26"/>
      <c r="DK604" s="26"/>
      <c r="DL604" s="26"/>
      <c r="DM604" s="26"/>
      <c r="DN604" s="26"/>
      <c r="DO604" s="26"/>
      <c r="DP604" s="26"/>
      <c r="DQ604" s="26"/>
      <c r="DR604" s="26"/>
      <c r="DS604" s="26"/>
      <c r="DT604" s="26"/>
      <c r="DU604" s="26"/>
      <c r="DV604" s="26"/>
      <c r="DW604" s="26"/>
      <c r="DX604" s="26"/>
      <c r="DY604" s="26"/>
      <c r="DZ604" s="26"/>
      <c r="EA604" s="26"/>
      <c r="EB604" s="26"/>
      <c r="EC604" s="26"/>
      <c r="ED604" s="26"/>
      <c r="EE604" s="26"/>
      <c r="EF604" s="26"/>
      <c r="EG604" s="26"/>
      <c r="EH604" s="26"/>
      <c r="EI604" s="26"/>
      <c r="EJ604" s="26"/>
      <c r="EK604" s="26"/>
      <c r="EL604" s="26"/>
      <c r="EM604" s="26"/>
      <c r="EN604" s="26"/>
      <c r="EO604" s="26"/>
      <c r="EP604" s="26"/>
      <c r="EQ604" s="26"/>
      <c r="ER604" s="26"/>
      <c r="ES604" s="26"/>
      <c r="ET604" s="26"/>
      <c r="EU604" s="26"/>
      <c r="EV604" s="26"/>
      <c r="EW604" s="26"/>
      <c r="EX604" s="26"/>
      <c r="EY604" s="26"/>
      <c r="EZ604" s="26"/>
      <c r="FA604" s="26"/>
      <c r="FB604" s="26"/>
      <c r="FC604" s="26"/>
      <c r="FD604" s="26"/>
      <c r="FE604" s="26"/>
      <c r="FF604" s="26"/>
      <c r="FG604" s="26"/>
      <c r="FH604" s="26"/>
      <c r="FI604" s="26"/>
      <c r="FJ604" s="26"/>
      <c r="FK604" s="26"/>
      <c r="FL604" s="26"/>
      <c r="FM604" s="26"/>
      <c r="FN604" s="26"/>
      <c r="FO604" s="26"/>
      <c r="FP604" s="26"/>
      <c r="FQ604" s="26"/>
      <c r="FR604" s="26"/>
      <c r="FS604" s="26"/>
      <c r="FT604" s="26"/>
      <c r="FU604" s="26"/>
      <c r="FV604" s="26"/>
      <c r="FW604" s="26"/>
      <c r="FX604" s="26"/>
      <c r="FY604" s="26"/>
      <c r="FZ604" s="26"/>
      <c r="GA604" s="26"/>
      <c r="GB604" s="26"/>
      <c r="GC604" s="26"/>
      <c r="GD604" s="26"/>
      <c r="GE604" s="26"/>
      <c r="GF604" s="26"/>
      <c r="GG604" s="26"/>
      <c r="GH604" s="26"/>
      <c r="GI604" s="26"/>
      <c r="GJ604" s="26"/>
      <c r="GK604" s="26"/>
      <c r="GL604" s="26"/>
      <c r="GM604" s="26"/>
      <c r="GN604" s="26"/>
      <c r="GO604" s="26"/>
      <c r="GP604" s="26"/>
      <c r="GQ604" s="26"/>
      <c r="GR604" s="26"/>
      <c r="GS604" s="26"/>
      <c r="GT604" s="26"/>
      <c r="GU604" s="26"/>
      <c r="GV604" s="26"/>
      <c r="GW604" s="26"/>
      <c r="GX604" s="26"/>
      <c r="GY604" s="26"/>
      <c r="GZ604" s="26"/>
      <c r="HA604" s="26"/>
      <c r="HB604" s="26"/>
      <c r="HC604" s="26"/>
      <c r="HD604" s="26"/>
      <c r="HE604" s="26"/>
      <c r="HF604" s="26"/>
      <c r="HG604" s="26"/>
      <c r="HH604" s="26"/>
      <c r="HI604" s="26"/>
      <c r="HJ604" s="26"/>
      <c r="HK604" s="26"/>
      <c r="HL604" s="26"/>
      <c r="HM604" s="26"/>
      <c r="HN604" s="26"/>
      <c r="HO604" s="26"/>
      <c r="HP604" s="26"/>
      <c r="HQ604" s="26"/>
      <c r="HR604" s="26"/>
      <c r="HS604" s="26"/>
      <c r="HT604" s="26"/>
      <c r="HU604" s="26"/>
      <c r="HV604" s="26"/>
      <c r="HW604" s="26"/>
      <c r="HX604" s="26"/>
      <c r="HY604" s="26"/>
      <c r="HZ604" s="26"/>
      <c r="IA604" s="26"/>
      <c r="IB604" s="26"/>
      <c r="IC604" s="26"/>
      <c r="ID604" s="26"/>
      <c r="IE604" s="26"/>
      <c r="IF604" s="26"/>
      <c r="IG604" s="26"/>
      <c r="IH604" s="26"/>
      <c r="II604" s="26"/>
      <c r="IJ604" s="26"/>
      <c r="IK604" s="26"/>
      <c r="IL604" s="26"/>
      <c r="IM604" s="26"/>
      <c r="IN604" s="26"/>
      <c r="IO604" s="26"/>
      <c r="IP604" s="26"/>
      <c r="IQ604" s="26"/>
      <c r="IR604" s="26"/>
      <c r="IS604" s="26"/>
      <c r="IT604" s="26"/>
      <c r="IU604" s="26"/>
      <c r="IV604" s="26"/>
    </row>
    <row r="605" spans="1:256" ht="12.75" customHeight="1" x14ac:dyDescent="0.25">
      <c r="A605" s="26"/>
      <c r="B605" s="26"/>
      <c r="C605" s="296"/>
      <c r="D605" s="363"/>
      <c r="E605" s="364"/>
      <c r="F605" s="364"/>
      <c r="G605" s="364"/>
      <c r="H605" s="364"/>
      <c r="I605" s="364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6"/>
      <c r="AB605" s="26"/>
      <c r="AC605" s="26"/>
      <c r="AD605" s="26"/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6"/>
      <c r="AP605" s="26"/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  <c r="BA605" s="26"/>
      <c r="BB605" s="26"/>
      <c r="BC605" s="26"/>
      <c r="BD605" s="26"/>
      <c r="BE605" s="26"/>
      <c r="BF605" s="26"/>
      <c r="BG605" s="26"/>
      <c r="BH605" s="26"/>
      <c r="BI605" s="26"/>
      <c r="BJ605" s="26"/>
      <c r="BK605" s="26"/>
      <c r="BL605" s="26"/>
      <c r="BM605" s="26"/>
      <c r="BN605" s="26"/>
      <c r="BO605" s="26"/>
      <c r="BP605" s="26"/>
      <c r="BQ605" s="26"/>
      <c r="BR605" s="26"/>
      <c r="BS605" s="26"/>
      <c r="BT605" s="26"/>
      <c r="BU605" s="26"/>
      <c r="BV605" s="26"/>
      <c r="BW605" s="26"/>
      <c r="BX605" s="26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26"/>
      <c r="CP605" s="26"/>
      <c r="CQ605" s="26"/>
      <c r="CR605" s="26"/>
      <c r="CS605" s="26"/>
      <c r="CT605" s="26"/>
      <c r="CU605" s="26"/>
      <c r="CV605" s="26"/>
      <c r="CW605" s="26"/>
      <c r="CX605" s="26"/>
      <c r="CY605" s="26"/>
      <c r="CZ605" s="26"/>
      <c r="DA605" s="26"/>
      <c r="DB605" s="26"/>
      <c r="DC605" s="26"/>
      <c r="DD605" s="26"/>
      <c r="DE605" s="26"/>
      <c r="DF605" s="26"/>
      <c r="DG605" s="26"/>
      <c r="DH605" s="26"/>
      <c r="DI605" s="26"/>
      <c r="DJ605" s="26"/>
      <c r="DK605" s="26"/>
      <c r="DL605" s="26"/>
      <c r="DM605" s="26"/>
      <c r="DN605" s="26"/>
      <c r="DO605" s="26"/>
      <c r="DP605" s="26"/>
      <c r="DQ605" s="26"/>
      <c r="DR605" s="26"/>
      <c r="DS605" s="26"/>
      <c r="DT605" s="26"/>
      <c r="DU605" s="26"/>
      <c r="DV605" s="26"/>
      <c r="DW605" s="26"/>
      <c r="DX605" s="26"/>
      <c r="DY605" s="26"/>
      <c r="DZ605" s="26"/>
      <c r="EA605" s="26"/>
      <c r="EB605" s="26"/>
      <c r="EC605" s="26"/>
      <c r="ED605" s="26"/>
      <c r="EE605" s="26"/>
      <c r="EF605" s="26"/>
      <c r="EG605" s="26"/>
      <c r="EH605" s="26"/>
      <c r="EI605" s="26"/>
      <c r="EJ605" s="26"/>
      <c r="EK605" s="26"/>
      <c r="EL605" s="26"/>
      <c r="EM605" s="26"/>
      <c r="EN605" s="26"/>
      <c r="EO605" s="26"/>
      <c r="EP605" s="26"/>
      <c r="EQ605" s="26"/>
      <c r="ER605" s="26"/>
      <c r="ES605" s="26"/>
      <c r="ET605" s="26"/>
      <c r="EU605" s="26"/>
      <c r="EV605" s="26"/>
      <c r="EW605" s="26"/>
      <c r="EX605" s="26"/>
      <c r="EY605" s="26"/>
      <c r="EZ605" s="26"/>
      <c r="FA605" s="26"/>
      <c r="FB605" s="26"/>
      <c r="FC605" s="26"/>
      <c r="FD605" s="26"/>
      <c r="FE605" s="26"/>
      <c r="FF605" s="26"/>
      <c r="FG605" s="26"/>
      <c r="FH605" s="26"/>
      <c r="FI605" s="26"/>
      <c r="FJ605" s="26"/>
      <c r="FK605" s="26"/>
      <c r="FL605" s="26"/>
      <c r="FM605" s="26"/>
      <c r="FN605" s="26"/>
      <c r="FO605" s="26"/>
      <c r="FP605" s="26"/>
      <c r="FQ605" s="26"/>
      <c r="FR605" s="26"/>
      <c r="FS605" s="26"/>
      <c r="FT605" s="26"/>
      <c r="FU605" s="26"/>
      <c r="FV605" s="26"/>
      <c r="FW605" s="26"/>
      <c r="FX605" s="26"/>
      <c r="FY605" s="26"/>
      <c r="FZ605" s="26"/>
      <c r="GA605" s="26"/>
      <c r="GB605" s="26"/>
      <c r="GC605" s="26"/>
      <c r="GD605" s="26"/>
      <c r="GE605" s="26"/>
      <c r="GF605" s="26"/>
      <c r="GG605" s="26"/>
      <c r="GH605" s="26"/>
      <c r="GI605" s="26"/>
      <c r="GJ605" s="26"/>
      <c r="GK605" s="26"/>
      <c r="GL605" s="26"/>
      <c r="GM605" s="26"/>
      <c r="GN605" s="26"/>
      <c r="GO605" s="26"/>
      <c r="GP605" s="26"/>
      <c r="GQ605" s="26"/>
      <c r="GR605" s="26"/>
      <c r="GS605" s="26"/>
      <c r="GT605" s="26"/>
      <c r="GU605" s="26"/>
      <c r="GV605" s="26"/>
      <c r="GW605" s="26"/>
      <c r="GX605" s="26"/>
      <c r="GY605" s="26"/>
      <c r="GZ605" s="26"/>
      <c r="HA605" s="26"/>
      <c r="HB605" s="26"/>
      <c r="HC605" s="26"/>
      <c r="HD605" s="26"/>
      <c r="HE605" s="26"/>
      <c r="HF605" s="26"/>
      <c r="HG605" s="26"/>
      <c r="HH605" s="26"/>
      <c r="HI605" s="26"/>
      <c r="HJ605" s="26"/>
      <c r="HK605" s="26"/>
      <c r="HL605" s="26"/>
      <c r="HM605" s="26"/>
      <c r="HN605" s="26"/>
      <c r="HO605" s="26"/>
      <c r="HP605" s="26"/>
      <c r="HQ605" s="26"/>
      <c r="HR605" s="26"/>
      <c r="HS605" s="26"/>
      <c r="HT605" s="26"/>
      <c r="HU605" s="26"/>
      <c r="HV605" s="26"/>
      <c r="HW605" s="26"/>
      <c r="HX605" s="26"/>
      <c r="HY605" s="26"/>
      <c r="HZ605" s="26"/>
      <c r="IA605" s="26"/>
      <c r="IB605" s="26"/>
      <c r="IC605" s="26"/>
      <c r="ID605" s="26"/>
      <c r="IE605" s="26"/>
      <c r="IF605" s="26"/>
      <c r="IG605" s="26"/>
      <c r="IH605" s="26"/>
      <c r="II605" s="26"/>
      <c r="IJ605" s="26"/>
      <c r="IK605" s="26"/>
      <c r="IL605" s="26"/>
      <c r="IM605" s="26"/>
      <c r="IN605" s="26"/>
      <c r="IO605" s="26"/>
      <c r="IP605" s="26"/>
      <c r="IQ605" s="26"/>
      <c r="IR605" s="26"/>
      <c r="IS605" s="26"/>
      <c r="IT605" s="26"/>
      <c r="IU605" s="26"/>
      <c r="IV605" s="26"/>
    </row>
    <row r="606" spans="1:256" ht="12.75" customHeight="1" x14ac:dyDescent="0.25">
      <c r="A606" s="26"/>
      <c r="B606" s="26"/>
      <c r="C606" s="296"/>
      <c r="D606" s="363"/>
      <c r="E606" s="364"/>
      <c r="F606" s="364"/>
      <c r="G606" s="364"/>
      <c r="H606" s="364"/>
      <c r="I606" s="364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6"/>
      <c r="AB606" s="26"/>
      <c r="AC606" s="26"/>
      <c r="AD606" s="26"/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26"/>
      <c r="AP606" s="26"/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  <c r="BA606" s="26"/>
      <c r="BB606" s="26"/>
      <c r="BC606" s="26"/>
      <c r="BD606" s="26"/>
      <c r="BE606" s="26"/>
      <c r="BF606" s="26"/>
      <c r="BG606" s="26"/>
      <c r="BH606" s="26"/>
      <c r="BI606" s="26"/>
      <c r="BJ606" s="26"/>
      <c r="BK606" s="26"/>
      <c r="BL606" s="26"/>
      <c r="BM606" s="26"/>
      <c r="BN606" s="26"/>
      <c r="BO606" s="26"/>
      <c r="BP606" s="26"/>
      <c r="BQ606" s="26"/>
      <c r="BR606" s="26"/>
      <c r="BS606" s="26"/>
      <c r="BT606" s="26"/>
      <c r="BU606" s="26"/>
      <c r="BV606" s="26"/>
      <c r="BW606" s="26"/>
      <c r="BX606" s="26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26"/>
      <c r="CP606" s="26"/>
      <c r="CQ606" s="26"/>
      <c r="CR606" s="26"/>
      <c r="CS606" s="26"/>
      <c r="CT606" s="26"/>
      <c r="CU606" s="26"/>
      <c r="CV606" s="26"/>
      <c r="CW606" s="26"/>
      <c r="CX606" s="26"/>
      <c r="CY606" s="26"/>
      <c r="CZ606" s="26"/>
      <c r="DA606" s="26"/>
      <c r="DB606" s="26"/>
      <c r="DC606" s="26"/>
      <c r="DD606" s="26"/>
      <c r="DE606" s="26"/>
      <c r="DF606" s="26"/>
      <c r="DG606" s="26"/>
      <c r="DH606" s="26"/>
      <c r="DI606" s="26"/>
      <c r="DJ606" s="26"/>
      <c r="DK606" s="26"/>
      <c r="DL606" s="26"/>
      <c r="DM606" s="26"/>
      <c r="DN606" s="26"/>
      <c r="DO606" s="26"/>
      <c r="DP606" s="26"/>
      <c r="DQ606" s="26"/>
      <c r="DR606" s="26"/>
      <c r="DS606" s="26"/>
      <c r="DT606" s="26"/>
      <c r="DU606" s="26"/>
      <c r="DV606" s="26"/>
      <c r="DW606" s="26"/>
      <c r="DX606" s="26"/>
      <c r="DY606" s="26"/>
      <c r="DZ606" s="26"/>
      <c r="EA606" s="26"/>
      <c r="EB606" s="26"/>
      <c r="EC606" s="26"/>
      <c r="ED606" s="26"/>
      <c r="EE606" s="26"/>
      <c r="EF606" s="26"/>
      <c r="EG606" s="26"/>
      <c r="EH606" s="26"/>
      <c r="EI606" s="26"/>
      <c r="EJ606" s="26"/>
      <c r="EK606" s="26"/>
      <c r="EL606" s="26"/>
      <c r="EM606" s="26"/>
      <c r="EN606" s="26"/>
      <c r="EO606" s="26"/>
      <c r="EP606" s="26"/>
      <c r="EQ606" s="26"/>
      <c r="ER606" s="26"/>
      <c r="ES606" s="26"/>
      <c r="ET606" s="26"/>
      <c r="EU606" s="26"/>
      <c r="EV606" s="26"/>
      <c r="EW606" s="26"/>
      <c r="EX606" s="26"/>
      <c r="EY606" s="26"/>
      <c r="EZ606" s="26"/>
      <c r="FA606" s="26"/>
      <c r="FB606" s="26"/>
      <c r="FC606" s="26"/>
      <c r="FD606" s="26"/>
      <c r="FE606" s="26"/>
      <c r="FF606" s="26"/>
      <c r="FG606" s="26"/>
      <c r="FH606" s="26"/>
      <c r="FI606" s="26"/>
      <c r="FJ606" s="26"/>
      <c r="FK606" s="26"/>
      <c r="FL606" s="26"/>
      <c r="FM606" s="26"/>
      <c r="FN606" s="26"/>
      <c r="FO606" s="26"/>
      <c r="FP606" s="26"/>
      <c r="FQ606" s="26"/>
      <c r="FR606" s="26"/>
      <c r="FS606" s="26"/>
      <c r="FT606" s="26"/>
      <c r="FU606" s="26"/>
      <c r="FV606" s="26"/>
      <c r="FW606" s="26"/>
      <c r="FX606" s="26"/>
      <c r="FY606" s="26"/>
      <c r="FZ606" s="26"/>
      <c r="GA606" s="26"/>
      <c r="GB606" s="26"/>
      <c r="GC606" s="26"/>
      <c r="GD606" s="26"/>
      <c r="GE606" s="26"/>
      <c r="GF606" s="26"/>
      <c r="GG606" s="26"/>
      <c r="GH606" s="26"/>
      <c r="GI606" s="26"/>
      <c r="GJ606" s="26"/>
      <c r="GK606" s="26"/>
      <c r="GL606" s="26"/>
      <c r="GM606" s="26"/>
      <c r="GN606" s="26"/>
      <c r="GO606" s="26"/>
      <c r="GP606" s="26"/>
      <c r="GQ606" s="26"/>
      <c r="GR606" s="26"/>
      <c r="GS606" s="26"/>
      <c r="GT606" s="26"/>
      <c r="GU606" s="26"/>
      <c r="GV606" s="26"/>
      <c r="GW606" s="26"/>
      <c r="GX606" s="26"/>
      <c r="GY606" s="26"/>
      <c r="GZ606" s="26"/>
      <c r="HA606" s="26"/>
      <c r="HB606" s="26"/>
      <c r="HC606" s="26"/>
      <c r="HD606" s="26"/>
      <c r="HE606" s="26"/>
      <c r="HF606" s="26"/>
      <c r="HG606" s="26"/>
      <c r="HH606" s="26"/>
      <c r="HI606" s="26"/>
      <c r="HJ606" s="26"/>
      <c r="HK606" s="26"/>
      <c r="HL606" s="26"/>
      <c r="HM606" s="26"/>
      <c r="HN606" s="26"/>
      <c r="HO606" s="26"/>
      <c r="HP606" s="26"/>
      <c r="HQ606" s="26"/>
      <c r="HR606" s="26"/>
      <c r="HS606" s="26"/>
      <c r="HT606" s="26"/>
      <c r="HU606" s="26"/>
      <c r="HV606" s="26"/>
      <c r="HW606" s="26"/>
      <c r="HX606" s="26"/>
      <c r="HY606" s="26"/>
      <c r="HZ606" s="26"/>
      <c r="IA606" s="26"/>
      <c r="IB606" s="26"/>
      <c r="IC606" s="26"/>
      <c r="ID606" s="26"/>
      <c r="IE606" s="26"/>
      <c r="IF606" s="26"/>
      <c r="IG606" s="26"/>
      <c r="IH606" s="26"/>
      <c r="II606" s="26"/>
      <c r="IJ606" s="26"/>
      <c r="IK606" s="26"/>
      <c r="IL606" s="26"/>
      <c r="IM606" s="26"/>
      <c r="IN606" s="26"/>
      <c r="IO606" s="26"/>
      <c r="IP606" s="26"/>
      <c r="IQ606" s="26"/>
      <c r="IR606" s="26"/>
      <c r="IS606" s="26"/>
      <c r="IT606" s="26"/>
      <c r="IU606" s="26"/>
      <c r="IV606" s="26"/>
    </row>
    <row r="607" spans="1:256" ht="12.75" customHeight="1" x14ac:dyDescent="0.25">
      <c r="A607" s="26"/>
      <c r="B607" s="26"/>
      <c r="C607" s="296"/>
      <c r="D607" s="363"/>
      <c r="E607" s="364"/>
      <c r="F607" s="364"/>
      <c r="G607" s="364"/>
      <c r="H607" s="364"/>
      <c r="I607" s="364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26"/>
      <c r="AP607" s="26"/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  <c r="BA607" s="26"/>
      <c r="BB607" s="26"/>
      <c r="BC607" s="26"/>
      <c r="BD607" s="26"/>
      <c r="BE607" s="26"/>
      <c r="BF607" s="26"/>
      <c r="BG607" s="26"/>
      <c r="BH607" s="26"/>
      <c r="BI607" s="26"/>
      <c r="BJ607" s="26"/>
      <c r="BK607" s="26"/>
      <c r="BL607" s="26"/>
      <c r="BM607" s="26"/>
      <c r="BN607" s="26"/>
      <c r="BO607" s="26"/>
      <c r="BP607" s="26"/>
      <c r="BQ607" s="26"/>
      <c r="BR607" s="26"/>
      <c r="BS607" s="26"/>
      <c r="BT607" s="26"/>
      <c r="BU607" s="26"/>
      <c r="BV607" s="26"/>
      <c r="BW607" s="26"/>
      <c r="BX607" s="26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26"/>
      <c r="CP607" s="26"/>
      <c r="CQ607" s="26"/>
      <c r="CR607" s="26"/>
      <c r="CS607" s="26"/>
      <c r="CT607" s="26"/>
      <c r="CU607" s="26"/>
      <c r="CV607" s="26"/>
      <c r="CW607" s="26"/>
      <c r="CX607" s="26"/>
      <c r="CY607" s="26"/>
      <c r="CZ607" s="26"/>
      <c r="DA607" s="26"/>
      <c r="DB607" s="26"/>
      <c r="DC607" s="26"/>
      <c r="DD607" s="26"/>
      <c r="DE607" s="26"/>
      <c r="DF607" s="26"/>
      <c r="DG607" s="26"/>
      <c r="DH607" s="26"/>
      <c r="DI607" s="26"/>
      <c r="DJ607" s="26"/>
      <c r="DK607" s="26"/>
      <c r="DL607" s="26"/>
      <c r="DM607" s="26"/>
      <c r="DN607" s="26"/>
      <c r="DO607" s="26"/>
      <c r="DP607" s="26"/>
      <c r="DQ607" s="26"/>
      <c r="DR607" s="26"/>
      <c r="DS607" s="26"/>
      <c r="DT607" s="26"/>
      <c r="DU607" s="26"/>
      <c r="DV607" s="26"/>
      <c r="DW607" s="26"/>
      <c r="DX607" s="26"/>
      <c r="DY607" s="26"/>
      <c r="DZ607" s="26"/>
      <c r="EA607" s="26"/>
      <c r="EB607" s="26"/>
      <c r="EC607" s="26"/>
      <c r="ED607" s="26"/>
      <c r="EE607" s="26"/>
      <c r="EF607" s="26"/>
      <c r="EG607" s="26"/>
      <c r="EH607" s="26"/>
      <c r="EI607" s="26"/>
      <c r="EJ607" s="26"/>
      <c r="EK607" s="26"/>
      <c r="EL607" s="26"/>
      <c r="EM607" s="26"/>
      <c r="EN607" s="26"/>
      <c r="EO607" s="26"/>
      <c r="EP607" s="26"/>
      <c r="EQ607" s="26"/>
      <c r="ER607" s="26"/>
      <c r="ES607" s="26"/>
      <c r="ET607" s="26"/>
      <c r="EU607" s="26"/>
      <c r="EV607" s="26"/>
      <c r="EW607" s="26"/>
      <c r="EX607" s="26"/>
      <c r="EY607" s="26"/>
      <c r="EZ607" s="26"/>
      <c r="FA607" s="26"/>
      <c r="FB607" s="26"/>
      <c r="FC607" s="26"/>
      <c r="FD607" s="26"/>
      <c r="FE607" s="26"/>
      <c r="FF607" s="26"/>
      <c r="FG607" s="26"/>
      <c r="FH607" s="26"/>
      <c r="FI607" s="26"/>
      <c r="FJ607" s="26"/>
      <c r="FK607" s="26"/>
      <c r="FL607" s="26"/>
      <c r="FM607" s="26"/>
      <c r="FN607" s="26"/>
      <c r="FO607" s="26"/>
      <c r="FP607" s="26"/>
      <c r="FQ607" s="26"/>
      <c r="FR607" s="26"/>
      <c r="FS607" s="26"/>
      <c r="FT607" s="26"/>
      <c r="FU607" s="26"/>
      <c r="FV607" s="26"/>
      <c r="FW607" s="26"/>
      <c r="FX607" s="26"/>
      <c r="FY607" s="26"/>
      <c r="FZ607" s="26"/>
      <c r="GA607" s="26"/>
      <c r="GB607" s="26"/>
      <c r="GC607" s="26"/>
      <c r="GD607" s="26"/>
      <c r="GE607" s="26"/>
      <c r="GF607" s="26"/>
      <c r="GG607" s="26"/>
      <c r="GH607" s="26"/>
      <c r="GI607" s="26"/>
      <c r="GJ607" s="26"/>
      <c r="GK607" s="26"/>
      <c r="GL607" s="26"/>
      <c r="GM607" s="26"/>
      <c r="GN607" s="26"/>
      <c r="GO607" s="26"/>
      <c r="GP607" s="26"/>
      <c r="GQ607" s="26"/>
      <c r="GR607" s="26"/>
      <c r="GS607" s="26"/>
      <c r="GT607" s="26"/>
      <c r="GU607" s="26"/>
      <c r="GV607" s="26"/>
      <c r="GW607" s="26"/>
      <c r="GX607" s="26"/>
      <c r="GY607" s="26"/>
      <c r="GZ607" s="26"/>
      <c r="HA607" s="26"/>
      <c r="HB607" s="26"/>
      <c r="HC607" s="26"/>
      <c r="HD607" s="26"/>
      <c r="HE607" s="26"/>
      <c r="HF607" s="26"/>
      <c r="HG607" s="26"/>
      <c r="HH607" s="26"/>
      <c r="HI607" s="26"/>
      <c r="HJ607" s="26"/>
      <c r="HK607" s="26"/>
      <c r="HL607" s="26"/>
      <c r="HM607" s="26"/>
      <c r="HN607" s="26"/>
      <c r="HO607" s="26"/>
      <c r="HP607" s="26"/>
      <c r="HQ607" s="26"/>
      <c r="HR607" s="26"/>
      <c r="HS607" s="26"/>
      <c r="HT607" s="26"/>
      <c r="HU607" s="26"/>
      <c r="HV607" s="26"/>
      <c r="HW607" s="26"/>
      <c r="HX607" s="26"/>
      <c r="HY607" s="26"/>
      <c r="HZ607" s="26"/>
      <c r="IA607" s="26"/>
      <c r="IB607" s="26"/>
      <c r="IC607" s="26"/>
      <c r="ID607" s="26"/>
      <c r="IE607" s="26"/>
      <c r="IF607" s="26"/>
      <c r="IG607" s="26"/>
      <c r="IH607" s="26"/>
      <c r="II607" s="26"/>
      <c r="IJ607" s="26"/>
      <c r="IK607" s="26"/>
      <c r="IL607" s="26"/>
      <c r="IM607" s="26"/>
      <c r="IN607" s="26"/>
      <c r="IO607" s="26"/>
      <c r="IP607" s="26"/>
      <c r="IQ607" s="26"/>
      <c r="IR607" s="26"/>
      <c r="IS607" s="26"/>
      <c r="IT607" s="26"/>
      <c r="IU607" s="26"/>
      <c r="IV607" s="26"/>
    </row>
    <row r="608" spans="1:256" ht="12.75" customHeight="1" x14ac:dyDescent="0.25">
      <c r="A608" s="26"/>
      <c r="B608" s="26"/>
      <c r="C608" s="296"/>
      <c r="D608" s="363"/>
      <c r="E608" s="364"/>
      <c r="F608" s="364"/>
      <c r="G608" s="364"/>
      <c r="H608" s="364"/>
      <c r="I608" s="364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6"/>
      <c r="AB608" s="26"/>
      <c r="AC608" s="26"/>
      <c r="AD608" s="26"/>
      <c r="AE608" s="26"/>
      <c r="AF608" s="26"/>
      <c r="AG608" s="26"/>
      <c r="AH608" s="26"/>
      <c r="AI608" s="26"/>
      <c r="AJ608" s="26"/>
      <c r="AK608" s="26"/>
      <c r="AL608" s="26"/>
      <c r="AM608" s="26"/>
      <c r="AN608" s="26"/>
      <c r="AO608" s="26"/>
      <c r="AP608" s="26"/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  <c r="BA608" s="26"/>
      <c r="BB608" s="26"/>
      <c r="BC608" s="26"/>
      <c r="BD608" s="26"/>
      <c r="BE608" s="26"/>
      <c r="BF608" s="26"/>
      <c r="BG608" s="26"/>
      <c r="BH608" s="26"/>
      <c r="BI608" s="26"/>
      <c r="BJ608" s="26"/>
      <c r="BK608" s="26"/>
      <c r="BL608" s="26"/>
      <c r="BM608" s="26"/>
      <c r="BN608" s="26"/>
      <c r="BO608" s="26"/>
      <c r="BP608" s="26"/>
      <c r="BQ608" s="26"/>
      <c r="BR608" s="26"/>
      <c r="BS608" s="26"/>
      <c r="BT608" s="26"/>
      <c r="BU608" s="26"/>
      <c r="BV608" s="26"/>
      <c r="BW608" s="26"/>
      <c r="BX608" s="26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26"/>
      <c r="CP608" s="26"/>
      <c r="CQ608" s="26"/>
      <c r="CR608" s="26"/>
      <c r="CS608" s="26"/>
      <c r="CT608" s="26"/>
      <c r="CU608" s="26"/>
      <c r="CV608" s="26"/>
      <c r="CW608" s="26"/>
      <c r="CX608" s="26"/>
      <c r="CY608" s="26"/>
      <c r="CZ608" s="26"/>
      <c r="DA608" s="26"/>
      <c r="DB608" s="26"/>
      <c r="DC608" s="26"/>
      <c r="DD608" s="26"/>
      <c r="DE608" s="26"/>
      <c r="DF608" s="26"/>
      <c r="DG608" s="26"/>
      <c r="DH608" s="26"/>
      <c r="DI608" s="26"/>
      <c r="DJ608" s="26"/>
      <c r="DK608" s="26"/>
      <c r="DL608" s="26"/>
      <c r="DM608" s="26"/>
      <c r="DN608" s="26"/>
      <c r="DO608" s="26"/>
      <c r="DP608" s="26"/>
      <c r="DQ608" s="26"/>
      <c r="DR608" s="26"/>
      <c r="DS608" s="26"/>
      <c r="DT608" s="26"/>
      <c r="DU608" s="26"/>
      <c r="DV608" s="26"/>
      <c r="DW608" s="26"/>
      <c r="DX608" s="26"/>
      <c r="DY608" s="26"/>
      <c r="DZ608" s="26"/>
      <c r="EA608" s="26"/>
      <c r="EB608" s="26"/>
      <c r="EC608" s="26"/>
      <c r="ED608" s="26"/>
      <c r="EE608" s="26"/>
      <c r="EF608" s="26"/>
      <c r="EG608" s="26"/>
      <c r="EH608" s="26"/>
      <c r="EI608" s="26"/>
      <c r="EJ608" s="26"/>
      <c r="EK608" s="26"/>
      <c r="EL608" s="26"/>
      <c r="EM608" s="26"/>
      <c r="EN608" s="26"/>
      <c r="EO608" s="26"/>
      <c r="EP608" s="26"/>
      <c r="EQ608" s="26"/>
      <c r="ER608" s="26"/>
      <c r="ES608" s="26"/>
      <c r="ET608" s="26"/>
      <c r="EU608" s="26"/>
      <c r="EV608" s="26"/>
      <c r="EW608" s="26"/>
      <c r="EX608" s="26"/>
      <c r="EY608" s="26"/>
      <c r="EZ608" s="26"/>
      <c r="FA608" s="26"/>
      <c r="FB608" s="26"/>
      <c r="FC608" s="26"/>
      <c r="FD608" s="26"/>
      <c r="FE608" s="26"/>
      <c r="FF608" s="26"/>
      <c r="FG608" s="26"/>
      <c r="FH608" s="26"/>
      <c r="FI608" s="26"/>
      <c r="FJ608" s="26"/>
      <c r="FK608" s="26"/>
      <c r="FL608" s="26"/>
      <c r="FM608" s="26"/>
      <c r="FN608" s="26"/>
      <c r="FO608" s="26"/>
      <c r="FP608" s="26"/>
      <c r="FQ608" s="26"/>
      <c r="FR608" s="26"/>
      <c r="FS608" s="26"/>
      <c r="FT608" s="26"/>
      <c r="FU608" s="26"/>
      <c r="FV608" s="26"/>
      <c r="FW608" s="26"/>
      <c r="FX608" s="26"/>
      <c r="FY608" s="26"/>
      <c r="FZ608" s="26"/>
      <c r="GA608" s="26"/>
      <c r="GB608" s="26"/>
      <c r="GC608" s="26"/>
      <c r="GD608" s="26"/>
      <c r="GE608" s="26"/>
      <c r="GF608" s="26"/>
      <c r="GG608" s="26"/>
      <c r="GH608" s="26"/>
      <c r="GI608" s="26"/>
      <c r="GJ608" s="26"/>
      <c r="GK608" s="26"/>
      <c r="GL608" s="26"/>
      <c r="GM608" s="26"/>
      <c r="GN608" s="26"/>
      <c r="GO608" s="26"/>
      <c r="GP608" s="26"/>
      <c r="GQ608" s="26"/>
      <c r="GR608" s="26"/>
      <c r="GS608" s="26"/>
      <c r="GT608" s="26"/>
      <c r="GU608" s="26"/>
      <c r="GV608" s="26"/>
      <c r="GW608" s="26"/>
      <c r="GX608" s="26"/>
      <c r="GY608" s="26"/>
      <c r="GZ608" s="26"/>
      <c r="HA608" s="26"/>
      <c r="HB608" s="26"/>
      <c r="HC608" s="26"/>
      <c r="HD608" s="26"/>
      <c r="HE608" s="26"/>
      <c r="HF608" s="26"/>
      <c r="HG608" s="26"/>
      <c r="HH608" s="26"/>
      <c r="HI608" s="26"/>
      <c r="HJ608" s="26"/>
      <c r="HK608" s="26"/>
      <c r="HL608" s="26"/>
      <c r="HM608" s="26"/>
      <c r="HN608" s="26"/>
      <c r="HO608" s="26"/>
      <c r="HP608" s="26"/>
      <c r="HQ608" s="26"/>
      <c r="HR608" s="26"/>
      <c r="HS608" s="26"/>
      <c r="HT608" s="26"/>
      <c r="HU608" s="26"/>
      <c r="HV608" s="26"/>
      <c r="HW608" s="26"/>
      <c r="HX608" s="26"/>
      <c r="HY608" s="26"/>
      <c r="HZ608" s="26"/>
      <c r="IA608" s="26"/>
      <c r="IB608" s="26"/>
      <c r="IC608" s="26"/>
      <c r="ID608" s="26"/>
      <c r="IE608" s="26"/>
      <c r="IF608" s="26"/>
      <c r="IG608" s="26"/>
      <c r="IH608" s="26"/>
      <c r="II608" s="26"/>
      <c r="IJ608" s="26"/>
      <c r="IK608" s="26"/>
      <c r="IL608" s="26"/>
      <c r="IM608" s="26"/>
      <c r="IN608" s="26"/>
      <c r="IO608" s="26"/>
      <c r="IP608" s="26"/>
      <c r="IQ608" s="26"/>
      <c r="IR608" s="26"/>
      <c r="IS608" s="26"/>
      <c r="IT608" s="26"/>
      <c r="IU608" s="26"/>
      <c r="IV608" s="26"/>
    </row>
    <row r="609" spans="1:256" ht="12.75" customHeight="1" x14ac:dyDescent="0.25">
      <c r="A609" s="26"/>
      <c r="B609" s="26"/>
      <c r="C609" s="296"/>
      <c r="D609" s="363"/>
      <c r="E609" s="364"/>
      <c r="F609" s="364"/>
      <c r="G609" s="364"/>
      <c r="H609" s="364"/>
      <c r="I609" s="364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6"/>
      <c r="AB609" s="26"/>
      <c r="AC609" s="26"/>
      <c r="AD609" s="26"/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6"/>
      <c r="AP609" s="26"/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  <c r="BA609" s="26"/>
      <c r="BB609" s="26"/>
      <c r="BC609" s="26"/>
      <c r="BD609" s="26"/>
      <c r="BE609" s="26"/>
      <c r="BF609" s="26"/>
      <c r="BG609" s="26"/>
      <c r="BH609" s="26"/>
      <c r="BI609" s="26"/>
      <c r="BJ609" s="26"/>
      <c r="BK609" s="26"/>
      <c r="BL609" s="26"/>
      <c r="BM609" s="26"/>
      <c r="BN609" s="26"/>
      <c r="BO609" s="26"/>
      <c r="BP609" s="26"/>
      <c r="BQ609" s="26"/>
      <c r="BR609" s="26"/>
      <c r="BS609" s="26"/>
      <c r="BT609" s="26"/>
      <c r="BU609" s="26"/>
      <c r="BV609" s="26"/>
      <c r="BW609" s="26"/>
      <c r="BX609" s="26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26"/>
      <c r="CP609" s="26"/>
      <c r="CQ609" s="26"/>
      <c r="CR609" s="26"/>
      <c r="CS609" s="26"/>
      <c r="CT609" s="26"/>
      <c r="CU609" s="26"/>
      <c r="CV609" s="26"/>
      <c r="CW609" s="26"/>
      <c r="CX609" s="26"/>
      <c r="CY609" s="26"/>
      <c r="CZ609" s="26"/>
      <c r="DA609" s="26"/>
      <c r="DB609" s="26"/>
      <c r="DC609" s="26"/>
      <c r="DD609" s="26"/>
      <c r="DE609" s="26"/>
      <c r="DF609" s="26"/>
      <c r="DG609" s="26"/>
      <c r="DH609" s="26"/>
      <c r="DI609" s="26"/>
      <c r="DJ609" s="26"/>
      <c r="DK609" s="26"/>
      <c r="DL609" s="26"/>
      <c r="DM609" s="26"/>
      <c r="DN609" s="26"/>
      <c r="DO609" s="26"/>
      <c r="DP609" s="26"/>
      <c r="DQ609" s="26"/>
      <c r="DR609" s="26"/>
      <c r="DS609" s="26"/>
      <c r="DT609" s="26"/>
      <c r="DU609" s="26"/>
      <c r="DV609" s="26"/>
      <c r="DW609" s="26"/>
      <c r="DX609" s="26"/>
      <c r="DY609" s="26"/>
      <c r="DZ609" s="26"/>
      <c r="EA609" s="26"/>
      <c r="EB609" s="26"/>
      <c r="EC609" s="26"/>
      <c r="ED609" s="26"/>
      <c r="EE609" s="26"/>
      <c r="EF609" s="26"/>
      <c r="EG609" s="26"/>
      <c r="EH609" s="26"/>
      <c r="EI609" s="26"/>
      <c r="EJ609" s="26"/>
      <c r="EK609" s="26"/>
      <c r="EL609" s="26"/>
      <c r="EM609" s="26"/>
      <c r="EN609" s="26"/>
      <c r="EO609" s="26"/>
      <c r="EP609" s="26"/>
      <c r="EQ609" s="26"/>
      <c r="ER609" s="26"/>
      <c r="ES609" s="26"/>
      <c r="ET609" s="26"/>
      <c r="EU609" s="26"/>
      <c r="EV609" s="26"/>
      <c r="EW609" s="26"/>
      <c r="EX609" s="26"/>
      <c r="EY609" s="26"/>
      <c r="EZ609" s="26"/>
      <c r="FA609" s="26"/>
      <c r="FB609" s="26"/>
      <c r="FC609" s="26"/>
      <c r="FD609" s="26"/>
      <c r="FE609" s="26"/>
      <c r="FF609" s="26"/>
      <c r="FG609" s="26"/>
      <c r="FH609" s="26"/>
      <c r="FI609" s="26"/>
      <c r="FJ609" s="26"/>
      <c r="FK609" s="26"/>
      <c r="FL609" s="26"/>
      <c r="FM609" s="26"/>
      <c r="FN609" s="26"/>
      <c r="FO609" s="26"/>
      <c r="FP609" s="26"/>
      <c r="FQ609" s="26"/>
      <c r="FR609" s="26"/>
      <c r="FS609" s="26"/>
      <c r="FT609" s="26"/>
      <c r="FU609" s="26"/>
      <c r="FV609" s="26"/>
      <c r="FW609" s="26"/>
      <c r="FX609" s="26"/>
      <c r="FY609" s="26"/>
      <c r="FZ609" s="26"/>
      <c r="GA609" s="26"/>
      <c r="GB609" s="26"/>
      <c r="GC609" s="26"/>
      <c r="GD609" s="26"/>
      <c r="GE609" s="26"/>
      <c r="GF609" s="26"/>
      <c r="GG609" s="26"/>
      <c r="GH609" s="26"/>
      <c r="GI609" s="26"/>
      <c r="GJ609" s="26"/>
      <c r="GK609" s="26"/>
      <c r="GL609" s="26"/>
      <c r="GM609" s="26"/>
      <c r="GN609" s="26"/>
      <c r="GO609" s="26"/>
      <c r="GP609" s="26"/>
      <c r="GQ609" s="26"/>
      <c r="GR609" s="26"/>
      <c r="GS609" s="26"/>
      <c r="GT609" s="26"/>
      <c r="GU609" s="26"/>
      <c r="GV609" s="26"/>
      <c r="GW609" s="26"/>
      <c r="GX609" s="26"/>
      <c r="GY609" s="26"/>
      <c r="GZ609" s="26"/>
      <c r="HA609" s="26"/>
      <c r="HB609" s="26"/>
      <c r="HC609" s="26"/>
      <c r="HD609" s="26"/>
      <c r="HE609" s="26"/>
      <c r="HF609" s="26"/>
      <c r="HG609" s="26"/>
      <c r="HH609" s="26"/>
      <c r="HI609" s="26"/>
      <c r="HJ609" s="26"/>
      <c r="HK609" s="26"/>
      <c r="HL609" s="26"/>
      <c r="HM609" s="26"/>
      <c r="HN609" s="26"/>
      <c r="HO609" s="26"/>
      <c r="HP609" s="26"/>
      <c r="HQ609" s="26"/>
      <c r="HR609" s="26"/>
      <c r="HS609" s="26"/>
      <c r="HT609" s="26"/>
      <c r="HU609" s="26"/>
      <c r="HV609" s="26"/>
      <c r="HW609" s="26"/>
      <c r="HX609" s="26"/>
      <c r="HY609" s="26"/>
      <c r="HZ609" s="26"/>
      <c r="IA609" s="26"/>
      <c r="IB609" s="26"/>
      <c r="IC609" s="26"/>
      <c r="ID609" s="26"/>
      <c r="IE609" s="26"/>
      <c r="IF609" s="26"/>
      <c r="IG609" s="26"/>
      <c r="IH609" s="26"/>
      <c r="II609" s="26"/>
      <c r="IJ609" s="26"/>
      <c r="IK609" s="26"/>
      <c r="IL609" s="26"/>
      <c r="IM609" s="26"/>
      <c r="IN609" s="26"/>
      <c r="IO609" s="26"/>
      <c r="IP609" s="26"/>
      <c r="IQ609" s="26"/>
      <c r="IR609" s="26"/>
      <c r="IS609" s="26"/>
      <c r="IT609" s="26"/>
      <c r="IU609" s="26"/>
      <c r="IV609" s="26"/>
    </row>
    <row r="610" spans="1:256" ht="12.75" customHeight="1" x14ac:dyDescent="0.25">
      <c r="A610" s="26"/>
      <c r="B610" s="26"/>
      <c r="C610" s="296"/>
      <c r="D610" s="363"/>
      <c r="E610" s="364"/>
      <c r="F610" s="364"/>
      <c r="G610" s="364"/>
      <c r="H610" s="364"/>
      <c r="I610" s="364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6"/>
      <c r="AP610" s="26"/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  <c r="BA610" s="26"/>
      <c r="BB610" s="26"/>
      <c r="BC610" s="26"/>
      <c r="BD610" s="26"/>
      <c r="BE610" s="26"/>
      <c r="BF610" s="26"/>
      <c r="BG610" s="26"/>
      <c r="BH610" s="26"/>
      <c r="BI610" s="26"/>
      <c r="BJ610" s="26"/>
      <c r="BK610" s="26"/>
      <c r="BL610" s="26"/>
      <c r="BM610" s="26"/>
      <c r="BN610" s="26"/>
      <c r="BO610" s="26"/>
      <c r="BP610" s="26"/>
      <c r="BQ610" s="26"/>
      <c r="BR610" s="26"/>
      <c r="BS610" s="26"/>
      <c r="BT610" s="26"/>
      <c r="BU610" s="26"/>
      <c r="BV610" s="26"/>
      <c r="BW610" s="26"/>
      <c r="BX610" s="26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26"/>
      <c r="CP610" s="26"/>
      <c r="CQ610" s="26"/>
      <c r="CR610" s="26"/>
      <c r="CS610" s="26"/>
      <c r="CT610" s="26"/>
      <c r="CU610" s="26"/>
      <c r="CV610" s="26"/>
      <c r="CW610" s="26"/>
      <c r="CX610" s="26"/>
      <c r="CY610" s="26"/>
      <c r="CZ610" s="26"/>
      <c r="DA610" s="26"/>
      <c r="DB610" s="26"/>
      <c r="DC610" s="26"/>
      <c r="DD610" s="26"/>
      <c r="DE610" s="26"/>
      <c r="DF610" s="26"/>
      <c r="DG610" s="26"/>
      <c r="DH610" s="26"/>
      <c r="DI610" s="26"/>
      <c r="DJ610" s="26"/>
      <c r="DK610" s="26"/>
      <c r="DL610" s="26"/>
      <c r="DM610" s="26"/>
      <c r="DN610" s="26"/>
      <c r="DO610" s="26"/>
      <c r="DP610" s="26"/>
      <c r="DQ610" s="26"/>
      <c r="DR610" s="26"/>
      <c r="DS610" s="26"/>
      <c r="DT610" s="26"/>
      <c r="DU610" s="26"/>
      <c r="DV610" s="26"/>
      <c r="DW610" s="26"/>
      <c r="DX610" s="26"/>
      <c r="DY610" s="26"/>
      <c r="DZ610" s="26"/>
      <c r="EA610" s="26"/>
      <c r="EB610" s="26"/>
      <c r="EC610" s="26"/>
      <c r="ED610" s="26"/>
      <c r="EE610" s="26"/>
      <c r="EF610" s="26"/>
      <c r="EG610" s="26"/>
      <c r="EH610" s="26"/>
      <c r="EI610" s="26"/>
      <c r="EJ610" s="26"/>
      <c r="EK610" s="26"/>
      <c r="EL610" s="26"/>
      <c r="EM610" s="26"/>
      <c r="EN610" s="26"/>
      <c r="EO610" s="26"/>
      <c r="EP610" s="26"/>
      <c r="EQ610" s="26"/>
      <c r="ER610" s="26"/>
      <c r="ES610" s="26"/>
      <c r="ET610" s="26"/>
      <c r="EU610" s="26"/>
      <c r="EV610" s="26"/>
      <c r="EW610" s="26"/>
      <c r="EX610" s="26"/>
      <c r="EY610" s="26"/>
      <c r="EZ610" s="26"/>
      <c r="FA610" s="26"/>
      <c r="FB610" s="26"/>
      <c r="FC610" s="26"/>
      <c r="FD610" s="26"/>
      <c r="FE610" s="26"/>
      <c r="FF610" s="26"/>
      <c r="FG610" s="26"/>
      <c r="FH610" s="26"/>
      <c r="FI610" s="26"/>
      <c r="FJ610" s="26"/>
      <c r="FK610" s="26"/>
      <c r="FL610" s="26"/>
      <c r="FM610" s="26"/>
      <c r="FN610" s="26"/>
      <c r="FO610" s="26"/>
      <c r="FP610" s="26"/>
      <c r="FQ610" s="26"/>
      <c r="FR610" s="26"/>
      <c r="FS610" s="26"/>
      <c r="FT610" s="26"/>
      <c r="FU610" s="26"/>
      <c r="FV610" s="26"/>
      <c r="FW610" s="26"/>
      <c r="FX610" s="26"/>
      <c r="FY610" s="26"/>
      <c r="FZ610" s="26"/>
      <c r="GA610" s="26"/>
      <c r="GB610" s="26"/>
      <c r="GC610" s="26"/>
      <c r="GD610" s="26"/>
      <c r="GE610" s="26"/>
      <c r="GF610" s="26"/>
      <c r="GG610" s="26"/>
      <c r="GH610" s="26"/>
      <c r="GI610" s="26"/>
      <c r="GJ610" s="26"/>
      <c r="GK610" s="26"/>
      <c r="GL610" s="26"/>
      <c r="GM610" s="26"/>
      <c r="GN610" s="26"/>
      <c r="GO610" s="26"/>
      <c r="GP610" s="26"/>
      <c r="GQ610" s="26"/>
      <c r="GR610" s="26"/>
      <c r="GS610" s="26"/>
      <c r="GT610" s="26"/>
      <c r="GU610" s="26"/>
      <c r="GV610" s="26"/>
      <c r="GW610" s="26"/>
      <c r="GX610" s="26"/>
      <c r="GY610" s="26"/>
      <c r="GZ610" s="26"/>
      <c r="HA610" s="26"/>
      <c r="HB610" s="26"/>
      <c r="HC610" s="26"/>
      <c r="HD610" s="26"/>
      <c r="HE610" s="26"/>
      <c r="HF610" s="26"/>
      <c r="HG610" s="26"/>
      <c r="HH610" s="26"/>
      <c r="HI610" s="26"/>
      <c r="HJ610" s="26"/>
      <c r="HK610" s="26"/>
      <c r="HL610" s="26"/>
      <c r="HM610" s="26"/>
      <c r="HN610" s="26"/>
      <c r="HO610" s="26"/>
      <c r="HP610" s="26"/>
      <c r="HQ610" s="26"/>
      <c r="HR610" s="26"/>
      <c r="HS610" s="26"/>
      <c r="HT610" s="26"/>
      <c r="HU610" s="26"/>
      <c r="HV610" s="26"/>
      <c r="HW610" s="26"/>
      <c r="HX610" s="26"/>
      <c r="HY610" s="26"/>
      <c r="HZ610" s="26"/>
      <c r="IA610" s="26"/>
      <c r="IB610" s="26"/>
      <c r="IC610" s="26"/>
      <c r="ID610" s="26"/>
      <c r="IE610" s="26"/>
      <c r="IF610" s="26"/>
      <c r="IG610" s="26"/>
      <c r="IH610" s="26"/>
      <c r="II610" s="26"/>
      <c r="IJ610" s="26"/>
      <c r="IK610" s="26"/>
      <c r="IL610" s="26"/>
      <c r="IM610" s="26"/>
      <c r="IN610" s="26"/>
      <c r="IO610" s="26"/>
      <c r="IP610" s="26"/>
      <c r="IQ610" s="26"/>
      <c r="IR610" s="26"/>
      <c r="IS610" s="26"/>
      <c r="IT610" s="26"/>
      <c r="IU610" s="26"/>
      <c r="IV610" s="26"/>
    </row>
    <row r="611" spans="1:256" ht="12.75" customHeight="1" x14ac:dyDescent="0.25">
      <c r="A611" s="26"/>
      <c r="B611" s="26"/>
      <c r="C611" s="296"/>
      <c r="D611" s="363"/>
      <c r="E611" s="364"/>
      <c r="F611" s="364"/>
      <c r="G611" s="364"/>
      <c r="H611" s="364"/>
      <c r="I611" s="364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6"/>
      <c r="AP611" s="26"/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  <c r="BA611" s="26"/>
      <c r="BB611" s="26"/>
      <c r="BC611" s="26"/>
      <c r="BD611" s="26"/>
      <c r="BE611" s="26"/>
      <c r="BF611" s="26"/>
      <c r="BG611" s="26"/>
      <c r="BH611" s="26"/>
      <c r="BI611" s="26"/>
      <c r="BJ611" s="26"/>
      <c r="BK611" s="26"/>
      <c r="BL611" s="26"/>
      <c r="BM611" s="26"/>
      <c r="BN611" s="26"/>
      <c r="BO611" s="26"/>
      <c r="BP611" s="26"/>
      <c r="BQ611" s="26"/>
      <c r="BR611" s="26"/>
      <c r="BS611" s="26"/>
      <c r="BT611" s="26"/>
      <c r="BU611" s="26"/>
      <c r="BV611" s="26"/>
      <c r="BW611" s="26"/>
      <c r="BX611" s="26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26"/>
      <c r="CP611" s="26"/>
      <c r="CQ611" s="26"/>
      <c r="CR611" s="26"/>
      <c r="CS611" s="26"/>
      <c r="CT611" s="26"/>
      <c r="CU611" s="26"/>
      <c r="CV611" s="26"/>
      <c r="CW611" s="26"/>
      <c r="CX611" s="26"/>
      <c r="CY611" s="26"/>
      <c r="CZ611" s="26"/>
      <c r="DA611" s="26"/>
      <c r="DB611" s="26"/>
      <c r="DC611" s="26"/>
      <c r="DD611" s="26"/>
      <c r="DE611" s="26"/>
      <c r="DF611" s="26"/>
      <c r="DG611" s="26"/>
      <c r="DH611" s="26"/>
      <c r="DI611" s="26"/>
      <c r="DJ611" s="26"/>
      <c r="DK611" s="26"/>
      <c r="DL611" s="26"/>
      <c r="DM611" s="26"/>
      <c r="DN611" s="26"/>
      <c r="DO611" s="26"/>
      <c r="DP611" s="26"/>
      <c r="DQ611" s="26"/>
      <c r="DR611" s="26"/>
      <c r="DS611" s="26"/>
      <c r="DT611" s="26"/>
      <c r="DU611" s="26"/>
      <c r="DV611" s="26"/>
      <c r="DW611" s="26"/>
      <c r="DX611" s="26"/>
      <c r="DY611" s="26"/>
      <c r="DZ611" s="26"/>
      <c r="EA611" s="26"/>
      <c r="EB611" s="26"/>
      <c r="EC611" s="26"/>
      <c r="ED611" s="26"/>
      <c r="EE611" s="26"/>
      <c r="EF611" s="26"/>
      <c r="EG611" s="26"/>
      <c r="EH611" s="26"/>
      <c r="EI611" s="26"/>
      <c r="EJ611" s="26"/>
      <c r="EK611" s="26"/>
      <c r="EL611" s="26"/>
      <c r="EM611" s="26"/>
      <c r="EN611" s="26"/>
      <c r="EO611" s="26"/>
      <c r="EP611" s="26"/>
      <c r="EQ611" s="26"/>
      <c r="ER611" s="26"/>
      <c r="ES611" s="26"/>
      <c r="ET611" s="26"/>
      <c r="EU611" s="26"/>
      <c r="EV611" s="26"/>
      <c r="EW611" s="26"/>
      <c r="EX611" s="26"/>
      <c r="EY611" s="26"/>
      <c r="EZ611" s="26"/>
      <c r="FA611" s="26"/>
      <c r="FB611" s="26"/>
      <c r="FC611" s="26"/>
      <c r="FD611" s="26"/>
      <c r="FE611" s="26"/>
      <c r="FF611" s="26"/>
      <c r="FG611" s="26"/>
      <c r="FH611" s="26"/>
      <c r="FI611" s="26"/>
      <c r="FJ611" s="26"/>
      <c r="FK611" s="26"/>
      <c r="FL611" s="26"/>
      <c r="FM611" s="26"/>
      <c r="FN611" s="26"/>
      <c r="FO611" s="26"/>
      <c r="FP611" s="26"/>
      <c r="FQ611" s="26"/>
      <c r="FR611" s="26"/>
      <c r="FS611" s="26"/>
      <c r="FT611" s="26"/>
      <c r="FU611" s="26"/>
      <c r="FV611" s="26"/>
      <c r="FW611" s="26"/>
      <c r="FX611" s="26"/>
      <c r="FY611" s="26"/>
      <c r="FZ611" s="26"/>
      <c r="GA611" s="26"/>
      <c r="GB611" s="26"/>
      <c r="GC611" s="26"/>
      <c r="GD611" s="26"/>
      <c r="GE611" s="26"/>
      <c r="GF611" s="26"/>
      <c r="GG611" s="26"/>
      <c r="GH611" s="26"/>
      <c r="GI611" s="26"/>
      <c r="GJ611" s="26"/>
      <c r="GK611" s="26"/>
      <c r="GL611" s="26"/>
      <c r="GM611" s="26"/>
      <c r="GN611" s="26"/>
      <c r="GO611" s="26"/>
      <c r="GP611" s="26"/>
      <c r="GQ611" s="26"/>
      <c r="GR611" s="26"/>
      <c r="GS611" s="26"/>
      <c r="GT611" s="26"/>
      <c r="GU611" s="26"/>
      <c r="GV611" s="26"/>
      <c r="GW611" s="26"/>
      <c r="GX611" s="26"/>
      <c r="GY611" s="26"/>
      <c r="GZ611" s="26"/>
      <c r="HA611" s="26"/>
      <c r="HB611" s="26"/>
      <c r="HC611" s="26"/>
      <c r="HD611" s="26"/>
      <c r="HE611" s="26"/>
      <c r="HF611" s="26"/>
      <c r="HG611" s="26"/>
      <c r="HH611" s="26"/>
      <c r="HI611" s="26"/>
      <c r="HJ611" s="26"/>
      <c r="HK611" s="26"/>
      <c r="HL611" s="26"/>
      <c r="HM611" s="26"/>
      <c r="HN611" s="26"/>
      <c r="HO611" s="26"/>
      <c r="HP611" s="26"/>
      <c r="HQ611" s="26"/>
      <c r="HR611" s="26"/>
      <c r="HS611" s="26"/>
      <c r="HT611" s="26"/>
      <c r="HU611" s="26"/>
      <c r="HV611" s="26"/>
      <c r="HW611" s="26"/>
      <c r="HX611" s="26"/>
      <c r="HY611" s="26"/>
      <c r="HZ611" s="26"/>
      <c r="IA611" s="26"/>
      <c r="IB611" s="26"/>
      <c r="IC611" s="26"/>
      <c r="ID611" s="26"/>
      <c r="IE611" s="26"/>
      <c r="IF611" s="26"/>
      <c r="IG611" s="26"/>
      <c r="IH611" s="26"/>
      <c r="II611" s="26"/>
      <c r="IJ611" s="26"/>
      <c r="IK611" s="26"/>
      <c r="IL611" s="26"/>
      <c r="IM611" s="26"/>
      <c r="IN611" s="26"/>
      <c r="IO611" s="26"/>
      <c r="IP611" s="26"/>
      <c r="IQ611" s="26"/>
      <c r="IR611" s="26"/>
      <c r="IS611" s="26"/>
      <c r="IT611" s="26"/>
      <c r="IU611" s="26"/>
      <c r="IV611" s="26"/>
    </row>
    <row r="612" spans="1:256" ht="12.75" customHeight="1" x14ac:dyDescent="0.25">
      <c r="A612" s="26"/>
      <c r="B612" s="26"/>
      <c r="C612" s="296"/>
      <c r="D612" s="363"/>
      <c r="E612" s="364"/>
      <c r="F612" s="364"/>
      <c r="G612" s="364"/>
      <c r="H612" s="364"/>
      <c r="I612" s="364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6"/>
      <c r="AB612" s="26"/>
      <c r="AC612" s="26"/>
      <c r="AD612" s="26"/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6"/>
      <c r="AP612" s="26"/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  <c r="BA612" s="26"/>
      <c r="BB612" s="26"/>
      <c r="BC612" s="26"/>
      <c r="BD612" s="26"/>
      <c r="BE612" s="26"/>
      <c r="BF612" s="26"/>
      <c r="BG612" s="26"/>
      <c r="BH612" s="26"/>
      <c r="BI612" s="26"/>
      <c r="BJ612" s="26"/>
      <c r="BK612" s="26"/>
      <c r="BL612" s="26"/>
      <c r="BM612" s="26"/>
      <c r="BN612" s="26"/>
      <c r="BO612" s="26"/>
      <c r="BP612" s="26"/>
      <c r="BQ612" s="26"/>
      <c r="BR612" s="26"/>
      <c r="BS612" s="26"/>
      <c r="BT612" s="26"/>
      <c r="BU612" s="26"/>
      <c r="BV612" s="26"/>
      <c r="BW612" s="26"/>
      <c r="BX612" s="26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26"/>
      <c r="CP612" s="26"/>
      <c r="CQ612" s="26"/>
      <c r="CR612" s="26"/>
      <c r="CS612" s="26"/>
      <c r="CT612" s="26"/>
      <c r="CU612" s="26"/>
      <c r="CV612" s="26"/>
      <c r="CW612" s="26"/>
      <c r="CX612" s="26"/>
      <c r="CY612" s="26"/>
      <c r="CZ612" s="26"/>
      <c r="DA612" s="26"/>
      <c r="DB612" s="26"/>
      <c r="DC612" s="26"/>
      <c r="DD612" s="26"/>
      <c r="DE612" s="26"/>
      <c r="DF612" s="26"/>
      <c r="DG612" s="26"/>
      <c r="DH612" s="26"/>
      <c r="DI612" s="26"/>
      <c r="DJ612" s="26"/>
      <c r="DK612" s="26"/>
      <c r="DL612" s="26"/>
      <c r="DM612" s="26"/>
      <c r="DN612" s="26"/>
      <c r="DO612" s="26"/>
      <c r="DP612" s="26"/>
      <c r="DQ612" s="26"/>
      <c r="DR612" s="26"/>
      <c r="DS612" s="26"/>
      <c r="DT612" s="26"/>
      <c r="DU612" s="26"/>
      <c r="DV612" s="26"/>
      <c r="DW612" s="26"/>
      <c r="DX612" s="26"/>
      <c r="DY612" s="26"/>
      <c r="DZ612" s="26"/>
      <c r="EA612" s="26"/>
      <c r="EB612" s="26"/>
      <c r="EC612" s="26"/>
      <c r="ED612" s="26"/>
      <c r="EE612" s="26"/>
      <c r="EF612" s="26"/>
      <c r="EG612" s="26"/>
      <c r="EH612" s="26"/>
      <c r="EI612" s="26"/>
      <c r="EJ612" s="26"/>
      <c r="EK612" s="26"/>
      <c r="EL612" s="26"/>
      <c r="EM612" s="26"/>
      <c r="EN612" s="26"/>
      <c r="EO612" s="26"/>
      <c r="EP612" s="26"/>
      <c r="EQ612" s="26"/>
      <c r="ER612" s="26"/>
      <c r="ES612" s="26"/>
      <c r="ET612" s="26"/>
      <c r="EU612" s="26"/>
      <c r="EV612" s="26"/>
      <c r="EW612" s="26"/>
      <c r="EX612" s="26"/>
      <c r="EY612" s="26"/>
      <c r="EZ612" s="26"/>
      <c r="FA612" s="26"/>
      <c r="FB612" s="26"/>
      <c r="FC612" s="26"/>
      <c r="FD612" s="26"/>
      <c r="FE612" s="26"/>
      <c r="FF612" s="26"/>
      <c r="FG612" s="26"/>
      <c r="FH612" s="26"/>
      <c r="FI612" s="26"/>
      <c r="FJ612" s="26"/>
      <c r="FK612" s="26"/>
      <c r="FL612" s="26"/>
      <c r="FM612" s="26"/>
      <c r="FN612" s="26"/>
      <c r="FO612" s="26"/>
      <c r="FP612" s="26"/>
      <c r="FQ612" s="26"/>
      <c r="FR612" s="26"/>
      <c r="FS612" s="26"/>
      <c r="FT612" s="26"/>
      <c r="FU612" s="26"/>
      <c r="FV612" s="26"/>
      <c r="FW612" s="26"/>
      <c r="FX612" s="26"/>
      <c r="FY612" s="26"/>
      <c r="FZ612" s="26"/>
      <c r="GA612" s="26"/>
      <c r="GB612" s="26"/>
      <c r="GC612" s="26"/>
      <c r="GD612" s="26"/>
      <c r="GE612" s="26"/>
      <c r="GF612" s="26"/>
      <c r="GG612" s="26"/>
      <c r="GH612" s="26"/>
      <c r="GI612" s="26"/>
      <c r="GJ612" s="26"/>
      <c r="GK612" s="26"/>
      <c r="GL612" s="26"/>
      <c r="GM612" s="26"/>
      <c r="GN612" s="26"/>
      <c r="GO612" s="26"/>
      <c r="GP612" s="26"/>
      <c r="GQ612" s="26"/>
      <c r="GR612" s="26"/>
      <c r="GS612" s="26"/>
      <c r="GT612" s="26"/>
      <c r="GU612" s="26"/>
      <c r="GV612" s="26"/>
      <c r="GW612" s="26"/>
      <c r="GX612" s="26"/>
      <c r="GY612" s="26"/>
      <c r="GZ612" s="26"/>
      <c r="HA612" s="26"/>
      <c r="HB612" s="26"/>
      <c r="HC612" s="26"/>
      <c r="HD612" s="26"/>
      <c r="HE612" s="26"/>
      <c r="HF612" s="26"/>
      <c r="HG612" s="26"/>
      <c r="HH612" s="26"/>
      <c r="HI612" s="26"/>
      <c r="HJ612" s="26"/>
      <c r="HK612" s="26"/>
      <c r="HL612" s="26"/>
      <c r="HM612" s="26"/>
      <c r="HN612" s="26"/>
      <c r="HO612" s="26"/>
      <c r="HP612" s="26"/>
      <c r="HQ612" s="26"/>
      <c r="HR612" s="26"/>
      <c r="HS612" s="26"/>
      <c r="HT612" s="26"/>
      <c r="HU612" s="26"/>
      <c r="HV612" s="26"/>
      <c r="HW612" s="26"/>
      <c r="HX612" s="26"/>
      <c r="HY612" s="26"/>
      <c r="HZ612" s="26"/>
      <c r="IA612" s="26"/>
      <c r="IB612" s="26"/>
      <c r="IC612" s="26"/>
      <c r="ID612" s="26"/>
      <c r="IE612" s="26"/>
      <c r="IF612" s="26"/>
      <c r="IG612" s="26"/>
      <c r="IH612" s="26"/>
      <c r="II612" s="26"/>
      <c r="IJ612" s="26"/>
      <c r="IK612" s="26"/>
      <c r="IL612" s="26"/>
      <c r="IM612" s="26"/>
      <c r="IN612" s="26"/>
      <c r="IO612" s="26"/>
      <c r="IP612" s="26"/>
      <c r="IQ612" s="26"/>
      <c r="IR612" s="26"/>
      <c r="IS612" s="26"/>
      <c r="IT612" s="26"/>
      <c r="IU612" s="26"/>
      <c r="IV612" s="26"/>
    </row>
    <row r="613" spans="1:256" ht="12.75" customHeight="1" x14ac:dyDescent="0.25">
      <c r="A613" s="26"/>
      <c r="B613" s="26"/>
      <c r="C613" s="296"/>
      <c r="D613" s="363"/>
      <c r="E613" s="364"/>
      <c r="F613" s="364"/>
      <c r="G613" s="364"/>
      <c r="H613" s="364"/>
      <c r="I613" s="364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6"/>
      <c r="AB613" s="26"/>
      <c r="AC613" s="26"/>
      <c r="AD613" s="26"/>
      <c r="AE613" s="26"/>
      <c r="AF613" s="26"/>
      <c r="AG613" s="26"/>
      <c r="AH613" s="26"/>
      <c r="AI613" s="26"/>
      <c r="AJ613" s="26"/>
      <c r="AK613" s="26"/>
      <c r="AL613" s="26"/>
      <c r="AM613" s="26"/>
      <c r="AN613" s="26"/>
      <c r="AO613" s="26"/>
      <c r="AP613" s="26"/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  <c r="BA613" s="26"/>
      <c r="BB613" s="26"/>
      <c r="BC613" s="26"/>
      <c r="BD613" s="26"/>
      <c r="BE613" s="26"/>
      <c r="BF613" s="26"/>
      <c r="BG613" s="26"/>
      <c r="BH613" s="26"/>
      <c r="BI613" s="26"/>
      <c r="BJ613" s="26"/>
      <c r="BK613" s="26"/>
      <c r="BL613" s="26"/>
      <c r="BM613" s="26"/>
      <c r="BN613" s="26"/>
      <c r="BO613" s="26"/>
      <c r="BP613" s="26"/>
      <c r="BQ613" s="26"/>
      <c r="BR613" s="26"/>
      <c r="BS613" s="26"/>
      <c r="BT613" s="26"/>
      <c r="BU613" s="26"/>
      <c r="BV613" s="26"/>
      <c r="BW613" s="26"/>
      <c r="BX613" s="26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26"/>
      <c r="CP613" s="26"/>
      <c r="CQ613" s="26"/>
      <c r="CR613" s="26"/>
      <c r="CS613" s="26"/>
      <c r="CT613" s="26"/>
      <c r="CU613" s="26"/>
      <c r="CV613" s="26"/>
      <c r="CW613" s="26"/>
      <c r="CX613" s="26"/>
      <c r="CY613" s="26"/>
      <c r="CZ613" s="26"/>
      <c r="DA613" s="26"/>
      <c r="DB613" s="26"/>
      <c r="DC613" s="26"/>
      <c r="DD613" s="26"/>
      <c r="DE613" s="26"/>
      <c r="DF613" s="26"/>
      <c r="DG613" s="26"/>
      <c r="DH613" s="26"/>
      <c r="DI613" s="26"/>
      <c r="DJ613" s="26"/>
      <c r="DK613" s="26"/>
      <c r="DL613" s="26"/>
      <c r="DM613" s="26"/>
      <c r="DN613" s="26"/>
      <c r="DO613" s="26"/>
      <c r="DP613" s="26"/>
      <c r="DQ613" s="26"/>
      <c r="DR613" s="26"/>
      <c r="DS613" s="26"/>
      <c r="DT613" s="26"/>
      <c r="DU613" s="26"/>
      <c r="DV613" s="26"/>
      <c r="DW613" s="26"/>
      <c r="DX613" s="26"/>
      <c r="DY613" s="26"/>
      <c r="DZ613" s="26"/>
      <c r="EA613" s="26"/>
      <c r="EB613" s="26"/>
      <c r="EC613" s="26"/>
      <c r="ED613" s="26"/>
      <c r="EE613" s="26"/>
      <c r="EF613" s="26"/>
      <c r="EG613" s="26"/>
      <c r="EH613" s="26"/>
      <c r="EI613" s="26"/>
      <c r="EJ613" s="26"/>
      <c r="EK613" s="26"/>
      <c r="EL613" s="26"/>
      <c r="EM613" s="26"/>
      <c r="EN613" s="26"/>
      <c r="EO613" s="26"/>
      <c r="EP613" s="26"/>
      <c r="EQ613" s="26"/>
      <c r="ER613" s="26"/>
      <c r="ES613" s="26"/>
      <c r="ET613" s="26"/>
      <c r="EU613" s="26"/>
      <c r="EV613" s="26"/>
      <c r="EW613" s="26"/>
      <c r="EX613" s="26"/>
      <c r="EY613" s="26"/>
      <c r="EZ613" s="26"/>
      <c r="FA613" s="26"/>
      <c r="FB613" s="26"/>
      <c r="FC613" s="26"/>
      <c r="FD613" s="26"/>
      <c r="FE613" s="26"/>
      <c r="FF613" s="26"/>
      <c r="FG613" s="26"/>
      <c r="FH613" s="26"/>
      <c r="FI613" s="26"/>
      <c r="FJ613" s="26"/>
      <c r="FK613" s="26"/>
      <c r="FL613" s="26"/>
      <c r="FM613" s="26"/>
      <c r="FN613" s="26"/>
      <c r="FO613" s="26"/>
      <c r="FP613" s="26"/>
      <c r="FQ613" s="26"/>
      <c r="FR613" s="26"/>
      <c r="FS613" s="26"/>
      <c r="FT613" s="26"/>
      <c r="FU613" s="26"/>
      <c r="FV613" s="26"/>
      <c r="FW613" s="26"/>
      <c r="FX613" s="26"/>
      <c r="FY613" s="26"/>
      <c r="FZ613" s="26"/>
      <c r="GA613" s="26"/>
      <c r="GB613" s="26"/>
      <c r="GC613" s="26"/>
      <c r="GD613" s="26"/>
      <c r="GE613" s="26"/>
      <c r="GF613" s="26"/>
      <c r="GG613" s="26"/>
      <c r="GH613" s="26"/>
      <c r="GI613" s="26"/>
      <c r="GJ613" s="26"/>
      <c r="GK613" s="26"/>
      <c r="GL613" s="26"/>
      <c r="GM613" s="26"/>
      <c r="GN613" s="26"/>
      <c r="GO613" s="26"/>
      <c r="GP613" s="26"/>
      <c r="GQ613" s="26"/>
      <c r="GR613" s="26"/>
      <c r="GS613" s="26"/>
      <c r="GT613" s="26"/>
      <c r="GU613" s="26"/>
      <c r="GV613" s="26"/>
      <c r="GW613" s="26"/>
      <c r="GX613" s="26"/>
      <c r="GY613" s="26"/>
      <c r="GZ613" s="26"/>
      <c r="HA613" s="26"/>
      <c r="HB613" s="26"/>
      <c r="HC613" s="26"/>
      <c r="HD613" s="26"/>
      <c r="HE613" s="26"/>
      <c r="HF613" s="26"/>
      <c r="HG613" s="26"/>
      <c r="HH613" s="26"/>
      <c r="HI613" s="26"/>
      <c r="HJ613" s="26"/>
      <c r="HK613" s="26"/>
      <c r="HL613" s="26"/>
      <c r="HM613" s="26"/>
      <c r="HN613" s="26"/>
      <c r="HO613" s="26"/>
      <c r="HP613" s="26"/>
      <c r="HQ613" s="26"/>
      <c r="HR613" s="26"/>
      <c r="HS613" s="26"/>
      <c r="HT613" s="26"/>
      <c r="HU613" s="26"/>
      <c r="HV613" s="26"/>
      <c r="HW613" s="26"/>
      <c r="HX613" s="26"/>
      <c r="HY613" s="26"/>
      <c r="HZ613" s="26"/>
      <c r="IA613" s="26"/>
      <c r="IB613" s="26"/>
      <c r="IC613" s="26"/>
      <c r="ID613" s="26"/>
      <c r="IE613" s="26"/>
      <c r="IF613" s="26"/>
      <c r="IG613" s="26"/>
      <c r="IH613" s="26"/>
      <c r="II613" s="26"/>
      <c r="IJ613" s="26"/>
      <c r="IK613" s="26"/>
      <c r="IL613" s="26"/>
      <c r="IM613" s="26"/>
      <c r="IN613" s="26"/>
      <c r="IO613" s="26"/>
      <c r="IP613" s="26"/>
      <c r="IQ613" s="26"/>
      <c r="IR613" s="26"/>
      <c r="IS613" s="26"/>
      <c r="IT613" s="26"/>
      <c r="IU613" s="26"/>
      <c r="IV613" s="26"/>
    </row>
    <row r="614" spans="1:256" ht="12.75" customHeight="1" x14ac:dyDescent="0.25">
      <c r="A614" s="26"/>
      <c r="B614" s="26"/>
      <c r="C614" s="296"/>
      <c r="D614" s="363"/>
      <c r="E614" s="364"/>
      <c r="F614" s="364"/>
      <c r="G614" s="364"/>
      <c r="H614" s="364"/>
      <c r="I614" s="364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6"/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26"/>
      <c r="BC614" s="26"/>
      <c r="BD614" s="26"/>
      <c r="BE614" s="26"/>
      <c r="BF614" s="26"/>
      <c r="BG614" s="26"/>
      <c r="BH614" s="26"/>
      <c r="BI614" s="26"/>
      <c r="BJ614" s="26"/>
      <c r="BK614" s="26"/>
      <c r="BL614" s="26"/>
      <c r="BM614" s="26"/>
      <c r="BN614" s="26"/>
      <c r="BO614" s="26"/>
      <c r="BP614" s="26"/>
      <c r="BQ614" s="26"/>
      <c r="BR614" s="26"/>
      <c r="BS614" s="26"/>
      <c r="BT614" s="26"/>
      <c r="BU614" s="26"/>
      <c r="BV614" s="26"/>
      <c r="BW614" s="26"/>
      <c r="BX614" s="26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26"/>
      <c r="CP614" s="26"/>
      <c r="CQ614" s="26"/>
      <c r="CR614" s="26"/>
      <c r="CS614" s="26"/>
      <c r="CT614" s="26"/>
      <c r="CU614" s="26"/>
      <c r="CV614" s="26"/>
      <c r="CW614" s="26"/>
      <c r="CX614" s="26"/>
      <c r="CY614" s="26"/>
      <c r="CZ614" s="26"/>
      <c r="DA614" s="26"/>
      <c r="DB614" s="26"/>
      <c r="DC614" s="26"/>
      <c r="DD614" s="26"/>
      <c r="DE614" s="26"/>
      <c r="DF614" s="26"/>
      <c r="DG614" s="26"/>
      <c r="DH614" s="26"/>
      <c r="DI614" s="26"/>
      <c r="DJ614" s="26"/>
      <c r="DK614" s="26"/>
      <c r="DL614" s="26"/>
      <c r="DM614" s="26"/>
      <c r="DN614" s="26"/>
      <c r="DO614" s="26"/>
      <c r="DP614" s="26"/>
      <c r="DQ614" s="26"/>
      <c r="DR614" s="26"/>
      <c r="DS614" s="26"/>
      <c r="DT614" s="26"/>
      <c r="DU614" s="26"/>
      <c r="DV614" s="26"/>
      <c r="DW614" s="26"/>
      <c r="DX614" s="26"/>
      <c r="DY614" s="26"/>
      <c r="DZ614" s="26"/>
      <c r="EA614" s="26"/>
      <c r="EB614" s="26"/>
      <c r="EC614" s="26"/>
      <c r="ED614" s="26"/>
      <c r="EE614" s="26"/>
      <c r="EF614" s="26"/>
      <c r="EG614" s="26"/>
      <c r="EH614" s="26"/>
      <c r="EI614" s="26"/>
      <c r="EJ614" s="26"/>
      <c r="EK614" s="26"/>
      <c r="EL614" s="26"/>
      <c r="EM614" s="26"/>
      <c r="EN614" s="26"/>
      <c r="EO614" s="26"/>
      <c r="EP614" s="26"/>
      <c r="EQ614" s="26"/>
      <c r="ER614" s="26"/>
      <c r="ES614" s="26"/>
      <c r="ET614" s="26"/>
      <c r="EU614" s="26"/>
      <c r="EV614" s="26"/>
      <c r="EW614" s="26"/>
      <c r="EX614" s="26"/>
      <c r="EY614" s="26"/>
      <c r="EZ614" s="26"/>
      <c r="FA614" s="26"/>
      <c r="FB614" s="26"/>
      <c r="FC614" s="26"/>
      <c r="FD614" s="26"/>
      <c r="FE614" s="26"/>
      <c r="FF614" s="26"/>
      <c r="FG614" s="26"/>
      <c r="FH614" s="26"/>
      <c r="FI614" s="26"/>
      <c r="FJ614" s="26"/>
      <c r="FK614" s="26"/>
      <c r="FL614" s="26"/>
      <c r="FM614" s="26"/>
      <c r="FN614" s="26"/>
      <c r="FO614" s="26"/>
      <c r="FP614" s="26"/>
      <c r="FQ614" s="26"/>
      <c r="FR614" s="26"/>
      <c r="FS614" s="26"/>
      <c r="FT614" s="26"/>
      <c r="FU614" s="26"/>
      <c r="FV614" s="26"/>
      <c r="FW614" s="26"/>
      <c r="FX614" s="26"/>
      <c r="FY614" s="26"/>
      <c r="FZ614" s="26"/>
      <c r="GA614" s="26"/>
      <c r="GB614" s="26"/>
      <c r="GC614" s="26"/>
      <c r="GD614" s="26"/>
      <c r="GE614" s="26"/>
      <c r="GF614" s="26"/>
      <c r="GG614" s="26"/>
      <c r="GH614" s="26"/>
      <c r="GI614" s="26"/>
      <c r="GJ614" s="26"/>
      <c r="GK614" s="26"/>
      <c r="GL614" s="26"/>
      <c r="GM614" s="26"/>
      <c r="GN614" s="26"/>
      <c r="GO614" s="26"/>
      <c r="GP614" s="26"/>
      <c r="GQ614" s="26"/>
      <c r="GR614" s="26"/>
      <c r="GS614" s="26"/>
      <c r="GT614" s="26"/>
      <c r="GU614" s="26"/>
      <c r="GV614" s="26"/>
      <c r="GW614" s="26"/>
      <c r="GX614" s="26"/>
      <c r="GY614" s="26"/>
      <c r="GZ614" s="26"/>
      <c r="HA614" s="26"/>
      <c r="HB614" s="26"/>
      <c r="HC614" s="26"/>
      <c r="HD614" s="26"/>
      <c r="HE614" s="26"/>
      <c r="HF614" s="26"/>
      <c r="HG614" s="26"/>
      <c r="HH614" s="26"/>
      <c r="HI614" s="26"/>
      <c r="HJ614" s="26"/>
      <c r="HK614" s="26"/>
      <c r="HL614" s="26"/>
      <c r="HM614" s="26"/>
      <c r="HN614" s="26"/>
      <c r="HO614" s="26"/>
      <c r="HP614" s="26"/>
      <c r="HQ614" s="26"/>
      <c r="HR614" s="26"/>
      <c r="HS614" s="26"/>
      <c r="HT614" s="26"/>
      <c r="HU614" s="26"/>
      <c r="HV614" s="26"/>
      <c r="HW614" s="26"/>
      <c r="HX614" s="26"/>
      <c r="HY614" s="26"/>
      <c r="HZ614" s="26"/>
      <c r="IA614" s="26"/>
      <c r="IB614" s="26"/>
      <c r="IC614" s="26"/>
      <c r="ID614" s="26"/>
      <c r="IE614" s="26"/>
      <c r="IF614" s="26"/>
      <c r="IG614" s="26"/>
      <c r="IH614" s="26"/>
      <c r="II614" s="26"/>
      <c r="IJ614" s="26"/>
      <c r="IK614" s="26"/>
      <c r="IL614" s="26"/>
      <c r="IM614" s="26"/>
      <c r="IN614" s="26"/>
      <c r="IO614" s="26"/>
      <c r="IP614" s="26"/>
      <c r="IQ614" s="26"/>
      <c r="IR614" s="26"/>
      <c r="IS614" s="26"/>
      <c r="IT614" s="26"/>
      <c r="IU614" s="26"/>
      <c r="IV614" s="26"/>
    </row>
    <row r="615" spans="1:256" ht="12.75" customHeight="1" x14ac:dyDescent="0.25">
      <c r="A615" s="26"/>
      <c r="B615" s="26"/>
      <c r="C615" s="296"/>
      <c r="D615" s="363"/>
      <c r="E615" s="364"/>
      <c r="F615" s="364"/>
      <c r="G615" s="364"/>
      <c r="H615" s="364"/>
      <c r="I615" s="364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6"/>
      <c r="AB615" s="26"/>
      <c r="AC615" s="26"/>
      <c r="AD615" s="26"/>
      <c r="AE615" s="26"/>
      <c r="AF615" s="26"/>
      <c r="AG615" s="26"/>
      <c r="AH615" s="26"/>
      <c r="AI615" s="26"/>
      <c r="AJ615" s="26"/>
      <c r="AK615" s="26"/>
      <c r="AL615" s="26"/>
      <c r="AM615" s="26"/>
      <c r="AN615" s="26"/>
      <c r="AO615" s="26"/>
      <c r="AP615" s="26"/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  <c r="BA615" s="26"/>
      <c r="BB615" s="26"/>
      <c r="BC615" s="26"/>
      <c r="BD615" s="26"/>
      <c r="BE615" s="26"/>
      <c r="BF615" s="26"/>
      <c r="BG615" s="26"/>
      <c r="BH615" s="26"/>
      <c r="BI615" s="26"/>
      <c r="BJ615" s="26"/>
      <c r="BK615" s="26"/>
      <c r="BL615" s="26"/>
      <c r="BM615" s="26"/>
      <c r="BN615" s="26"/>
      <c r="BO615" s="26"/>
      <c r="BP615" s="26"/>
      <c r="BQ615" s="26"/>
      <c r="BR615" s="26"/>
      <c r="BS615" s="26"/>
      <c r="BT615" s="26"/>
      <c r="BU615" s="26"/>
      <c r="BV615" s="26"/>
      <c r="BW615" s="26"/>
      <c r="BX615" s="26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26"/>
      <c r="CP615" s="26"/>
      <c r="CQ615" s="26"/>
      <c r="CR615" s="26"/>
      <c r="CS615" s="26"/>
      <c r="CT615" s="26"/>
      <c r="CU615" s="26"/>
      <c r="CV615" s="26"/>
      <c r="CW615" s="26"/>
      <c r="CX615" s="26"/>
      <c r="CY615" s="26"/>
      <c r="CZ615" s="26"/>
      <c r="DA615" s="26"/>
      <c r="DB615" s="26"/>
      <c r="DC615" s="26"/>
      <c r="DD615" s="26"/>
      <c r="DE615" s="26"/>
      <c r="DF615" s="26"/>
      <c r="DG615" s="26"/>
      <c r="DH615" s="26"/>
      <c r="DI615" s="26"/>
      <c r="DJ615" s="26"/>
      <c r="DK615" s="26"/>
      <c r="DL615" s="26"/>
      <c r="DM615" s="26"/>
      <c r="DN615" s="26"/>
      <c r="DO615" s="26"/>
      <c r="DP615" s="26"/>
      <c r="DQ615" s="26"/>
      <c r="DR615" s="26"/>
      <c r="DS615" s="26"/>
      <c r="DT615" s="26"/>
      <c r="DU615" s="26"/>
      <c r="DV615" s="26"/>
      <c r="DW615" s="26"/>
      <c r="DX615" s="26"/>
      <c r="DY615" s="26"/>
      <c r="DZ615" s="26"/>
      <c r="EA615" s="26"/>
      <c r="EB615" s="26"/>
      <c r="EC615" s="26"/>
      <c r="ED615" s="26"/>
      <c r="EE615" s="26"/>
      <c r="EF615" s="26"/>
      <c r="EG615" s="26"/>
      <c r="EH615" s="26"/>
      <c r="EI615" s="26"/>
      <c r="EJ615" s="26"/>
      <c r="EK615" s="26"/>
      <c r="EL615" s="26"/>
      <c r="EM615" s="26"/>
      <c r="EN615" s="26"/>
      <c r="EO615" s="26"/>
      <c r="EP615" s="26"/>
      <c r="EQ615" s="26"/>
      <c r="ER615" s="26"/>
      <c r="ES615" s="26"/>
      <c r="ET615" s="26"/>
      <c r="EU615" s="26"/>
      <c r="EV615" s="26"/>
      <c r="EW615" s="26"/>
      <c r="EX615" s="26"/>
      <c r="EY615" s="26"/>
      <c r="EZ615" s="26"/>
      <c r="FA615" s="26"/>
      <c r="FB615" s="26"/>
      <c r="FC615" s="26"/>
      <c r="FD615" s="26"/>
      <c r="FE615" s="26"/>
      <c r="FF615" s="26"/>
      <c r="FG615" s="26"/>
      <c r="FH615" s="26"/>
      <c r="FI615" s="26"/>
      <c r="FJ615" s="26"/>
      <c r="FK615" s="26"/>
      <c r="FL615" s="26"/>
      <c r="FM615" s="26"/>
      <c r="FN615" s="26"/>
      <c r="FO615" s="26"/>
      <c r="FP615" s="26"/>
      <c r="FQ615" s="26"/>
      <c r="FR615" s="26"/>
      <c r="FS615" s="26"/>
      <c r="FT615" s="26"/>
      <c r="FU615" s="26"/>
      <c r="FV615" s="26"/>
      <c r="FW615" s="26"/>
      <c r="FX615" s="26"/>
      <c r="FY615" s="26"/>
      <c r="FZ615" s="26"/>
      <c r="GA615" s="26"/>
      <c r="GB615" s="26"/>
      <c r="GC615" s="26"/>
      <c r="GD615" s="26"/>
      <c r="GE615" s="26"/>
      <c r="GF615" s="26"/>
      <c r="GG615" s="26"/>
      <c r="GH615" s="26"/>
      <c r="GI615" s="26"/>
      <c r="GJ615" s="26"/>
      <c r="GK615" s="26"/>
      <c r="GL615" s="26"/>
      <c r="GM615" s="26"/>
      <c r="GN615" s="26"/>
      <c r="GO615" s="26"/>
      <c r="GP615" s="26"/>
      <c r="GQ615" s="26"/>
      <c r="GR615" s="26"/>
      <c r="GS615" s="26"/>
      <c r="GT615" s="26"/>
      <c r="GU615" s="26"/>
      <c r="GV615" s="26"/>
      <c r="GW615" s="26"/>
      <c r="GX615" s="26"/>
      <c r="GY615" s="26"/>
      <c r="GZ615" s="26"/>
      <c r="HA615" s="26"/>
      <c r="HB615" s="26"/>
      <c r="HC615" s="26"/>
      <c r="HD615" s="26"/>
      <c r="HE615" s="26"/>
      <c r="HF615" s="26"/>
      <c r="HG615" s="26"/>
      <c r="HH615" s="26"/>
      <c r="HI615" s="26"/>
      <c r="HJ615" s="26"/>
      <c r="HK615" s="26"/>
      <c r="HL615" s="26"/>
      <c r="HM615" s="26"/>
      <c r="HN615" s="26"/>
      <c r="HO615" s="26"/>
      <c r="HP615" s="26"/>
      <c r="HQ615" s="26"/>
      <c r="HR615" s="26"/>
      <c r="HS615" s="26"/>
      <c r="HT615" s="26"/>
      <c r="HU615" s="26"/>
      <c r="HV615" s="26"/>
      <c r="HW615" s="26"/>
      <c r="HX615" s="26"/>
      <c r="HY615" s="26"/>
      <c r="HZ615" s="26"/>
      <c r="IA615" s="26"/>
      <c r="IB615" s="26"/>
      <c r="IC615" s="26"/>
      <c r="ID615" s="26"/>
      <c r="IE615" s="26"/>
      <c r="IF615" s="26"/>
      <c r="IG615" s="26"/>
      <c r="IH615" s="26"/>
      <c r="II615" s="26"/>
      <c r="IJ615" s="26"/>
      <c r="IK615" s="26"/>
      <c r="IL615" s="26"/>
      <c r="IM615" s="26"/>
      <c r="IN615" s="26"/>
      <c r="IO615" s="26"/>
      <c r="IP615" s="26"/>
      <c r="IQ615" s="26"/>
      <c r="IR615" s="26"/>
      <c r="IS615" s="26"/>
      <c r="IT615" s="26"/>
      <c r="IU615" s="26"/>
      <c r="IV615" s="26"/>
    </row>
    <row r="616" spans="1:256" ht="12.75" customHeight="1" x14ac:dyDescent="0.25">
      <c r="A616" s="26"/>
      <c r="B616" s="26"/>
      <c r="C616" s="296"/>
      <c r="D616" s="363"/>
      <c r="E616" s="364"/>
      <c r="F616" s="364"/>
      <c r="G616" s="364"/>
      <c r="H616" s="364"/>
      <c r="I616" s="364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6"/>
      <c r="AB616" s="26"/>
      <c r="AC616" s="26"/>
      <c r="AD616" s="26"/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6"/>
      <c r="AP616" s="26"/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  <c r="BA616" s="26"/>
      <c r="BB616" s="26"/>
      <c r="BC616" s="26"/>
      <c r="BD616" s="26"/>
      <c r="BE616" s="26"/>
      <c r="BF616" s="26"/>
      <c r="BG616" s="26"/>
      <c r="BH616" s="26"/>
      <c r="BI616" s="26"/>
      <c r="BJ616" s="26"/>
      <c r="BK616" s="26"/>
      <c r="BL616" s="26"/>
      <c r="BM616" s="26"/>
      <c r="BN616" s="26"/>
      <c r="BO616" s="26"/>
      <c r="BP616" s="26"/>
      <c r="BQ616" s="26"/>
      <c r="BR616" s="26"/>
      <c r="BS616" s="26"/>
      <c r="BT616" s="26"/>
      <c r="BU616" s="26"/>
      <c r="BV616" s="26"/>
      <c r="BW616" s="26"/>
      <c r="BX616" s="26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26"/>
      <c r="CP616" s="26"/>
      <c r="CQ616" s="26"/>
      <c r="CR616" s="26"/>
      <c r="CS616" s="26"/>
      <c r="CT616" s="26"/>
      <c r="CU616" s="26"/>
      <c r="CV616" s="26"/>
      <c r="CW616" s="26"/>
      <c r="CX616" s="26"/>
      <c r="CY616" s="26"/>
      <c r="CZ616" s="26"/>
      <c r="DA616" s="26"/>
      <c r="DB616" s="26"/>
      <c r="DC616" s="26"/>
      <c r="DD616" s="26"/>
      <c r="DE616" s="26"/>
      <c r="DF616" s="26"/>
      <c r="DG616" s="26"/>
      <c r="DH616" s="26"/>
      <c r="DI616" s="26"/>
      <c r="DJ616" s="26"/>
      <c r="DK616" s="26"/>
      <c r="DL616" s="26"/>
      <c r="DM616" s="26"/>
      <c r="DN616" s="26"/>
      <c r="DO616" s="26"/>
      <c r="DP616" s="26"/>
      <c r="DQ616" s="26"/>
      <c r="DR616" s="26"/>
      <c r="DS616" s="26"/>
      <c r="DT616" s="26"/>
      <c r="DU616" s="26"/>
      <c r="DV616" s="26"/>
      <c r="DW616" s="26"/>
      <c r="DX616" s="26"/>
      <c r="DY616" s="26"/>
      <c r="DZ616" s="26"/>
      <c r="EA616" s="26"/>
      <c r="EB616" s="26"/>
      <c r="EC616" s="26"/>
      <c r="ED616" s="26"/>
      <c r="EE616" s="26"/>
      <c r="EF616" s="26"/>
      <c r="EG616" s="26"/>
      <c r="EH616" s="26"/>
      <c r="EI616" s="26"/>
      <c r="EJ616" s="26"/>
      <c r="EK616" s="26"/>
      <c r="EL616" s="26"/>
      <c r="EM616" s="26"/>
      <c r="EN616" s="26"/>
      <c r="EO616" s="26"/>
      <c r="EP616" s="26"/>
      <c r="EQ616" s="26"/>
      <c r="ER616" s="26"/>
      <c r="ES616" s="26"/>
      <c r="ET616" s="26"/>
      <c r="EU616" s="26"/>
      <c r="EV616" s="26"/>
      <c r="EW616" s="26"/>
      <c r="EX616" s="26"/>
      <c r="EY616" s="26"/>
      <c r="EZ616" s="26"/>
      <c r="FA616" s="26"/>
      <c r="FB616" s="26"/>
      <c r="FC616" s="26"/>
      <c r="FD616" s="26"/>
      <c r="FE616" s="26"/>
      <c r="FF616" s="26"/>
      <c r="FG616" s="26"/>
      <c r="FH616" s="26"/>
      <c r="FI616" s="26"/>
      <c r="FJ616" s="26"/>
      <c r="FK616" s="26"/>
      <c r="FL616" s="26"/>
      <c r="FM616" s="26"/>
      <c r="FN616" s="26"/>
      <c r="FO616" s="26"/>
      <c r="FP616" s="26"/>
      <c r="FQ616" s="26"/>
      <c r="FR616" s="26"/>
      <c r="FS616" s="26"/>
      <c r="FT616" s="26"/>
      <c r="FU616" s="26"/>
      <c r="FV616" s="26"/>
      <c r="FW616" s="26"/>
      <c r="FX616" s="26"/>
      <c r="FY616" s="26"/>
      <c r="FZ616" s="26"/>
      <c r="GA616" s="26"/>
      <c r="GB616" s="26"/>
      <c r="GC616" s="26"/>
      <c r="GD616" s="26"/>
      <c r="GE616" s="26"/>
      <c r="GF616" s="26"/>
      <c r="GG616" s="26"/>
      <c r="GH616" s="26"/>
      <c r="GI616" s="26"/>
      <c r="GJ616" s="26"/>
      <c r="GK616" s="26"/>
      <c r="GL616" s="26"/>
      <c r="GM616" s="26"/>
      <c r="GN616" s="26"/>
      <c r="GO616" s="26"/>
      <c r="GP616" s="26"/>
      <c r="GQ616" s="26"/>
      <c r="GR616" s="26"/>
      <c r="GS616" s="26"/>
      <c r="GT616" s="26"/>
      <c r="GU616" s="26"/>
      <c r="GV616" s="26"/>
      <c r="GW616" s="26"/>
      <c r="GX616" s="26"/>
      <c r="GY616" s="26"/>
      <c r="GZ616" s="26"/>
      <c r="HA616" s="26"/>
      <c r="HB616" s="26"/>
      <c r="HC616" s="26"/>
      <c r="HD616" s="26"/>
      <c r="HE616" s="26"/>
      <c r="HF616" s="26"/>
      <c r="HG616" s="26"/>
      <c r="HH616" s="26"/>
      <c r="HI616" s="26"/>
      <c r="HJ616" s="26"/>
      <c r="HK616" s="26"/>
      <c r="HL616" s="26"/>
      <c r="HM616" s="26"/>
      <c r="HN616" s="26"/>
      <c r="HO616" s="26"/>
      <c r="HP616" s="26"/>
      <c r="HQ616" s="26"/>
      <c r="HR616" s="26"/>
      <c r="HS616" s="26"/>
      <c r="HT616" s="26"/>
      <c r="HU616" s="26"/>
      <c r="HV616" s="26"/>
      <c r="HW616" s="26"/>
      <c r="HX616" s="26"/>
      <c r="HY616" s="26"/>
      <c r="HZ616" s="26"/>
      <c r="IA616" s="26"/>
      <c r="IB616" s="26"/>
      <c r="IC616" s="26"/>
      <c r="ID616" s="26"/>
      <c r="IE616" s="26"/>
      <c r="IF616" s="26"/>
      <c r="IG616" s="26"/>
      <c r="IH616" s="26"/>
      <c r="II616" s="26"/>
      <c r="IJ616" s="26"/>
      <c r="IK616" s="26"/>
      <c r="IL616" s="26"/>
      <c r="IM616" s="26"/>
      <c r="IN616" s="26"/>
      <c r="IO616" s="26"/>
      <c r="IP616" s="26"/>
      <c r="IQ616" s="26"/>
      <c r="IR616" s="26"/>
      <c r="IS616" s="26"/>
      <c r="IT616" s="26"/>
      <c r="IU616" s="26"/>
      <c r="IV616" s="26"/>
    </row>
    <row r="617" spans="1:256" ht="12.75" customHeight="1" x14ac:dyDescent="0.25">
      <c r="A617" s="26"/>
      <c r="B617" s="26"/>
      <c r="C617" s="296"/>
      <c r="D617" s="363"/>
      <c r="E617" s="364"/>
      <c r="F617" s="364"/>
      <c r="G617" s="364"/>
      <c r="H617" s="364"/>
      <c r="I617" s="364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6"/>
      <c r="AB617" s="26"/>
      <c r="AC617" s="26"/>
      <c r="AD617" s="26"/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6"/>
      <c r="AP617" s="26"/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  <c r="BA617" s="26"/>
      <c r="BB617" s="26"/>
      <c r="BC617" s="26"/>
      <c r="BD617" s="26"/>
      <c r="BE617" s="26"/>
      <c r="BF617" s="26"/>
      <c r="BG617" s="26"/>
      <c r="BH617" s="26"/>
      <c r="BI617" s="26"/>
      <c r="BJ617" s="26"/>
      <c r="BK617" s="26"/>
      <c r="BL617" s="26"/>
      <c r="BM617" s="26"/>
      <c r="BN617" s="26"/>
      <c r="BO617" s="26"/>
      <c r="BP617" s="26"/>
      <c r="BQ617" s="26"/>
      <c r="BR617" s="26"/>
      <c r="BS617" s="26"/>
      <c r="BT617" s="26"/>
      <c r="BU617" s="26"/>
      <c r="BV617" s="26"/>
      <c r="BW617" s="26"/>
      <c r="BX617" s="26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26"/>
      <c r="CP617" s="26"/>
      <c r="CQ617" s="26"/>
      <c r="CR617" s="26"/>
      <c r="CS617" s="26"/>
      <c r="CT617" s="26"/>
      <c r="CU617" s="26"/>
      <c r="CV617" s="26"/>
      <c r="CW617" s="26"/>
      <c r="CX617" s="26"/>
      <c r="CY617" s="26"/>
      <c r="CZ617" s="26"/>
      <c r="DA617" s="26"/>
      <c r="DB617" s="26"/>
      <c r="DC617" s="26"/>
      <c r="DD617" s="26"/>
      <c r="DE617" s="26"/>
      <c r="DF617" s="26"/>
      <c r="DG617" s="26"/>
      <c r="DH617" s="26"/>
      <c r="DI617" s="26"/>
      <c r="DJ617" s="26"/>
      <c r="DK617" s="26"/>
      <c r="DL617" s="26"/>
      <c r="DM617" s="26"/>
      <c r="DN617" s="26"/>
      <c r="DO617" s="26"/>
      <c r="DP617" s="26"/>
      <c r="DQ617" s="26"/>
      <c r="DR617" s="26"/>
      <c r="DS617" s="26"/>
      <c r="DT617" s="26"/>
      <c r="DU617" s="26"/>
      <c r="DV617" s="26"/>
      <c r="DW617" s="26"/>
      <c r="DX617" s="26"/>
      <c r="DY617" s="26"/>
      <c r="DZ617" s="26"/>
      <c r="EA617" s="26"/>
      <c r="EB617" s="26"/>
      <c r="EC617" s="26"/>
      <c r="ED617" s="26"/>
      <c r="EE617" s="26"/>
      <c r="EF617" s="26"/>
      <c r="EG617" s="26"/>
      <c r="EH617" s="26"/>
      <c r="EI617" s="26"/>
      <c r="EJ617" s="26"/>
      <c r="EK617" s="26"/>
      <c r="EL617" s="26"/>
      <c r="EM617" s="26"/>
      <c r="EN617" s="26"/>
      <c r="EO617" s="26"/>
      <c r="EP617" s="26"/>
      <c r="EQ617" s="26"/>
      <c r="ER617" s="26"/>
      <c r="ES617" s="26"/>
      <c r="ET617" s="26"/>
      <c r="EU617" s="26"/>
      <c r="EV617" s="26"/>
      <c r="EW617" s="26"/>
      <c r="EX617" s="26"/>
      <c r="EY617" s="26"/>
      <c r="EZ617" s="26"/>
      <c r="FA617" s="26"/>
      <c r="FB617" s="26"/>
      <c r="FC617" s="26"/>
      <c r="FD617" s="26"/>
      <c r="FE617" s="26"/>
      <c r="FF617" s="26"/>
      <c r="FG617" s="26"/>
      <c r="FH617" s="26"/>
      <c r="FI617" s="26"/>
      <c r="FJ617" s="26"/>
      <c r="FK617" s="26"/>
      <c r="FL617" s="26"/>
      <c r="FM617" s="26"/>
      <c r="FN617" s="26"/>
      <c r="FO617" s="26"/>
      <c r="FP617" s="26"/>
      <c r="FQ617" s="26"/>
      <c r="FR617" s="26"/>
      <c r="FS617" s="26"/>
      <c r="FT617" s="26"/>
      <c r="FU617" s="26"/>
      <c r="FV617" s="26"/>
      <c r="FW617" s="26"/>
      <c r="FX617" s="26"/>
      <c r="FY617" s="26"/>
      <c r="FZ617" s="26"/>
      <c r="GA617" s="26"/>
      <c r="GB617" s="26"/>
      <c r="GC617" s="26"/>
      <c r="GD617" s="26"/>
      <c r="GE617" s="26"/>
      <c r="GF617" s="26"/>
      <c r="GG617" s="26"/>
      <c r="GH617" s="26"/>
      <c r="GI617" s="26"/>
      <c r="GJ617" s="26"/>
      <c r="GK617" s="26"/>
      <c r="GL617" s="26"/>
      <c r="GM617" s="26"/>
      <c r="GN617" s="26"/>
      <c r="GO617" s="26"/>
      <c r="GP617" s="26"/>
      <c r="GQ617" s="26"/>
      <c r="GR617" s="26"/>
      <c r="GS617" s="26"/>
      <c r="GT617" s="26"/>
      <c r="GU617" s="26"/>
      <c r="GV617" s="26"/>
      <c r="GW617" s="26"/>
      <c r="GX617" s="26"/>
      <c r="GY617" s="26"/>
      <c r="GZ617" s="26"/>
      <c r="HA617" s="26"/>
      <c r="HB617" s="26"/>
      <c r="HC617" s="26"/>
      <c r="HD617" s="26"/>
      <c r="HE617" s="26"/>
      <c r="HF617" s="26"/>
      <c r="HG617" s="26"/>
      <c r="HH617" s="26"/>
      <c r="HI617" s="26"/>
      <c r="HJ617" s="26"/>
      <c r="HK617" s="26"/>
      <c r="HL617" s="26"/>
      <c r="HM617" s="26"/>
      <c r="HN617" s="26"/>
      <c r="HO617" s="26"/>
      <c r="HP617" s="26"/>
      <c r="HQ617" s="26"/>
      <c r="HR617" s="26"/>
      <c r="HS617" s="26"/>
      <c r="HT617" s="26"/>
      <c r="HU617" s="26"/>
      <c r="HV617" s="26"/>
      <c r="HW617" s="26"/>
      <c r="HX617" s="26"/>
      <c r="HY617" s="26"/>
      <c r="HZ617" s="26"/>
      <c r="IA617" s="26"/>
      <c r="IB617" s="26"/>
      <c r="IC617" s="26"/>
      <c r="ID617" s="26"/>
      <c r="IE617" s="26"/>
      <c r="IF617" s="26"/>
      <c r="IG617" s="26"/>
      <c r="IH617" s="26"/>
      <c r="II617" s="26"/>
      <c r="IJ617" s="26"/>
      <c r="IK617" s="26"/>
      <c r="IL617" s="26"/>
      <c r="IM617" s="26"/>
      <c r="IN617" s="26"/>
      <c r="IO617" s="26"/>
      <c r="IP617" s="26"/>
      <c r="IQ617" s="26"/>
      <c r="IR617" s="26"/>
      <c r="IS617" s="26"/>
      <c r="IT617" s="26"/>
      <c r="IU617" s="26"/>
      <c r="IV617" s="26"/>
    </row>
    <row r="618" spans="1:256" ht="12.75" customHeight="1" x14ac:dyDescent="0.25">
      <c r="A618" s="26"/>
      <c r="B618" s="26"/>
      <c r="C618" s="296"/>
      <c r="D618" s="363"/>
      <c r="E618" s="364"/>
      <c r="F618" s="364"/>
      <c r="G618" s="364"/>
      <c r="H618" s="364"/>
      <c r="I618" s="364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6"/>
      <c r="AB618" s="26"/>
      <c r="AC618" s="26"/>
      <c r="AD618" s="26"/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6"/>
      <c r="AP618" s="26"/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  <c r="BA618" s="26"/>
      <c r="BB618" s="26"/>
      <c r="BC618" s="26"/>
      <c r="BD618" s="26"/>
      <c r="BE618" s="26"/>
      <c r="BF618" s="26"/>
      <c r="BG618" s="26"/>
      <c r="BH618" s="26"/>
      <c r="BI618" s="26"/>
      <c r="BJ618" s="26"/>
      <c r="BK618" s="26"/>
      <c r="BL618" s="26"/>
      <c r="BM618" s="26"/>
      <c r="BN618" s="26"/>
      <c r="BO618" s="26"/>
      <c r="BP618" s="26"/>
      <c r="BQ618" s="26"/>
      <c r="BR618" s="26"/>
      <c r="BS618" s="26"/>
      <c r="BT618" s="26"/>
      <c r="BU618" s="26"/>
      <c r="BV618" s="26"/>
      <c r="BW618" s="26"/>
      <c r="BX618" s="26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26"/>
      <c r="CP618" s="26"/>
      <c r="CQ618" s="26"/>
      <c r="CR618" s="26"/>
      <c r="CS618" s="26"/>
      <c r="CT618" s="26"/>
      <c r="CU618" s="26"/>
      <c r="CV618" s="26"/>
      <c r="CW618" s="26"/>
      <c r="CX618" s="26"/>
      <c r="CY618" s="26"/>
      <c r="CZ618" s="26"/>
      <c r="DA618" s="26"/>
      <c r="DB618" s="26"/>
      <c r="DC618" s="26"/>
      <c r="DD618" s="26"/>
      <c r="DE618" s="26"/>
      <c r="DF618" s="26"/>
      <c r="DG618" s="26"/>
      <c r="DH618" s="26"/>
      <c r="DI618" s="26"/>
      <c r="DJ618" s="26"/>
      <c r="DK618" s="26"/>
      <c r="DL618" s="26"/>
      <c r="DM618" s="26"/>
      <c r="DN618" s="26"/>
      <c r="DO618" s="26"/>
      <c r="DP618" s="26"/>
      <c r="DQ618" s="26"/>
      <c r="DR618" s="26"/>
      <c r="DS618" s="26"/>
      <c r="DT618" s="26"/>
      <c r="DU618" s="26"/>
      <c r="DV618" s="26"/>
      <c r="DW618" s="26"/>
      <c r="DX618" s="26"/>
      <c r="DY618" s="26"/>
      <c r="DZ618" s="26"/>
      <c r="EA618" s="26"/>
      <c r="EB618" s="26"/>
      <c r="EC618" s="26"/>
      <c r="ED618" s="26"/>
      <c r="EE618" s="26"/>
      <c r="EF618" s="26"/>
      <c r="EG618" s="26"/>
      <c r="EH618" s="26"/>
      <c r="EI618" s="26"/>
      <c r="EJ618" s="26"/>
      <c r="EK618" s="26"/>
      <c r="EL618" s="26"/>
      <c r="EM618" s="26"/>
      <c r="EN618" s="26"/>
      <c r="EO618" s="26"/>
      <c r="EP618" s="26"/>
      <c r="EQ618" s="26"/>
      <c r="ER618" s="26"/>
      <c r="ES618" s="26"/>
      <c r="ET618" s="26"/>
      <c r="EU618" s="26"/>
      <c r="EV618" s="26"/>
      <c r="EW618" s="26"/>
      <c r="EX618" s="26"/>
      <c r="EY618" s="26"/>
      <c r="EZ618" s="26"/>
      <c r="FA618" s="26"/>
      <c r="FB618" s="26"/>
      <c r="FC618" s="26"/>
      <c r="FD618" s="26"/>
      <c r="FE618" s="26"/>
      <c r="FF618" s="26"/>
      <c r="FG618" s="26"/>
      <c r="FH618" s="26"/>
      <c r="FI618" s="26"/>
      <c r="FJ618" s="26"/>
      <c r="FK618" s="26"/>
      <c r="FL618" s="26"/>
      <c r="FM618" s="26"/>
      <c r="FN618" s="26"/>
      <c r="FO618" s="26"/>
      <c r="FP618" s="26"/>
      <c r="FQ618" s="26"/>
      <c r="FR618" s="26"/>
      <c r="FS618" s="26"/>
      <c r="FT618" s="26"/>
      <c r="FU618" s="26"/>
      <c r="FV618" s="26"/>
      <c r="FW618" s="26"/>
      <c r="FX618" s="26"/>
      <c r="FY618" s="26"/>
      <c r="FZ618" s="26"/>
      <c r="GA618" s="26"/>
      <c r="GB618" s="26"/>
      <c r="GC618" s="26"/>
      <c r="GD618" s="26"/>
      <c r="GE618" s="26"/>
      <c r="GF618" s="26"/>
      <c r="GG618" s="26"/>
      <c r="GH618" s="26"/>
      <c r="GI618" s="26"/>
      <c r="GJ618" s="26"/>
      <c r="GK618" s="26"/>
      <c r="GL618" s="26"/>
      <c r="GM618" s="26"/>
      <c r="GN618" s="26"/>
      <c r="GO618" s="26"/>
      <c r="GP618" s="26"/>
      <c r="GQ618" s="26"/>
      <c r="GR618" s="26"/>
      <c r="GS618" s="26"/>
      <c r="GT618" s="26"/>
      <c r="GU618" s="26"/>
      <c r="GV618" s="26"/>
      <c r="GW618" s="26"/>
      <c r="GX618" s="26"/>
      <c r="GY618" s="26"/>
      <c r="GZ618" s="26"/>
      <c r="HA618" s="26"/>
      <c r="HB618" s="26"/>
      <c r="HC618" s="26"/>
      <c r="HD618" s="26"/>
      <c r="HE618" s="26"/>
      <c r="HF618" s="26"/>
      <c r="HG618" s="26"/>
      <c r="HH618" s="26"/>
      <c r="HI618" s="26"/>
      <c r="HJ618" s="26"/>
      <c r="HK618" s="26"/>
      <c r="HL618" s="26"/>
      <c r="HM618" s="26"/>
      <c r="HN618" s="26"/>
      <c r="HO618" s="26"/>
      <c r="HP618" s="26"/>
      <c r="HQ618" s="26"/>
      <c r="HR618" s="26"/>
      <c r="HS618" s="26"/>
      <c r="HT618" s="26"/>
      <c r="HU618" s="26"/>
      <c r="HV618" s="26"/>
      <c r="HW618" s="26"/>
      <c r="HX618" s="26"/>
      <c r="HY618" s="26"/>
      <c r="HZ618" s="26"/>
      <c r="IA618" s="26"/>
      <c r="IB618" s="26"/>
      <c r="IC618" s="26"/>
      <c r="ID618" s="26"/>
      <c r="IE618" s="26"/>
      <c r="IF618" s="26"/>
      <c r="IG618" s="26"/>
      <c r="IH618" s="26"/>
      <c r="II618" s="26"/>
      <c r="IJ618" s="26"/>
      <c r="IK618" s="26"/>
      <c r="IL618" s="26"/>
      <c r="IM618" s="26"/>
      <c r="IN618" s="26"/>
      <c r="IO618" s="26"/>
      <c r="IP618" s="26"/>
      <c r="IQ618" s="26"/>
      <c r="IR618" s="26"/>
      <c r="IS618" s="26"/>
      <c r="IT618" s="26"/>
      <c r="IU618" s="26"/>
      <c r="IV618" s="26"/>
    </row>
    <row r="619" spans="1:256" ht="12.75" customHeight="1" x14ac:dyDescent="0.25">
      <c r="A619" s="26"/>
      <c r="B619" s="26"/>
      <c r="C619" s="296"/>
      <c r="D619" s="363"/>
      <c r="E619" s="364"/>
      <c r="F619" s="364"/>
      <c r="G619" s="364"/>
      <c r="H619" s="364"/>
      <c r="I619" s="364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6"/>
      <c r="AB619" s="26"/>
      <c r="AC619" s="26"/>
      <c r="AD619" s="26"/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6"/>
      <c r="AP619" s="26"/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  <c r="BA619" s="26"/>
      <c r="BB619" s="26"/>
      <c r="BC619" s="26"/>
      <c r="BD619" s="26"/>
      <c r="BE619" s="26"/>
      <c r="BF619" s="26"/>
      <c r="BG619" s="26"/>
      <c r="BH619" s="26"/>
      <c r="BI619" s="26"/>
      <c r="BJ619" s="26"/>
      <c r="BK619" s="26"/>
      <c r="BL619" s="26"/>
      <c r="BM619" s="26"/>
      <c r="BN619" s="26"/>
      <c r="BO619" s="26"/>
      <c r="BP619" s="26"/>
      <c r="BQ619" s="26"/>
      <c r="BR619" s="26"/>
      <c r="BS619" s="26"/>
      <c r="BT619" s="26"/>
      <c r="BU619" s="26"/>
      <c r="BV619" s="26"/>
      <c r="BW619" s="26"/>
      <c r="BX619" s="26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26"/>
      <c r="CP619" s="26"/>
      <c r="CQ619" s="26"/>
      <c r="CR619" s="26"/>
      <c r="CS619" s="26"/>
      <c r="CT619" s="26"/>
      <c r="CU619" s="26"/>
      <c r="CV619" s="26"/>
      <c r="CW619" s="26"/>
      <c r="CX619" s="26"/>
      <c r="CY619" s="26"/>
      <c r="CZ619" s="26"/>
      <c r="DA619" s="26"/>
      <c r="DB619" s="26"/>
      <c r="DC619" s="26"/>
      <c r="DD619" s="26"/>
      <c r="DE619" s="26"/>
      <c r="DF619" s="26"/>
      <c r="DG619" s="26"/>
      <c r="DH619" s="26"/>
      <c r="DI619" s="26"/>
      <c r="DJ619" s="26"/>
      <c r="DK619" s="26"/>
      <c r="DL619" s="26"/>
      <c r="DM619" s="26"/>
      <c r="DN619" s="26"/>
      <c r="DO619" s="26"/>
      <c r="DP619" s="26"/>
      <c r="DQ619" s="26"/>
      <c r="DR619" s="26"/>
      <c r="DS619" s="26"/>
      <c r="DT619" s="26"/>
      <c r="DU619" s="26"/>
      <c r="DV619" s="26"/>
      <c r="DW619" s="26"/>
      <c r="DX619" s="26"/>
      <c r="DY619" s="26"/>
      <c r="DZ619" s="26"/>
      <c r="EA619" s="26"/>
      <c r="EB619" s="26"/>
      <c r="EC619" s="26"/>
      <c r="ED619" s="26"/>
      <c r="EE619" s="26"/>
      <c r="EF619" s="26"/>
      <c r="EG619" s="26"/>
      <c r="EH619" s="26"/>
      <c r="EI619" s="26"/>
      <c r="EJ619" s="26"/>
      <c r="EK619" s="26"/>
      <c r="EL619" s="26"/>
      <c r="EM619" s="26"/>
      <c r="EN619" s="26"/>
      <c r="EO619" s="26"/>
      <c r="EP619" s="26"/>
      <c r="EQ619" s="26"/>
      <c r="ER619" s="26"/>
      <c r="ES619" s="26"/>
      <c r="ET619" s="26"/>
      <c r="EU619" s="26"/>
      <c r="EV619" s="26"/>
      <c r="EW619" s="26"/>
      <c r="EX619" s="26"/>
      <c r="EY619" s="26"/>
      <c r="EZ619" s="26"/>
      <c r="FA619" s="26"/>
      <c r="FB619" s="26"/>
      <c r="FC619" s="26"/>
      <c r="FD619" s="26"/>
      <c r="FE619" s="26"/>
      <c r="FF619" s="26"/>
      <c r="FG619" s="26"/>
      <c r="FH619" s="26"/>
      <c r="FI619" s="26"/>
      <c r="FJ619" s="26"/>
      <c r="FK619" s="26"/>
      <c r="FL619" s="26"/>
      <c r="FM619" s="26"/>
      <c r="FN619" s="26"/>
      <c r="FO619" s="26"/>
      <c r="FP619" s="26"/>
      <c r="FQ619" s="26"/>
      <c r="FR619" s="26"/>
      <c r="FS619" s="26"/>
      <c r="FT619" s="26"/>
      <c r="FU619" s="26"/>
      <c r="FV619" s="26"/>
      <c r="FW619" s="26"/>
      <c r="FX619" s="26"/>
      <c r="FY619" s="26"/>
      <c r="FZ619" s="26"/>
      <c r="GA619" s="26"/>
      <c r="GB619" s="26"/>
      <c r="GC619" s="26"/>
      <c r="GD619" s="26"/>
      <c r="GE619" s="26"/>
      <c r="GF619" s="26"/>
      <c r="GG619" s="26"/>
      <c r="GH619" s="26"/>
      <c r="GI619" s="26"/>
      <c r="GJ619" s="26"/>
      <c r="GK619" s="26"/>
      <c r="GL619" s="26"/>
      <c r="GM619" s="26"/>
      <c r="GN619" s="26"/>
      <c r="GO619" s="26"/>
      <c r="GP619" s="26"/>
      <c r="GQ619" s="26"/>
      <c r="GR619" s="26"/>
      <c r="GS619" s="26"/>
      <c r="GT619" s="26"/>
      <c r="GU619" s="26"/>
      <c r="GV619" s="26"/>
      <c r="GW619" s="26"/>
      <c r="GX619" s="26"/>
      <c r="GY619" s="26"/>
      <c r="GZ619" s="26"/>
      <c r="HA619" s="26"/>
      <c r="HB619" s="26"/>
      <c r="HC619" s="26"/>
      <c r="HD619" s="26"/>
      <c r="HE619" s="26"/>
      <c r="HF619" s="26"/>
      <c r="HG619" s="26"/>
      <c r="HH619" s="26"/>
      <c r="HI619" s="26"/>
      <c r="HJ619" s="26"/>
      <c r="HK619" s="26"/>
      <c r="HL619" s="26"/>
      <c r="HM619" s="26"/>
      <c r="HN619" s="26"/>
      <c r="HO619" s="26"/>
      <c r="HP619" s="26"/>
      <c r="HQ619" s="26"/>
      <c r="HR619" s="26"/>
      <c r="HS619" s="26"/>
      <c r="HT619" s="26"/>
      <c r="HU619" s="26"/>
      <c r="HV619" s="26"/>
      <c r="HW619" s="26"/>
      <c r="HX619" s="26"/>
      <c r="HY619" s="26"/>
      <c r="HZ619" s="26"/>
      <c r="IA619" s="26"/>
      <c r="IB619" s="26"/>
      <c r="IC619" s="26"/>
      <c r="ID619" s="26"/>
      <c r="IE619" s="26"/>
      <c r="IF619" s="26"/>
      <c r="IG619" s="26"/>
      <c r="IH619" s="26"/>
      <c r="II619" s="26"/>
      <c r="IJ619" s="26"/>
      <c r="IK619" s="26"/>
      <c r="IL619" s="26"/>
      <c r="IM619" s="26"/>
      <c r="IN619" s="26"/>
      <c r="IO619" s="26"/>
      <c r="IP619" s="26"/>
      <c r="IQ619" s="26"/>
      <c r="IR619" s="26"/>
      <c r="IS619" s="26"/>
      <c r="IT619" s="26"/>
      <c r="IU619" s="26"/>
      <c r="IV619" s="26"/>
    </row>
    <row r="620" spans="1:256" ht="12.75" customHeight="1" x14ac:dyDescent="0.25">
      <c r="A620" s="26"/>
      <c r="B620" s="26"/>
      <c r="C620" s="296"/>
      <c r="D620" s="363"/>
      <c r="E620" s="364"/>
      <c r="F620" s="364"/>
      <c r="G620" s="364"/>
      <c r="H620" s="364"/>
      <c r="I620" s="364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  <c r="AH620" s="26"/>
      <c r="AI620" s="26"/>
      <c r="AJ620" s="26"/>
      <c r="AK620" s="26"/>
      <c r="AL620" s="26"/>
      <c r="AM620" s="26"/>
      <c r="AN620" s="26"/>
      <c r="AO620" s="26"/>
      <c r="AP620" s="26"/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  <c r="BA620" s="26"/>
      <c r="BB620" s="26"/>
      <c r="BC620" s="26"/>
      <c r="BD620" s="26"/>
      <c r="BE620" s="26"/>
      <c r="BF620" s="26"/>
      <c r="BG620" s="26"/>
      <c r="BH620" s="26"/>
      <c r="BI620" s="26"/>
      <c r="BJ620" s="26"/>
      <c r="BK620" s="26"/>
      <c r="BL620" s="26"/>
      <c r="BM620" s="26"/>
      <c r="BN620" s="26"/>
      <c r="BO620" s="26"/>
      <c r="BP620" s="26"/>
      <c r="BQ620" s="26"/>
      <c r="BR620" s="26"/>
      <c r="BS620" s="26"/>
      <c r="BT620" s="26"/>
      <c r="BU620" s="26"/>
      <c r="BV620" s="26"/>
      <c r="BW620" s="26"/>
      <c r="BX620" s="26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26"/>
      <c r="CP620" s="26"/>
      <c r="CQ620" s="26"/>
      <c r="CR620" s="26"/>
      <c r="CS620" s="26"/>
      <c r="CT620" s="26"/>
      <c r="CU620" s="26"/>
      <c r="CV620" s="26"/>
      <c r="CW620" s="26"/>
      <c r="CX620" s="26"/>
      <c r="CY620" s="26"/>
      <c r="CZ620" s="26"/>
      <c r="DA620" s="26"/>
      <c r="DB620" s="26"/>
      <c r="DC620" s="26"/>
      <c r="DD620" s="26"/>
      <c r="DE620" s="26"/>
      <c r="DF620" s="26"/>
      <c r="DG620" s="26"/>
      <c r="DH620" s="26"/>
      <c r="DI620" s="26"/>
      <c r="DJ620" s="26"/>
      <c r="DK620" s="26"/>
      <c r="DL620" s="26"/>
      <c r="DM620" s="26"/>
      <c r="DN620" s="26"/>
      <c r="DO620" s="26"/>
      <c r="DP620" s="26"/>
      <c r="DQ620" s="26"/>
      <c r="DR620" s="26"/>
      <c r="DS620" s="26"/>
      <c r="DT620" s="26"/>
      <c r="DU620" s="26"/>
      <c r="DV620" s="26"/>
      <c r="DW620" s="26"/>
      <c r="DX620" s="26"/>
      <c r="DY620" s="26"/>
      <c r="DZ620" s="26"/>
      <c r="EA620" s="26"/>
      <c r="EB620" s="26"/>
      <c r="EC620" s="26"/>
      <c r="ED620" s="26"/>
      <c r="EE620" s="26"/>
      <c r="EF620" s="26"/>
      <c r="EG620" s="26"/>
      <c r="EH620" s="26"/>
      <c r="EI620" s="26"/>
      <c r="EJ620" s="26"/>
      <c r="EK620" s="26"/>
      <c r="EL620" s="26"/>
      <c r="EM620" s="26"/>
      <c r="EN620" s="26"/>
      <c r="EO620" s="26"/>
      <c r="EP620" s="26"/>
      <c r="EQ620" s="26"/>
      <c r="ER620" s="26"/>
      <c r="ES620" s="26"/>
      <c r="ET620" s="26"/>
      <c r="EU620" s="26"/>
      <c r="EV620" s="26"/>
      <c r="EW620" s="26"/>
      <c r="EX620" s="26"/>
      <c r="EY620" s="26"/>
      <c r="EZ620" s="26"/>
      <c r="FA620" s="26"/>
      <c r="FB620" s="26"/>
      <c r="FC620" s="26"/>
      <c r="FD620" s="26"/>
      <c r="FE620" s="26"/>
      <c r="FF620" s="26"/>
      <c r="FG620" s="26"/>
      <c r="FH620" s="26"/>
      <c r="FI620" s="26"/>
      <c r="FJ620" s="26"/>
      <c r="FK620" s="26"/>
      <c r="FL620" s="26"/>
      <c r="FM620" s="26"/>
      <c r="FN620" s="26"/>
      <c r="FO620" s="26"/>
      <c r="FP620" s="26"/>
      <c r="FQ620" s="26"/>
      <c r="FR620" s="26"/>
      <c r="FS620" s="26"/>
      <c r="FT620" s="26"/>
      <c r="FU620" s="26"/>
      <c r="FV620" s="26"/>
      <c r="FW620" s="26"/>
      <c r="FX620" s="26"/>
      <c r="FY620" s="26"/>
      <c r="FZ620" s="26"/>
      <c r="GA620" s="26"/>
      <c r="GB620" s="26"/>
      <c r="GC620" s="26"/>
      <c r="GD620" s="26"/>
      <c r="GE620" s="26"/>
      <c r="GF620" s="26"/>
      <c r="GG620" s="26"/>
      <c r="GH620" s="26"/>
      <c r="GI620" s="26"/>
      <c r="GJ620" s="26"/>
      <c r="GK620" s="26"/>
      <c r="GL620" s="26"/>
      <c r="GM620" s="26"/>
      <c r="GN620" s="26"/>
      <c r="GO620" s="26"/>
      <c r="GP620" s="26"/>
      <c r="GQ620" s="26"/>
      <c r="GR620" s="26"/>
      <c r="GS620" s="26"/>
      <c r="GT620" s="26"/>
      <c r="GU620" s="26"/>
      <c r="GV620" s="26"/>
      <c r="GW620" s="26"/>
      <c r="GX620" s="26"/>
      <c r="GY620" s="26"/>
      <c r="GZ620" s="26"/>
      <c r="HA620" s="26"/>
      <c r="HB620" s="26"/>
      <c r="HC620" s="26"/>
      <c r="HD620" s="26"/>
      <c r="HE620" s="26"/>
      <c r="HF620" s="26"/>
      <c r="HG620" s="26"/>
      <c r="HH620" s="26"/>
      <c r="HI620" s="26"/>
      <c r="HJ620" s="26"/>
      <c r="HK620" s="26"/>
      <c r="HL620" s="26"/>
      <c r="HM620" s="26"/>
      <c r="HN620" s="26"/>
      <c r="HO620" s="26"/>
      <c r="HP620" s="26"/>
      <c r="HQ620" s="26"/>
      <c r="HR620" s="26"/>
      <c r="HS620" s="26"/>
      <c r="HT620" s="26"/>
      <c r="HU620" s="26"/>
      <c r="HV620" s="26"/>
      <c r="HW620" s="26"/>
      <c r="HX620" s="26"/>
      <c r="HY620" s="26"/>
      <c r="HZ620" s="26"/>
      <c r="IA620" s="26"/>
      <c r="IB620" s="26"/>
      <c r="IC620" s="26"/>
      <c r="ID620" s="26"/>
      <c r="IE620" s="26"/>
      <c r="IF620" s="26"/>
      <c r="IG620" s="26"/>
      <c r="IH620" s="26"/>
      <c r="II620" s="26"/>
      <c r="IJ620" s="26"/>
      <c r="IK620" s="26"/>
      <c r="IL620" s="26"/>
      <c r="IM620" s="26"/>
      <c r="IN620" s="26"/>
      <c r="IO620" s="26"/>
      <c r="IP620" s="26"/>
      <c r="IQ620" s="26"/>
      <c r="IR620" s="26"/>
      <c r="IS620" s="26"/>
      <c r="IT620" s="26"/>
      <c r="IU620" s="26"/>
      <c r="IV620" s="26"/>
    </row>
    <row r="621" spans="1:256" ht="12.75" customHeight="1" x14ac:dyDescent="0.25">
      <c r="A621" s="26"/>
      <c r="B621" s="26"/>
      <c r="C621" s="296"/>
      <c r="D621" s="363"/>
      <c r="E621" s="364"/>
      <c r="F621" s="364"/>
      <c r="G621" s="364"/>
      <c r="H621" s="364"/>
      <c r="I621" s="364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6"/>
      <c r="AB621" s="26"/>
      <c r="AC621" s="26"/>
      <c r="AD621" s="26"/>
      <c r="AE621" s="26"/>
      <c r="AF621" s="26"/>
      <c r="AG621" s="26"/>
      <c r="AH621" s="26"/>
      <c r="AI621" s="26"/>
      <c r="AJ621" s="26"/>
      <c r="AK621" s="26"/>
      <c r="AL621" s="26"/>
      <c r="AM621" s="26"/>
      <c r="AN621" s="26"/>
      <c r="AO621" s="26"/>
      <c r="AP621" s="26"/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  <c r="BA621" s="26"/>
      <c r="BB621" s="26"/>
      <c r="BC621" s="26"/>
      <c r="BD621" s="26"/>
      <c r="BE621" s="26"/>
      <c r="BF621" s="26"/>
      <c r="BG621" s="26"/>
      <c r="BH621" s="26"/>
      <c r="BI621" s="26"/>
      <c r="BJ621" s="26"/>
      <c r="BK621" s="26"/>
      <c r="BL621" s="26"/>
      <c r="BM621" s="26"/>
      <c r="BN621" s="26"/>
      <c r="BO621" s="26"/>
      <c r="BP621" s="26"/>
      <c r="BQ621" s="26"/>
      <c r="BR621" s="26"/>
      <c r="BS621" s="26"/>
      <c r="BT621" s="26"/>
      <c r="BU621" s="26"/>
      <c r="BV621" s="26"/>
      <c r="BW621" s="26"/>
      <c r="BX621" s="26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26"/>
      <c r="CP621" s="26"/>
      <c r="CQ621" s="26"/>
      <c r="CR621" s="26"/>
      <c r="CS621" s="26"/>
      <c r="CT621" s="26"/>
      <c r="CU621" s="26"/>
      <c r="CV621" s="26"/>
      <c r="CW621" s="26"/>
      <c r="CX621" s="26"/>
      <c r="CY621" s="26"/>
      <c r="CZ621" s="26"/>
      <c r="DA621" s="26"/>
      <c r="DB621" s="26"/>
      <c r="DC621" s="26"/>
      <c r="DD621" s="26"/>
      <c r="DE621" s="26"/>
      <c r="DF621" s="26"/>
      <c r="DG621" s="26"/>
      <c r="DH621" s="26"/>
      <c r="DI621" s="26"/>
      <c r="DJ621" s="26"/>
      <c r="DK621" s="26"/>
      <c r="DL621" s="26"/>
      <c r="DM621" s="26"/>
      <c r="DN621" s="26"/>
      <c r="DO621" s="26"/>
      <c r="DP621" s="26"/>
      <c r="DQ621" s="26"/>
      <c r="DR621" s="26"/>
      <c r="DS621" s="26"/>
      <c r="DT621" s="26"/>
      <c r="DU621" s="26"/>
      <c r="DV621" s="26"/>
      <c r="DW621" s="26"/>
      <c r="DX621" s="26"/>
      <c r="DY621" s="26"/>
      <c r="DZ621" s="26"/>
      <c r="EA621" s="26"/>
      <c r="EB621" s="26"/>
      <c r="EC621" s="26"/>
      <c r="ED621" s="26"/>
      <c r="EE621" s="26"/>
      <c r="EF621" s="26"/>
      <c r="EG621" s="26"/>
      <c r="EH621" s="26"/>
      <c r="EI621" s="26"/>
      <c r="EJ621" s="26"/>
      <c r="EK621" s="26"/>
      <c r="EL621" s="26"/>
      <c r="EM621" s="26"/>
      <c r="EN621" s="26"/>
      <c r="EO621" s="26"/>
      <c r="EP621" s="26"/>
      <c r="EQ621" s="26"/>
      <c r="ER621" s="26"/>
      <c r="ES621" s="26"/>
      <c r="ET621" s="26"/>
      <c r="EU621" s="26"/>
      <c r="EV621" s="26"/>
      <c r="EW621" s="26"/>
      <c r="EX621" s="26"/>
      <c r="EY621" s="26"/>
      <c r="EZ621" s="26"/>
      <c r="FA621" s="26"/>
      <c r="FB621" s="26"/>
      <c r="FC621" s="26"/>
      <c r="FD621" s="26"/>
      <c r="FE621" s="26"/>
      <c r="FF621" s="26"/>
      <c r="FG621" s="26"/>
      <c r="FH621" s="26"/>
      <c r="FI621" s="26"/>
      <c r="FJ621" s="26"/>
      <c r="FK621" s="26"/>
      <c r="FL621" s="26"/>
      <c r="FM621" s="26"/>
      <c r="FN621" s="26"/>
      <c r="FO621" s="26"/>
      <c r="FP621" s="26"/>
      <c r="FQ621" s="26"/>
      <c r="FR621" s="26"/>
      <c r="FS621" s="26"/>
      <c r="FT621" s="26"/>
      <c r="FU621" s="26"/>
      <c r="FV621" s="26"/>
      <c r="FW621" s="26"/>
      <c r="FX621" s="26"/>
      <c r="FY621" s="26"/>
      <c r="FZ621" s="26"/>
      <c r="GA621" s="26"/>
      <c r="GB621" s="26"/>
      <c r="GC621" s="26"/>
      <c r="GD621" s="26"/>
      <c r="GE621" s="26"/>
      <c r="GF621" s="26"/>
      <c r="GG621" s="26"/>
      <c r="GH621" s="26"/>
      <c r="GI621" s="26"/>
      <c r="GJ621" s="26"/>
      <c r="GK621" s="26"/>
      <c r="GL621" s="26"/>
      <c r="GM621" s="26"/>
      <c r="GN621" s="26"/>
      <c r="GO621" s="26"/>
      <c r="GP621" s="26"/>
      <c r="GQ621" s="26"/>
      <c r="GR621" s="26"/>
      <c r="GS621" s="26"/>
      <c r="GT621" s="26"/>
      <c r="GU621" s="26"/>
      <c r="GV621" s="26"/>
      <c r="GW621" s="26"/>
      <c r="GX621" s="26"/>
      <c r="GY621" s="26"/>
      <c r="GZ621" s="26"/>
      <c r="HA621" s="26"/>
      <c r="HB621" s="26"/>
      <c r="HC621" s="26"/>
      <c r="HD621" s="26"/>
      <c r="HE621" s="26"/>
      <c r="HF621" s="26"/>
      <c r="HG621" s="26"/>
      <c r="HH621" s="26"/>
      <c r="HI621" s="26"/>
      <c r="HJ621" s="26"/>
      <c r="HK621" s="26"/>
      <c r="HL621" s="26"/>
      <c r="HM621" s="26"/>
      <c r="HN621" s="26"/>
      <c r="HO621" s="26"/>
      <c r="HP621" s="26"/>
      <c r="HQ621" s="26"/>
      <c r="HR621" s="26"/>
      <c r="HS621" s="26"/>
      <c r="HT621" s="26"/>
      <c r="HU621" s="26"/>
      <c r="HV621" s="26"/>
      <c r="HW621" s="26"/>
      <c r="HX621" s="26"/>
      <c r="HY621" s="26"/>
      <c r="HZ621" s="26"/>
      <c r="IA621" s="26"/>
      <c r="IB621" s="26"/>
      <c r="IC621" s="26"/>
      <c r="ID621" s="26"/>
      <c r="IE621" s="26"/>
      <c r="IF621" s="26"/>
      <c r="IG621" s="26"/>
      <c r="IH621" s="26"/>
      <c r="II621" s="26"/>
      <c r="IJ621" s="26"/>
      <c r="IK621" s="26"/>
      <c r="IL621" s="26"/>
      <c r="IM621" s="26"/>
      <c r="IN621" s="26"/>
      <c r="IO621" s="26"/>
      <c r="IP621" s="26"/>
      <c r="IQ621" s="26"/>
      <c r="IR621" s="26"/>
      <c r="IS621" s="26"/>
      <c r="IT621" s="26"/>
      <c r="IU621" s="26"/>
      <c r="IV621" s="26"/>
    </row>
    <row r="622" spans="1:256" ht="12.75" customHeight="1" x14ac:dyDescent="0.25">
      <c r="A622" s="26"/>
      <c r="B622" s="26"/>
      <c r="C622" s="296"/>
      <c r="D622" s="363"/>
      <c r="E622" s="364"/>
      <c r="F622" s="364"/>
      <c r="G622" s="364"/>
      <c r="H622" s="364"/>
      <c r="I622" s="364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6"/>
      <c r="AB622" s="26"/>
      <c r="AC622" s="26"/>
      <c r="AD622" s="26"/>
      <c r="AE622" s="26"/>
      <c r="AF622" s="26"/>
      <c r="AG622" s="26"/>
      <c r="AH622" s="26"/>
      <c r="AI622" s="26"/>
      <c r="AJ622" s="26"/>
      <c r="AK622" s="26"/>
      <c r="AL622" s="26"/>
      <c r="AM622" s="26"/>
      <c r="AN622" s="26"/>
      <c r="AO622" s="26"/>
      <c r="AP622" s="26"/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  <c r="BA622" s="26"/>
      <c r="BB622" s="26"/>
      <c r="BC622" s="26"/>
      <c r="BD622" s="26"/>
      <c r="BE622" s="26"/>
      <c r="BF622" s="26"/>
      <c r="BG622" s="26"/>
      <c r="BH622" s="26"/>
      <c r="BI622" s="26"/>
      <c r="BJ622" s="26"/>
      <c r="BK622" s="26"/>
      <c r="BL622" s="26"/>
      <c r="BM622" s="26"/>
      <c r="BN622" s="26"/>
      <c r="BO622" s="26"/>
      <c r="BP622" s="26"/>
      <c r="BQ622" s="26"/>
      <c r="BR622" s="26"/>
      <c r="BS622" s="26"/>
      <c r="BT622" s="26"/>
      <c r="BU622" s="26"/>
      <c r="BV622" s="26"/>
      <c r="BW622" s="26"/>
      <c r="BX622" s="26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26"/>
      <c r="CP622" s="26"/>
      <c r="CQ622" s="26"/>
      <c r="CR622" s="26"/>
      <c r="CS622" s="26"/>
      <c r="CT622" s="26"/>
      <c r="CU622" s="26"/>
      <c r="CV622" s="26"/>
      <c r="CW622" s="26"/>
      <c r="CX622" s="26"/>
      <c r="CY622" s="26"/>
      <c r="CZ622" s="26"/>
      <c r="DA622" s="26"/>
      <c r="DB622" s="26"/>
      <c r="DC622" s="26"/>
      <c r="DD622" s="26"/>
      <c r="DE622" s="26"/>
      <c r="DF622" s="26"/>
      <c r="DG622" s="26"/>
      <c r="DH622" s="26"/>
      <c r="DI622" s="26"/>
      <c r="DJ622" s="26"/>
      <c r="DK622" s="26"/>
      <c r="DL622" s="26"/>
      <c r="DM622" s="26"/>
      <c r="DN622" s="26"/>
      <c r="DO622" s="26"/>
      <c r="DP622" s="26"/>
      <c r="DQ622" s="26"/>
      <c r="DR622" s="26"/>
      <c r="DS622" s="26"/>
      <c r="DT622" s="26"/>
      <c r="DU622" s="26"/>
      <c r="DV622" s="26"/>
      <c r="DW622" s="26"/>
      <c r="DX622" s="26"/>
      <c r="DY622" s="26"/>
      <c r="DZ622" s="26"/>
      <c r="EA622" s="26"/>
      <c r="EB622" s="26"/>
      <c r="EC622" s="26"/>
      <c r="ED622" s="26"/>
      <c r="EE622" s="26"/>
      <c r="EF622" s="26"/>
      <c r="EG622" s="26"/>
      <c r="EH622" s="26"/>
      <c r="EI622" s="26"/>
      <c r="EJ622" s="26"/>
      <c r="EK622" s="26"/>
      <c r="EL622" s="26"/>
      <c r="EM622" s="26"/>
      <c r="EN622" s="26"/>
      <c r="EO622" s="26"/>
      <c r="EP622" s="26"/>
      <c r="EQ622" s="26"/>
      <c r="ER622" s="26"/>
      <c r="ES622" s="26"/>
      <c r="ET622" s="26"/>
      <c r="EU622" s="26"/>
      <c r="EV622" s="26"/>
      <c r="EW622" s="26"/>
      <c r="EX622" s="26"/>
      <c r="EY622" s="26"/>
      <c r="EZ622" s="26"/>
      <c r="FA622" s="26"/>
      <c r="FB622" s="26"/>
      <c r="FC622" s="26"/>
      <c r="FD622" s="26"/>
      <c r="FE622" s="26"/>
      <c r="FF622" s="26"/>
      <c r="FG622" s="26"/>
      <c r="FH622" s="26"/>
      <c r="FI622" s="26"/>
      <c r="FJ622" s="26"/>
      <c r="FK622" s="26"/>
      <c r="FL622" s="26"/>
      <c r="FM622" s="26"/>
      <c r="FN622" s="26"/>
      <c r="FO622" s="26"/>
      <c r="FP622" s="26"/>
      <c r="FQ622" s="26"/>
      <c r="FR622" s="26"/>
      <c r="FS622" s="26"/>
      <c r="FT622" s="26"/>
      <c r="FU622" s="26"/>
      <c r="FV622" s="26"/>
      <c r="FW622" s="26"/>
      <c r="FX622" s="26"/>
      <c r="FY622" s="26"/>
      <c r="FZ622" s="26"/>
      <c r="GA622" s="26"/>
      <c r="GB622" s="26"/>
      <c r="GC622" s="26"/>
      <c r="GD622" s="26"/>
      <c r="GE622" s="26"/>
      <c r="GF622" s="26"/>
      <c r="GG622" s="26"/>
      <c r="GH622" s="26"/>
      <c r="GI622" s="26"/>
      <c r="GJ622" s="26"/>
      <c r="GK622" s="26"/>
      <c r="GL622" s="26"/>
      <c r="GM622" s="26"/>
      <c r="GN622" s="26"/>
      <c r="GO622" s="26"/>
      <c r="GP622" s="26"/>
      <c r="GQ622" s="26"/>
      <c r="GR622" s="26"/>
      <c r="GS622" s="26"/>
      <c r="GT622" s="26"/>
      <c r="GU622" s="26"/>
      <c r="GV622" s="26"/>
      <c r="GW622" s="26"/>
      <c r="GX622" s="26"/>
      <c r="GY622" s="26"/>
      <c r="GZ622" s="26"/>
      <c r="HA622" s="26"/>
      <c r="HB622" s="26"/>
      <c r="HC622" s="26"/>
      <c r="HD622" s="26"/>
      <c r="HE622" s="26"/>
      <c r="HF622" s="26"/>
      <c r="HG622" s="26"/>
      <c r="HH622" s="26"/>
      <c r="HI622" s="26"/>
      <c r="HJ622" s="26"/>
      <c r="HK622" s="26"/>
      <c r="HL622" s="26"/>
      <c r="HM622" s="26"/>
      <c r="HN622" s="26"/>
      <c r="HO622" s="26"/>
      <c r="HP622" s="26"/>
      <c r="HQ622" s="26"/>
      <c r="HR622" s="26"/>
      <c r="HS622" s="26"/>
      <c r="HT622" s="26"/>
      <c r="HU622" s="26"/>
      <c r="HV622" s="26"/>
      <c r="HW622" s="26"/>
      <c r="HX622" s="26"/>
      <c r="HY622" s="26"/>
      <c r="HZ622" s="26"/>
      <c r="IA622" s="26"/>
      <c r="IB622" s="26"/>
      <c r="IC622" s="26"/>
      <c r="ID622" s="26"/>
      <c r="IE622" s="26"/>
      <c r="IF622" s="26"/>
      <c r="IG622" s="26"/>
      <c r="IH622" s="26"/>
      <c r="II622" s="26"/>
      <c r="IJ622" s="26"/>
      <c r="IK622" s="26"/>
      <c r="IL622" s="26"/>
      <c r="IM622" s="26"/>
      <c r="IN622" s="26"/>
      <c r="IO622" s="26"/>
      <c r="IP622" s="26"/>
      <c r="IQ622" s="26"/>
      <c r="IR622" s="26"/>
      <c r="IS622" s="26"/>
      <c r="IT622" s="26"/>
      <c r="IU622" s="26"/>
      <c r="IV622" s="26"/>
    </row>
    <row r="623" spans="1:256" ht="12.75" customHeight="1" x14ac:dyDescent="0.25">
      <c r="A623" s="26"/>
      <c r="B623" s="26"/>
      <c r="C623" s="296"/>
      <c r="D623" s="363"/>
      <c r="E623" s="364"/>
      <c r="F623" s="364"/>
      <c r="G623" s="364"/>
      <c r="H623" s="364"/>
      <c r="I623" s="364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6"/>
      <c r="AB623" s="26"/>
      <c r="AC623" s="26"/>
      <c r="AD623" s="26"/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6"/>
      <c r="AP623" s="26"/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  <c r="BA623" s="26"/>
      <c r="BB623" s="26"/>
      <c r="BC623" s="26"/>
      <c r="BD623" s="26"/>
      <c r="BE623" s="26"/>
      <c r="BF623" s="26"/>
      <c r="BG623" s="26"/>
      <c r="BH623" s="26"/>
      <c r="BI623" s="26"/>
      <c r="BJ623" s="26"/>
      <c r="BK623" s="26"/>
      <c r="BL623" s="26"/>
      <c r="BM623" s="26"/>
      <c r="BN623" s="26"/>
      <c r="BO623" s="26"/>
      <c r="BP623" s="26"/>
      <c r="BQ623" s="26"/>
      <c r="BR623" s="26"/>
      <c r="BS623" s="26"/>
      <c r="BT623" s="26"/>
      <c r="BU623" s="26"/>
      <c r="BV623" s="26"/>
      <c r="BW623" s="26"/>
      <c r="BX623" s="26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26"/>
      <c r="CP623" s="26"/>
      <c r="CQ623" s="26"/>
      <c r="CR623" s="26"/>
      <c r="CS623" s="26"/>
      <c r="CT623" s="26"/>
      <c r="CU623" s="26"/>
      <c r="CV623" s="26"/>
      <c r="CW623" s="26"/>
      <c r="CX623" s="26"/>
      <c r="CY623" s="26"/>
      <c r="CZ623" s="26"/>
      <c r="DA623" s="26"/>
      <c r="DB623" s="26"/>
      <c r="DC623" s="26"/>
      <c r="DD623" s="26"/>
      <c r="DE623" s="26"/>
      <c r="DF623" s="26"/>
      <c r="DG623" s="26"/>
      <c r="DH623" s="26"/>
      <c r="DI623" s="26"/>
      <c r="DJ623" s="26"/>
      <c r="DK623" s="26"/>
      <c r="DL623" s="26"/>
      <c r="DM623" s="26"/>
      <c r="DN623" s="26"/>
      <c r="DO623" s="26"/>
      <c r="DP623" s="26"/>
      <c r="DQ623" s="26"/>
      <c r="DR623" s="26"/>
      <c r="DS623" s="26"/>
      <c r="DT623" s="26"/>
      <c r="DU623" s="26"/>
      <c r="DV623" s="26"/>
      <c r="DW623" s="26"/>
      <c r="DX623" s="26"/>
      <c r="DY623" s="26"/>
      <c r="DZ623" s="26"/>
      <c r="EA623" s="26"/>
      <c r="EB623" s="26"/>
      <c r="EC623" s="26"/>
      <c r="ED623" s="26"/>
      <c r="EE623" s="26"/>
      <c r="EF623" s="26"/>
      <c r="EG623" s="26"/>
      <c r="EH623" s="26"/>
      <c r="EI623" s="26"/>
      <c r="EJ623" s="26"/>
      <c r="EK623" s="26"/>
      <c r="EL623" s="26"/>
      <c r="EM623" s="26"/>
      <c r="EN623" s="26"/>
      <c r="EO623" s="26"/>
      <c r="EP623" s="26"/>
      <c r="EQ623" s="26"/>
      <c r="ER623" s="26"/>
      <c r="ES623" s="26"/>
      <c r="ET623" s="26"/>
      <c r="EU623" s="26"/>
      <c r="EV623" s="26"/>
      <c r="EW623" s="26"/>
      <c r="EX623" s="26"/>
      <c r="EY623" s="26"/>
      <c r="EZ623" s="26"/>
      <c r="FA623" s="26"/>
      <c r="FB623" s="26"/>
      <c r="FC623" s="26"/>
      <c r="FD623" s="26"/>
      <c r="FE623" s="26"/>
      <c r="FF623" s="26"/>
      <c r="FG623" s="26"/>
      <c r="FH623" s="26"/>
      <c r="FI623" s="26"/>
      <c r="FJ623" s="26"/>
      <c r="FK623" s="26"/>
      <c r="FL623" s="26"/>
      <c r="FM623" s="26"/>
      <c r="FN623" s="26"/>
      <c r="FO623" s="26"/>
      <c r="FP623" s="26"/>
      <c r="FQ623" s="26"/>
      <c r="FR623" s="26"/>
      <c r="FS623" s="26"/>
      <c r="FT623" s="26"/>
      <c r="FU623" s="26"/>
      <c r="FV623" s="26"/>
      <c r="FW623" s="26"/>
      <c r="FX623" s="26"/>
      <c r="FY623" s="26"/>
      <c r="FZ623" s="26"/>
      <c r="GA623" s="26"/>
      <c r="GB623" s="26"/>
      <c r="GC623" s="26"/>
      <c r="GD623" s="26"/>
      <c r="GE623" s="26"/>
      <c r="GF623" s="26"/>
      <c r="GG623" s="26"/>
      <c r="GH623" s="26"/>
      <c r="GI623" s="26"/>
      <c r="GJ623" s="26"/>
      <c r="GK623" s="26"/>
      <c r="GL623" s="26"/>
      <c r="GM623" s="26"/>
      <c r="GN623" s="26"/>
      <c r="GO623" s="26"/>
      <c r="GP623" s="26"/>
      <c r="GQ623" s="26"/>
      <c r="GR623" s="26"/>
      <c r="GS623" s="26"/>
      <c r="GT623" s="26"/>
      <c r="GU623" s="26"/>
      <c r="GV623" s="26"/>
      <c r="GW623" s="26"/>
      <c r="GX623" s="26"/>
      <c r="GY623" s="26"/>
      <c r="GZ623" s="26"/>
      <c r="HA623" s="26"/>
      <c r="HB623" s="26"/>
      <c r="HC623" s="26"/>
      <c r="HD623" s="26"/>
      <c r="HE623" s="26"/>
      <c r="HF623" s="26"/>
      <c r="HG623" s="26"/>
      <c r="HH623" s="26"/>
      <c r="HI623" s="26"/>
      <c r="HJ623" s="26"/>
      <c r="HK623" s="26"/>
      <c r="HL623" s="26"/>
      <c r="HM623" s="26"/>
      <c r="HN623" s="26"/>
      <c r="HO623" s="26"/>
      <c r="HP623" s="26"/>
      <c r="HQ623" s="26"/>
      <c r="HR623" s="26"/>
      <c r="HS623" s="26"/>
      <c r="HT623" s="26"/>
      <c r="HU623" s="26"/>
      <c r="HV623" s="26"/>
      <c r="HW623" s="26"/>
      <c r="HX623" s="26"/>
      <c r="HY623" s="26"/>
      <c r="HZ623" s="26"/>
      <c r="IA623" s="26"/>
      <c r="IB623" s="26"/>
      <c r="IC623" s="26"/>
      <c r="ID623" s="26"/>
      <c r="IE623" s="26"/>
      <c r="IF623" s="26"/>
      <c r="IG623" s="26"/>
      <c r="IH623" s="26"/>
      <c r="II623" s="26"/>
      <c r="IJ623" s="26"/>
      <c r="IK623" s="26"/>
      <c r="IL623" s="26"/>
      <c r="IM623" s="26"/>
      <c r="IN623" s="26"/>
      <c r="IO623" s="26"/>
      <c r="IP623" s="26"/>
      <c r="IQ623" s="26"/>
      <c r="IR623" s="26"/>
      <c r="IS623" s="26"/>
      <c r="IT623" s="26"/>
      <c r="IU623" s="26"/>
      <c r="IV623" s="26"/>
    </row>
    <row r="624" spans="1:256" ht="12.75" customHeight="1" x14ac:dyDescent="0.25">
      <c r="A624" s="26"/>
      <c r="B624" s="26"/>
      <c r="C624" s="296"/>
      <c r="D624" s="363"/>
      <c r="E624" s="364"/>
      <c r="F624" s="364"/>
      <c r="G624" s="364"/>
      <c r="H624" s="364"/>
      <c r="I624" s="364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6"/>
      <c r="AB624" s="26"/>
      <c r="AC624" s="26"/>
      <c r="AD624" s="26"/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6"/>
      <c r="AP624" s="26"/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  <c r="BA624" s="26"/>
      <c r="BB624" s="26"/>
      <c r="BC624" s="26"/>
      <c r="BD624" s="26"/>
      <c r="BE624" s="26"/>
      <c r="BF624" s="26"/>
      <c r="BG624" s="26"/>
      <c r="BH624" s="26"/>
      <c r="BI624" s="26"/>
      <c r="BJ624" s="26"/>
      <c r="BK624" s="26"/>
      <c r="BL624" s="26"/>
      <c r="BM624" s="26"/>
      <c r="BN624" s="26"/>
      <c r="BO624" s="26"/>
      <c r="BP624" s="26"/>
      <c r="BQ624" s="26"/>
      <c r="BR624" s="26"/>
      <c r="BS624" s="26"/>
      <c r="BT624" s="26"/>
      <c r="BU624" s="26"/>
      <c r="BV624" s="26"/>
      <c r="BW624" s="26"/>
      <c r="BX624" s="26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26"/>
      <c r="CP624" s="26"/>
      <c r="CQ624" s="26"/>
      <c r="CR624" s="26"/>
      <c r="CS624" s="26"/>
      <c r="CT624" s="26"/>
      <c r="CU624" s="26"/>
      <c r="CV624" s="26"/>
      <c r="CW624" s="26"/>
      <c r="CX624" s="26"/>
      <c r="CY624" s="26"/>
      <c r="CZ624" s="26"/>
      <c r="DA624" s="26"/>
      <c r="DB624" s="26"/>
      <c r="DC624" s="26"/>
      <c r="DD624" s="26"/>
      <c r="DE624" s="26"/>
      <c r="DF624" s="26"/>
      <c r="DG624" s="26"/>
      <c r="DH624" s="26"/>
      <c r="DI624" s="26"/>
      <c r="DJ624" s="26"/>
      <c r="DK624" s="26"/>
      <c r="DL624" s="26"/>
      <c r="DM624" s="26"/>
      <c r="DN624" s="26"/>
      <c r="DO624" s="26"/>
      <c r="DP624" s="26"/>
      <c r="DQ624" s="26"/>
      <c r="DR624" s="26"/>
      <c r="DS624" s="26"/>
      <c r="DT624" s="26"/>
      <c r="DU624" s="26"/>
      <c r="DV624" s="26"/>
      <c r="DW624" s="26"/>
      <c r="DX624" s="26"/>
      <c r="DY624" s="26"/>
      <c r="DZ624" s="26"/>
      <c r="EA624" s="26"/>
      <c r="EB624" s="26"/>
      <c r="EC624" s="26"/>
      <c r="ED624" s="26"/>
      <c r="EE624" s="26"/>
      <c r="EF624" s="26"/>
      <c r="EG624" s="26"/>
      <c r="EH624" s="26"/>
      <c r="EI624" s="26"/>
      <c r="EJ624" s="26"/>
      <c r="EK624" s="26"/>
      <c r="EL624" s="26"/>
      <c r="EM624" s="26"/>
      <c r="EN624" s="26"/>
      <c r="EO624" s="26"/>
      <c r="EP624" s="26"/>
      <c r="EQ624" s="26"/>
      <c r="ER624" s="26"/>
      <c r="ES624" s="26"/>
      <c r="ET624" s="26"/>
      <c r="EU624" s="26"/>
      <c r="EV624" s="26"/>
      <c r="EW624" s="26"/>
      <c r="EX624" s="26"/>
      <c r="EY624" s="26"/>
      <c r="EZ624" s="26"/>
      <c r="FA624" s="26"/>
      <c r="FB624" s="26"/>
      <c r="FC624" s="26"/>
      <c r="FD624" s="26"/>
      <c r="FE624" s="26"/>
      <c r="FF624" s="26"/>
      <c r="FG624" s="26"/>
      <c r="FH624" s="26"/>
      <c r="FI624" s="26"/>
      <c r="FJ624" s="26"/>
      <c r="FK624" s="26"/>
      <c r="FL624" s="26"/>
      <c r="FM624" s="26"/>
      <c r="FN624" s="26"/>
      <c r="FO624" s="26"/>
      <c r="FP624" s="26"/>
      <c r="FQ624" s="26"/>
      <c r="FR624" s="26"/>
      <c r="FS624" s="26"/>
      <c r="FT624" s="26"/>
      <c r="FU624" s="26"/>
      <c r="FV624" s="26"/>
      <c r="FW624" s="26"/>
      <c r="FX624" s="26"/>
      <c r="FY624" s="26"/>
      <c r="FZ624" s="26"/>
      <c r="GA624" s="26"/>
      <c r="GB624" s="26"/>
      <c r="GC624" s="26"/>
      <c r="GD624" s="26"/>
      <c r="GE624" s="26"/>
      <c r="GF624" s="26"/>
      <c r="GG624" s="26"/>
      <c r="GH624" s="26"/>
      <c r="GI624" s="26"/>
      <c r="GJ624" s="26"/>
      <c r="GK624" s="26"/>
      <c r="GL624" s="26"/>
      <c r="GM624" s="26"/>
      <c r="GN624" s="26"/>
      <c r="GO624" s="26"/>
      <c r="GP624" s="26"/>
      <c r="GQ624" s="26"/>
      <c r="GR624" s="26"/>
      <c r="GS624" s="26"/>
      <c r="GT624" s="26"/>
      <c r="GU624" s="26"/>
      <c r="GV624" s="26"/>
      <c r="GW624" s="26"/>
      <c r="GX624" s="26"/>
      <c r="GY624" s="26"/>
      <c r="GZ624" s="26"/>
      <c r="HA624" s="26"/>
      <c r="HB624" s="26"/>
      <c r="HC624" s="26"/>
      <c r="HD624" s="26"/>
      <c r="HE624" s="26"/>
      <c r="HF624" s="26"/>
      <c r="HG624" s="26"/>
      <c r="HH624" s="26"/>
      <c r="HI624" s="26"/>
      <c r="HJ624" s="26"/>
      <c r="HK624" s="26"/>
      <c r="HL624" s="26"/>
      <c r="HM624" s="26"/>
      <c r="HN624" s="26"/>
      <c r="HO624" s="26"/>
      <c r="HP624" s="26"/>
      <c r="HQ624" s="26"/>
      <c r="HR624" s="26"/>
      <c r="HS624" s="26"/>
      <c r="HT624" s="26"/>
      <c r="HU624" s="26"/>
      <c r="HV624" s="26"/>
      <c r="HW624" s="26"/>
      <c r="HX624" s="26"/>
      <c r="HY624" s="26"/>
      <c r="HZ624" s="26"/>
      <c r="IA624" s="26"/>
      <c r="IB624" s="26"/>
      <c r="IC624" s="26"/>
      <c r="ID624" s="26"/>
      <c r="IE624" s="26"/>
      <c r="IF624" s="26"/>
      <c r="IG624" s="26"/>
      <c r="IH624" s="26"/>
      <c r="II624" s="26"/>
      <c r="IJ624" s="26"/>
      <c r="IK624" s="26"/>
      <c r="IL624" s="26"/>
      <c r="IM624" s="26"/>
      <c r="IN624" s="26"/>
      <c r="IO624" s="26"/>
      <c r="IP624" s="26"/>
      <c r="IQ624" s="26"/>
      <c r="IR624" s="26"/>
      <c r="IS624" s="26"/>
      <c r="IT624" s="26"/>
      <c r="IU624" s="26"/>
      <c r="IV624" s="26"/>
    </row>
    <row r="625" spans="1:256" ht="12.75" customHeight="1" x14ac:dyDescent="0.25">
      <c r="A625" s="26"/>
      <c r="B625" s="26"/>
      <c r="C625" s="296"/>
      <c r="D625" s="363"/>
      <c r="E625" s="364"/>
      <c r="F625" s="364"/>
      <c r="G625" s="364"/>
      <c r="H625" s="364"/>
      <c r="I625" s="364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6"/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26"/>
      <c r="BC625" s="26"/>
      <c r="BD625" s="26"/>
      <c r="BE625" s="26"/>
      <c r="BF625" s="26"/>
      <c r="BG625" s="26"/>
      <c r="BH625" s="26"/>
      <c r="BI625" s="26"/>
      <c r="BJ625" s="26"/>
      <c r="BK625" s="26"/>
      <c r="BL625" s="26"/>
      <c r="BM625" s="26"/>
      <c r="BN625" s="26"/>
      <c r="BO625" s="26"/>
      <c r="BP625" s="26"/>
      <c r="BQ625" s="26"/>
      <c r="BR625" s="26"/>
      <c r="BS625" s="26"/>
      <c r="BT625" s="26"/>
      <c r="BU625" s="26"/>
      <c r="BV625" s="26"/>
      <c r="BW625" s="26"/>
      <c r="BX625" s="26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26"/>
      <c r="CP625" s="26"/>
      <c r="CQ625" s="26"/>
      <c r="CR625" s="26"/>
      <c r="CS625" s="26"/>
      <c r="CT625" s="26"/>
      <c r="CU625" s="26"/>
      <c r="CV625" s="26"/>
      <c r="CW625" s="26"/>
      <c r="CX625" s="26"/>
      <c r="CY625" s="26"/>
      <c r="CZ625" s="26"/>
      <c r="DA625" s="26"/>
      <c r="DB625" s="26"/>
      <c r="DC625" s="26"/>
      <c r="DD625" s="26"/>
      <c r="DE625" s="26"/>
      <c r="DF625" s="26"/>
      <c r="DG625" s="26"/>
      <c r="DH625" s="26"/>
      <c r="DI625" s="26"/>
      <c r="DJ625" s="26"/>
      <c r="DK625" s="26"/>
      <c r="DL625" s="26"/>
      <c r="DM625" s="26"/>
      <c r="DN625" s="26"/>
      <c r="DO625" s="26"/>
      <c r="DP625" s="26"/>
      <c r="DQ625" s="26"/>
      <c r="DR625" s="26"/>
      <c r="DS625" s="26"/>
      <c r="DT625" s="26"/>
      <c r="DU625" s="26"/>
      <c r="DV625" s="26"/>
      <c r="DW625" s="26"/>
      <c r="DX625" s="26"/>
      <c r="DY625" s="26"/>
      <c r="DZ625" s="26"/>
      <c r="EA625" s="26"/>
      <c r="EB625" s="26"/>
      <c r="EC625" s="26"/>
      <c r="ED625" s="26"/>
      <c r="EE625" s="26"/>
      <c r="EF625" s="26"/>
      <c r="EG625" s="26"/>
      <c r="EH625" s="26"/>
      <c r="EI625" s="26"/>
      <c r="EJ625" s="26"/>
      <c r="EK625" s="26"/>
      <c r="EL625" s="26"/>
      <c r="EM625" s="26"/>
      <c r="EN625" s="26"/>
      <c r="EO625" s="26"/>
      <c r="EP625" s="26"/>
      <c r="EQ625" s="26"/>
      <c r="ER625" s="26"/>
      <c r="ES625" s="26"/>
      <c r="ET625" s="26"/>
      <c r="EU625" s="26"/>
      <c r="EV625" s="26"/>
      <c r="EW625" s="26"/>
      <c r="EX625" s="26"/>
      <c r="EY625" s="26"/>
      <c r="EZ625" s="26"/>
      <c r="FA625" s="26"/>
      <c r="FB625" s="26"/>
      <c r="FC625" s="26"/>
      <c r="FD625" s="26"/>
      <c r="FE625" s="26"/>
      <c r="FF625" s="26"/>
      <c r="FG625" s="26"/>
      <c r="FH625" s="26"/>
      <c r="FI625" s="26"/>
      <c r="FJ625" s="26"/>
      <c r="FK625" s="26"/>
      <c r="FL625" s="26"/>
      <c r="FM625" s="26"/>
      <c r="FN625" s="26"/>
      <c r="FO625" s="26"/>
      <c r="FP625" s="26"/>
      <c r="FQ625" s="26"/>
      <c r="FR625" s="26"/>
      <c r="FS625" s="26"/>
      <c r="FT625" s="26"/>
      <c r="FU625" s="26"/>
      <c r="FV625" s="26"/>
      <c r="FW625" s="26"/>
      <c r="FX625" s="26"/>
      <c r="FY625" s="26"/>
      <c r="FZ625" s="26"/>
      <c r="GA625" s="26"/>
      <c r="GB625" s="26"/>
      <c r="GC625" s="26"/>
      <c r="GD625" s="26"/>
      <c r="GE625" s="26"/>
      <c r="GF625" s="26"/>
      <c r="GG625" s="26"/>
      <c r="GH625" s="26"/>
      <c r="GI625" s="26"/>
      <c r="GJ625" s="26"/>
      <c r="GK625" s="26"/>
      <c r="GL625" s="26"/>
      <c r="GM625" s="26"/>
      <c r="GN625" s="26"/>
      <c r="GO625" s="26"/>
      <c r="GP625" s="26"/>
      <c r="GQ625" s="26"/>
      <c r="GR625" s="26"/>
      <c r="GS625" s="26"/>
      <c r="GT625" s="26"/>
      <c r="GU625" s="26"/>
      <c r="GV625" s="26"/>
      <c r="GW625" s="26"/>
      <c r="GX625" s="26"/>
      <c r="GY625" s="26"/>
      <c r="GZ625" s="26"/>
      <c r="HA625" s="26"/>
      <c r="HB625" s="26"/>
      <c r="HC625" s="26"/>
      <c r="HD625" s="26"/>
      <c r="HE625" s="26"/>
      <c r="HF625" s="26"/>
      <c r="HG625" s="26"/>
      <c r="HH625" s="26"/>
      <c r="HI625" s="26"/>
      <c r="HJ625" s="26"/>
      <c r="HK625" s="26"/>
      <c r="HL625" s="26"/>
      <c r="HM625" s="26"/>
      <c r="HN625" s="26"/>
      <c r="HO625" s="26"/>
      <c r="HP625" s="26"/>
      <c r="HQ625" s="26"/>
      <c r="HR625" s="26"/>
      <c r="HS625" s="26"/>
      <c r="HT625" s="26"/>
      <c r="HU625" s="26"/>
      <c r="HV625" s="26"/>
      <c r="HW625" s="26"/>
      <c r="HX625" s="26"/>
      <c r="HY625" s="26"/>
      <c r="HZ625" s="26"/>
      <c r="IA625" s="26"/>
      <c r="IB625" s="26"/>
      <c r="IC625" s="26"/>
      <c r="ID625" s="26"/>
      <c r="IE625" s="26"/>
      <c r="IF625" s="26"/>
      <c r="IG625" s="26"/>
      <c r="IH625" s="26"/>
      <c r="II625" s="26"/>
      <c r="IJ625" s="26"/>
      <c r="IK625" s="26"/>
      <c r="IL625" s="26"/>
      <c r="IM625" s="26"/>
      <c r="IN625" s="26"/>
      <c r="IO625" s="26"/>
      <c r="IP625" s="26"/>
      <c r="IQ625" s="26"/>
      <c r="IR625" s="26"/>
      <c r="IS625" s="26"/>
      <c r="IT625" s="26"/>
      <c r="IU625" s="26"/>
      <c r="IV625" s="26"/>
    </row>
    <row r="626" spans="1:256" ht="12.75" customHeight="1" x14ac:dyDescent="0.25">
      <c r="A626" s="26"/>
      <c r="B626" s="26"/>
      <c r="C626" s="296"/>
      <c r="D626" s="363"/>
      <c r="E626" s="364"/>
      <c r="F626" s="364"/>
      <c r="G626" s="364"/>
      <c r="H626" s="364"/>
      <c r="I626" s="364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6"/>
      <c r="AB626" s="26"/>
      <c r="AC626" s="26"/>
      <c r="AD626" s="26"/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6"/>
      <c r="AP626" s="26"/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  <c r="BA626" s="26"/>
      <c r="BB626" s="26"/>
      <c r="BC626" s="26"/>
      <c r="BD626" s="26"/>
      <c r="BE626" s="26"/>
      <c r="BF626" s="26"/>
      <c r="BG626" s="26"/>
      <c r="BH626" s="26"/>
      <c r="BI626" s="26"/>
      <c r="BJ626" s="26"/>
      <c r="BK626" s="26"/>
      <c r="BL626" s="26"/>
      <c r="BM626" s="26"/>
      <c r="BN626" s="26"/>
      <c r="BO626" s="26"/>
      <c r="BP626" s="26"/>
      <c r="BQ626" s="26"/>
      <c r="BR626" s="26"/>
      <c r="BS626" s="26"/>
      <c r="BT626" s="26"/>
      <c r="BU626" s="26"/>
      <c r="BV626" s="26"/>
      <c r="BW626" s="26"/>
      <c r="BX626" s="26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26"/>
      <c r="CP626" s="26"/>
      <c r="CQ626" s="26"/>
      <c r="CR626" s="26"/>
      <c r="CS626" s="26"/>
      <c r="CT626" s="26"/>
      <c r="CU626" s="26"/>
      <c r="CV626" s="26"/>
      <c r="CW626" s="26"/>
      <c r="CX626" s="26"/>
      <c r="CY626" s="26"/>
      <c r="CZ626" s="26"/>
      <c r="DA626" s="26"/>
      <c r="DB626" s="26"/>
      <c r="DC626" s="26"/>
      <c r="DD626" s="26"/>
      <c r="DE626" s="26"/>
      <c r="DF626" s="26"/>
      <c r="DG626" s="26"/>
      <c r="DH626" s="26"/>
      <c r="DI626" s="26"/>
      <c r="DJ626" s="26"/>
      <c r="DK626" s="26"/>
      <c r="DL626" s="26"/>
      <c r="DM626" s="26"/>
      <c r="DN626" s="26"/>
      <c r="DO626" s="26"/>
      <c r="DP626" s="26"/>
      <c r="DQ626" s="26"/>
      <c r="DR626" s="26"/>
      <c r="DS626" s="26"/>
      <c r="DT626" s="26"/>
      <c r="DU626" s="26"/>
      <c r="DV626" s="26"/>
      <c r="DW626" s="26"/>
      <c r="DX626" s="26"/>
      <c r="DY626" s="26"/>
      <c r="DZ626" s="26"/>
      <c r="EA626" s="26"/>
      <c r="EB626" s="26"/>
      <c r="EC626" s="26"/>
      <c r="ED626" s="26"/>
      <c r="EE626" s="26"/>
      <c r="EF626" s="26"/>
      <c r="EG626" s="26"/>
      <c r="EH626" s="26"/>
      <c r="EI626" s="26"/>
      <c r="EJ626" s="26"/>
      <c r="EK626" s="26"/>
      <c r="EL626" s="26"/>
      <c r="EM626" s="26"/>
      <c r="EN626" s="26"/>
      <c r="EO626" s="26"/>
      <c r="EP626" s="26"/>
      <c r="EQ626" s="26"/>
      <c r="ER626" s="26"/>
      <c r="ES626" s="26"/>
      <c r="ET626" s="26"/>
      <c r="EU626" s="26"/>
      <c r="EV626" s="26"/>
      <c r="EW626" s="26"/>
      <c r="EX626" s="26"/>
      <c r="EY626" s="26"/>
      <c r="EZ626" s="26"/>
      <c r="FA626" s="26"/>
      <c r="FB626" s="26"/>
      <c r="FC626" s="26"/>
      <c r="FD626" s="26"/>
      <c r="FE626" s="26"/>
      <c r="FF626" s="26"/>
      <c r="FG626" s="26"/>
      <c r="FH626" s="26"/>
      <c r="FI626" s="26"/>
      <c r="FJ626" s="26"/>
      <c r="FK626" s="26"/>
      <c r="FL626" s="26"/>
      <c r="FM626" s="26"/>
      <c r="FN626" s="26"/>
      <c r="FO626" s="26"/>
      <c r="FP626" s="26"/>
      <c r="FQ626" s="26"/>
      <c r="FR626" s="26"/>
      <c r="FS626" s="26"/>
      <c r="FT626" s="26"/>
      <c r="FU626" s="26"/>
      <c r="FV626" s="26"/>
      <c r="FW626" s="26"/>
      <c r="FX626" s="26"/>
      <c r="FY626" s="26"/>
      <c r="FZ626" s="26"/>
      <c r="GA626" s="26"/>
      <c r="GB626" s="26"/>
      <c r="GC626" s="26"/>
      <c r="GD626" s="26"/>
      <c r="GE626" s="26"/>
      <c r="GF626" s="26"/>
      <c r="GG626" s="26"/>
      <c r="GH626" s="26"/>
      <c r="GI626" s="26"/>
      <c r="GJ626" s="26"/>
      <c r="GK626" s="26"/>
      <c r="GL626" s="26"/>
      <c r="GM626" s="26"/>
      <c r="GN626" s="26"/>
      <c r="GO626" s="26"/>
      <c r="GP626" s="26"/>
      <c r="GQ626" s="26"/>
      <c r="GR626" s="26"/>
      <c r="GS626" s="26"/>
      <c r="GT626" s="26"/>
      <c r="GU626" s="26"/>
      <c r="GV626" s="26"/>
      <c r="GW626" s="26"/>
      <c r="GX626" s="26"/>
      <c r="GY626" s="26"/>
      <c r="GZ626" s="26"/>
      <c r="HA626" s="26"/>
      <c r="HB626" s="26"/>
      <c r="HC626" s="26"/>
      <c r="HD626" s="26"/>
      <c r="HE626" s="26"/>
      <c r="HF626" s="26"/>
      <c r="HG626" s="26"/>
      <c r="HH626" s="26"/>
      <c r="HI626" s="26"/>
      <c r="HJ626" s="26"/>
      <c r="HK626" s="26"/>
      <c r="HL626" s="26"/>
      <c r="HM626" s="26"/>
      <c r="HN626" s="26"/>
      <c r="HO626" s="26"/>
      <c r="HP626" s="26"/>
      <c r="HQ626" s="26"/>
      <c r="HR626" s="26"/>
      <c r="HS626" s="26"/>
      <c r="HT626" s="26"/>
      <c r="HU626" s="26"/>
      <c r="HV626" s="26"/>
      <c r="HW626" s="26"/>
      <c r="HX626" s="26"/>
      <c r="HY626" s="26"/>
      <c r="HZ626" s="26"/>
      <c r="IA626" s="26"/>
      <c r="IB626" s="26"/>
      <c r="IC626" s="26"/>
      <c r="ID626" s="26"/>
      <c r="IE626" s="26"/>
      <c r="IF626" s="26"/>
      <c r="IG626" s="26"/>
      <c r="IH626" s="26"/>
      <c r="II626" s="26"/>
      <c r="IJ626" s="26"/>
      <c r="IK626" s="26"/>
      <c r="IL626" s="26"/>
      <c r="IM626" s="26"/>
      <c r="IN626" s="26"/>
      <c r="IO626" s="26"/>
      <c r="IP626" s="26"/>
      <c r="IQ626" s="26"/>
      <c r="IR626" s="26"/>
      <c r="IS626" s="26"/>
      <c r="IT626" s="26"/>
      <c r="IU626" s="26"/>
      <c r="IV626" s="26"/>
    </row>
    <row r="627" spans="1:256" ht="12.75" customHeight="1" x14ac:dyDescent="0.25">
      <c r="A627" s="26"/>
      <c r="B627" s="26"/>
      <c r="C627" s="296"/>
      <c r="D627" s="363"/>
      <c r="E627" s="364"/>
      <c r="F627" s="364"/>
      <c r="G627" s="364"/>
      <c r="H627" s="364"/>
      <c r="I627" s="364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6"/>
      <c r="AB627" s="26"/>
      <c r="AC627" s="26"/>
      <c r="AD627" s="26"/>
      <c r="AE627" s="26"/>
      <c r="AF627" s="26"/>
      <c r="AG627" s="26"/>
      <c r="AH627" s="26"/>
      <c r="AI627" s="26"/>
      <c r="AJ627" s="26"/>
      <c r="AK627" s="26"/>
      <c r="AL627" s="26"/>
      <c r="AM627" s="26"/>
      <c r="AN627" s="26"/>
      <c r="AO627" s="26"/>
      <c r="AP627" s="26"/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  <c r="BA627" s="26"/>
      <c r="BB627" s="26"/>
      <c r="BC627" s="26"/>
      <c r="BD627" s="26"/>
      <c r="BE627" s="26"/>
      <c r="BF627" s="26"/>
      <c r="BG627" s="26"/>
      <c r="BH627" s="26"/>
      <c r="BI627" s="26"/>
      <c r="BJ627" s="26"/>
      <c r="BK627" s="26"/>
      <c r="BL627" s="26"/>
      <c r="BM627" s="26"/>
      <c r="BN627" s="26"/>
      <c r="BO627" s="26"/>
      <c r="BP627" s="26"/>
      <c r="BQ627" s="26"/>
      <c r="BR627" s="26"/>
      <c r="BS627" s="26"/>
      <c r="BT627" s="26"/>
      <c r="BU627" s="26"/>
      <c r="BV627" s="26"/>
      <c r="BW627" s="26"/>
      <c r="BX627" s="26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26"/>
      <c r="CP627" s="26"/>
      <c r="CQ627" s="26"/>
      <c r="CR627" s="26"/>
      <c r="CS627" s="26"/>
      <c r="CT627" s="26"/>
      <c r="CU627" s="26"/>
      <c r="CV627" s="26"/>
      <c r="CW627" s="26"/>
      <c r="CX627" s="26"/>
      <c r="CY627" s="26"/>
      <c r="CZ627" s="26"/>
      <c r="DA627" s="26"/>
      <c r="DB627" s="26"/>
      <c r="DC627" s="26"/>
      <c r="DD627" s="26"/>
      <c r="DE627" s="26"/>
      <c r="DF627" s="26"/>
      <c r="DG627" s="26"/>
      <c r="DH627" s="26"/>
      <c r="DI627" s="26"/>
      <c r="DJ627" s="26"/>
      <c r="DK627" s="26"/>
      <c r="DL627" s="26"/>
      <c r="DM627" s="26"/>
      <c r="DN627" s="26"/>
      <c r="DO627" s="26"/>
      <c r="DP627" s="26"/>
      <c r="DQ627" s="26"/>
      <c r="DR627" s="26"/>
      <c r="DS627" s="26"/>
      <c r="DT627" s="26"/>
      <c r="DU627" s="26"/>
      <c r="DV627" s="26"/>
      <c r="DW627" s="26"/>
      <c r="DX627" s="26"/>
      <c r="DY627" s="26"/>
      <c r="DZ627" s="26"/>
      <c r="EA627" s="26"/>
      <c r="EB627" s="26"/>
      <c r="EC627" s="26"/>
      <c r="ED627" s="26"/>
      <c r="EE627" s="26"/>
      <c r="EF627" s="26"/>
      <c r="EG627" s="26"/>
      <c r="EH627" s="26"/>
      <c r="EI627" s="26"/>
      <c r="EJ627" s="26"/>
      <c r="EK627" s="26"/>
      <c r="EL627" s="26"/>
      <c r="EM627" s="26"/>
      <c r="EN627" s="26"/>
      <c r="EO627" s="26"/>
      <c r="EP627" s="26"/>
      <c r="EQ627" s="26"/>
      <c r="ER627" s="26"/>
      <c r="ES627" s="26"/>
      <c r="ET627" s="26"/>
      <c r="EU627" s="26"/>
      <c r="EV627" s="26"/>
      <c r="EW627" s="26"/>
      <c r="EX627" s="26"/>
      <c r="EY627" s="26"/>
      <c r="EZ627" s="26"/>
      <c r="FA627" s="26"/>
      <c r="FB627" s="26"/>
      <c r="FC627" s="26"/>
      <c r="FD627" s="26"/>
      <c r="FE627" s="26"/>
      <c r="FF627" s="26"/>
      <c r="FG627" s="26"/>
      <c r="FH627" s="26"/>
      <c r="FI627" s="26"/>
      <c r="FJ627" s="26"/>
      <c r="FK627" s="26"/>
      <c r="FL627" s="26"/>
      <c r="FM627" s="26"/>
      <c r="FN627" s="26"/>
      <c r="FO627" s="26"/>
      <c r="FP627" s="26"/>
      <c r="FQ627" s="26"/>
      <c r="FR627" s="26"/>
      <c r="FS627" s="26"/>
      <c r="FT627" s="26"/>
      <c r="FU627" s="26"/>
      <c r="FV627" s="26"/>
      <c r="FW627" s="26"/>
      <c r="FX627" s="26"/>
      <c r="FY627" s="26"/>
      <c r="FZ627" s="26"/>
      <c r="GA627" s="26"/>
      <c r="GB627" s="26"/>
      <c r="GC627" s="26"/>
      <c r="GD627" s="26"/>
      <c r="GE627" s="26"/>
      <c r="GF627" s="26"/>
      <c r="GG627" s="26"/>
      <c r="GH627" s="26"/>
      <c r="GI627" s="26"/>
      <c r="GJ627" s="26"/>
      <c r="GK627" s="26"/>
      <c r="GL627" s="26"/>
      <c r="GM627" s="26"/>
      <c r="GN627" s="26"/>
      <c r="GO627" s="26"/>
      <c r="GP627" s="26"/>
      <c r="GQ627" s="26"/>
      <c r="GR627" s="26"/>
      <c r="GS627" s="26"/>
      <c r="GT627" s="26"/>
      <c r="GU627" s="26"/>
      <c r="GV627" s="26"/>
      <c r="GW627" s="26"/>
      <c r="GX627" s="26"/>
      <c r="GY627" s="26"/>
      <c r="GZ627" s="26"/>
      <c r="HA627" s="26"/>
      <c r="HB627" s="26"/>
      <c r="HC627" s="26"/>
      <c r="HD627" s="26"/>
      <c r="HE627" s="26"/>
      <c r="HF627" s="26"/>
      <c r="HG627" s="26"/>
      <c r="HH627" s="26"/>
      <c r="HI627" s="26"/>
      <c r="HJ627" s="26"/>
      <c r="HK627" s="26"/>
      <c r="HL627" s="26"/>
      <c r="HM627" s="26"/>
      <c r="HN627" s="26"/>
      <c r="HO627" s="26"/>
      <c r="HP627" s="26"/>
      <c r="HQ627" s="26"/>
      <c r="HR627" s="26"/>
      <c r="HS627" s="26"/>
      <c r="HT627" s="26"/>
      <c r="HU627" s="26"/>
      <c r="HV627" s="26"/>
      <c r="HW627" s="26"/>
      <c r="HX627" s="26"/>
      <c r="HY627" s="26"/>
      <c r="HZ627" s="26"/>
      <c r="IA627" s="26"/>
      <c r="IB627" s="26"/>
      <c r="IC627" s="26"/>
      <c r="ID627" s="26"/>
      <c r="IE627" s="26"/>
      <c r="IF627" s="26"/>
      <c r="IG627" s="26"/>
      <c r="IH627" s="26"/>
      <c r="II627" s="26"/>
      <c r="IJ627" s="26"/>
      <c r="IK627" s="26"/>
      <c r="IL627" s="26"/>
      <c r="IM627" s="26"/>
      <c r="IN627" s="26"/>
      <c r="IO627" s="26"/>
      <c r="IP627" s="26"/>
      <c r="IQ627" s="26"/>
      <c r="IR627" s="26"/>
      <c r="IS627" s="26"/>
      <c r="IT627" s="26"/>
      <c r="IU627" s="26"/>
      <c r="IV627" s="26"/>
    </row>
    <row r="628" spans="1:256" ht="12.75" customHeight="1" x14ac:dyDescent="0.25">
      <c r="A628" s="26"/>
      <c r="B628" s="26"/>
      <c r="C628" s="296"/>
      <c r="D628" s="363"/>
      <c r="E628" s="364"/>
      <c r="F628" s="364"/>
      <c r="G628" s="364"/>
      <c r="H628" s="364"/>
      <c r="I628" s="364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6"/>
      <c r="AB628" s="26"/>
      <c r="AC628" s="26"/>
      <c r="AD628" s="26"/>
      <c r="AE628" s="26"/>
      <c r="AF628" s="26"/>
      <c r="AG628" s="26"/>
      <c r="AH628" s="26"/>
      <c r="AI628" s="26"/>
      <c r="AJ628" s="26"/>
      <c r="AK628" s="26"/>
      <c r="AL628" s="26"/>
      <c r="AM628" s="26"/>
      <c r="AN628" s="26"/>
      <c r="AO628" s="26"/>
      <c r="AP628" s="26"/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  <c r="BA628" s="26"/>
      <c r="BB628" s="26"/>
      <c r="BC628" s="26"/>
      <c r="BD628" s="26"/>
      <c r="BE628" s="26"/>
      <c r="BF628" s="26"/>
      <c r="BG628" s="26"/>
      <c r="BH628" s="26"/>
      <c r="BI628" s="26"/>
      <c r="BJ628" s="26"/>
      <c r="BK628" s="26"/>
      <c r="BL628" s="26"/>
      <c r="BM628" s="26"/>
      <c r="BN628" s="26"/>
      <c r="BO628" s="26"/>
      <c r="BP628" s="26"/>
      <c r="BQ628" s="26"/>
      <c r="BR628" s="26"/>
      <c r="BS628" s="26"/>
      <c r="BT628" s="26"/>
      <c r="BU628" s="26"/>
      <c r="BV628" s="26"/>
      <c r="BW628" s="26"/>
      <c r="BX628" s="26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26"/>
      <c r="CP628" s="26"/>
      <c r="CQ628" s="26"/>
      <c r="CR628" s="26"/>
      <c r="CS628" s="26"/>
      <c r="CT628" s="26"/>
      <c r="CU628" s="26"/>
      <c r="CV628" s="26"/>
      <c r="CW628" s="26"/>
      <c r="CX628" s="26"/>
      <c r="CY628" s="26"/>
      <c r="CZ628" s="26"/>
      <c r="DA628" s="26"/>
      <c r="DB628" s="26"/>
      <c r="DC628" s="26"/>
      <c r="DD628" s="26"/>
      <c r="DE628" s="26"/>
      <c r="DF628" s="26"/>
      <c r="DG628" s="26"/>
      <c r="DH628" s="26"/>
      <c r="DI628" s="26"/>
      <c r="DJ628" s="26"/>
      <c r="DK628" s="26"/>
      <c r="DL628" s="26"/>
      <c r="DM628" s="26"/>
      <c r="DN628" s="26"/>
      <c r="DO628" s="26"/>
      <c r="DP628" s="26"/>
      <c r="DQ628" s="26"/>
      <c r="DR628" s="26"/>
      <c r="DS628" s="26"/>
      <c r="DT628" s="26"/>
      <c r="DU628" s="26"/>
      <c r="DV628" s="26"/>
      <c r="DW628" s="26"/>
      <c r="DX628" s="26"/>
      <c r="DY628" s="26"/>
      <c r="DZ628" s="26"/>
      <c r="EA628" s="26"/>
      <c r="EB628" s="26"/>
      <c r="EC628" s="26"/>
      <c r="ED628" s="26"/>
      <c r="EE628" s="26"/>
      <c r="EF628" s="26"/>
      <c r="EG628" s="26"/>
      <c r="EH628" s="26"/>
      <c r="EI628" s="26"/>
      <c r="EJ628" s="26"/>
      <c r="EK628" s="26"/>
      <c r="EL628" s="26"/>
      <c r="EM628" s="26"/>
      <c r="EN628" s="26"/>
      <c r="EO628" s="26"/>
      <c r="EP628" s="26"/>
      <c r="EQ628" s="26"/>
      <c r="ER628" s="26"/>
      <c r="ES628" s="26"/>
      <c r="ET628" s="26"/>
      <c r="EU628" s="26"/>
      <c r="EV628" s="26"/>
      <c r="EW628" s="26"/>
      <c r="EX628" s="26"/>
      <c r="EY628" s="26"/>
      <c r="EZ628" s="26"/>
      <c r="FA628" s="26"/>
      <c r="FB628" s="26"/>
      <c r="FC628" s="26"/>
      <c r="FD628" s="26"/>
      <c r="FE628" s="26"/>
      <c r="FF628" s="26"/>
      <c r="FG628" s="26"/>
      <c r="FH628" s="26"/>
      <c r="FI628" s="26"/>
      <c r="FJ628" s="26"/>
      <c r="FK628" s="26"/>
      <c r="FL628" s="26"/>
      <c r="FM628" s="26"/>
      <c r="FN628" s="26"/>
      <c r="FO628" s="26"/>
      <c r="FP628" s="26"/>
      <c r="FQ628" s="26"/>
      <c r="FR628" s="26"/>
      <c r="FS628" s="26"/>
      <c r="FT628" s="26"/>
      <c r="FU628" s="26"/>
      <c r="FV628" s="26"/>
      <c r="FW628" s="26"/>
      <c r="FX628" s="26"/>
      <c r="FY628" s="26"/>
      <c r="FZ628" s="26"/>
      <c r="GA628" s="26"/>
      <c r="GB628" s="26"/>
      <c r="GC628" s="26"/>
      <c r="GD628" s="26"/>
      <c r="GE628" s="26"/>
      <c r="GF628" s="26"/>
      <c r="GG628" s="26"/>
      <c r="GH628" s="26"/>
      <c r="GI628" s="26"/>
      <c r="GJ628" s="26"/>
      <c r="GK628" s="26"/>
      <c r="GL628" s="26"/>
      <c r="GM628" s="26"/>
      <c r="GN628" s="26"/>
      <c r="GO628" s="26"/>
      <c r="GP628" s="26"/>
      <c r="GQ628" s="26"/>
      <c r="GR628" s="26"/>
      <c r="GS628" s="26"/>
      <c r="GT628" s="26"/>
      <c r="GU628" s="26"/>
      <c r="GV628" s="26"/>
      <c r="GW628" s="26"/>
      <c r="GX628" s="26"/>
      <c r="GY628" s="26"/>
      <c r="GZ628" s="26"/>
      <c r="HA628" s="26"/>
      <c r="HB628" s="26"/>
      <c r="HC628" s="26"/>
      <c r="HD628" s="26"/>
      <c r="HE628" s="26"/>
      <c r="HF628" s="26"/>
      <c r="HG628" s="26"/>
      <c r="HH628" s="26"/>
      <c r="HI628" s="26"/>
      <c r="HJ628" s="26"/>
      <c r="HK628" s="26"/>
      <c r="HL628" s="26"/>
      <c r="HM628" s="26"/>
      <c r="HN628" s="26"/>
      <c r="HO628" s="26"/>
      <c r="HP628" s="26"/>
      <c r="HQ628" s="26"/>
      <c r="HR628" s="26"/>
      <c r="HS628" s="26"/>
      <c r="HT628" s="26"/>
      <c r="HU628" s="26"/>
      <c r="HV628" s="26"/>
      <c r="HW628" s="26"/>
      <c r="HX628" s="26"/>
      <c r="HY628" s="26"/>
      <c r="HZ628" s="26"/>
      <c r="IA628" s="26"/>
      <c r="IB628" s="26"/>
      <c r="IC628" s="26"/>
      <c r="ID628" s="26"/>
      <c r="IE628" s="26"/>
      <c r="IF628" s="26"/>
      <c r="IG628" s="26"/>
      <c r="IH628" s="26"/>
      <c r="II628" s="26"/>
      <c r="IJ628" s="26"/>
      <c r="IK628" s="26"/>
      <c r="IL628" s="26"/>
      <c r="IM628" s="26"/>
      <c r="IN628" s="26"/>
      <c r="IO628" s="26"/>
      <c r="IP628" s="26"/>
      <c r="IQ628" s="26"/>
      <c r="IR628" s="26"/>
      <c r="IS628" s="26"/>
      <c r="IT628" s="26"/>
      <c r="IU628" s="26"/>
      <c r="IV628" s="26"/>
    </row>
    <row r="629" spans="1:256" ht="12.75" customHeight="1" x14ac:dyDescent="0.25">
      <c r="A629" s="26"/>
      <c r="B629" s="26"/>
      <c r="C629" s="296"/>
      <c r="D629" s="363"/>
      <c r="E629" s="364"/>
      <c r="F629" s="364"/>
      <c r="G629" s="364"/>
      <c r="H629" s="364"/>
      <c r="I629" s="364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  <c r="AH629" s="26"/>
      <c r="AI629" s="26"/>
      <c r="AJ629" s="26"/>
      <c r="AK629" s="26"/>
      <c r="AL629" s="26"/>
      <c r="AM629" s="26"/>
      <c r="AN629" s="26"/>
      <c r="AO629" s="26"/>
      <c r="AP629" s="26"/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  <c r="BA629" s="26"/>
      <c r="BB629" s="26"/>
      <c r="BC629" s="26"/>
      <c r="BD629" s="26"/>
      <c r="BE629" s="26"/>
      <c r="BF629" s="26"/>
      <c r="BG629" s="26"/>
      <c r="BH629" s="26"/>
      <c r="BI629" s="26"/>
      <c r="BJ629" s="26"/>
      <c r="BK629" s="26"/>
      <c r="BL629" s="26"/>
      <c r="BM629" s="26"/>
      <c r="BN629" s="26"/>
      <c r="BO629" s="26"/>
      <c r="BP629" s="26"/>
      <c r="BQ629" s="26"/>
      <c r="BR629" s="26"/>
      <c r="BS629" s="26"/>
      <c r="BT629" s="26"/>
      <c r="BU629" s="26"/>
      <c r="BV629" s="26"/>
      <c r="BW629" s="26"/>
      <c r="BX629" s="26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26"/>
      <c r="CP629" s="26"/>
      <c r="CQ629" s="26"/>
      <c r="CR629" s="26"/>
      <c r="CS629" s="26"/>
      <c r="CT629" s="26"/>
      <c r="CU629" s="26"/>
      <c r="CV629" s="26"/>
      <c r="CW629" s="26"/>
      <c r="CX629" s="26"/>
      <c r="CY629" s="26"/>
      <c r="CZ629" s="26"/>
      <c r="DA629" s="26"/>
      <c r="DB629" s="26"/>
      <c r="DC629" s="26"/>
      <c r="DD629" s="26"/>
      <c r="DE629" s="26"/>
      <c r="DF629" s="26"/>
      <c r="DG629" s="26"/>
      <c r="DH629" s="26"/>
      <c r="DI629" s="26"/>
      <c r="DJ629" s="26"/>
      <c r="DK629" s="26"/>
      <c r="DL629" s="26"/>
      <c r="DM629" s="26"/>
      <c r="DN629" s="26"/>
      <c r="DO629" s="26"/>
      <c r="DP629" s="26"/>
      <c r="DQ629" s="26"/>
      <c r="DR629" s="26"/>
      <c r="DS629" s="26"/>
      <c r="DT629" s="26"/>
      <c r="DU629" s="26"/>
      <c r="DV629" s="26"/>
      <c r="DW629" s="26"/>
      <c r="DX629" s="26"/>
      <c r="DY629" s="26"/>
      <c r="DZ629" s="26"/>
      <c r="EA629" s="26"/>
      <c r="EB629" s="26"/>
      <c r="EC629" s="26"/>
      <c r="ED629" s="26"/>
      <c r="EE629" s="26"/>
      <c r="EF629" s="26"/>
      <c r="EG629" s="26"/>
      <c r="EH629" s="26"/>
      <c r="EI629" s="26"/>
      <c r="EJ629" s="26"/>
      <c r="EK629" s="26"/>
      <c r="EL629" s="26"/>
      <c r="EM629" s="26"/>
      <c r="EN629" s="26"/>
      <c r="EO629" s="26"/>
      <c r="EP629" s="26"/>
      <c r="EQ629" s="26"/>
      <c r="ER629" s="26"/>
      <c r="ES629" s="26"/>
      <c r="ET629" s="26"/>
      <c r="EU629" s="26"/>
      <c r="EV629" s="26"/>
      <c r="EW629" s="26"/>
      <c r="EX629" s="26"/>
      <c r="EY629" s="26"/>
      <c r="EZ629" s="26"/>
      <c r="FA629" s="26"/>
      <c r="FB629" s="26"/>
      <c r="FC629" s="26"/>
      <c r="FD629" s="26"/>
      <c r="FE629" s="26"/>
      <c r="FF629" s="26"/>
      <c r="FG629" s="26"/>
      <c r="FH629" s="26"/>
      <c r="FI629" s="26"/>
      <c r="FJ629" s="26"/>
      <c r="FK629" s="26"/>
      <c r="FL629" s="26"/>
      <c r="FM629" s="26"/>
      <c r="FN629" s="26"/>
      <c r="FO629" s="26"/>
      <c r="FP629" s="26"/>
      <c r="FQ629" s="26"/>
      <c r="FR629" s="26"/>
      <c r="FS629" s="26"/>
      <c r="FT629" s="26"/>
      <c r="FU629" s="26"/>
      <c r="FV629" s="26"/>
      <c r="FW629" s="26"/>
      <c r="FX629" s="26"/>
      <c r="FY629" s="26"/>
      <c r="FZ629" s="26"/>
      <c r="GA629" s="26"/>
      <c r="GB629" s="26"/>
      <c r="GC629" s="26"/>
      <c r="GD629" s="26"/>
      <c r="GE629" s="26"/>
      <c r="GF629" s="26"/>
      <c r="GG629" s="26"/>
      <c r="GH629" s="26"/>
      <c r="GI629" s="26"/>
      <c r="GJ629" s="26"/>
      <c r="GK629" s="26"/>
      <c r="GL629" s="26"/>
      <c r="GM629" s="26"/>
      <c r="GN629" s="26"/>
      <c r="GO629" s="26"/>
      <c r="GP629" s="26"/>
      <c r="GQ629" s="26"/>
      <c r="GR629" s="26"/>
      <c r="GS629" s="26"/>
      <c r="GT629" s="26"/>
      <c r="GU629" s="26"/>
      <c r="GV629" s="26"/>
      <c r="GW629" s="26"/>
      <c r="GX629" s="26"/>
      <c r="GY629" s="26"/>
      <c r="GZ629" s="26"/>
      <c r="HA629" s="26"/>
      <c r="HB629" s="26"/>
      <c r="HC629" s="26"/>
      <c r="HD629" s="26"/>
      <c r="HE629" s="26"/>
      <c r="HF629" s="26"/>
      <c r="HG629" s="26"/>
      <c r="HH629" s="26"/>
      <c r="HI629" s="26"/>
      <c r="HJ629" s="26"/>
      <c r="HK629" s="26"/>
      <c r="HL629" s="26"/>
      <c r="HM629" s="26"/>
      <c r="HN629" s="26"/>
      <c r="HO629" s="26"/>
      <c r="HP629" s="26"/>
      <c r="HQ629" s="26"/>
      <c r="HR629" s="26"/>
      <c r="HS629" s="26"/>
      <c r="HT629" s="26"/>
      <c r="HU629" s="26"/>
      <c r="HV629" s="26"/>
      <c r="HW629" s="26"/>
      <c r="HX629" s="26"/>
      <c r="HY629" s="26"/>
      <c r="HZ629" s="26"/>
      <c r="IA629" s="26"/>
      <c r="IB629" s="26"/>
      <c r="IC629" s="26"/>
      <c r="ID629" s="26"/>
      <c r="IE629" s="26"/>
      <c r="IF629" s="26"/>
      <c r="IG629" s="26"/>
      <c r="IH629" s="26"/>
      <c r="II629" s="26"/>
      <c r="IJ629" s="26"/>
      <c r="IK629" s="26"/>
      <c r="IL629" s="26"/>
      <c r="IM629" s="26"/>
      <c r="IN629" s="26"/>
      <c r="IO629" s="26"/>
      <c r="IP629" s="26"/>
      <c r="IQ629" s="26"/>
      <c r="IR629" s="26"/>
      <c r="IS629" s="26"/>
      <c r="IT629" s="26"/>
      <c r="IU629" s="26"/>
      <c r="IV629" s="26"/>
    </row>
    <row r="630" spans="1:256" ht="12.75" customHeight="1" x14ac:dyDescent="0.25">
      <c r="A630" s="26"/>
      <c r="B630" s="26"/>
      <c r="C630" s="296"/>
      <c r="D630" s="363"/>
      <c r="E630" s="364"/>
      <c r="F630" s="364"/>
      <c r="G630" s="364"/>
      <c r="H630" s="364"/>
      <c r="I630" s="364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6"/>
      <c r="AB630" s="26"/>
      <c r="AC630" s="26"/>
      <c r="AD630" s="26"/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6"/>
      <c r="AP630" s="26"/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  <c r="BA630" s="26"/>
      <c r="BB630" s="26"/>
      <c r="BC630" s="26"/>
      <c r="BD630" s="26"/>
      <c r="BE630" s="26"/>
      <c r="BF630" s="26"/>
      <c r="BG630" s="26"/>
      <c r="BH630" s="26"/>
      <c r="BI630" s="26"/>
      <c r="BJ630" s="26"/>
      <c r="BK630" s="26"/>
      <c r="BL630" s="26"/>
      <c r="BM630" s="26"/>
      <c r="BN630" s="26"/>
      <c r="BO630" s="26"/>
      <c r="BP630" s="26"/>
      <c r="BQ630" s="26"/>
      <c r="BR630" s="26"/>
      <c r="BS630" s="26"/>
      <c r="BT630" s="26"/>
      <c r="BU630" s="26"/>
      <c r="BV630" s="26"/>
      <c r="BW630" s="26"/>
      <c r="BX630" s="26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26"/>
      <c r="CP630" s="26"/>
      <c r="CQ630" s="26"/>
      <c r="CR630" s="26"/>
      <c r="CS630" s="26"/>
      <c r="CT630" s="26"/>
      <c r="CU630" s="26"/>
      <c r="CV630" s="26"/>
      <c r="CW630" s="26"/>
      <c r="CX630" s="26"/>
      <c r="CY630" s="26"/>
      <c r="CZ630" s="26"/>
      <c r="DA630" s="26"/>
      <c r="DB630" s="26"/>
      <c r="DC630" s="26"/>
      <c r="DD630" s="26"/>
      <c r="DE630" s="26"/>
      <c r="DF630" s="26"/>
      <c r="DG630" s="26"/>
      <c r="DH630" s="26"/>
      <c r="DI630" s="26"/>
      <c r="DJ630" s="26"/>
      <c r="DK630" s="26"/>
      <c r="DL630" s="26"/>
      <c r="DM630" s="26"/>
      <c r="DN630" s="26"/>
      <c r="DO630" s="26"/>
      <c r="DP630" s="26"/>
      <c r="DQ630" s="26"/>
      <c r="DR630" s="26"/>
      <c r="DS630" s="26"/>
      <c r="DT630" s="26"/>
      <c r="DU630" s="26"/>
      <c r="DV630" s="26"/>
      <c r="DW630" s="26"/>
      <c r="DX630" s="26"/>
      <c r="DY630" s="26"/>
      <c r="DZ630" s="26"/>
      <c r="EA630" s="26"/>
      <c r="EB630" s="26"/>
      <c r="EC630" s="26"/>
      <c r="ED630" s="26"/>
      <c r="EE630" s="26"/>
      <c r="EF630" s="26"/>
      <c r="EG630" s="26"/>
      <c r="EH630" s="26"/>
      <c r="EI630" s="26"/>
      <c r="EJ630" s="26"/>
      <c r="EK630" s="26"/>
      <c r="EL630" s="26"/>
      <c r="EM630" s="26"/>
      <c r="EN630" s="26"/>
      <c r="EO630" s="26"/>
      <c r="EP630" s="26"/>
      <c r="EQ630" s="26"/>
      <c r="ER630" s="26"/>
      <c r="ES630" s="26"/>
      <c r="ET630" s="26"/>
      <c r="EU630" s="26"/>
      <c r="EV630" s="26"/>
      <c r="EW630" s="26"/>
      <c r="EX630" s="26"/>
      <c r="EY630" s="26"/>
      <c r="EZ630" s="26"/>
      <c r="FA630" s="26"/>
      <c r="FB630" s="26"/>
      <c r="FC630" s="26"/>
      <c r="FD630" s="26"/>
      <c r="FE630" s="26"/>
      <c r="FF630" s="26"/>
      <c r="FG630" s="26"/>
      <c r="FH630" s="26"/>
      <c r="FI630" s="26"/>
      <c r="FJ630" s="26"/>
      <c r="FK630" s="26"/>
      <c r="FL630" s="26"/>
      <c r="FM630" s="26"/>
      <c r="FN630" s="26"/>
      <c r="FO630" s="26"/>
      <c r="FP630" s="26"/>
      <c r="FQ630" s="26"/>
      <c r="FR630" s="26"/>
      <c r="FS630" s="26"/>
      <c r="FT630" s="26"/>
      <c r="FU630" s="26"/>
      <c r="FV630" s="26"/>
      <c r="FW630" s="26"/>
      <c r="FX630" s="26"/>
      <c r="FY630" s="26"/>
      <c r="FZ630" s="26"/>
      <c r="GA630" s="26"/>
      <c r="GB630" s="26"/>
      <c r="GC630" s="26"/>
      <c r="GD630" s="26"/>
      <c r="GE630" s="26"/>
      <c r="GF630" s="26"/>
      <c r="GG630" s="26"/>
      <c r="GH630" s="26"/>
      <c r="GI630" s="26"/>
      <c r="GJ630" s="26"/>
      <c r="GK630" s="26"/>
      <c r="GL630" s="26"/>
      <c r="GM630" s="26"/>
      <c r="GN630" s="26"/>
      <c r="GO630" s="26"/>
      <c r="GP630" s="26"/>
      <c r="GQ630" s="26"/>
      <c r="GR630" s="26"/>
      <c r="GS630" s="26"/>
      <c r="GT630" s="26"/>
      <c r="GU630" s="26"/>
      <c r="GV630" s="26"/>
      <c r="GW630" s="26"/>
      <c r="GX630" s="26"/>
      <c r="GY630" s="26"/>
      <c r="GZ630" s="26"/>
      <c r="HA630" s="26"/>
      <c r="HB630" s="26"/>
      <c r="HC630" s="26"/>
      <c r="HD630" s="26"/>
      <c r="HE630" s="26"/>
      <c r="HF630" s="26"/>
      <c r="HG630" s="26"/>
      <c r="HH630" s="26"/>
      <c r="HI630" s="26"/>
      <c r="HJ630" s="26"/>
      <c r="HK630" s="26"/>
      <c r="HL630" s="26"/>
      <c r="HM630" s="26"/>
      <c r="HN630" s="26"/>
      <c r="HO630" s="26"/>
      <c r="HP630" s="26"/>
      <c r="HQ630" s="26"/>
      <c r="HR630" s="26"/>
      <c r="HS630" s="26"/>
      <c r="HT630" s="26"/>
      <c r="HU630" s="26"/>
      <c r="HV630" s="26"/>
      <c r="HW630" s="26"/>
      <c r="HX630" s="26"/>
      <c r="HY630" s="26"/>
      <c r="HZ630" s="26"/>
      <c r="IA630" s="26"/>
      <c r="IB630" s="26"/>
      <c r="IC630" s="26"/>
      <c r="ID630" s="26"/>
      <c r="IE630" s="26"/>
      <c r="IF630" s="26"/>
      <c r="IG630" s="26"/>
      <c r="IH630" s="26"/>
      <c r="II630" s="26"/>
      <c r="IJ630" s="26"/>
      <c r="IK630" s="26"/>
      <c r="IL630" s="26"/>
      <c r="IM630" s="26"/>
      <c r="IN630" s="26"/>
      <c r="IO630" s="26"/>
      <c r="IP630" s="26"/>
      <c r="IQ630" s="26"/>
      <c r="IR630" s="26"/>
      <c r="IS630" s="26"/>
      <c r="IT630" s="26"/>
      <c r="IU630" s="26"/>
      <c r="IV630" s="26"/>
    </row>
    <row r="631" spans="1:256" ht="12.75" customHeight="1" x14ac:dyDescent="0.25">
      <c r="A631" s="26"/>
      <c r="B631" s="26"/>
      <c r="C631" s="296"/>
      <c r="D631" s="363"/>
      <c r="E631" s="364"/>
      <c r="F631" s="364"/>
      <c r="G631" s="364"/>
      <c r="H631" s="364"/>
      <c r="I631" s="364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6"/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26"/>
      <c r="BC631" s="26"/>
      <c r="BD631" s="26"/>
      <c r="BE631" s="26"/>
      <c r="BF631" s="26"/>
      <c r="BG631" s="26"/>
      <c r="BH631" s="26"/>
      <c r="BI631" s="26"/>
      <c r="BJ631" s="26"/>
      <c r="BK631" s="26"/>
      <c r="BL631" s="26"/>
      <c r="BM631" s="26"/>
      <c r="BN631" s="26"/>
      <c r="BO631" s="26"/>
      <c r="BP631" s="26"/>
      <c r="BQ631" s="26"/>
      <c r="BR631" s="26"/>
      <c r="BS631" s="26"/>
      <c r="BT631" s="26"/>
      <c r="BU631" s="26"/>
      <c r="BV631" s="26"/>
      <c r="BW631" s="26"/>
      <c r="BX631" s="26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26"/>
      <c r="CP631" s="26"/>
      <c r="CQ631" s="26"/>
      <c r="CR631" s="26"/>
      <c r="CS631" s="26"/>
      <c r="CT631" s="26"/>
      <c r="CU631" s="26"/>
      <c r="CV631" s="26"/>
      <c r="CW631" s="26"/>
      <c r="CX631" s="26"/>
      <c r="CY631" s="26"/>
      <c r="CZ631" s="26"/>
      <c r="DA631" s="26"/>
      <c r="DB631" s="26"/>
      <c r="DC631" s="26"/>
      <c r="DD631" s="26"/>
      <c r="DE631" s="26"/>
      <c r="DF631" s="26"/>
      <c r="DG631" s="26"/>
      <c r="DH631" s="26"/>
      <c r="DI631" s="26"/>
      <c r="DJ631" s="26"/>
      <c r="DK631" s="26"/>
      <c r="DL631" s="26"/>
      <c r="DM631" s="26"/>
      <c r="DN631" s="26"/>
      <c r="DO631" s="26"/>
      <c r="DP631" s="26"/>
      <c r="DQ631" s="26"/>
      <c r="DR631" s="26"/>
      <c r="DS631" s="26"/>
      <c r="DT631" s="26"/>
      <c r="DU631" s="26"/>
      <c r="DV631" s="26"/>
      <c r="DW631" s="26"/>
      <c r="DX631" s="26"/>
      <c r="DY631" s="26"/>
      <c r="DZ631" s="26"/>
      <c r="EA631" s="26"/>
      <c r="EB631" s="26"/>
      <c r="EC631" s="26"/>
      <c r="ED631" s="26"/>
      <c r="EE631" s="26"/>
      <c r="EF631" s="26"/>
      <c r="EG631" s="26"/>
      <c r="EH631" s="26"/>
      <c r="EI631" s="26"/>
      <c r="EJ631" s="26"/>
      <c r="EK631" s="26"/>
      <c r="EL631" s="26"/>
      <c r="EM631" s="26"/>
      <c r="EN631" s="26"/>
      <c r="EO631" s="26"/>
      <c r="EP631" s="26"/>
      <c r="EQ631" s="26"/>
      <c r="ER631" s="26"/>
      <c r="ES631" s="26"/>
      <c r="ET631" s="26"/>
      <c r="EU631" s="26"/>
      <c r="EV631" s="26"/>
      <c r="EW631" s="26"/>
      <c r="EX631" s="26"/>
      <c r="EY631" s="26"/>
      <c r="EZ631" s="26"/>
      <c r="FA631" s="26"/>
      <c r="FB631" s="26"/>
      <c r="FC631" s="26"/>
      <c r="FD631" s="26"/>
      <c r="FE631" s="26"/>
      <c r="FF631" s="26"/>
      <c r="FG631" s="26"/>
      <c r="FH631" s="26"/>
      <c r="FI631" s="26"/>
      <c r="FJ631" s="26"/>
      <c r="FK631" s="26"/>
      <c r="FL631" s="26"/>
      <c r="FM631" s="26"/>
      <c r="FN631" s="26"/>
      <c r="FO631" s="26"/>
      <c r="FP631" s="26"/>
      <c r="FQ631" s="26"/>
      <c r="FR631" s="26"/>
      <c r="FS631" s="26"/>
      <c r="FT631" s="26"/>
      <c r="FU631" s="26"/>
      <c r="FV631" s="26"/>
      <c r="FW631" s="26"/>
      <c r="FX631" s="26"/>
      <c r="FY631" s="26"/>
      <c r="FZ631" s="26"/>
      <c r="GA631" s="26"/>
      <c r="GB631" s="26"/>
      <c r="GC631" s="26"/>
      <c r="GD631" s="26"/>
      <c r="GE631" s="26"/>
      <c r="GF631" s="26"/>
      <c r="GG631" s="26"/>
      <c r="GH631" s="26"/>
      <c r="GI631" s="26"/>
      <c r="GJ631" s="26"/>
      <c r="GK631" s="26"/>
      <c r="GL631" s="26"/>
      <c r="GM631" s="26"/>
      <c r="GN631" s="26"/>
      <c r="GO631" s="26"/>
      <c r="GP631" s="26"/>
      <c r="GQ631" s="26"/>
      <c r="GR631" s="26"/>
      <c r="GS631" s="26"/>
      <c r="GT631" s="26"/>
      <c r="GU631" s="26"/>
      <c r="GV631" s="26"/>
      <c r="GW631" s="26"/>
      <c r="GX631" s="26"/>
      <c r="GY631" s="26"/>
      <c r="GZ631" s="26"/>
      <c r="HA631" s="26"/>
      <c r="HB631" s="26"/>
      <c r="HC631" s="26"/>
      <c r="HD631" s="26"/>
      <c r="HE631" s="26"/>
      <c r="HF631" s="26"/>
      <c r="HG631" s="26"/>
      <c r="HH631" s="26"/>
      <c r="HI631" s="26"/>
      <c r="HJ631" s="26"/>
      <c r="HK631" s="26"/>
      <c r="HL631" s="26"/>
      <c r="HM631" s="26"/>
      <c r="HN631" s="26"/>
      <c r="HO631" s="26"/>
      <c r="HP631" s="26"/>
      <c r="HQ631" s="26"/>
      <c r="HR631" s="26"/>
      <c r="HS631" s="26"/>
      <c r="HT631" s="26"/>
      <c r="HU631" s="26"/>
      <c r="HV631" s="26"/>
      <c r="HW631" s="26"/>
      <c r="HX631" s="26"/>
      <c r="HY631" s="26"/>
      <c r="HZ631" s="26"/>
      <c r="IA631" s="26"/>
      <c r="IB631" s="26"/>
      <c r="IC631" s="26"/>
      <c r="ID631" s="26"/>
      <c r="IE631" s="26"/>
      <c r="IF631" s="26"/>
      <c r="IG631" s="26"/>
      <c r="IH631" s="26"/>
      <c r="II631" s="26"/>
      <c r="IJ631" s="26"/>
      <c r="IK631" s="26"/>
      <c r="IL631" s="26"/>
      <c r="IM631" s="26"/>
      <c r="IN631" s="26"/>
      <c r="IO631" s="26"/>
      <c r="IP631" s="26"/>
      <c r="IQ631" s="26"/>
      <c r="IR631" s="26"/>
      <c r="IS631" s="26"/>
      <c r="IT631" s="26"/>
      <c r="IU631" s="26"/>
      <c r="IV631" s="26"/>
    </row>
    <row r="632" spans="1:256" ht="12.75" customHeight="1" x14ac:dyDescent="0.25">
      <c r="A632" s="26"/>
      <c r="B632" s="26"/>
      <c r="C632" s="296"/>
      <c r="D632" s="363"/>
      <c r="E632" s="364"/>
      <c r="F632" s="364"/>
      <c r="G632" s="364"/>
      <c r="H632" s="364"/>
      <c r="I632" s="364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6"/>
      <c r="AB632" s="26"/>
      <c r="AC632" s="26"/>
      <c r="AD632" s="26"/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6"/>
      <c r="AP632" s="26"/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  <c r="BA632" s="26"/>
      <c r="BB632" s="26"/>
      <c r="BC632" s="26"/>
      <c r="BD632" s="26"/>
      <c r="BE632" s="26"/>
      <c r="BF632" s="26"/>
      <c r="BG632" s="26"/>
      <c r="BH632" s="26"/>
      <c r="BI632" s="26"/>
      <c r="BJ632" s="26"/>
      <c r="BK632" s="26"/>
      <c r="BL632" s="26"/>
      <c r="BM632" s="26"/>
      <c r="BN632" s="26"/>
      <c r="BO632" s="26"/>
      <c r="BP632" s="26"/>
      <c r="BQ632" s="26"/>
      <c r="BR632" s="26"/>
      <c r="BS632" s="26"/>
      <c r="BT632" s="26"/>
      <c r="BU632" s="26"/>
      <c r="BV632" s="26"/>
      <c r="BW632" s="26"/>
      <c r="BX632" s="26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26"/>
      <c r="CP632" s="26"/>
      <c r="CQ632" s="26"/>
      <c r="CR632" s="26"/>
      <c r="CS632" s="26"/>
      <c r="CT632" s="26"/>
      <c r="CU632" s="26"/>
      <c r="CV632" s="26"/>
      <c r="CW632" s="26"/>
      <c r="CX632" s="26"/>
      <c r="CY632" s="26"/>
      <c r="CZ632" s="26"/>
      <c r="DA632" s="26"/>
      <c r="DB632" s="26"/>
      <c r="DC632" s="26"/>
      <c r="DD632" s="26"/>
      <c r="DE632" s="26"/>
      <c r="DF632" s="26"/>
      <c r="DG632" s="26"/>
      <c r="DH632" s="26"/>
      <c r="DI632" s="26"/>
      <c r="DJ632" s="26"/>
      <c r="DK632" s="26"/>
      <c r="DL632" s="26"/>
      <c r="DM632" s="26"/>
      <c r="DN632" s="26"/>
      <c r="DO632" s="26"/>
      <c r="DP632" s="26"/>
      <c r="DQ632" s="26"/>
      <c r="DR632" s="26"/>
      <c r="DS632" s="26"/>
      <c r="DT632" s="26"/>
      <c r="DU632" s="26"/>
      <c r="DV632" s="26"/>
      <c r="DW632" s="26"/>
      <c r="DX632" s="26"/>
      <c r="DY632" s="26"/>
      <c r="DZ632" s="26"/>
      <c r="EA632" s="26"/>
      <c r="EB632" s="26"/>
      <c r="EC632" s="26"/>
      <c r="ED632" s="26"/>
      <c r="EE632" s="26"/>
      <c r="EF632" s="26"/>
      <c r="EG632" s="26"/>
      <c r="EH632" s="26"/>
      <c r="EI632" s="26"/>
      <c r="EJ632" s="26"/>
      <c r="EK632" s="26"/>
      <c r="EL632" s="26"/>
      <c r="EM632" s="26"/>
      <c r="EN632" s="26"/>
      <c r="EO632" s="26"/>
      <c r="EP632" s="26"/>
      <c r="EQ632" s="26"/>
      <c r="ER632" s="26"/>
      <c r="ES632" s="26"/>
      <c r="ET632" s="26"/>
      <c r="EU632" s="26"/>
      <c r="EV632" s="26"/>
      <c r="EW632" s="26"/>
      <c r="EX632" s="26"/>
      <c r="EY632" s="26"/>
      <c r="EZ632" s="26"/>
      <c r="FA632" s="26"/>
      <c r="FB632" s="26"/>
      <c r="FC632" s="26"/>
      <c r="FD632" s="26"/>
      <c r="FE632" s="26"/>
      <c r="FF632" s="26"/>
      <c r="FG632" s="26"/>
      <c r="FH632" s="26"/>
      <c r="FI632" s="26"/>
      <c r="FJ632" s="26"/>
      <c r="FK632" s="26"/>
      <c r="FL632" s="26"/>
      <c r="FM632" s="26"/>
      <c r="FN632" s="26"/>
      <c r="FO632" s="26"/>
      <c r="FP632" s="26"/>
      <c r="FQ632" s="26"/>
      <c r="FR632" s="26"/>
      <c r="FS632" s="26"/>
      <c r="FT632" s="26"/>
      <c r="FU632" s="26"/>
      <c r="FV632" s="26"/>
      <c r="FW632" s="26"/>
      <c r="FX632" s="26"/>
      <c r="FY632" s="26"/>
      <c r="FZ632" s="26"/>
      <c r="GA632" s="26"/>
      <c r="GB632" s="26"/>
      <c r="GC632" s="26"/>
      <c r="GD632" s="26"/>
      <c r="GE632" s="26"/>
      <c r="GF632" s="26"/>
      <c r="GG632" s="26"/>
      <c r="GH632" s="26"/>
      <c r="GI632" s="26"/>
      <c r="GJ632" s="26"/>
      <c r="GK632" s="26"/>
      <c r="GL632" s="26"/>
      <c r="GM632" s="26"/>
      <c r="GN632" s="26"/>
      <c r="GO632" s="26"/>
      <c r="GP632" s="26"/>
      <c r="GQ632" s="26"/>
      <c r="GR632" s="26"/>
      <c r="GS632" s="26"/>
      <c r="GT632" s="26"/>
      <c r="GU632" s="26"/>
      <c r="GV632" s="26"/>
      <c r="GW632" s="26"/>
      <c r="GX632" s="26"/>
      <c r="GY632" s="26"/>
      <c r="GZ632" s="26"/>
      <c r="HA632" s="26"/>
      <c r="HB632" s="26"/>
      <c r="HC632" s="26"/>
      <c r="HD632" s="26"/>
      <c r="HE632" s="26"/>
      <c r="HF632" s="26"/>
      <c r="HG632" s="26"/>
      <c r="HH632" s="26"/>
      <c r="HI632" s="26"/>
      <c r="HJ632" s="26"/>
      <c r="HK632" s="26"/>
      <c r="HL632" s="26"/>
      <c r="HM632" s="26"/>
      <c r="HN632" s="26"/>
      <c r="HO632" s="26"/>
      <c r="HP632" s="26"/>
      <c r="HQ632" s="26"/>
      <c r="HR632" s="26"/>
      <c r="HS632" s="26"/>
      <c r="HT632" s="26"/>
      <c r="HU632" s="26"/>
      <c r="HV632" s="26"/>
      <c r="HW632" s="26"/>
      <c r="HX632" s="26"/>
      <c r="HY632" s="26"/>
      <c r="HZ632" s="26"/>
      <c r="IA632" s="26"/>
      <c r="IB632" s="26"/>
      <c r="IC632" s="26"/>
      <c r="ID632" s="26"/>
      <c r="IE632" s="26"/>
      <c r="IF632" s="26"/>
      <c r="IG632" s="26"/>
      <c r="IH632" s="26"/>
      <c r="II632" s="26"/>
      <c r="IJ632" s="26"/>
      <c r="IK632" s="26"/>
      <c r="IL632" s="26"/>
      <c r="IM632" s="26"/>
      <c r="IN632" s="26"/>
      <c r="IO632" s="26"/>
      <c r="IP632" s="26"/>
      <c r="IQ632" s="26"/>
      <c r="IR632" s="26"/>
      <c r="IS632" s="26"/>
      <c r="IT632" s="26"/>
      <c r="IU632" s="26"/>
      <c r="IV632" s="26"/>
    </row>
    <row r="633" spans="1:256" ht="12.75" customHeight="1" x14ac:dyDescent="0.25">
      <c r="A633" s="26"/>
      <c r="B633" s="26"/>
      <c r="C633" s="296"/>
      <c r="D633" s="363"/>
      <c r="E633" s="364"/>
      <c r="F633" s="364"/>
      <c r="G633" s="364"/>
      <c r="H633" s="364"/>
      <c r="I633" s="364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6"/>
      <c r="AB633" s="26"/>
      <c r="AC633" s="26"/>
      <c r="AD633" s="26"/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6"/>
      <c r="AP633" s="26"/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  <c r="BA633" s="26"/>
      <c r="BB633" s="26"/>
      <c r="BC633" s="26"/>
      <c r="BD633" s="26"/>
      <c r="BE633" s="26"/>
      <c r="BF633" s="26"/>
      <c r="BG633" s="26"/>
      <c r="BH633" s="26"/>
      <c r="BI633" s="26"/>
      <c r="BJ633" s="26"/>
      <c r="BK633" s="26"/>
      <c r="BL633" s="26"/>
      <c r="BM633" s="26"/>
      <c r="BN633" s="26"/>
      <c r="BO633" s="26"/>
      <c r="BP633" s="26"/>
      <c r="BQ633" s="26"/>
      <c r="BR633" s="26"/>
      <c r="BS633" s="26"/>
      <c r="BT633" s="26"/>
      <c r="BU633" s="26"/>
      <c r="BV633" s="26"/>
      <c r="BW633" s="26"/>
      <c r="BX633" s="26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26"/>
      <c r="CP633" s="26"/>
      <c r="CQ633" s="26"/>
      <c r="CR633" s="26"/>
      <c r="CS633" s="26"/>
      <c r="CT633" s="26"/>
      <c r="CU633" s="26"/>
      <c r="CV633" s="26"/>
      <c r="CW633" s="26"/>
      <c r="CX633" s="26"/>
      <c r="CY633" s="26"/>
      <c r="CZ633" s="26"/>
      <c r="DA633" s="26"/>
      <c r="DB633" s="26"/>
      <c r="DC633" s="26"/>
      <c r="DD633" s="26"/>
      <c r="DE633" s="26"/>
      <c r="DF633" s="26"/>
      <c r="DG633" s="26"/>
      <c r="DH633" s="26"/>
      <c r="DI633" s="26"/>
      <c r="DJ633" s="26"/>
      <c r="DK633" s="26"/>
      <c r="DL633" s="26"/>
      <c r="DM633" s="26"/>
      <c r="DN633" s="26"/>
      <c r="DO633" s="26"/>
      <c r="DP633" s="26"/>
      <c r="DQ633" s="26"/>
      <c r="DR633" s="26"/>
      <c r="DS633" s="26"/>
      <c r="DT633" s="26"/>
      <c r="DU633" s="26"/>
      <c r="DV633" s="26"/>
      <c r="DW633" s="26"/>
      <c r="DX633" s="26"/>
      <c r="DY633" s="26"/>
      <c r="DZ633" s="26"/>
      <c r="EA633" s="26"/>
      <c r="EB633" s="26"/>
      <c r="EC633" s="26"/>
      <c r="ED633" s="26"/>
      <c r="EE633" s="26"/>
      <c r="EF633" s="26"/>
      <c r="EG633" s="26"/>
      <c r="EH633" s="26"/>
      <c r="EI633" s="26"/>
      <c r="EJ633" s="26"/>
      <c r="EK633" s="26"/>
      <c r="EL633" s="26"/>
      <c r="EM633" s="26"/>
      <c r="EN633" s="26"/>
      <c r="EO633" s="26"/>
      <c r="EP633" s="26"/>
      <c r="EQ633" s="26"/>
      <c r="ER633" s="26"/>
      <c r="ES633" s="26"/>
      <c r="ET633" s="26"/>
      <c r="EU633" s="26"/>
      <c r="EV633" s="26"/>
      <c r="EW633" s="26"/>
      <c r="EX633" s="26"/>
      <c r="EY633" s="26"/>
      <c r="EZ633" s="26"/>
      <c r="FA633" s="26"/>
      <c r="FB633" s="26"/>
      <c r="FC633" s="26"/>
      <c r="FD633" s="26"/>
      <c r="FE633" s="26"/>
      <c r="FF633" s="26"/>
      <c r="FG633" s="26"/>
      <c r="FH633" s="26"/>
      <c r="FI633" s="26"/>
      <c r="FJ633" s="26"/>
      <c r="FK633" s="26"/>
      <c r="FL633" s="26"/>
      <c r="FM633" s="26"/>
      <c r="FN633" s="26"/>
      <c r="FO633" s="26"/>
      <c r="FP633" s="26"/>
      <c r="FQ633" s="26"/>
      <c r="FR633" s="26"/>
      <c r="FS633" s="26"/>
      <c r="FT633" s="26"/>
      <c r="FU633" s="26"/>
      <c r="FV633" s="26"/>
      <c r="FW633" s="26"/>
      <c r="FX633" s="26"/>
      <c r="FY633" s="26"/>
      <c r="FZ633" s="26"/>
      <c r="GA633" s="26"/>
      <c r="GB633" s="26"/>
      <c r="GC633" s="26"/>
      <c r="GD633" s="26"/>
      <c r="GE633" s="26"/>
      <c r="GF633" s="26"/>
      <c r="GG633" s="26"/>
      <c r="GH633" s="26"/>
      <c r="GI633" s="26"/>
      <c r="GJ633" s="26"/>
      <c r="GK633" s="26"/>
      <c r="GL633" s="26"/>
      <c r="GM633" s="26"/>
      <c r="GN633" s="26"/>
      <c r="GO633" s="26"/>
      <c r="GP633" s="26"/>
      <c r="GQ633" s="26"/>
      <c r="GR633" s="26"/>
      <c r="GS633" s="26"/>
      <c r="GT633" s="26"/>
      <c r="GU633" s="26"/>
      <c r="GV633" s="26"/>
      <c r="GW633" s="26"/>
      <c r="GX633" s="26"/>
      <c r="GY633" s="26"/>
      <c r="GZ633" s="26"/>
      <c r="HA633" s="26"/>
      <c r="HB633" s="26"/>
      <c r="HC633" s="26"/>
      <c r="HD633" s="26"/>
      <c r="HE633" s="26"/>
      <c r="HF633" s="26"/>
      <c r="HG633" s="26"/>
      <c r="HH633" s="26"/>
      <c r="HI633" s="26"/>
      <c r="HJ633" s="26"/>
      <c r="HK633" s="26"/>
      <c r="HL633" s="26"/>
      <c r="HM633" s="26"/>
      <c r="HN633" s="26"/>
      <c r="HO633" s="26"/>
      <c r="HP633" s="26"/>
      <c r="HQ633" s="26"/>
      <c r="HR633" s="26"/>
      <c r="HS633" s="26"/>
      <c r="HT633" s="26"/>
      <c r="HU633" s="26"/>
      <c r="HV633" s="26"/>
      <c r="HW633" s="26"/>
      <c r="HX633" s="26"/>
      <c r="HY633" s="26"/>
      <c r="HZ633" s="26"/>
      <c r="IA633" s="26"/>
      <c r="IB633" s="26"/>
      <c r="IC633" s="26"/>
      <c r="ID633" s="26"/>
      <c r="IE633" s="26"/>
      <c r="IF633" s="26"/>
      <c r="IG633" s="26"/>
      <c r="IH633" s="26"/>
      <c r="II633" s="26"/>
      <c r="IJ633" s="26"/>
      <c r="IK633" s="26"/>
      <c r="IL633" s="26"/>
      <c r="IM633" s="26"/>
      <c r="IN633" s="26"/>
      <c r="IO633" s="26"/>
      <c r="IP633" s="26"/>
      <c r="IQ633" s="26"/>
      <c r="IR633" s="26"/>
      <c r="IS633" s="26"/>
      <c r="IT633" s="26"/>
      <c r="IU633" s="26"/>
      <c r="IV633" s="26"/>
    </row>
    <row r="634" spans="1:256" ht="12.75" customHeight="1" x14ac:dyDescent="0.25">
      <c r="A634" s="26"/>
      <c r="B634" s="26"/>
      <c r="C634" s="296"/>
      <c r="D634" s="363"/>
      <c r="E634" s="364"/>
      <c r="F634" s="364"/>
      <c r="G634" s="364"/>
      <c r="H634" s="364"/>
      <c r="I634" s="364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6"/>
      <c r="AB634" s="26"/>
      <c r="AC634" s="26"/>
      <c r="AD634" s="26"/>
      <c r="AE634" s="26"/>
      <c r="AF634" s="26"/>
      <c r="AG634" s="26"/>
      <c r="AH634" s="26"/>
      <c r="AI634" s="26"/>
      <c r="AJ634" s="26"/>
      <c r="AK634" s="26"/>
      <c r="AL634" s="26"/>
      <c r="AM634" s="26"/>
      <c r="AN634" s="26"/>
      <c r="AO634" s="26"/>
      <c r="AP634" s="26"/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  <c r="BA634" s="26"/>
      <c r="BB634" s="26"/>
      <c r="BC634" s="26"/>
      <c r="BD634" s="26"/>
      <c r="BE634" s="26"/>
      <c r="BF634" s="26"/>
      <c r="BG634" s="26"/>
      <c r="BH634" s="26"/>
      <c r="BI634" s="26"/>
      <c r="BJ634" s="26"/>
      <c r="BK634" s="26"/>
      <c r="BL634" s="26"/>
      <c r="BM634" s="26"/>
      <c r="BN634" s="26"/>
      <c r="BO634" s="26"/>
      <c r="BP634" s="26"/>
      <c r="BQ634" s="26"/>
      <c r="BR634" s="26"/>
      <c r="BS634" s="26"/>
      <c r="BT634" s="26"/>
      <c r="BU634" s="26"/>
      <c r="BV634" s="26"/>
      <c r="BW634" s="26"/>
      <c r="BX634" s="26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26"/>
      <c r="CP634" s="26"/>
      <c r="CQ634" s="26"/>
      <c r="CR634" s="26"/>
      <c r="CS634" s="26"/>
      <c r="CT634" s="26"/>
      <c r="CU634" s="26"/>
      <c r="CV634" s="26"/>
      <c r="CW634" s="26"/>
      <c r="CX634" s="26"/>
      <c r="CY634" s="26"/>
      <c r="CZ634" s="26"/>
      <c r="DA634" s="26"/>
      <c r="DB634" s="26"/>
      <c r="DC634" s="26"/>
      <c r="DD634" s="26"/>
      <c r="DE634" s="26"/>
      <c r="DF634" s="26"/>
      <c r="DG634" s="26"/>
      <c r="DH634" s="26"/>
      <c r="DI634" s="26"/>
      <c r="DJ634" s="26"/>
      <c r="DK634" s="26"/>
      <c r="DL634" s="26"/>
      <c r="DM634" s="26"/>
      <c r="DN634" s="26"/>
      <c r="DO634" s="26"/>
      <c r="DP634" s="26"/>
      <c r="DQ634" s="26"/>
      <c r="DR634" s="26"/>
      <c r="DS634" s="26"/>
      <c r="DT634" s="26"/>
      <c r="DU634" s="26"/>
      <c r="DV634" s="26"/>
      <c r="DW634" s="26"/>
      <c r="DX634" s="26"/>
      <c r="DY634" s="26"/>
      <c r="DZ634" s="26"/>
      <c r="EA634" s="26"/>
      <c r="EB634" s="26"/>
      <c r="EC634" s="26"/>
      <c r="ED634" s="26"/>
      <c r="EE634" s="26"/>
      <c r="EF634" s="26"/>
      <c r="EG634" s="26"/>
      <c r="EH634" s="26"/>
      <c r="EI634" s="26"/>
      <c r="EJ634" s="26"/>
      <c r="EK634" s="26"/>
      <c r="EL634" s="26"/>
      <c r="EM634" s="26"/>
      <c r="EN634" s="26"/>
      <c r="EO634" s="26"/>
      <c r="EP634" s="26"/>
      <c r="EQ634" s="26"/>
      <c r="ER634" s="26"/>
      <c r="ES634" s="26"/>
      <c r="ET634" s="26"/>
      <c r="EU634" s="26"/>
      <c r="EV634" s="26"/>
      <c r="EW634" s="26"/>
      <c r="EX634" s="26"/>
      <c r="EY634" s="26"/>
      <c r="EZ634" s="26"/>
      <c r="FA634" s="26"/>
      <c r="FB634" s="26"/>
      <c r="FC634" s="26"/>
      <c r="FD634" s="26"/>
      <c r="FE634" s="26"/>
      <c r="FF634" s="26"/>
      <c r="FG634" s="26"/>
      <c r="FH634" s="26"/>
      <c r="FI634" s="26"/>
      <c r="FJ634" s="26"/>
      <c r="FK634" s="26"/>
      <c r="FL634" s="26"/>
      <c r="FM634" s="26"/>
      <c r="FN634" s="26"/>
      <c r="FO634" s="26"/>
      <c r="FP634" s="26"/>
      <c r="FQ634" s="26"/>
      <c r="FR634" s="26"/>
      <c r="FS634" s="26"/>
      <c r="FT634" s="26"/>
      <c r="FU634" s="26"/>
      <c r="FV634" s="26"/>
      <c r="FW634" s="26"/>
      <c r="FX634" s="26"/>
      <c r="FY634" s="26"/>
      <c r="FZ634" s="26"/>
      <c r="GA634" s="26"/>
      <c r="GB634" s="26"/>
      <c r="GC634" s="26"/>
      <c r="GD634" s="26"/>
      <c r="GE634" s="26"/>
      <c r="GF634" s="26"/>
      <c r="GG634" s="26"/>
      <c r="GH634" s="26"/>
      <c r="GI634" s="26"/>
      <c r="GJ634" s="26"/>
      <c r="GK634" s="26"/>
      <c r="GL634" s="26"/>
      <c r="GM634" s="26"/>
      <c r="GN634" s="26"/>
      <c r="GO634" s="26"/>
      <c r="GP634" s="26"/>
      <c r="GQ634" s="26"/>
      <c r="GR634" s="26"/>
      <c r="GS634" s="26"/>
      <c r="GT634" s="26"/>
      <c r="GU634" s="26"/>
      <c r="GV634" s="26"/>
      <c r="GW634" s="26"/>
      <c r="GX634" s="26"/>
      <c r="GY634" s="26"/>
      <c r="GZ634" s="26"/>
      <c r="HA634" s="26"/>
      <c r="HB634" s="26"/>
      <c r="HC634" s="26"/>
      <c r="HD634" s="26"/>
      <c r="HE634" s="26"/>
      <c r="HF634" s="26"/>
      <c r="HG634" s="26"/>
      <c r="HH634" s="26"/>
      <c r="HI634" s="26"/>
      <c r="HJ634" s="26"/>
      <c r="HK634" s="26"/>
      <c r="HL634" s="26"/>
      <c r="HM634" s="26"/>
      <c r="HN634" s="26"/>
      <c r="HO634" s="26"/>
      <c r="HP634" s="26"/>
      <c r="HQ634" s="26"/>
      <c r="HR634" s="26"/>
      <c r="HS634" s="26"/>
      <c r="HT634" s="26"/>
      <c r="HU634" s="26"/>
      <c r="HV634" s="26"/>
      <c r="HW634" s="26"/>
      <c r="HX634" s="26"/>
      <c r="HY634" s="26"/>
      <c r="HZ634" s="26"/>
      <c r="IA634" s="26"/>
      <c r="IB634" s="26"/>
      <c r="IC634" s="26"/>
      <c r="ID634" s="26"/>
      <c r="IE634" s="26"/>
      <c r="IF634" s="26"/>
      <c r="IG634" s="26"/>
      <c r="IH634" s="26"/>
      <c r="II634" s="26"/>
      <c r="IJ634" s="26"/>
      <c r="IK634" s="26"/>
      <c r="IL634" s="26"/>
      <c r="IM634" s="26"/>
      <c r="IN634" s="26"/>
      <c r="IO634" s="26"/>
      <c r="IP634" s="26"/>
      <c r="IQ634" s="26"/>
      <c r="IR634" s="26"/>
      <c r="IS634" s="26"/>
      <c r="IT634" s="26"/>
      <c r="IU634" s="26"/>
      <c r="IV634" s="26"/>
    </row>
    <row r="635" spans="1:256" ht="12.75" customHeight="1" x14ac:dyDescent="0.25">
      <c r="A635" s="26"/>
      <c r="B635" s="26"/>
      <c r="C635" s="296"/>
      <c r="D635" s="363"/>
      <c r="E635" s="364"/>
      <c r="F635" s="364"/>
      <c r="G635" s="364"/>
      <c r="H635" s="364"/>
      <c r="I635" s="364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6"/>
      <c r="AB635" s="26"/>
      <c r="AC635" s="26"/>
      <c r="AD635" s="26"/>
      <c r="AE635" s="26"/>
      <c r="AF635" s="26"/>
      <c r="AG635" s="26"/>
      <c r="AH635" s="26"/>
      <c r="AI635" s="26"/>
      <c r="AJ635" s="26"/>
      <c r="AK635" s="26"/>
      <c r="AL635" s="26"/>
      <c r="AM635" s="26"/>
      <c r="AN635" s="26"/>
      <c r="AO635" s="26"/>
      <c r="AP635" s="26"/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  <c r="BA635" s="26"/>
      <c r="BB635" s="26"/>
      <c r="BC635" s="26"/>
      <c r="BD635" s="26"/>
      <c r="BE635" s="26"/>
      <c r="BF635" s="26"/>
      <c r="BG635" s="26"/>
      <c r="BH635" s="26"/>
      <c r="BI635" s="26"/>
      <c r="BJ635" s="26"/>
      <c r="BK635" s="26"/>
      <c r="BL635" s="26"/>
      <c r="BM635" s="26"/>
      <c r="BN635" s="26"/>
      <c r="BO635" s="26"/>
      <c r="BP635" s="26"/>
      <c r="BQ635" s="26"/>
      <c r="BR635" s="26"/>
      <c r="BS635" s="26"/>
      <c r="BT635" s="26"/>
      <c r="BU635" s="26"/>
      <c r="BV635" s="26"/>
      <c r="BW635" s="26"/>
      <c r="BX635" s="26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26"/>
      <c r="CP635" s="26"/>
      <c r="CQ635" s="26"/>
      <c r="CR635" s="26"/>
      <c r="CS635" s="26"/>
      <c r="CT635" s="26"/>
      <c r="CU635" s="26"/>
      <c r="CV635" s="26"/>
      <c r="CW635" s="26"/>
      <c r="CX635" s="26"/>
      <c r="CY635" s="26"/>
      <c r="CZ635" s="26"/>
      <c r="DA635" s="26"/>
      <c r="DB635" s="26"/>
      <c r="DC635" s="26"/>
      <c r="DD635" s="26"/>
      <c r="DE635" s="26"/>
      <c r="DF635" s="26"/>
      <c r="DG635" s="26"/>
      <c r="DH635" s="26"/>
      <c r="DI635" s="26"/>
      <c r="DJ635" s="26"/>
      <c r="DK635" s="26"/>
      <c r="DL635" s="26"/>
      <c r="DM635" s="26"/>
      <c r="DN635" s="26"/>
      <c r="DO635" s="26"/>
      <c r="DP635" s="26"/>
      <c r="DQ635" s="26"/>
      <c r="DR635" s="26"/>
      <c r="DS635" s="26"/>
      <c r="DT635" s="26"/>
      <c r="DU635" s="26"/>
      <c r="DV635" s="26"/>
      <c r="DW635" s="26"/>
      <c r="DX635" s="26"/>
      <c r="DY635" s="26"/>
      <c r="DZ635" s="26"/>
      <c r="EA635" s="26"/>
      <c r="EB635" s="26"/>
      <c r="EC635" s="26"/>
      <c r="ED635" s="26"/>
      <c r="EE635" s="26"/>
      <c r="EF635" s="26"/>
      <c r="EG635" s="26"/>
      <c r="EH635" s="26"/>
      <c r="EI635" s="26"/>
      <c r="EJ635" s="26"/>
      <c r="EK635" s="26"/>
      <c r="EL635" s="26"/>
      <c r="EM635" s="26"/>
      <c r="EN635" s="26"/>
      <c r="EO635" s="26"/>
      <c r="EP635" s="26"/>
      <c r="EQ635" s="26"/>
      <c r="ER635" s="26"/>
      <c r="ES635" s="26"/>
      <c r="ET635" s="26"/>
      <c r="EU635" s="26"/>
      <c r="EV635" s="26"/>
      <c r="EW635" s="26"/>
      <c r="EX635" s="26"/>
      <c r="EY635" s="26"/>
      <c r="EZ635" s="26"/>
      <c r="FA635" s="26"/>
      <c r="FB635" s="26"/>
      <c r="FC635" s="26"/>
      <c r="FD635" s="26"/>
      <c r="FE635" s="26"/>
      <c r="FF635" s="26"/>
      <c r="FG635" s="26"/>
      <c r="FH635" s="26"/>
      <c r="FI635" s="26"/>
      <c r="FJ635" s="26"/>
      <c r="FK635" s="26"/>
      <c r="FL635" s="26"/>
      <c r="FM635" s="26"/>
      <c r="FN635" s="26"/>
      <c r="FO635" s="26"/>
      <c r="FP635" s="26"/>
      <c r="FQ635" s="26"/>
      <c r="FR635" s="26"/>
      <c r="FS635" s="26"/>
      <c r="FT635" s="26"/>
      <c r="FU635" s="26"/>
      <c r="FV635" s="26"/>
      <c r="FW635" s="26"/>
      <c r="FX635" s="26"/>
      <c r="FY635" s="26"/>
      <c r="FZ635" s="26"/>
      <c r="GA635" s="26"/>
      <c r="GB635" s="26"/>
      <c r="GC635" s="26"/>
      <c r="GD635" s="26"/>
      <c r="GE635" s="26"/>
      <c r="GF635" s="26"/>
      <c r="GG635" s="26"/>
      <c r="GH635" s="26"/>
      <c r="GI635" s="26"/>
      <c r="GJ635" s="26"/>
      <c r="GK635" s="26"/>
      <c r="GL635" s="26"/>
      <c r="GM635" s="26"/>
      <c r="GN635" s="26"/>
      <c r="GO635" s="26"/>
      <c r="GP635" s="26"/>
      <c r="GQ635" s="26"/>
      <c r="GR635" s="26"/>
      <c r="GS635" s="26"/>
      <c r="GT635" s="26"/>
      <c r="GU635" s="26"/>
      <c r="GV635" s="26"/>
      <c r="GW635" s="26"/>
      <c r="GX635" s="26"/>
      <c r="GY635" s="26"/>
      <c r="GZ635" s="26"/>
      <c r="HA635" s="26"/>
      <c r="HB635" s="26"/>
      <c r="HC635" s="26"/>
      <c r="HD635" s="26"/>
      <c r="HE635" s="26"/>
      <c r="HF635" s="26"/>
      <c r="HG635" s="26"/>
      <c r="HH635" s="26"/>
      <c r="HI635" s="26"/>
      <c r="HJ635" s="26"/>
      <c r="HK635" s="26"/>
      <c r="HL635" s="26"/>
      <c r="HM635" s="26"/>
      <c r="HN635" s="26"/>
      <c r="HO635" s="26"/>
      <c r="HP635" s="26"/>
      <c r="HQ635" s="26"/>
      <c r="HR635" s="26"/>
      <c r="HS635" s="26"/>
      <c r="HT635" s="26"/>
      <c r="HU635" s="26"/>
      <c r="HV635" s="26"/>
      <c r="HW635" s="26"/>
      <c r="HX635" s="26"/>
      <c r="HY635" s="26"/>
      <c r="HZ635" s="26"/>
      <c r="IA635" s="26"/>
      <c r="IB635" s="26"/>
      <c r="IC635" s="26"/>
      <c r="ID635" s="26"/>
      <c r="IE635" s="26"/>
      <c r="IF635" s="26"/>
      <c r="IG635" s="26"/>
      <c r="IH635" s="26"/>
      <c r="II635" s="26"/>
      <c r="IJ635" s="26"/>
      <c r="IK635" s="26"/>
      <c r="IL635" s="26"/>
      <c r="IM635" s="26"/>
      <c r="IN635" s="26"/>
      <c r="IO635" s="26"/>
      <c r="IP635" s="26"/>
      <c r="IQ635" s="26"/>
      <c r="IR635" s="26"/>
      <c r="IS635" s="26"/>
      <c r="IT635" s="26"/>
      <c r="IU635" s="26"/>
      <c r="IV635" s="26"/>
    </row>
    <row r="636" spans="1:256" ht="12.75" customHeight="1" x14ac:dyDescent="0.25">
      <c r="A636" s="26"/>
      <c r="B636" s="26"/>
      <c r="C636" s="296"/>
      <c r="D636" s="363"/>
      <c r="E636" s="364"/>
      <c r="F636" s="364"/>
      <c r="G636" s="364"/>
      <c r="H636" s="364"/>
      <c r="I636" s="364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  <c r="BL636" s="26"/>
      <c r="BM636" s="26"/>
      <c r="BN636" s="26"/>
      <c r="BO636" s="26"/>
      <c r="BP636" s="26"/>
      <c r="BQ636" s="26"/>
      <c r="BR636" s="26"/>
      <c r="BS636" s="26"/>
      <c r="BT636" s="26"/>
      <c r="BU636" s="26"/>
      <c r="BV636" s="26"/>
      <c r="BW636" s="26"/>
      <c r="BX636" s="26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26"/>
      <c r="CP636" s="26"/>
      <c r="CQ636" s="26"/>
      <c r="CR636" s="26"/>
      <c r="CS636" s="26"/>
      <c r="CT636" s="26"/>
      <c r="CU636" s="26"/>
      <c r="CV636" s="26"/>
      <c r="CW636" s="26"/>
      <c r="CX636" s="26"/>
      <c r="CY636" s="26"/>
      <c r="CZ636" s="26"/>
      <c r="DA636" s="26"/>
      <c r="DB636" s="26"/>
      <c r="DC636" s="26"/>
      <c r="DD636" s="26"/>
      <c r="DE636" s="26"/>
      <c r="DF636" s="26"/>
      <c r="DG636" s="26"/>
      <c r="DH636" s="26"/>
      <c r="DI636" s="26"/>
      <c r="DJ636" s="26"/>
      <c r="DK636" s="26"/>
      <c r="DL636" s="26"/>
      <c r="DM636" s="26"/>
      <c r="DN636" s="26"/>
      <c r="DO636" s="26"/>
      <c r="DP636" s="26"/>
      <c r="DQ636" s="26"/>
      <c r="DR636" s="26"/>
      <c r="DS636" s="26"/>
      <c r="DT636" s="26"/>
      <c r="DU636" s="26"/>
      <c r="DV636" s="26"/>
      <c r="DW636" s="26"/>
      <c r="DX636" s="26"/>
      <c r="DY636" s="26"/>
      <c r="DZ636" s="26"/>
      <c r="EA636" s="26"/>
      <c r="EB636" s="26"/>
      <c r="EC636" s="26"/>
      <c r="ED636" s="26"/>
      <c r="EE636" s="26"/>
      <c r="EF636" s="26"/>
      <c r="EG636" s="26"/>
      <c r="EH636" s="26"/>
      <c r="EI636" s="26"/>
      <c r="EJ636" s="26"/>
      <c r="EK636" s="26"/>
      <c r="EL636" s="26"/>
      <c r="EM636" s="26"/>
      <c r="EN636" s="26"/>
      <c r="EO636" s="26"/>
      <c r="EP636" s="26"/>
      <c r="EQ636" s="26"/>
      <c r="ER636" s="26"/>
      <c r="ES636" s="26"/>
      <c r="ET636" s="26"/>
      <c r="EU636" s="26"/>
      <c r="EV636" s="26"/>
      <c r="EW636" s="26"/>
      <c r="EX636" s="26"/>
      <c r="EY636" s="26"/>
      <c r="EZ636" s="26"/>
      <c r="FA636" s="26"/>
      <c r="FB636" s="26"/>
      <c r="FC636" s="26"/>
      <c r="FD636" s="26"/>
      <c r="FE636" s="26"/>
      <c r="FF636" s="26"/>
      <c r="FG636" s="26"/>
      <c r="FH636" s="26"/>
      <c r="FI636" s="26"/>
      <c r="FJ636" s="26"/>
      <c r="FK636" s="26"/>
      <c r="FL636" s="26"/>
      <c r="FM636" s="26"/>
      <c r="FN636" s="26"/>
      <c r="FO636" s="26"/>
      <c r="FP636" s="26"/>
      <c r="FQ636" s="26"/>
      <c r="FR636" s="26"/>
      <c r="FS636" s="26"/>
      <c r="FT636" s="26"/>
      <c r="FU636" s="26"/>
      <c r="FV636" s="26"/>
      <c r="FW636" s="26"/>
      <c r="FX636" s="26"/>
      <c r="FY636" s="26"/>
      <c r="FZ636" s="26"/>
      <c r="GA636" s="26"/>
      <c r="GB636" s="26"/>
      <c r="GC636" s="26"/>
      <c r="GD636" s="26"/>
      <c r="GE636" s="26"/>
      <c r="GF636" s="26"/>
      <c r="GG636" s="26"/>
      <c r="GH636" s="26"/>
      <c r="GI636" s="26"/>
      <c r="GJ636" s="26"/>
      <c r="GK636" s="26"/>
      <c r="GL636" s="26"/>
      <c r="GM636" s="26"/>
      <c r="GN636" s="26"/>
      <c r="GO636" s="26"/>
      <c r="GP636" s="26"/>
      <c r="GQ636" s="26"/>
      <c r="GR636" s="26"/>
      <c r="GS636" s="26"/>
      <c r="GT636" s="26"/>
      <c r="GU636" s="26"/>
      <c r="GV636" s="26"/>
      <c r="GW636" s="26"/>
      <c r="GX636" s="26"/>
      <c r="GY636" s="26"/>
      <c r="GZ636" s="26"/>
      <c r="HA636" s="26"/>
      <c r="HB636" s="26"/>
      <c r="HC636" s="26"/>
      <c r="HD636" s="26"/>
      <c r="HE636" s="26"/>
      <c r="HF636" s="26"/>
      <c r="HG636" s="26"/>
      <c r="HH636" s="26"/>
      <c r="HI636" s="26"/>
      <c r="HJ636" s="26"/>
      <c r="HK636" s="26"/>
      <c r="HL636" s="26"/>
      <c r="HM636" s="26"/>
      <c r="HN636" s="26"/>
      <c r="HO636" s="26"/>
      <c r="HP636" s="26"/>
      <c r="HQ636" s="26"/>
      <c r="HR636" s="26"/>
      <c r="HS636" s="26"/>
      <c r="HT636" s="26"/>
      <c r="HU636" s="26"/>
      <c r="HV636" s="26"/>
      <c r="HW636" s="26"/>
      <c r="HX636" s="26"/>
      <c r="HY636" s="26"/>
      <c r="HZ636" s="26"/>
      <c r="IA636" s="26"/>
      <c r="IB636" s="26"/>
      <c r="IC636" s="26"/>
      <c r="ID636" s="26"/>
      <c r="IE636" s="26"/>
      <c r="IF636" s="26"/>
      <c r="IG636" s="26"/>
      <c r="IH636" s="26"/>
      <c r="II636" s="26"/>
      <c r="IJ636" s="26"/>
      <c r="IK636" s="26"/>
      <c r="IL636" s="26"/>
      <c r="IM636" s="26"/>
      <c r="IN636" s="26"/>
      <c r="IO636" s="26"/>
      <c r="IP636" s="26"/>
      <c r="IQ636" s="26"/>
      <c r="IR636" s="26"/>
      <c r="IS636" s="26"/>
      <c r="IT636" s="26"/>
      <c r="IU636" s="26"/>
      <c r="IV636" s="26"/>
    </row>
    <row r="637" spans="1:256" ht="12.75" customHeight="1" x14ac:dyDescent="0.25">
      <c r="A637" s="26"/>
      <c r="B637" s="26"/>
      <c r="C637" s="296"/>
      <c r="D637" s="363"/>
      <c r="E637" s="364"/>
      <c r="F637" s="364"/>
      <c r="G637" s="364"/>
      <c r="H637" s="364"/>
      <c r="I637" s="364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6"/>
      <c r="AP637" s="26"/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  <c r="BA637" s="26"/>
      <c r="BB637" s="26"/>
      <c r="BC637" s="26"/>
      <c r="BD637" s="26"/>
      <c r="BE637" s="26"/>
      <c r="BF637" s="26"/>
      <c r="BG637" s="26"/>
      <c r="BH637" s="26"/>
      <c r="BI637" s="26"/>
      <c r="BJ637" s="26"/>
      <c r="BK637" s="26"/>
      <c r="BL637" s="26"/>
      <c r="BM637" s="26"/>
      <c r="BN637" s="26"/>
      <c r="BO637" s="26"/>
      <c r="BP637" s="26"/>
      <c r="BQ637" s="26"/>
      <c r="BR637" s="26"/>
      <c r="BS637" s="26"/>
      <c r="BT637" s="26"/>
      <c r="BU637" s="26"/>
      <c r="BV637" s="26"/>
      <c r="BW637" s="26"/>
      <c r="BX637" s="26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26"/>
      <c r="CP637" s="26"/>
      <c r="CQ637" s="26"/>
      <c r="CR637" s="26"/>
      <c r="CS637" s="26"/>
      <c r="CT637" s="26"/>
      <c r="CU637" s="26"/>
      <c r="CV637" s="26"/>
      <c r="CW637" s="26"/>
      <c r="CX637" s="26"/>
      <c r="CY637" s="26"/>
      <c r="CZ637" s="26"/>
      <c r="DA637" s="26"/>
      <c r="DB637" s="26"/>
      <c r="DC637" s="26"/>
      <c r="DD637" s="26"/>
      <c r="DE637" s="26"/>
      <c r="DF637" s="26"/>
      <c r="DG637" s="26"/>
      <c r="DH637" s="26"/>
      <c r="DI637" s="26"/>
      <c r="DJ637" s="26"/>
      <c r="DK637" s="26"/>
      <c r="DL637" s="26"/>
      <c r="DM637" s="26"/>
      <c r="DN637" s="26"/>
      <c r="DO637" s="26"/>
      <c r="DP637" s="26"/>
      <c r="DQ637" s="26"/>
      <c r="DR637" s="26"/>
      <c r="DS637" s="26"/>
      <c r="DT637" s="26"/>
      <c r="DU637" s="26"/>
      <c r="DV637" s="26"/>
      <c r="DW637" s="26"/>
      <c r="DX637" s="26"/>
      <c r="DY637" s="26"/>
      <c r="DZ637" s="26"/>
      <c r="EA637" s="26"/>
      <c r="EB637" s="26"/>
      <c r="EC637" s="26"/>
      <c r="ED637" s="26"/>
      <c r="EE637" s="26"/>
      <c r="EF637" s="26"/>
      <c r="EG637" s="26"/>
      <c r="EH637" s="26"/>
      <c r="EI637" s="26"/>
      <c r="EJ637" s="26"/>
      <c r="EK637" s="26"/>
      <c r="EL637" s="26"/>
      <c r="EM637" s="26"/>
      <c r="EN637" s="26"/>
      <c r="EO637" s="26"/>
      <c r="EP637" s="26"/>
      <c r="EQ637" s="26"/>
      <c r="ER637" s="26"/>
      <c r="ES637" s="26"/>
      <c r="ET637" s="26"/>
      <c r="EU637" s="26"/>
      <c r="EV637" s="26"/>
      <c r="EW637" s="26"/>
      <c r="EX637" s="26"/>
      <c r="EY637" s="26"/>
      <c r="EZ637" s="26"/>
      <c r="FA637" s="26"/>
      <c r="FB637" s="26"/>
      <c r="FC637" s="26"/>
      <c r="FD637" s="26"/>
      <c r="FE637" s="26"/>
      <c r="FF637" s="26"/>
      <c r="FG637" s="26"/>
      <c r="FH637" s="26"/>
      <c r="FI637" s="26"/>
      <c r="FJ637" s="26"/>
      <c r="FK637" s="26"/>
      <c r="FL637" s="26"/>
      <c r="FM637" s="26"/>
      <c r="FN637" s="26"/>
      <c r="FO637" s="26"/>
      <c r="FP637" s="26"/>
      <c r="FQ637" s="26"/>
      <c r="FR637" s="26"/>
      <c r="FS637" s="26"/>
      <c r="FT637" s="26"/>
      <c r="FU637" s="26"/>
      <c r="FV637" s="26"/>
      <c r="FW637" s="26"/>
      <c r="FX637" s="26"/>
      <c r="FY637" s="26"/>
      <c r="FZ637" s="26"/>
      <c r="GA637" s="26"/>
      <c r="GB637" s="26"/>
      <c r="GC637" s="26"/>
      <c r="GD637" s="26"/>
      <c r="GE637" s="26"/>
      <c r="GF637" s="26"/>
      <c r="GG637" s="26"/>
      <c r="GH637" s="26"/>
      <c r="GI637" s="26"/>
      <c r="GJ637" s="26"/>
      <c r="GK637" s="26"/>
      <c r="GL637" s="26"/>
      <c r="GM637" s="26"/>
      <c r="GN637" s="26"/>
      <c r="GO637" s="26"/>
      <c r="GP637" s="26"/>
      <c r="GQ637" s="26"/>
      <c r="GR637" s="26"/>
      <c r="GS637" s="26"/>
      <c r="GT637" s="26"/>
      <c r="GU637" s="26"/>
      <c r="GV637" s="26"/>
      <c r="GW637" s="26"/>
      <c r="GX637" s="26"/>
      <c r="GY637" s="26"/>
      <c r="GZ637" s="26"/>
      <c r="HA637" s="26"/>
      <c r="HB637" s="26"/>
      <c r="HC637" s="26"/>
      <c r="HD637" s="26"/>
      <c r="HE637" s="26"/>
      <c r="HF637" s="26"/>
      <c r="HG637" s="26"/>
      <c r="HH637" s="26"/>
      <c r="HI637" s="26"/>
      <c r="HJ637" s="26"/>
      <c r="HK637" s="26"/>
      <c r="HL637" s="26"/>
      <c r="HM637" s="26"/>
      <c r="HN637" s="26"/>
      <c r="HO637" s="26"/>
      <c r="HP637" s="26"/>
      <c r="HQ637" s="26"/>
      <c r="HR637" s="26"/>
      <c r="HS637" s="26"/>
      <c r="HT637" s="26"/>
      <c r="HU637" s="26"/>
      <c r="HV637" s="26"/>
      <c r="HW637" s="26"/>
      <c r="HX637" s="26"/>
      <c r="HY637" s="26"/>
      <c r="HZ637" s="26"/>
      <c r="IA637" s="26"/>
      <c r="IB637" s="26"/>
      <c r="IC637" s="26"/>
      <c r="ID637" s="26"/>
      <c r="IE637" s="26"/>
      <c r="IF637" s="26"/>
      <c r="IG637" s="26"/>
      <c r="IH637" s="26"/>
      <c r="II637" s="26"/>
      <c r="IJ637" s="26"/>
      <c r="IK637" s="26"/>
      <c r="IL637" s="26"/>
      <c r="IM637" s="26"/>
      <c r="IN637" s="26"/>
      <c r="IO637" s="26"/>
      <c r="IP637" s="26"/>
      <c r="IQ637" s="26"/>
      <c r="IR637" s="26"/>
      <c r="IS637" s="26"/>
      <c r="IT637" s="26"/>
      <c r="IU637" s="26"/>
      <c r="IV637" s="26"/>
    </row>
    <row r="638" spans="1:256" ht="12.75" customHeight="1" x14ac:dyDescent="0.25">
      <c r="A638" s="26"/>
      <c r="B638" s="26"/>
      <c r="C638" s="296"/>
      <c r="D638" s="363"/>
      <c r="E638" s="364"/>
      <c r="F638" s="364"/>
      <c r="G638" s="364"/>
      <c r="H638" s="364"/>
      <c r="I638" s="364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6"/>
      <c r="AB638" s="26"/>
      <c r="AC638" s="26"/>
      <c r="AD638" s="26"/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6"/>
      <c r="AP638" s="26"/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  <c r="BA638" s="26"/>
      <c r="BB638" s="26"/>
      <c r="BC638" s="26"/>
      <c r="BD638" s="26"/>
      <c r="BE638" s="26"/>
      <c r="BF638" s="26"/>
      <c r="BG638" s="26"/>
      <c r="BH638" s="26"/>
      <c r="BI638" s="26"/>
      <c r="BJ638" s="26"/>
      <c r="BK638" s="26"/>
      <c r="BL638" s="26"/>
      <c r="BM638" s="26"/>
      <c r="BN638" s="26"/>
      <c r="BO638" s="26"/>
      <c r="BP638" s="26"/>
      <c r="BQ638" s="26"/>
      <c r="BR638" s="26"/>
      <c r="BS638" s="26"/>
      <c r="BT638" s="26"/>
      <c r="BU638" s="26"/>
      <c r="BV638" s="26"/>
      <c r="BW638" s="26"/>
      <c r="BX638" s="26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26"/>
      <c r="CP638" s="26"/>
      <c r="CQ638" s="26"/>
      <c r="CR638" s="26"/>
      <c r="CS638" s="26"/>
      <c r="CT638" s="26"/>
      <c r="CU638" s="26"/>
      <c r="CV638" s="26"/>
      <c r="CW638" s="26"/>
      <c r="CX638" s="26"/>
      <c r="CY638" s="26"/>
      <c r="CZ638" s="26"/>
      <c r="DA638" s="26"/>
      <c r="DB638" s="26"/>
      <c r="DC638" s="26"/>
      <c r="DD638" s="26"/>
      <c r="DE638" s="26"/>
      <c r="DF638" s="26"/>
      <c r="DG638" s="26"/>
      <c r="DH638" s="26"/>
      <c r="DI638" s="26"/>
      <c r="DJ638" s="26"/>
      <c r="DK638" s="26"/>
      <c r="DL638" s="26"/>
      <c r="DM638" s="26"/>
      <c r="DN638" s="26"/>
      <c r="DO638" s="26"/>
      <c r="DP638" s="26"/>
      <c r="DQ638" s="26"/>
      <c r="DR638" s="26"/>
      <c r="DS638" s="26"/>
      <c r="DT638" s="26"/>
      <c r="DU638" s="26"/>
      <c r="DV638" s="26"/>
      <c r="DW638" s="26"/>
      <c r="DX638" s="26"/>
      <c r="DY638" s="26"/>
      <c r="DZ638" s="26"/>
      <c r="EA638" s="26"/>
      <c r="EB638" s="26"/>
      <c r="EC638" s="26"/>
      <c r="ED638" s="26"/>
      <c r="EE638" s="26"/>
      <c r="EF638" s="26"/>
      <c r="EG638" s="26"/>
      <c r="EH638" s="26"/>
      <c r="EI638" s="26"/>
      <c r="EJ638" s="26"/>
      <c r="EK638" s="26"/>
      <c r="EL638" s="26"/>
      <c r="EM638" s="26"/>
      <c r="EN638" s="26"/>
      <c r="EO638" s="26"/>
      <c r="EP638" s="26"/>
      <c r="EQ638" s="26"/>
      <c r="ER638" s="26"/>
      <c r="ES638" s="26"/>
      <c r="ET638" s="26"/>
      <c r="EU638" s="26"/>
      <c r="EV638" s="26"/>
      <c r="EW638" s="26"/>
      <c r="EX638" s="26"/>
      <c r="EY638" s="26"/>
      <c r="EZ638" s="26"/>
      <c r="FA638" s="26"/>
      <c r="FB638" s="26"/>
      <c r="FC638" s="26"/>
      <c r="FD638" s="26"/>
      <c r="FE638" s="26"/>
      <c r="FF638" s="26"/>
      <c r="FG638" s="26"/>
      <c r="FH638" s="26"/>
      <c r="FI638" s="26"/>
      <c r="FJ638" s="26"/>
      <c r="FK638" s="26"/>
      <c r="FL638" s="26"/>
      <c r="FM638" s="26"/>
      <c r="FN638" s="26"/>
      <c r="FO638" s="26"/>
      <c r="FP638" s="26"/>
      <c r="FQ638" s="26"/>
      <c r="FR638" s="26"/>
      <c r="FS638" s="26"/>
      <c r="FT638" s="26"/>
      <c r="FU638" s="26"/>
      <c r="FV638" s="26"/>
      <c r="FW638" s="26"/>
      <c r="FX638" s="26"/>
      <c r="FY638" s="26"/>
      <c r="FZ638" s="26"/>
      <c r="GA638" s="26"/>
      <c r="GB638" s="26"/>
      <c r="GC638" s="26"/>
      <c r="GD638" s="26"/>
      <c r="GE638" s="26"/>
      <c r="GF638" s="26"/>
      <c r="GG638" s="26"/>
      <c r="GH638" s="26"/>
      <c r="GI638" s="26"/>
      <c r="GJ638" s="26"/>
      <c r="GK638" s="26"/>
      <c r="GL638" s="26"/>
      <c r="GM638" s="26"/>
      <c r="GN638" s="26"/>
      <c r="GO638" s="26"/>
      <c r="GP638" s="26"/>
      <c r="GQ638" s="26"/>
      <c r="GR638" s="26"/>
      <c r="GS638" s="26"/>
      <c r="GT638" s="26"/>
      <c r="GU638" s="26"/>
      <c r="GV638" s="26"/>
      <c r="GW638" s="26"/>
      <c r="GX638" s="26"/>
      <c r="GY638" s="26"/>
      <c r="GZ638" s="26"/>
      <c r="HA638" s="26"/>
      <c r="HB638" s="26"/>
      <c r="HC638" s="26"/>
      <c r="HD638" s="26"/>
      <c r="HE638" s="26"/>
      <c r="HF638" s="26"/>
      <c r="HG638" s="26"/>
      <c r="HH638" s="26"/>
      <c r="HI638" s="26"/>
      <c r="HJ638" s="26"/>
      <c r="HK638" s="26"/>
      <c r="HL638" s="26"/>
      <c r="HM638" s="26"/>
      <c r="HN638" s="26"/>
      <c r="HO638" s="26"/>
      <c r="HP638" s="26"/>
      <c r="HQ638" s="26"/>
      <c r="HR638" s="26"/>
      <c r="HS638" s="26"/>
      <c r="HT638" s="26"/>
      <c r="HU638" s="26"/>
      <c r="HV638" s="26"/>
      <c r="HW638" s="26"/>
      <c r="HX638" s="26"/>
      <c r="HY638" s="26"/>
      <c r="HZ638" s="26"/>
      <c r="IA638" s="26"/>
      <c r="IB638" s="26"/>
      <c r="IC638" s="26"/>
      <c r="ID638" s="26"/>
      <c r="IE638" s="26"/>
      <c r="IF638" s="26"/>
      <c r="IG638" s="26"/>
      <c r="IH638" s="26"/>
      <c r="II638" s="26"/>
      <c r="IJ638" s="26"/>
      <c r="IK638" s="26"/>
      <c r="IL638" s="26"/>
      <c r="IM638" s="26"/>
      <c r="IN638" s="26"/>
      <c r="IO638" s="26"/>
      <c r="IP638" s="26"/>
      <c r="IQ638" s="26"/>
      <c r="IR638" s="26"/>
      <c r="IS638" s="26"/>
      <c r="IT638" s="26"/>
      <c r="IU638" s="26"/>
      <c r="IV638" s="26"/>
    </row>
    <row r="639" spans="1:256" ht="12.75" customHeight="1" x14ac:dyDescent="0.25">
      <c r="A639" s="26"/>
      <c r="B639" s="26"/>
      <c r="C639" s="296"/>
      <c r="D639" s="363"/>
      <c r="E639" s="364"/>
      <c r="F639" s="364"/>
      <c r="G639" s="364"/>
      <c r="H639" s="364"/>
      <c r="I639" s="364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6"/>
      <c r="AB639" s="26"/>
      <c r="AC639" s="26"/>
      <c r="AD639" s="26"/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6"/>
      <c r="AP639" s="26"/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  <c r="BA639" s="26"/>
      <c r="BB639" s="26"/>
      <c r="BC639" s="26"/>
      <c r="BD639" s="26"/>
      <c r="BE639" s="26"/>
      <c r="BF639" s="26"/>
      <c r="BG639" s="26"/>
      <c r="BH639" s="26"/>
      <c r="BI639" s="26"/>
      <c r="BJ639" s="26"/>
      <c r="BK639" s="26"/>
      <c r="BL639" s="26"/>
      <c r="BM639" s="26"/>
      <c r="BN639" s="26"/>
      <c r="BO639" s="26"/>
      <c r="BP639" s="26"/>
      <c r="BQ639" s="26"/>
      <c r="BR639" s="26"/>
      <c r="BS639" s="26"/>
      <c r="BT639" s="26"/>
      <c r="BU639" s="26"/>
      <c r="BV639" s="26"/>
      <c r="BW639" s="26"/>
      <c r="BX639" s="26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26"/>
      <c r="CP639" s="26"/>
      <c r="CQ639" s="26"/>
      <c r="CR639" s="26"/>
      <c r="CS639" s="26"/>
      <c r="CT639" s="26"/>
      <c r="CU639" s="26"/>
      <c r="CV639" s="26"/>
      <c r="CW639" s="26"/>
      <c r="CX639" s="26"/>
      <c r="CY639" s="26"/>
      <c r="CZ639" s="26"/>
      <c r="DA639" s="26"/>
      <c r="DB639" s="26"/>
      <c r="DC639" s="26"/>
      <c r="DD639" s="26"/>
      <c r="DE639" s="26"/>
      <c r="DF639" s="26"/>
      <c r="DG639" s="26"/>
      <c r="DH639" s="26"/>
      <c r="DI639" s="26"/>
      <c r="DJ639" s="26"/>
      <c r="DK639" s="26"/>
      <c r="DL639" s="26"/>
      <c r="DM639" s="26"/>
      <c r="DN639" s="26"/>
      <c r="DO639" s="26"/>
      <c r="DP639" s="26"/>
      <c r="DQ639" s="26"/>
      <c r="DR639" s="26"/>
      <c r="DS639" s="26"/>
      <c r="DT639" s="26"/>
      <c r="DU639" s="26"/>
      <c r="DV639" s="26"/>
      <c r="DW639" s="26"/>
      <c r="DX639" s="26"/>
      <c r="DY639" s="26"/>
      <c r="DZ639" s="26"/>
      <c r="EA639" s="26"/>
      <c r="EB639" s="26"/>
      <c r="EC639" s="26"/>
      <c r="ED639" s="26"/>
      <c r="EE639" s="26"/>
      <c r="EF639" s="26"/>
      <c r="EG639" s="26"/>
      <c r="EH639" s="26"/>
      <c r="EI639" s="26"/>
      <c r="EJ639" s="26"/>
      <c r="EK639" s="26"/>
      <c r="EL639" s="26"/>
      <c r="EM639" s="26"/>
      <c r="EN639" s="26"/>
      <c r="EO639" s="26"/>
      <c r="EP639" s="26"/>
      <c r="EQ639" s="26"/>
      <c r="ER639" s="26"/>
      <c r="ES639" s="26"/>
      <c r="ET639" s="26"/>
      <c r="EU639" s="26"/>
      <c r="EV639" s="26"/>
      <c r="EW639" s="26"/>
      <c r="EX639" s="26"/>
      <c r="EY639" s="26"/>
      <c r="EZ639" s="26"/>
      <c r="FA639" s="26"/>
      <c r="FB639" s="26"/>
      <c r="FC639" s="26"/>
      <c r="FD639" s="26"/>
      <c r="FE639" s="26"/>
      <c r="FF639" s="26"/>
      <c r="FG639" s="26"/>
      <c r="FH639" s="26"/>
      <c r="FI639" s="26"/>
      <c r="FJ639" s="26"/>
      <c r="FK639" s="26"/>
      <c r="FL639" s="26"/>
      <c r="FM639" s="26"/>
      <c r="FN639" s="26"/>
      <c r="FO639" s="26"/>
      <c r="FP639" s="26"/>
      <c r="FQ639" s="26"/>
      <c r="FR639" s="26"/>
      <c r="FS639" s="26"/>
      <c r="FT639" s="26"/>
      <c r="FU639" s="26"/>
      <c r="FV639" s="26"/>
      <c r="FW639" s="26"/>
      <c r="FX639" s="26"/>
      <c r="FY639" s="26"/>
      <c r="FZ639" s="26"/>
      <c r="GA639" s="26"/>
      <c r="GB639" s="26"/>
      <c r="GC639" s="26"/>
      <c r="GD639" s="26"/>
      <c r="GE639" s="26"/>
      <c r="GF639" s="26"/>
      <c r="GG639" s="26"/>
      <c r="GH639" s="26"/>
      <c r="GI639" s="26"/>
      <c r="GJ639" s="26"/>
      <c r="GK639" s="26"/>
      <c r="GL639" s="26"/>
      <c r="GM639" s="26"/>
      <c r="GN639" s="26"/>
      <c r="GO639" s="26"/>
      <c r="GP639" s="26"/>
      <c r="GQ639" s="26"/>
      <c r="GR639" s="26"/>
      <c r="GS639" s="26"/>
      <c r="GT639" s="26"/>
      <c r="GU639" s="26"/>
      <c r="GV639" s="26"/>
      <c r="GW639" s="26"/>
      <c r="GX639" s="26"/>
      <c r="GY639" s="26"/>
      <c r="GZ639" s="26"/>
      <c r="HA639" s="26"/>
      <c r="HB639" s="26"/>
      <c r="HC639" s="26"/>
      <c r="HD639" s="26"/>
      <c r="HE639" s="26"/>
      <c r="HF639" s="26"/>
      <c r="HG639" s="26"/>
      <c r="HH639" s="26"/>
      <c r="HI639" s="26"/>
      <c r="HJ639" s="26"/>
      <c r="HK639" s="26"/>
      <c r="HL639" s="26"/>
      <c r="HM639" s="26"/>
      <c r="HN639" s="26"/>
      <c r="HO639" s="26"/>
      <c r="HP639" s="26"/>
      <c r="HQ639" s="26"/>
      <c r="HR639" s="26"/>
      <c r="HS639" s="26"/>
      <c r="HT639" s="26"/>
      <c r="HU639" s="26"/>
      <c r="HV639" s="26"/>
      <c r="HW639" s="26"/>
      <c r="HX639" s="26"/>
      <c r="HY639" s="26"/>
      <c r="HZ639" s="26"/>
      <c r="IA639" s="26"/>
      <c r="IB639" s="26"/>
      <c r="IC639" s="26"/>
      <c r="ID639" s="26"/>
      <c r="IE639" s="26"/>
      <c r="IF639" s="26"/>
      <c r="IG639" s="26"/>
      <c r="IH639" s="26"/>
      <c r="II639" s="26"/>
      <c r="IJ639" s="26"/>
      <c r="IK639" s="26"/>
      <c r="IL639" s="26"/>
      <c r="IM639" s="26"/>
      <c r="IN639" s="26"/>
      <c r="IO639" s="26"/>
      <c r="IP639" s="26"/>
      <c r="IQ639" s="26"/>
      <c r="IR639" s="26"/>
      <c r="IS639" s="26"/>
      <c r="IT639" s="26"/>
      <c r="IU639" s="26"/>
      <c r="IV639" s="26"/>
    </row>
    <row r="640" spans="1:256" ht="12.75" customHeight="1" x14ac:dyDescent="0.25">
      <c r="A640" s="26"/>
      <c r="B640" s="26"/>
      <c r="C640" s="296"/>
      <c r="D640" s="363"/>
      <c r="E640" s="364"/>
      <c r="F640" s="364"/>
      <c r="G640" s="364"/>
      <c r="H640" s="364"/>
      <c r="I640" s="364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6"/>
      <c r="AB640" s="26"/>
      <c r="AC640" s="26"/>
      <c r="AD640" s="26"/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6"/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26"/>
      <c r="BC640" s="26"/>
      <c r="BD640" s="26"/>
      <c r="BE640" s="26"/>
      <c r="BF640" s="26"/>
      <c r="BG640" s="26"/>
      <c r="BH640" s="26"/>
      <c r="BI640" s="26"/>
      <c r="BJ640" s="26"/>
      <c r="BK640" s="26"/>
      <c r="BL640" s="26"/>
      <c r="BM640" s="26"/>
      <c r="BN640" s="26"/>
      <c r="BO640" s="26"/>
      <c r="BP640" s="26"/>
      <c r="BQ640" s="26"/>
      <c r="BR640" s="26"/>
      <c r="BS640" s="26"/>
      <c r="BT640" s="26"/>
      <c r="BU640" s="26"/>
      <c r="BV640" s="26"/>
      <c r="BW640" s="26"/>
      <c r="BX640" s="26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26"/>
      <c r="CP640" s="26"/>
      <c r="CQ640" s="26"/>
      <c r="CR640" s="26"/>
      <c r="CS640" s="26"/>
      <c r="CT640" s="26"/>
      <c r="CU640" s="26"/>
      <c r="CV640" s="26"/>
      <c r="CW640" s="26"/>
      <c r="CX640" s="26"/>
      <c r="CY640" s="26"/>
      <c r="CZ640" s="26"/>
      <c r="DA640" s="26"/>
      <c r="DB640" s="26"/>
      <c r="DC640" s="26"/>
      <c r="DD640" s="26"/>
      <c r="DE640" s="26"/>
      <c r="DF640" s="26"/>
      <c r="DG640" s="26"/>
      <c r="DH640" s="26"/>
      <c r="DI640" s="26"/>
      <c r="DJ640" s="26"/>
      <c r="DK640" s="26"/>
      <c r="DL640" s="26"/>
      <c r="DM640" s="26"/>
      <c r="DN640" s="26"/>
      <c r="DO640" s="26"/>
      <c r="DP640" s="26"/>
      <c r="DQ640" s="26"/>
      <c r="DR640" s="26"/>
      <c r="DS640" s="26"/>
      <c r="DT640" s="26"/>
      <c r="DU640" s="26"/>
      <c r="DV640" s="26"/>
      <c r="DW640" s="26"/>
      <c r="DX640" s="26"/>
      <c r="DY640" s="26"/>
      <c r="DZ640" s="26"/>
      <c r="EA640" s="26"/>
      <c r="EB640" s="26"/>
      <c r="EC640" s="26"/>
      <c r="ED640" s="26"/>
      <c r="EE640" s="26"/>
      <c r="EF640" s="26"/>
      <c r="EG640" s="26"/>
      <c r="EH640" s="26"/>
      <c r="EI640" s="26"/>
      <c r="EJ640" s="26"/>
      <c r="EK640" s="26"/>
      <c r="EL640" s="26"/>
      <c r="EM640" s="26"/>
      <c r="EN640" s="26"/>
      <c r="EO640" s="26"/>
      <c r="EP640" s="26"/>
      <c r="EQ640" s="26"/>
      <c r="ER640" s="26"/>
      <c r="ES640" s="26"/>
      <c r="ET640" s="26"/>
      <c r="EU640" s="26"/>
      <c r="EV640" s="26"/>
      <c r="EW640" s="26"/>
      <c r="EX640" s="26"/>
      <c r="EY640" s="26"/>
      <c r="EZ640" s="26"/>
      <c r="FA640" s="26"/>
      <c r="FB640" s="26"/>
      <c r="FC640" s="26"/>
      <c r="FD640" s="26"/>
      <c r="FE640" s="26"/>
      <c r="FF640" s="26"/>
      <c r="FG640" s="26"/>
      <c r="FH640" s="26"/>
      <c r="FI640" s="26"/>
      <c r="FJ640" s="26"/>
      <c r="FK640" s="26"/>
      <c r="FL640" s="26"/>
      <c r="FM640" s="26"/>
      <c r="FN640" s="26"/>
      <c r="FO640" s="26"/>
      <c r="FP640" s="26"/>
      <c r="FQ640" s="26"/>
      <c r="FR640" s="26"/>
      <c r="FS640" s="26"/>
      <c r="FT640" s="26"/>
      <c r="FU640" s="26"/>
      <c r="FV640" s="26"/>
      <c r="FW640" s="26"/>
      <c r="FX640" s="26"/>
      <c r="FY640" s="26"/>
      <c r="FZ640" s="26"/>
      <c r="GA640" s="26"/>
      <c r="GB640" s="26"/>
      <c r="GC640" s="26"/>
      <c r="GD640" s="26"/>
      <c r="GE640" s="26"/>
      <c r="GF640" s="26"/>
      <c r="GG640" s="26"/>
      <c r="GH640" s="26"/>
      <c r="GI640" s="26"/>
      <c r="GJ640" s="26"/>
      <c r="GK640" s="26"/>
      <c r="GL640" s="26"/>
      <c r="GM640" s="26"/>
      <c r="GN640" s="26"/>
      <c r="GO640" s="26"/>
      <c r="GP640" s="26"/>
      <c r="GQ640" s="26"/>
      <c r="GR640" s="26"/>
      <c r="GS640" s="26"/>
      <c r="GT640" s="26"/>
      <c r="GU640" s="26"/>
      <c r="GV640" s="26"/>
      <c r="GW640" s="26"/>
      <c r="GX640" s="26"/>
      <c r="GY640" s="26"/>
      <c r="GZ640" s="26"/>
      <c r="HA640" s="26"/>
      <c r="HB640" s="26"/>
      <c r="HC640" s="26"/>
      <c r="HD640" s="26"/>
      <c r="HE640" s="26"/>
      <c r="HF640" s="26"/>
      <c r="HG640" s="26"/>
      <c r="HH640" s="26"/>
      <c r="HI640" s="26"/>
      <c r="HJ640" s="26"/>
      <c r="HK640" s="26"/>
      <c r="HL640" s="26"/>
      <c r="HM640" s="26"/>
      <c r="HN640" s="26"/>
      <c r="HO640" s="26"/>
      <c r="HP640" s="26"/>
      <c r="HQ640" s="26"/>
      <c r="HR640" s="26"/>
      <c r="HS640" s="26"/>
      <c r="HT640" s="26"/>
      <c r="HU640" s="26"/>
      <c r="HV640" s="26"/>
      <c r="HW640" s="26"/>
      <c r="HX640" s="26"/>
      <c r="HY640" s="26"/>
      <c r="HZ640" s="26"/>
      <c r="IA640" s="26"/>
      <c r="IB640" s="26"/>
      <c r="IC640" s="26"/>
      <c r="ID640" s="26"/>
      <c r="IE640" s="26"/>
      <c r="IF640" s="26"/>
      <c r="IG640" s="26"/>
      <c r="IH640" s="26"/>
      <c r="II640" s="26"/>
      <c r="IJ640" s="26"/>
      <c r="IK640" s="26"/>
      <c r="IL640" s="26"/>
      <c r="IM640" s="26"/>
      <c r="IN640" s="26"/>
      <c r="IO640" s="26"/>
      <c r="IP640" s="26"/>
      <c r="IQ640" s="26"/>
      <c r="IR640" s="26"/>
      <c r="IS640" s="26"/>
      <c r="IT640" s="26"/>
      <c r="IU640" s="26"/>
      <c r="IV640" s="26"/>
    </row>
    <row r="641" spans="1:256" ht="12.75" customHeight="1" x14ac:dyDescent="0.25">
      <c r="A641" s="26"/>
      <c r="B641" s="26"/>
      <c r="C641" s="296"/>
      <c r="D641" s="363"/>
      <c r="E641" s="364"/>
      <c r="F641" s="364"/>
      <c r="G641" s="364"/>
      <c r="H641" s="364"/>
      <c r="I641" s="364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6"/>
      <c r="AB641" s="26"/>
      <c r="AC641" s="26"/>
      <c r="AD641" s="26"/>
      <c r="AE641" s="26"/>
      <c r="AF641" s="26"/>
      <c r="AG641" s="26"/>
      <c r="AH641" s="26"/>
      <c r="AI641" s="26"/>
      <c r="AJ641" s="26"/>
      <c r="AK641" s="26"/>
      <c r="AL641" s="26"/>
      <c r="AM641" s="26"/>
      <c r="AN641" s="26"/>
      <c r="AO641" s="26"/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26"/>
      <c r="BC641" s="26"/>
      <c r="BD641" s="26"/>
      <c r="BE641" s="26"/>
      <c r="BF641" s="26"/>
      <c r="BG641" s="26"/>
      <c r="BH641" s="26"/>
      <c r="BI641" s="26"/>
      <c r="BJ641" s="26"/>
      <c r="BK641" s="26"/>
      <c r="BL641" s="26"/>
      <c r="BM641" s="26"/>
      <c r="BN641" s="26"/>
      <c r="BO641" s="26"/>
      <c r="BP641" s="26"/>
      <c r="BQ641" s="26"/>
      <c r="BR641" s="26"/>
      <c r="BS641" s="26"/>
      <c r="BT641" s="26"/>
      <c r="BU641" s="26"/>
      <c r="BV641" s="26"/>
      <c r="BW641" s="26"/>
      <c r="BX641" s="26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26"/>
      <c r="CP641" s="26"/>
      <c r="CQ641" s="26"/>
      <c r="CR641" s="26"/>
      <c r="CS641" s="26"/>
      <c r="CT641" s="26"/>
      <c r="CU641" s="26"/>
      <c r="CV641" s="26"/>
      <c r="CW641" s="26"/>
      <c r="CX641" s="26"/>
      <c r="CY641" s="26"/>
      <c r="CZ641" s="26"/>
      <c r="DA641" s="26"/>
      <c r="DB641" s="26"/>
      <c r="DC641" s="26"/>
      <c r="DD641" s="26"/>
      <c r="DE641" s="26"/>
      <c r="DF641" s="26"/>
      <c r="DG641" s="26"/>
      <c r="DH641" s="26"/>
      <c r="DI641" s="26"/>
      <c r="DJ641" s="26"/>
      <c r="DK641" s="26"/>
      <c r="DL641" s="26"/>
      <c r="DM641" s="26"/>
      <c r="DN641" s="26"/>
      <c r="DO641" s="26"/>
      <c r="DP641" s="26"/>
      <c r="DQ641" s="26"/>
      <c r="DR641" s="26"/>
      <c r="DS641" s="26"/>
      <c r="DT641" s="26"/>
      <c r="DU641" s="26"/>
      <c r="DV641" s="26"/>
      <c r="DW641" s="26"/>
      <c r="DX641" s="26"/>
      <c r="DY641" s="26"/>
      <c r="DZ641" s="26"/>
      <c r="EA641" s="26"/>
      <c r="EB641" s="26"/>
      <c r="EC641" s="26"/>
      <c r="ED641" s="26"/>
      <c r="EE641" s="26"/>
      <c r="EF641" s="26"/>
      <c r="EG641" s="26"/>
      <c r="EH641" s="26"/>
      <c r="EI641" s="26"/>
      <c r="EJ641" s="26"/>
      <c r="EK641" s="26"/>
      <c r="EL641" s="26"/>
      <c r="EM641" s="26"/>
      <c r="EN641" s="26"/>
      <c r="EO641" s="26"/>
      <c r="EP641" s="26"/>
      <c r="EQ641" s="26"/>
      <c r="ER641" s="26"/>
      <c r="ES641" s="26"/>
      <c r="ET641" s="26"/>
      <c r="EU641" s="26"/>
      <c r="EV641" s="26"/>
      <c r="EW641" s="26"/>
      <c r="EX641" s="26"/>
      <c r="EY641" s="26"/>
      <c r="EZ641" s="26"/>
      <c r="FA641" s="26"/>
      <c r="FB641" s="26"/>
      <c r="FC641" s="26"/>
      <c r="FD641" s="26"/>
      <c r="FE641" s="26"/>
      <c r="FF641" s="26"/>
      <c r="FG641" s="26"/>
      <c r="FH641" s="26"/>
      <c r="FI641" s="26"/>
      <c r="FJ641" s="26"/>
      <c r="FK641" s="26"/>
      <c r="FL641" s="26"/>
      <c r="FM641" s="26"/>
      <c r="FN641" s="26"/>
      <c r="FO641" s="26"/>
      <c r="FP641" s="26"/>
      <c r="FQ641" s="26"/>
      <c r="FR641" s="26"/>
      <c r="FS641" s="26"/>
      <c r="FT641" s="26"/>
      <c r="FU641" s="26"/>
      <c r="FV641" s="26"/>
      <c r="FW641" s="26"/>
      <c r="FX641" s="26"/>
      <c r="FY641" s="26"/>
      <c r="FZ641" s="26"/>
      <c r="GA641" s="26"/>
      <c r="GB641" s="26"/>
      <c r="GC641" s="26"/>
      <c r="GD641" s="26"/>
      <c r="GE641" s="26"/>
      <c r="GF641" s="26"/>
      <c r="GG641" s="26"/>
      <c r="GH641" s="26"/>
      <c r="GI641" s="26"/>
      <c r="GJ641" s="26"/>
      <c r="GK641" s="26"/>
      <c r="GL641" s="26"/>
      <c r="GM641" s="26"/>
      <c r="GN641" s="26"/>
      <c r="GO641" s="26"/>
      <c r="GP641" s="26"/>
      <c r="GQ641" s="26"/>
      <c r="GR641" s="26"/>
      <c r="GS641" s="26"/>
      <c r="GT641" s="26"/>
      <c r="GU641" s="26"/>
      <c r="GV641" s="26"/>
      <c r="GW641" s="26"/>
      <c r="GX641" s="26"/>
      <c r="GY641" s="26"/>
      <c r="GZ641" s="26"/>
      <c r="HA641" s="26"/>
      <c r="HB641" s="26"/>
      <c r="HC641" s="26"/>
      <c r="HD641" s="26"/>
      <c r="HE641" s="26"/>
      <c r="HF641" s="26"/>
      <c r="HG641" s="26"/>
      <c r="HH641" s="26"/>
      <c r="HI641" s="26"/>
      <c r="HJ641" s="26"/>
      <c r="HK641" s="26"/>
      <c r="HL641" s="26"/>
      <c r="HM641" s="26"/>
      <c r="HN641" s="26"/>
      <c r="HO641" s="26"/>
      <c r="HP641" s="26"/>
      <c r="HQ641" s="26"/>
      <c r="HR641" s="26"/>
      <c r="HS641" s="26"/>
      <c r="HT641" s="26"/>
      <c r="HU641" s="26"/>
      <c r="HV641" s="26"/>
      <c r="HW641" s="26"/>
      <c r="HX641" s="26"/>
      <c r="HY641" s="26"/>
      <c r="HZ641" s="26"/>
      <c r="IA641" s="26"/>
      <c r="IB641" s="26"/>
      <c r="IC641" s="26"/>
      <c r="ID641" s="26"/>
      <c r="IE641" s="26"/>
      <c r="IF641" s="26"/>
      <c r="IG641" s="26"/>
      <c r="IH641" s="26"/>
      <c r="II641" s="26"/>
      <c r="IJ641" s="26"/>
      <c r="IK641" s="26"/>
      <c r="IL641" s="26"/>
      <c r="IM641" s="26"/>
      <c r="IN641" s="26"/>
      <c r="IO641" s="26"/>
      <c r="IP641" s="26"/>
      <c r="IQ641" s="26"/>
      <c r="IR641" s="26"/>
      <c r="IS641" s="26"/>
      <c r="IT641" s="26"/>
      <c r="IU641" s="26"/>
      <c r="IV641" s="26"/>
    </row>
    <row r="642" spans="1:256" ht="12.75" customHeight="1" x14ac:dyDescent="0.25">
      <c r="A642" s="26"/>
      <c r="B642" s="26"/>
      <c r="C642" s="296"/>
      <c r="D642" s="363"/>
      <c r="E642" s="364"/>
      <c r="F642" s="364"/>
      <c r="G642" s="364"/>
      <c r="H642" s="364"/>
      <c r="I642" s="364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6"/>
      <c r="AB642" s="26"/>
      <c r="AC642" s="26"/>
      <c r="AD642" s="26"/>
      <c r="AE642" s="26"/>
      <c r="AF642" s="26"/>
      <c r="AG642" s="26"/>
      <c r="AH642" s="26"/>
      <c r="AI642" s="26"/>
      <c r="AJ642" s="26"/>
      <c r="AK642" s="26"/>
      <c r="AL642" s="26"/>
      <c r="AM642" s="26"/>
      <c r="AN642" s="26"/>
      <c r="AO642" s="26"/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26"/>
      <c r="BC642" s="26"/>
      <c r="BD642" s="26"/>
      <c r="BE642" s="26"/>
      <c r="BF642" s="26"/>
      <c r="BG642" s="26"/>
      <c r="BH642" s="26"/>
      <c r="BI642" s="26"/>
      <c r="BJ642" s="26"/>
      <c r="BK642" s="26"/>
      <c r="BL642" s="26"/>
      <c r="BM642" s="26"/>
      <c r="BN642" s="26"/>
      <c r="BO642" s="26"/>
      <c r="BP642" s="26"/>
      <c r="BQ642" s="26"/>
      <c r="BR642" s="26"/>
      <c r="BS642" s="26"/>
      <c r="BT642" s="26"/>
      <c r="BU642" s="26"/>
      <c r="BV642" s="26"/>
      <c r="BW642" s="26"/>
      <c r="BX642" s="26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26"/>
      <c r="CP642" s="26"/>
      <c r="CQ642" s="26"/>
      <c r="CR642" s="26"/>
      <c r="CS642" s="26"/>
      <c r="CT642" s="26"/>
      <c r="CU642" s="26"/>
      <c r="CV642" s="26"/>
      <c r="CW642" s="26"/>
      <c r="CX642" s="26"/>
      <c r="CY642" s="26"/>
      <c r="CZ642" s="26"/>
      <c r="DA642" s="26"/>
      <c r="DB642" s="26"/>
      <c r="DC642" s="26"/>
      <c r="DD642" s="26"/>
      <c r="DE642" s="26"/>
      <c r="DF642" s="26"/>
      <c r="DG642" s="26"/>
      <c r="DH642" s="26"/>
      <c r="DI642" s="26"/>
      <c r="DJ642" s="26"/>
      <c r="DK642" s="26"/>
      <c r="DL642" s="26"/>
      <c r="DM642" s="26"/>
      <c r="DN642" s="26"/>
      <c r="DO642" s="26"/>
      <c r="DP642" s="26"/>
      <c r="DQ642" s="26"/>
      <c r="DR642" s="26"/>
      <c r="DS642" s="26"/>
      <c r="DT642" s="26"/>
      <c r="DU642" s="26"/>
      <c r="DV642" s="26"/>
      <c r="DW642" s="26"/>
      <c r="DX642" s="26"/>
      <c r="DY642" s="26"/>
      <c r="DZ642" s="26"/>
      <c r="EA642" s="26"/>
      <c r="EB642" s="26"/>
      <c r="EC642" s="26"/>
      <c r="ED642" s="26"/>
      <c r="EE642" s="26"/>
      <c r="EF642" s="26"/>
      <c r="EG642" s="26"/>
      <c r="EH642" s="26"/>
      <c r="EI642" s="26"/>
      <c r="EJ642" s="26"/>
      <c r="EK642" s="26"/>
      <c r="EL642" s="26"/>
      <c r="EM642" s="26"/>
      <c r="EN642" s="26"/>
      <c r="EO642" s="26"/>
      <c r="EP642" s="26"/>
      <c r="EQ642" s="26"/>
      <c r="ER642" s="26"/>
      <c r="ES642" s="26"/>
      <c r="ET642" s="26"/>
      <c r="EU642" s="26"/>
      <c r="EV642" s="26"/>
      <c r="EW642" s="26"/>
      <c r="EX642" s="26"/>
      <c r="EY642" s="26"/>
      <c r="EZ642" s="26"/>
      <c r="FA642" s="26"/>
      <c r="FB642" s="26"/>
      <c r="FC642" s="26"/>
      <c r="FD642" s="26"/>
      <c r="FE642" s="26"/>
      <c r="FF642" s="26"/>
      <c r="FG642" s="26"/>
      <c r="FH642" s="26"/>
      <c r="FI642" s="26"/>
      <c r="FJ642" s="26"/>
      <c r="FK642" s="26"/>
      <c r="FL642" s="26"/>
      <c r="FM642" s="26"/>
      <c r="FN642" s="26"/>
      <c r="FO642" s="26"/>
      <c r="FP642" s="26"/>
      <c r="FQ642" s="26"/>
      <c r="FR642" s="26"/>
      <c r="FS642" s="26"/>
      <c r="FT642" s="26"/>
      <c r="FU642" s="26"/>
      <c r="FV642" s="26"/>
      <c r="FW642" s="26"/>
      <c r="FX642" s="26"/>
      <c r="FY642" s="26"/>
      <c r="FZ642" s="26"/>
      <c r="GA642" s="26"/>
      <c r="GB642" s="26"/>
      <c r="GC642" s="26"/>
      <c r="GD642" s="26"/>
      <c r="GE642" s="26"/>
      <c r="GF642" s="26"/>
      <c r="GG642" s="26"/>
      <c r="GH642" s="26"/>
      <c r="GI642" s="26"/>
      <c r="GJ642" s="26"/>
      <c r="GK642" s="26"/>
      <c r="GL642" s="26"/>
      <c r="GM642" s="26"/>
      <c r="GN642" s="26"/>
      <c r="GO642" s="26"/>
      <c r="GP642" s="26"/>
      <c r="GQ642" s="26"/>
      <c r="GR642" s="26"/>
      <c r="GS642" s="26"/>
      <c r="GT642" s="26"/>
      <c r="GU642" s="26"/>
      <c r="GV642" s="26"/>
      <c r="GW642" s="26"/>
      <c r="GX642" s="26"/>
      <c r="GY642" s="26"/>
      <c r="GZ642" s="26"/>
      <c r="HA642" s="26"/>
      <c r="HB642" s="26"/>
      <c r="HC642" s="26"/>
      <c r="HD642" s="26"/>
      <c r="HE642" s="26"/>
      <c r="HF642" s="26"/>
      <c r="HG642" s="26"/>
      <c r="HH642" s="26"/>
      <c r="HI642" s="26"/>
      <c r="HJ642" s="26"/>
      <c r="HK642" s="26"/>
      <c r="HL642" s="26"/>
      <c r="HM642" s="26"/>
      <c r="HN642" s="26"/>
      <c r="HO642" s="26"/>
      <c r="HP642" s="26"/>
      <c r="HQ642" s="26"/>
      <c r="HR642" s="26"/>
      <c r="HS642" s="26"/>
      <c r="HT642" s="26"/>
      <c r="HU642" s="26"/>
      <c r="HV642" s="26"/>
      <c r="HW642" s="26"/>
      <c r="HX642" s="26"/>
      <c r="HY642" s="26"/>
      <c r="HZ642" s="26"/>
      <c r="IA642" s="26"/>
      <c r="IB642" s="26"/>
      <c r="IC642" s="26"/>
      <c r="ID642" s="26"/>
      <c r="IE642" s="26"/>
      <c r="IF642" s="26"/>
      <c r="IG642" s="26"/>
      <c r="IH642" s="26"/>
      <c r="II642" s="26"/>
      <c r="IJ642" s="26"/>
      <c r="IK642" s="26"/>
      <c r="IL642" s="26"/>
      <c r="IM642" s="26"/>
      <c r="IN642" s="26"/>
      <c r="IO642" s="26"/>
      <c r="IP642" s="26"/>
      <c r="IQ642" s="26"/>
      <c r="IR642" s="26"/>
      <c r="IS642" s="26"/>
      <c r="IT642" s="26"/>
      <c r="IU642" s="26"/>
      <c r="IV642" s="26"/>
    </row>
    <row r="643" spans="1:256" ht="12.75" customHeight="1" x14ac:dyDescent="0.25">
      <c r="A643" s="26"/>
      <c r="B643" s="26"/>
      <c r="C643" s="296"/>
      <c r="D643" s="363"/>
      <c r="E643" s="364"/>
      <c r="F643" s="364"/>
      <c r="G643" s="364"/>
      <c r="H643" s="364"/>
      <c r="I643" s="364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6"/>
      <c r="AB643" s="26"/>
      <c r="AC643" s="26"/>
      <c r="AD643" s="26"/>
      <c r="AE643" s="26"/>
      <c r="AF643" s="26"/>
      <c r="AG643" s="26"/>
      <c r="AH643" s="26"/>
      <c r="AI643" s="26"/>
      <c r="AJ643" s="26"/>
      <c r="AK643" s="26"/>
      <c r="AL643" s="26"/>
      <c r="AM643" s="26"/>
      <c r="AN643" s="26"/>
      <c r="AO643" s="26"/>
      <c r="AP643" s="26"/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  <c r="BA643" s="26"/>
      <c r="BB643" s="26"/>
      <c r="BC643" s="26"/>
      <c r="BD643" s="26"/>
      <c r="BE643" s="26"/>
      <c r="BF643" s="26"/>
      <c r="BG643" s="26"/>
      <c r="BH643" s="26"/>
      <c r="BI643" s="26"/>
      <c r="BJ643" s="26"/>
      <c r="BK643" s="26"/>
      <c r="BL643" s="26"/>
      <c r="BM643" s="26"/>
      <c r="BN643" s="26"/>
      <c r="BO643" s="26"/>
      <c r="BP643" s="26"/>
      <c r="BQ643" s="26"/>
      <c r="BR643" s="26"/>
      <c r="BS643" s="26"/>
      <c r="BT643" s="26"/>
      <c r="BU643" s="26"/>
      <c r="BV643" s="26"/>
      <c r="BW643" s="26"/>
      <c r="BX643" s="26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26"/>
      <c r="CP643" s="26"/>
      <c r="CQ643" s="26"/>
      <c r="CR643" s="26"/>
      <c r="CS643" s="26"/>
      <c r="CT643" s="26"/>
      <c r="CU643" s="26"/>
      <c r="CV643" s="26"/>
      <c r="CW643" s="26"/>
      <c r="CX643" s="26"/>
      <c r="CY643" s="26"/>
      <c r="CZ643" s="26"/>
      <c r="DA643" s="26"/>
      <c r="DB643" s="26"/>
      <c r="DC643" s="26"/>
      <c r="DD643" s="26"/>
      <c r="DE643" s="26"/>
      <c r="DF643" s="26"/>
      <c r="DG643" s="26"/>
      <c r="DH643" s="26"/>
      <c r="DI643" s="26"/>
      <c r="DJ643" s="26"/>
      <c r="DK643" s="26"/>
      <c r="DL643" s="26"/>
      <c r="DM643" s="26"/>
      <c r="DN643" s="26"/>
      <c r="DO643" s="26"/>
      <c r="DP643" s="26"/>
      <c r="DQ643" s="26"/>
      <c r="DR643" s="26"/>
      <c r="DS643" s="26"/>
      <c r="DT643" s="26"/>
      <c r="DU643" s="26"/>
      <c r="DV643" s="26"/>
      <c r="DW643" s="26"/>
      <c r="DX643" s="26"/>
      <c r="DY643" s="26"/>
      <c r="DZ643" s="26"/>
      <c r="EA643" s="26"/>
      <c r="EB643" s="26"/>
      <c r="EC643" s="26"/>
      <c r="ED643" s="26"/>
      <c r="EE643" s="26"/>
      <c r="EF643" s="26"/>
      <c r="EG643" s="26"/>
      <c r="EH643" s="26"/>
      <c r="EI643" s="26"/>
      <c r="EJ643" s="26"/>
      <c r="EK643" s="26"/>
      <c r="EL643" s="26"/>
      <c r="EM643" s="26"/>
      <c r="EN643" s="26"/>
      <c r="EO643" s="26"/>
      <c r="EP643" s="26"/>
      <c r="EQ643" s="26"/>
      <c r="ER643" s="26"/>
      <c r="ES643" s="26"/>
      <c r="ET643" s="26"/>
      <c r="EU643" s="26"/>
      <c r="EV643" s="26"/>
      <c r="EW643" s="26"/>
      <c r="EX643" s="26"/>
      <c r="EY643" s="26"/>
      <c r="EZ643" s="26"/>
      <c r="FA643" s="26"/>
      <c r="FB643" s="26"/>
      <c r="FC643" s="26"/>
      <c r="FD643" s="26"/>
      <c r="FE643" s="26"/>
      <c r="FF643" s="26"/>
      <c r="FG643" s="26"/>
      <c r="FH643" s="26"/>
      <c r="FI643" s="26"/>
      <c r="FJ643" s="26"/>
      <c r="FK643" s="26"/>
      <c r="FL643" s="26"/>
      <c r="FM643" s="26"/>
      <c r="FN643" s="26"/>
      <c r="FO643" s="26"/>
      <c r="FP643" s="26"/>
      <c r="FQ643" s="26"/>
      <c r="FR643" s="26"/>
      <c r="FS643" s="26"/>
      <c r="FT643" s="26"/>
      <c r="FU643" s="26"/>
      <c r="FV643" s="26"/>
      <c r="FW643" s="26"/>
      <c r="FX643" s="26"/>
      <c r="FY643" s="26"/>
      <c r="FZ643" s="26"/>
      <c r="GA643" s="26"/>
      <c r="GB643" s="26"/>
      <c r="GC643" s="26"/>
      <c r="GD643" s="26"/>
      <c r="GE643" s="26"/>
      <c r="GF643" s="26"/>
      <c r="GG643" s="26"/>
      <c r="GH643" s="26"/>
      <c r="GI643" s="26"/>
      <c r="GJ643" s="26"/>
      <c r="GK643" s="26"/>
      <c r="GL643" s="26"/>
      <c r="GM643" s="26"/>
      <c r="GN643" s="26"/>
      <c r="GO643" s="26"/>
      <c r="GP643" s="26"/>
      <c r="GQ643" s="26"/>
      <c r="GR643" s="26"/>
      <c r="GS643" s="26"/>
      <c r="GT643" s="26"/>
      <c r="GU643" s="26"/>
      <c r="GV643" s="26"/>
      <c r="GW643" s="26"/>
      <c r="GX643" s="26"/>
      <c r="GY643" s="26"/>
      <c r="GZ643" s="26"/>
      <c r="HA643" s="26"/>
      <c r="HB643" s="26"/>
      <c r="HC643" s="26"/>
      <c r="HD643" s="26"/>
      <c r="HE643" s="26"/>
      <c r="HF643" s="26"/>
      <c r="HG643" s="26"/>
      <c r="HH643" s="26"/>
      <c r="HI643" s="26"/>
      <c r="HJ643" s="26"/>
      <c r="HK643" s="26"/>
      <c r="HL643" s="26"/>
      <c r="HM643" s="26"/>
      <c r="HN643" s="26"/>
      <c r="HO643" s="26"/>
      <c r="HP643" s="26"/>
      <c r="HQ643" s="26"/>
      <c r="HR643" s="26"/>
      <c r="HS643" s="26"/>
      <c r="HT643" s="26"/>
      <c r="HU643" s="26"/>
      <c r="HV643" s="26"/>
      <c r="HW643" s="26"/>
      <c r="HX643" s="26"/>
      <c r="HY643" s="26"/>
      <c r="HZ643" s="26"/>
      <c r="IA643" s="26"/>
      <c r="IB643" s="26"/>
      <c r="IC643" s="26"/>
      <c r="ID643" s="26"/>
      <c r="IE643" s="26"/>
      <c r="IF643" s="26"/>
      <c r="IG643" s="26"/>
      <c r="IH643" s="26"/>
      <c r="II643" s="26"/>
      <c r="IJ643" s="26"/>
      <c r="IK643" s="26"/>
      <c r="IL643" s="26"/>
      <c r="IM643" s="26"/>
      <c r="IN643" s="26"/>
      <c r="IO643" s="26"/>
      <c r="IP643" s="26"/>
      <c r="IQ643" s="26"/>
      <c r="IR643" s="26"/>
      <c r="IS643" s="26"/>
      <c r="IT643" s="26"/>
      <c r="IU643" s="26"/>
      <c r="IV643" s="26"/>
    </row>
    <row r="644" spans="1:256" ht="12.75" customHeight="1" x14ac:dyDescent="0.25">
      <c r="A644" s="26"/>
      <c r="B644" s="26"/>
      <c r="C644" s="296"/>
      <c r="D644" s="363"/>
      <c r="E644" s="364"/>
      <c r="F644" s="364"/>
      <c r="G644" s="364"/>
      <c r="H644" s="364"/>
      <c r="I644" s="364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6"/>
      <c r="AP644" s="26"/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  <c r="BA644" s="26"/>
      <c r="BB644" s="26"/>
      <c r="BC644" s="26"/>
      <c r="BD644" s="26"/>
      <c r="BE644" s="26"/>
      <c r="BF644" s="26"/>
      <c r="BG644" s="26"/>
      <c r="BH644" s="26"/>
      <c r="BI644" s="26"/>
      <c r="BJ644" s="26"/>
      <c r="BK644" s="26"/>
      <c r="BL644" s="26"/>
      <c r="BM644" s="26"/>
      <c r="BN644" s="26"/>
      <c r="BO644" s="26"/>
      <c r="BP644" s="26"/>
      <c r="BQ644" s="26"/>
      <c r="BR644" s="26"/>
      <c r="BS644" s="26"/>
      <c r="BT644" s="26"/>
      <c r="BU644" s="26"/>
      <c r="BV644" s="26"/>
      <c r="BW644" s="26"/>
      <c r="BX644" s="26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26"/>
      <c r="CP644" s="26"/>
      <c r="CQ644" s="26"/>
      <c r="CR644" s="26"/>
      <c r="CS644" s="26"/>
      <c r="CT644" s="26"/>
      <c r="CU644" s="26"/>
      <c r="CV644" s="26"/>
      <c r="CW644" s="26"/>
      <c r="CX644" s="26"/>
      <c r="CY644" s="26"/>
      <c r="CZ644" s="26"/>
      <c r="DA644" s="26"/>
      <c r="DB644" s="26"/>
      <c r="DC644" s="26"/>
      <c r="DD644" s="26"/>
      <c r="DE644" s="26"/>
      <c r="DF644" s="26"/>
      <c r="DG644" s="26"/>
      <c r="DH644" s="26"/>
      <c r="DI644" s="26"/>
      <c r="DJ644" s="26"/>
      <c r="DK644" s="26"/>
      <c r="DL644" s="26"/>
      <c r="DM644" s="26"/>
      <c r="DN644" s="26"/>
      <c r="DO644" s="26"/>
      <c r="DP644" s="26"/>
      <c r="DQ644" s="26"/>
      <c r="DR644" s="26"/>
      <c r="DS644" s="26"/>
      <c r="DT644" s="26"/>
      <c r="DU644" s="26"/>
      <c r="DV644" s="26"/>
      <c r="DW644" s="26"/>
      <c r="DX644" s="26"/>
      <c r="DY644" s="26"/>
      <c r="DZ644" s="26"/>
      <c r="EA644" s="26"/>
      <c r="EB644" s="26"/>
      <c r="EC644" s="26"/>
      <c r="ED644" s="26"/>
      <c r="EE644" s="26"/>
      <c r="EF644" s="26"/>
      <c r="EG644" s="26"/>
      <c r="EH644" s="26"/>
      <c r="EI644" s="26"/>
      <c r="EJ644" s="26"/>
      <c r="EK644" s="26"/>
      <c r="EL644" s="26"/>
      <c r="EM644" s="26"/>
      <c r="EN644" s="26"/>
      <c r="EO644" s="26"/>
      <c r="EP644" s="26"/>
      <c r="EQ644" s="26"/>
      <c r="ER644" s="26"/>
      <c r="ES644" s="26"/>
      <c r="ET644" s="26"/>
      <c r="EU644" s="26"/>
      <c r="EV644" s="26"/>
      <c r="EW644" s="26"/>
      <c r="EX644" s="26"/>
      <c r="EY644" s="26"/>
      <c r="EZ644" s="26"/>
      <c r="FA644" s="26"/>
      <c r="FB644" s="26"/>
      <c r="FC644" s="26"/>
      <c r="FD644" s="26"/>
      <c r="FE644" s="26"/>
      <c r="FF644" s="26"/>
      <c r="FG644" s="26"/>
      <c r="FH644" s="26"/>
      <c r="FI644" s="26"/>
      <c r="FJ644" s="26"/>
      <c r="FK644" s="26"/>
      <c r="FL644" s="26"/>
      <c r="FM644" s="26"/>
      <c r="FN644" s="26"/>
      <c r="FO644" s="26"/>
      <c r="FP644" s="26"/>
      <c r="FQ644" s="26"/>
      <c r="FR644" s="26"/>
      <c r="FS644" s="26"/>
      <c r="FT644" s="26"/>
      <c r="FU644" s="26"/>
      <c r="FV644" s="26"/>
      <c r="FW644" s="26"/>
      <c r="FX644" s="26"/>
      <c r="FY644" s="26"/>
      <c r="FZ644" s="26"/>
      <c r="GA644" s="26"/>
      <c r="GB644" s="26"/>
      <c r="GC644" s="26"/>
      <c r="GD644" s="26"/>
      <c r="GE644" s="26"/>
      <c r="GF644" s="26"/>
      <c r="GG644" s="26"/>
      <c r="GH644" s="26"/>
      <c r="GI644" s="26"/>
      <c r="GJ644" s="26"/>
      <c r="GK644" s="26"/>
      <c r="GL644" s="26"/>
      <c r="GM644" s="26"/>
      <c r="GN644" s="26"/>
      <c r="GO644" s="26"/>
      <c r="GP644" s="26"/>
      <c r="GQ644" s="26"/>
      <c r="GR644" s="26"/>
      <c r="GS644" s="26"/>
      <c r="GT644" s="26"/>
      <c r="GU644" s="26"/>
      <c r="GV644" s="26"/>
      <c r="GW644" s="26"/>
      <c r="GX644" s="26"/>
      <c r="GY644" s="26"/>
      <c r="GZ644" s="26"/>
      <c r="HA644" s="26"/>
      <c r="HB644" s="26"/>
      <c r="HC644" s="26"/>
      <c r="HD644" s="26"/>
      <c r="HE644" s="26"/>
      <c r="HF644" s="26"/>
      <c r="HG644" s="26"/>
      <c r="HH644" s="26"/>
      <c r="HI644" s="26"/>
      <c r="HJ644" s="26"/>
      <c r="HK644" s="26"/>
      <c r="HL644" s="26"/>
      <c r="HM644" s="26"/>
      <c r="HN644" s="26"/>
      <c r="HO644" s="26"/>
      <c r="HP644" s="26"/>
      <c r="HQ644" s="26"/>
      <c r="HR644" s="26"/>
      <c r="HS644" s="26"/>
      <c r="HT644" s="26"/>
      <c r="HU644" s="26"/>
      <c r="HV644" s="26"/>
      <c r="HW644" s="26"/>
      <c r="HX644" s="26"/>
      <c r="HY644" s="26"/>
      <c r="HZ644" s="26"/>
      <c r="IA644" s="26"/>
      <c r="IB644" s="26"/>
      <c r="IC644" s="26"/>
      <c r="ID644" s="26"/>
      <c r="IE644" s="26"/>
      <c r="IF644" s="26"/>
      <c r="IG644" s="26"/>
      <c r="IH644" s="26"/>
      <c r="II644" s="26"/>
      <c r="IJ644" s="26"/>
      <c r="IK644" s="26"/>
      <c r="IL644" s="26"/>
      <c r="IM644" s="26"/>
      <c r="IN644" s="26"/>
      <c r="IO644" s="26"/>
      <c r="IP644" s="26"/>
      <c r="IQ644" s="26"/>
      <c r="IR644" s="26"/>
      <c r="IS644" s="26"/>
      <c r="IT644" s="26"/>
      <c r="IU644" s="26"/>
      <c r="IV644" s="26"/>
    </row>
    <row r="645" spans="1:256" ht="12.75" customHeight="1" x14ac:dyDescent="0.25">
      <c r="A645" s="26"/>
      <c r="B645" s="26"/>
      <c r="C645" s="296"/>
      <c r="D645" s="363"/>
      <c r="E645" s="364"/>
      <c r="F645" s="364"/>
      <c r="G645" s="364"/>
      <c r="H645" s="364"/>
      <c r="I645" s="364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6"/>
      <c r="AB645" s="26"/>
      <c r="AC645" s="26"/>
      <c r="AD645" s="26"/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6"/>
      <c r="AP645" s="26"/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  <c r="BA645" s="26"/>
      <c r="BB645" s="26"/>
      <c r="BC645" s="26"/>
      <c r="BD645" s="26"/>
      <c r="BE645" s="26"/>
      <c r="BF645" s="26"/>
      <c r="BG645" s="26"/>
      <c r="BH645" s="26"/>
      <c r="BI645" s="26"/>
      <c r="BJ645" s="26"/>
      <c r="BK645" s="26"/>
      <c r="BL645" s="26"/>
      <c r="BM645" s="26"/>
      <c r="BN645" s="26"/>
      <c r="BO645" s="26"/>
      <c r="BP645" s="26"/>
      <c r="BQ645" s="26"/>
      <c r="BR645" s="26"/>
      <c r="BS645" s="26"/>
      <c r="BT645" s="26"/>
      <c r="BU645" s="26"/>
      <c r="BV645" s="26"/>
      <c r="BW645" s="26"/>
      <c r="BX645" s="26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26"/>
      <c r="CP645" s="26"/>
      <c r="CQ645" s="26"/>
      <c r="CR645" s="26"/>
      <c r="CS645" s="26"/>
      <c r="CT645" s="26"/>
      <c r="CU645" s="26"/>
      <c r="CV645" s="26"/>
      <c r="CW645" s="26"/>
      <c r="CX645" s="26"/>
      <c r="CY645" s="26"/>
      <c r="CZ645" s="26"/>
      <c r="DA645" s="26"/>
      <c r="DB645" s="26"/>
      <c r="DC645" s="26"/>
      <c r="DD645" s="26"/>
      <c r="DE645" s="26"/>
      <c r="DF645" s="26"/>
      <c r="DG645" s="26"/>
      <c r="DH645" s="26"/>
      <c r="DI645" s="26"/>
      <c r="DJ645" s="26"/>
      <c r="DK645" s="26"/>
      <c r="DL645" s="26"/>
      <c r="DM645" s="26"/>
      <c r="DN645" s="26"/>
      <c r="DO645" s="26"/>
      <c r="DP645" s="26"/>
      <c r="DQ645" s="26"/>
      <c r="DR645" s="26"/>
      <c r="DS645" s="26"/>
      <c r="DT645" s="26"/>
      <c r="DU645" s="26"/>
      <c r="DV645" s="26"/>
      <c r="DW645" s="26"/>
      <c r="DX645" s="26"/>
      <c r="DY645" s="26"/>
      <c r="DZ645" s="26"/>
      <c r="EA645" s="26"/>
      <c r="EB645" s="26"/>
      <c r="EC645" s="26"/>
      <c r="ED645" s="26"/>
      <c r="EE645" s="26"/>
      <c r="EF645" s="26"/>
      <c r="EG645" s="26"/>
      <c r="EH645" s="26"/>
      <c r="EI645" s="26"/>
      <c r="EJ645" s="26"/>
      <c r="EK645" s="26"/>
      <c r="EL645" s="26"/>
      <c r="EM645" s="26"/>
      <c r="EN645" s="26"/>
      <c r="EO645" s="26"/>
      <c r="EP645" s="26"/>
      <c r="EQ645" s="26"/>
      <c r="ER645" s="26"/>
      <c r="ES645" s="26"/>
      <c r="ET645" s="26"/>
      <c r="EU645" s="26"/>
      <c r="EV645" s="26"/>
      <c r="EW645" s="26"/>
      <c r="EX645" s="26"/>
      <c r="EY645" s="26"/>
      <c r="EZ645" s="26"/>
      <c r="FA645" s="26"/>
      <c r="FB645" s="26"/>
      <c r="FC645" s="26"/>
      <c r="FD645" s="26"/>
      <c r="FE645" s="26"/>
      <c r="FF645" s="26"/>
      <c r="FG645" s="26"/>
      <c r="FH645" s="26"/>
      <c r="FI645" s="26"/>
      <c r="FJ645" s="26"/>
      <c r="FK645" s="26"/>
      <c r="FL645" s="26"/>
      <c r="FM645" s="26"/>
      <c r="FN645" s="26"/>
      <c r="FO645" s="26"/>
      <c r="FP645" s="26"/>
      <c r="FQ645" s="26"/>
      <c r="FR645" s="26"/>
      <c r="FS645" s="26"/>
      <c r="FT645" s="26"/>
      <c r="FU645" s="26"/>
      <c r="FV645" s="26"/>
      <c r="FW645" s="26"/>
      <c r="FX645" s="26"/>
      <c r="FY645" s="26"/>
      <c r="FZ645" s="26"/>
      <c r="GA645" s="26"/>
      <c r="GB645" s="26"/>
      <c r="GC645" s="26"/>
      <c r="GD645" s="26"/>
      <c r="GE645" s="26"/>
      <c r="GF645" s="26"/>
      <c r="GG645" s="26"/>
      <c r="GH645" s="26"/>
      <c r="GI645" s="26"/>
      <c r="GJ645" s="26"/>
      <c r="GK645" s="26"/>
      <c r="GL645" s="26"/>
      <c r="GM645" s="26"/>
      <c r="GN645" s="26"/>
      <c r="GO645" s="26"/>
      <c r="GP645" s="26"/>
      <c r="GQ645" s="26"/>
      <c r="GR645" s="26"/>
      <c r="GS645" s="26"/>
      <c r="GT645" s="26"/>
      <c r="GU645" s="26"/>
      <c r="GV645" s="26"/>
      <c r="GW645" s="26"/>
      <c r="GX645" s="26"/>
      <c r="GY645" s="26"/>
      <c r="GZ645" s="26"/>
      <c r="HA645" s="26"/>
      <c r="HB645" s="26"/>
      <c r="HC645" s="26"/>
      <c r="HD645" s="26"/>
      <c r="HE645" s="26"/>
      <c r="HF645" s="26"/>
      <c r="HG645" s="26"/>
      <c r="HH645" s="26"/>
      <c r="HI645" s="26"/>
      <c r="HJ645" s="26"/>
      <c r="HK645" s="26"/>
      <c r="HL645" s="26"/>
      <c r="HM645" s="26"/>
      <c r="HN645" s="26"/>
      <c r="HO645" s="26"/>
      <c r="HP645" s="26"/>
      <c r="HQ645" s="26"/>
      <c r="HR645" s="26"/>
      <c r="HS645" s="26"/>
      <c r="HT645" s="26"/>
      <c r="HU645" s="26"/>
      <c r="HV645" s="26"/>
      <c r="HW645" s="26"/>
      <c r="HX645" s="26"/>
      <c r="HY645" s="26"/>
      <c r="HZ645" s="26"/>
      <c r="IA645" s="26"/>
      <c r="IB645" s="26"/>
      <c r="IC645" s="26"/>
      <c r="ID645" s="26"/>
      <c r="IE645" s="26"/>
      <c r="IF645" s="26"/>
      <c r="IG645" s="26"/>
      <c r="IH645" s="26"/>
      <c r="II645" s="26"/>
      <c r="IJ645" s="26"/>
      <c r="IK645" s="26"/>
      <c r="IL645" s="26"/>
      <c r="IM645" s="26"/>
      <c r="IN645" s="26"/>
      <c r="IO645" s="26"/>
      <c r="IP645" s="26"/>
      <c r="IQ645" s="26"/>
      <c r="IR645" s="26"/>
      <c r="IS645" s="26"/>
      <c r="IT645" s="26"/>
      <c r="IU645" s="26"/>
      <c r="IV645" s="26"/>
    </row>
    <row r="646" spans="1:256" ht="12.75" customHeight="1" x14ac:dyDescent="0.25">
      <c r="A646" s="26"/>
      <c r="B646" s="26"/>
      <c r="C646" s="296"/>
      <c r="D646" s="363"/>
      <c r="E646" s="364"/>
      <c r="F646" s="364"/>
      <c r="G646" s="364"/>
      <c r="H646" s="364"/>
      <c r="I646" s="364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6"/>
      <c r="AP646" s="26"/>
      <c r="AQ646" s="26"/>
      <c r="AR646" s="26"/>
      <c r="AS646" s="26"/>
      <c r="AT646" s="26"/>
      <c r="AU646" s="26"/>
      <c r="AV646" s="26"/>
      <c r="AW646" s="26"/>
      <c r="AX646" s="26"/>
      <c r="AY646" s="26"/>
      <c r="AZ646" s="26"/>
      <c r="BA646" s="26"/>
      <c r="BB646" s="26"/>
      <c r="BC646" s="26"/>
      <c r="BD646" s="26"/>
      <c r="BE646" s="26"/>
      <c r="BF646" s="26"/>
      <c r="BG646" s="26"/>
      <c r="BH646" s="26"/>
      <c r="BI646" s="26"/>
      <c r="BJ646" s="26"/>
      <c r="BK646" s="26"/>
      <c r="BL646" s="26"/>
      <c r="BM646" s="26"/>
      <c r="BN646" s="26"/>
      <c r="BO646" s="26"/>
      <c r="BP646" s="26"/>
      <c r="BQ646" s="26"/>
      <c r="BR646" s="26"/>
      <c r="BS646" s="26"/>
      <c r="BT646" s="26"/>
      <c r="BU646" s="26"/>
      <c r="BV646" s="26"/>
      <c r="BW646" s="26"/>
      <c r="BX646" s="26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26"/>
      <c r="CP646" s="26"/>
      <c r="CQ646" s="26"/>
      <c r="CR646" s="26"/>
      <c r="CS646" s="26"/>
      <c r="CT646" s="26"/>
      <c r="CU646" s="26"/>
      <c r="CV646" s="26"/>
      <c r="CW646" s="26"/>
      <c r="CX646" s="26"/>
      <c r="CY646" s="26"/>
      <c r="CZ646" s="26"/>
      <c r="DA646" s="26"/>
      <c r="DB646" s="26"/>
      <c r="DC646" s="26"/>
      <c r="DD646" s="26"/>
      <c r="DE646" s="26"/>
      <c r="DF646" s="26"/>
      <c r="DG646" s="26"/>
      <c r="DH646" s="26"/>
      <c r="DI646" s="26"/>
      <c r="DJ646" s="26"/>
      <c r="DK646" s="26"/>
      <c r="DL646" s="26"/>
      <c r="DM646" s="26"/>
      <c r="DN646" s="26"/>
      <c r="DO646" s="26"/>
      <c r="DP646" s="26"/>
      <c r="DQ646" s="26"/>
      <c r="DR646" s="26"/>
      <c r="DS646" s="26"/>
      <c r="DT646" s="26"/>
      <c r="DU646" s="26"/>
      <c r="DV646" s="26"/>
      <c r="DW646" s="26"/>
      <c r="DX646" s="26"/>
      <c r="DY646" s="26"/>
      <c r="DZ646" s="26"/>
      <c r="EA646" s="26"/>
      <c r="EB646" s="26"/>
      <c r="EC646" s="26"/>
      <c r="ED646" s="26"/>
      <c r="EE646" s="26"/>
      <c r="EF646" s="26"/>
      <c r="EG646" s="26"/>
      <c r="EH646" s="26"/>
      <c r="EI646" s="26"/>
      <c r="EJ646" s="26"/>
      <c r="EK646" s="26"/>
      <c r="EL646" s="26"/>
      <c r="EM646" s="26"/>
      <c r="EN646" s="26"/>
      <c r="EO646" s="26"/>
      <c r="EP646" s="26"/>
      <c r="EQ646" s="26"/>
      <c r="ER646" s="26"/>
      <c r="ES646" s="26"/>
      <c r="ET646" s="26"/>
      <c r="EU646" s="26"/>
      <c r="EV646" s="26"/>
      <c r="EW646" s="26"/>
      <c r="EX646" s="26"/>
      <c r="EY646" s="26"/>
      <c r="EZ646" s="26"/>
      <c r="FA646" s="26"/>
      <c r="FB646" s="26"/>
      <c r="FC646" s="26"/>
      <c r="FD646" s="26"/>
      <c r="FE646" s="26"/>
      <c r="FF646" s="26"/>
      <c r="FG646" s="26"/>
      <c r="FH646" s="26"/>
      <c r="FI646" s="26"/>
      <c r="FJ646" s="26"/>
      <c r="FK646" s="26"/>
      <c r="FL646" s="26"/>
      <c r="FM646" s="26"/>
      <c r="FN646" s="26"/>
      <c r="FO646" s="26"/>
      <c r="FP646" s="26"/>
      <c r="FQ646" s="26"/>
      <c r="FR646" s="26"/>
      <c r="FS646" s="26"/>
      <c r="FT646" s="26"/>
      <c r="FU646" s="26"/>
      <c r="FV646" s="26"/>
      <c r="FW646" s="26"/>
      <c r="FX646" s="26"/>
      <c r="FY646" s="26"/>
      <c r="FZ646" s="26"/>
      <c r="GA646" s="26"/>
      <c r="GB646" s="26"/>
      <c r="GC646" s="26"/>
      <c r="GD646" s="26"/>
      <c r="GE646" s="26"/>
      <c r="GF646" s="26"/>
      <c r="GG646" s="26"/>
      <c r="GH646" s="26"/>
      <c r="GI646" s="26"/>
      <c r="GJ646" s="26"/>
      <c r="GK646" s="26"/>
      <c r="GL646" s="26"/>
      <c r="GM646" s="26"/>
      <c r="GN646" s="26"/>
      <c r="GO646" s="26"/>
      <c r="GP646" s="26"/>
      <c r="GQ646" s="26"/>
      <c r="GR646" s="26"/>
      <c r="GS646" s="26"/>
      <c r="GT646" s="26"/>
      <c r="GU646" s="26"/>
      <c r="GV646" s="26"/>
      <c r="GW646" s="26"/>
      <c r="GX646" s="26"/>
      <c r="GY646" s="26"/>
      <c r="GZ646" s="26"/>
      <c r="HA646" s="26"/>
      <c r="HB646" s="26"/>
      <c r="HC646" s="26"/>
      <c r="HD646" s="26"/>
      <c r="HE646" s="26"/>
      <c r="HF646" s="26"/>
      <c r="HG646" s="26"/>
      <c r="HH646" s="26"/>
      <c r="HI646" s="26"/>
      <c r="HJ646" s="26"/>
      <c r="HK646" s="26"/>
      <c r="HL646" s="26"/>
      <c r="HM646" s="26"/>
      <c r="HN646" s="26"/>
      <c r="HO646" s="26"/>
      <c r="HP646" s="26"/>
      <c r="HQ646" s="26"/>
      <c r="HR646" s="26"/>
      <c r="HS646" s="26"/>
      <c r="HT646" s="26"/>
      <c r="HU646" s="26"/>
      <c r="HV646" s="26"/>
      <c r="HW646" s="26"/>
      <c r="HX646" s="26"/>
      <c r="HY646" s="26"/>
      <c r="HZ646" s="26"/>
      <c r="IA646" s="26"/>
      <c r="IB646" s="26"/>
      <c r="IC646" s="26"/>
      <c r="ID646" s="26"/>
      <c r="IE646" s="26"/>
      <c r="IF646" s="26"/>
      <c r="IG646" s="26"/>
      <c r="IH646" s="26"/>
      <c r="II646" s="26"/>
      <c r="IJ646" s="26"/>
      <c r="IK646" s="26"/>
      <c r="IL646" s="26"/>
      <c r="IM646" s="26"/>
      <c r="IN646" s="26"/>
      <c r="IO646" s="26"/>
      <c r="IP646" s="26"/>
      <c r="IQ646" s="26"/>
      <c r="IR646" s="26"/>
      <c r="IS646" s="26"/>
      <c r="IT646" s="26"/>
      <c r="IU646" s="26"/>
      <c r="IV646" s="26"/>
    </row>
    <row r="647" spans="1:256" ht="12.75" customHeight="1" x14ac:dyDescent="0.25">
      <c r="A647" s="26"/>
      <c r="B647" s="26"/>
      <c r="C647" s="296"/>
      <c r="D647" s="363"/>
      <c r="E647" s="364"/>
      <c r="F647" s="364"/>
      <c r="G647" s="364"/>
      <c r="H647" s="364"/>
      <c r="I647" s="364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6"/>
      <c r="AP647" s="26"/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26"/>
      <c r="BC647" s="26"/>
      <c r="BD647" s="26"/>
      <c r="BE647" s="26"/>
      <c r="BF647" s="26"/>
      <c r="BG647" s="26"/>
      <c r="BH647" s="26"/>
      <c r="BI647" s="26"/>
      <c r="BJ647" s="26"/>
      <c r="BK647" s="26"/>
      <c r="BL647" s="26"/>
      <c r="BM647" s="26"/>
      <c r="BN647" s="26"/>
      <c r="BO647" s="26"/>
      <c r="BP647" s="26"/>
      <c r="BQ647" s="26"/>
      <c r="BR647" s="26"/>
      <c r="BS647" s="26"/>
      <c r="BT647" s="26"/>
      <c r="BU647" s="26"/>
      <c r="BV647" s="26"/>
      <c r="BW647" s="26"/>
      <c r="BX647" s="26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26"/>
      <c r="CP647" s="26"/>
      <c r="CQ647" s="26"/>
      <c r="CR647" s="26"/>
      <c r="CS647" s="26"/>
      <c r="CT647" s="26"/>
      <c r="CU647" s="26"/>
      <c r="CV647" s="26"/>
      <c r="CW647" s="26"/>
      <c r="CX647" s="26"/>
      <c r="CY647" s="26"/>
      <c r="CZ647" s="26"/>
      <c r="DA647" s="26"/>
      <c r="DB647" s="26"/>
      <c r="DC647" s="26"/>
      <c r="DD647" s="26"/>
      <c r="DE647" s="26"/>
      <c r="DF647" s="26"/>
      <c r="DG647" s="26"/>
      <c r="DH647" s="26"/>
      <c r="DI647" s="26"/>
      <c r="DJ647" s="26"/>
      <c r="DK647" s="26"/>
      <c r="DL647" s="26"/>
      <c r="DM647" s="26"/>
      <c r="DN647" s="26"/>
      <c r="DO647" s="26"/>
      <c r="DP647" s="26"/>
      <c r="DQ647" s="26"/>
      <c r="DR647" s="26"/>
      <c r="DS647" s="26"/>
      <c r="DT647" s="26"/>
      <c r="DU647" s="26"/>
      <c r="DV647" s="26"/>
      <c r="DW647" s="26"/>
      <c r="DX647" s="26"/>
      <c r="DY647" s="26"/>
      <c r="DZ647" s="26"/>
      <c r="EA647" s="26"/>
      <c r="EB647" s="26"/>
      <c r="EC647" s="26"/>
      <c r="ED647" s="26"/>
      <c r="EE647" s="26"/>
      <c r="EF647" s="26"/>
      <c r="EG647" s="26"/>
      <c r="EH647" s="26"/>
      <c r="EI647" s="26"/>
      <c r="EJ647" s="26"/>
      <c r="EK647" s="26"/>
      <c r="EL647" s="26"/>
      <c r="EM647" s="26"/>
      <c r="EN647" s="26"/>
      <c r="EO647" s="26"/>
      <c r="EP647" s="26"/>
      <c r="EQ647" s="26"/>
      <c r="ER647" s="26"/>
      <c r="ES647" s="26"/>
      <c r="ET647" s="26"/>
      <c r="EU647" s="26"/>
      <c r="EV647" s="26"/>
      <c r="EW647" s="26"/>
      <c r="EX647" s="26"/>
      <c r="EY647" s="26"/>
      <c r="EZ647" s="26"/>
      <c r="FA647" s="26"/>
      <c r="FB647" s="26"/>
      <c r="FC647" s="26"/>
      <c r="FD647" s="26"/>
      <c r="FE647" s="26"/>
      <c r="FF647" s="26"/>
      <c r="FG647" s="26"/>
      <c r="FH647" s="26"/>
      <c r="FI647" s="26"/>
      <c r="FJ647" s="26"/>
      <c r="FK647" s="26"/>
      <c r="FL647" s="26"/>
      <c r="FM647" s="26"/>
      <c r="FN647" s="26"/>
      <c r="FO647" s="26"/>
      <c r="FP647" s="26"/>
      <c r="FQ647" s="26"/>
      <c r="FR647" s="26"/>
      <c r="FS647" s="26"/>
      <c r="FT647" s="26"/>
      <c r="FU647" s="26"/>
      <c r="FV647" s="26"/>
      <c r="FW647" s="26"/>
      <c r="FX647" s="26"/>
      <c r="FY647" s="26"/>
      <c r="FZ647" s="26"/>
      <c r="GA647" s="26"/>
      <c r="GB647" s="26"/>
      <c r="GC647" s="26"/>
      <c r="GD647" s="26"/>
      <c r="GE647" s="26"/>
      <c r="GF647" s="26"/>
      <c r="GG647" s="26"/>
      <c r="GH647" s="26"/>
      <c r="GI647" s="26"/>
      <c r="GJ647" s="26"/>
      <c r="GK647" s="26"/>
      <c r="GL647" s="26"/>
      <c r="GM647" s="26"/>
      <c r="GN647" s="26"/>
      <c r="GO647" s="26"/>
      <c r="GP647" s="26"/>
      <c r="GQ647" s="26"/>
      <c r="GR647" s="26"/>
      <c r="GS647" s="26"/>
      <c r="GT647" s="26"/>
      <c r="GU647" s="26"/>
      <c r="GV647" s="26"/>
      <c r="GW647" s="26"/>
      <c r="GX647" s="26"/>
      <c r="GY647" s="26"/>
      <c r="GZ647" s="26"/>
      <c r="HA647" s="26"/>
      <c r="HB647" s="26"/>
      <c r="HC647" s="26"/>
      <c r="HD647" s="26"/>
      <c r="HE647" s="26"/>
      <c r="HF647" s="26"/>
      <c r="HG647" s="26"/>
      <c r="HH647" s="26"/>
      <c r="HI647" s="26"/>
      <c r="HJ647" s="26"/>
      <c r="HK647" s="26"/>
      <c r="HL647" s="26"/>
      <c r="HM647" s="26"/>
      <c r="HN647" s="26"/>
      <c r="HO647" s="26"/>
      <c r="HP647" s="26"/>
      <c r="HQ647" s="26"/>
      <c r="HR647" s="26"/>
      <c r="HS647" s="26"/>
      <c r="HT647" s="26"/>
      <c r="HU647" s="26"/>
      <c r="HV647" s="26"/>
      <c r="HW647" s="26"/>
      <c r="HX647" s="26"/>
      <c r="HY647" s="26"/>
      <c r="HZ647" s="26"/>
      <c r="IA647" s="26"/>
      <c r="IB647" s="26"/>
      <c r="IC647" s="26"/>
      <c r="ID647" s="26"/>
      <c r="IE647" s="26"/>
      <c r="IF647" s="26"/>
      <c r="IG647" s="26"/>
      <c r="IH647" s="26"/>
      <c r="II647" s="26"/>
      <c r="IJ647" s="26"/>
      <c r="IK647" s="26"/>
      <c r="IL647" s="26"/>
      <c r="IM647" s="26"/>
      <c r="IN647" s="26"/>
      <c r="IO647" s="26"/>
      <c r="IP647" s="26"/>
      <c r="IQ647" s="26"/>
      <c r="IR647" s="26"/>
      <c r="IS647" s="26"/>
      <c r="IT647" s="26"/>
      <c r="IU647" s="26"/>
      <c r="IV647" s="26"/>
    </row>
    <row r="648" spans="1:256" ht="12.75" customHeight="1" x14ac:dyDescent="0.25">
      <c r="A648" s="26"/>
      <c r="B648" s="26"/>
      <c r="C648" s="296"/>
      <c r="D648" s="363"/>
      <c r="E648" s="364"/>
      <c r="F648" s="364"/>
      <c r="G648" s="364"/>
      <c r="H648" s="364"/>
      <c r="I648" s="364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6"/>
      <c r="AB648" s="26"/>
      <c r="AC648" s="26"/>
      <c r="AD648" s="26"/>
      <c r="AE648" s="26"/>
      <c r="AF648" s="26"/>
      <c r="AG648" s="26"/>
      <c r="AH648" s="26"/>
      <c r="AI648" s="26"/>
      <c r="AJ648" s="26"/>
      <c r="AK648" s="26"/>
      <c r="AL648" s="26"/>
      <c r="AM648" s="26"/>
      <c r="AN648" s="26"/>
      <c r="AO648" s="26"/>
      <c r="AP648" s="26"/>
      <c r="AQ648" s="26"/>
      <c r="AR648" s="26"/>
      <c r="AS648" s="26"/>
      <c r="AT648" s="26"/>
      <c r="AU648" s="26"/>
      <c r="AV648" s="26"/>
      <c r="AW648" s="26"/>
      <c r="AX648" s="26"/>
      <c r="AY648" s="26"/>
      <c r="AZ648" s="26"/>
      <c r="BA648" s="26"/>
      <c r="BB648" s="26"/>
      <c r="BC648" s="26"/>
      <c r="BD648" s="26"/>
      <c r="BE648" s="26"/>
      <c r="BF648" s="26"/>
      <c r="BG648" s="26"/>
      <c r="BH648" s="26"/>
      <c r="BI648" s="26"/>
      <c r="BJ648" s="26"/>
      <c r="BK648" s="26"/>
      <c r="BL648" s="26"/>
      <c r="BM648" s="26"/>
      <c r="BN648" s="26"/>
      <c r="BO648" s="26"/>
      <c r="BP648" s="26"/>
      <c r="BQ648" s="26"/>
      <c r="BR648" s="26"/>
      <c r="BS648" s="26"/>
      <c r="BT648" s="26"/>
      <c r="BU648" s="26"/>
      <c r="BV648" s="26"/>
      <c r="BW648" s="26"/>
      <c r="BX648" s="26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26"/>
      <c r="CP648" s="26"/>
      <c r="CQ648" s="26"/>
      <c r="CR648" s="26"/>
      <c r="CS648" s="26"/>
      <c r="CT648" s="26"/>
      <c r="CU648" s="26"/>
      <c r="CV648" s="26"/>
      <c r="CW648" s="26"/>
      <c r="CX648" s="26"/>
      <c r="CY648" s="26"/>
      <c r="CZ648" s="26"/>
      <c r="DA648" s="26"/>
      <c r="DB648" s="26"/>
      <c r="DC648" s="26"/>
      <c r="DD648" s="26"/>
      <c r="DE648" s="26"/>
      <c r="DF648" s="26"/>
      <c r="DG648" s="26"/>
      <c r="DH648" s="26"/>
      <c r="DI648" s="26"/>
      <c r="DJ648" s="26"/>
      <c r="DK648" s="26"/>
      <c r="DL648" s="26"/>
      <c r="DM648" s="26"/>
      <c r="DN648" s="26"/>
      <c r="DO648" s="26"/>
      <c r="DP648" s="26"/>
      <c r="DQ648" s="26"/>
      <c r="DR648" s="26"/>
      <c r="DS648" s="26"/>
      <c r="DT648" s="26"/>
      <c r="DU648" s="26"/>
      <c r="DV648" s="26"/>
      <c r="DW648" s="26"/>
      <c r="DX648" s="26"/>
      <c r="DY648" s="26"/>
      <c r="DZ648" s="26"/>
      <c r="EA648" s="26"/>
      <c r="EB648" s="26"/>
      <c r="EC648" s="26"/>
      <c r="ED648" s="26"/>
      <c r="EE648" s="26"/>
      <c r="EF648" s="26"/>
      <c r="EG648" s="26"/>
      <c r="EH648" s="26"/>
      <c r="EI648" s="26"/>
      <c r="EJ648" s="26"/>
      <c r="EK648" s="26"/>
      <c r="EL648" s="26"/>
      <c r="EM648" s="26"/>
      <c r="EN648" s="26"/>
      <c r="EO648" s="26"/>
      <c r="EP648" s="26"/>
      <c r="EQ648" s="26"/>
      <c r="ER648" s="26"/>
      <c r="ES648" s="26"/>
      <c r="ET648" s="26"/>
      <c r="EU648" s="26"/>
      <c r="EV648" s="26"/>
      <c r="EW648" s="26"/>
      <c r="EX648" s="26"/>
      <c r="EY648" s="26"/>
      <c r="EZ648" s="26"/>
      <c r="FA648" s="26"/>
      <c r="FB648" s="26"/>
      <c r="FC648" s="26"/>
      <c r="FD648" s="26"/>
      <c r="FE648" s="26"/>
      <c r="FF648" s="26"/>
      <c r="FG648" s="26"/>
      <c r="FH648" s="26"/>
      <c r="FI648" s="26"/>
      <c r="FJ648" s="26"/>
      <c r="FK648" s="26"/>
      <c r="FL648" s="26"/>
      <c r="FM648" s="26"/>
      <c r="FN648" s="26"/>
      <c r="FO648" s="26"/>
      <c r="FP648" s="26"/>
      <c r="FQ648" s="26"/>
      <c r="FR648" s="26"/>
      <c r="FS648" s="26"/>
      <c r="FT648" s="26"/>
      <c r="FU648" s="26"/>
      <c r="FV648" s="26"/>
      <c r="FW648" s="26"/>
      <c r="FX648" s="26"/>
      <c r="FY648" s="26"/>
      <c r="FZ648" s="26"/>
      <c r="GA648" s="26"/>
      <c r="GB648" s="26"/>
      <c r="GC648" s="26"/>
      <c r="GD648" s="26"/>
      <c r="GE648" s="26"/>
      <c r="GF648" s="26"/>
      <c r="GG648" s="26"/>
      <c r="GH648" s="26"/>
      <c r="GI648" s="26"/>
      <c r="GJ648" s="26"/>
      <c r="GK648" s="26"/>
      <c r="GL648" s="26"/>
      <c r="GM648" s="26"/>
      <c r="GN648" s="26"/>
      <c r="GO648" s="26"/>
      <c r="GP648" s="26"/>
      <c r="GQ648" s="26"/>
      <c r="GR648" s="26"/>
      <c r="GS648" s="26"/>
      <c r="GT648" s="26"/>
      <c r="GU648" s="26"/>
      <c r="GV648" s="26"/>
      <c r="GW648" s="26"/>
      <c r="GX648" s="26"/>
      <c r="GY648" s="26"/>
      <c r="GZ648" s="26"/>
      <c r="HA648" s="26"/>
      <c r="HB648" s="26"/>
      <c r="HC648" s="26"/>
      <c r="HD648" s="26"/>
      <c r="HE648" s="26"/>
      <c r="HF648" s="26"/>
      <c r="HG648" s="26"/>
      <c r="HH648" s="26"/>
      <c r="HI648" s="26"/>
      <c r="HJ648" s="26"/>
      <c r="HK648" s="26"/>
      <c r="HL648" s="26"/>
      <c r="HM648" s="26"/>
      <c r="HN648" s="26"/>
      <c r="HO648" s="26"/>
      <c r="HP648" s="26"/>
      <c r="HQ648" s="26"/>
      <c r="HR648" s="26"/>
      <c r="HS648" s="26"/>
      <c r="HT648" s="26"/>
      <c r="HU648" s="26"/>
      <c r="HV648" s="26"/>
      <c r="HW648" s="26"/>
      <c r="HX648" s="26"/>
      <c r="HY648" s="26"/>
      <c r="HZ648" s="26"/>
      <c r="IA648" s="26"/>
      <c r="IB648" s="26"/>
      <c r="IC648" s="26"/>
      <c r="ID648" s="26"/>
      <c r="IE648" s="26"/>
      <c r="IF648" s="26"/>
      <c r="IG648" s="26"/>
      <c r="IH648" s="26"/>
      <c r="II648" s="26"/>
      <c r="IJ648" s="26"/>
      <c r="IK648" s="26"/>
      <c r="IL648" s="26"/>
      <c r="IM648" s="26"/>
      <c r="IN648" s="26"/>
      <c r="IO648" s="26"/>
      <c r="IP648" s="26"/>
      <c r="IQ648" s="26"/>
      <c r="IR648" s="26"/>
      <c r="IS648" s="26"/>
      <c r="IT648" s="26"/>
      <c r="IU648" s="26"/>
      <c r="IV648" s="26"/>
    </row>
    <row r="649" spans="1:256" ht="12.75" customHeight="1" x14ac:dyDescent="0.25">
      <c r="A649" s="26"/>
      <c r="B649" s="26"/>
      <c r="C649" s="296"/>
      <c r="D649" s="363"/>
      <c r="E649" s="364"/>
      <c r="F649" s="364"/>
      <c r="G649" s="364"/>
      <c r="H649" s="364"/>
      <c r="I649" s="364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6"/>
      <c r="AB649" s="26"/>
      <c r="AC649" s="26"/>
      <c r="AD649" s="26"/>
      <c r="AE649" s="26"/>
      <c r="AF649" s="26"/>
      <c r="AG649" s="26"/>
      <c r="AH649" s="26"/>
      <c r="AI649" s="26"/>
      <c r="AJ649" s="26"/>
      <c r="AK649" s="26"/>
      <c r="AL649" s="26"/>
      <c r="AM649" s="26"/>
      <c r="AN649" s="26"/>
      <c r="AO649" s="26"/>
      <c r="AP649" s="26"/>
      <c r="AQ649" s="26"/>
      <c r="AR649" s="26"/>
      <c r="AS649" s="26"/>
      <c r="AT649" s="26"/>
      <c r="AU649" s="26"/>
      <c r="AV649" s="26"/>
      <c r="AW649" s="26"/>
      <c r="AX649" s="26"/>
      <c r="AY649" s="26"/>
      <c r="AZ649" s="26"/>
      <c r="BA649" s="26"/>
      <c r="BB649" s="26"/>
      <c r="BC649" s="26"/>
      <c r="BD649" s="26"/>
      <c r="BE649" s="26"/>
      <c r="BF649" s="26"/>
      <c r="BG649" s="26"/>
      <c r="BH649" s="26"/>
      <c r="BI649" s="26"/>
      <c r="BJ649" s="26"/>
      <c r="BK649" s="26"/>
      <c r="BL649" s="26"/>
      <c r="BM649" s="26"/>
      <c r="BN649" s="26"/>
      <c r="BO649" s="26"/>
      <c r="BP649" s="26"/>
      <c r="BQ649" s="26"/>
      <c r="BR649" s="26"/>
      <c r="BS649" s="26"/>
      <c r="BT649" s="26"/>
      <c r="BU649" s="26"/>
      <c r="BV649" s="26"/>
      <c r="BW649" s="26"/>
      <c r="BX649" s="26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26"/>
      <c r="CP649" s="26"/>
      <c r="CQ649" s="26"/>
      <c r="CR649" s="26"/>
      <c r="CS649" s="26"/>
      <c r="CT649" s="26"/>
      <c r="CU649" s="26"/>
      <c r="CV649" s="26"/>
      <c r="CW649" s="26"/>
      <c r="CX649" s="26"/>
      <c r="CY649" s="26"/>
      <c r="CZ649" s="26"/>
      <c r="DA649" s="26"/>
      <c r="DB649" s="26"/>
      <c r="DC649" s="26"/>
      <c r="DD649" s="26"/>
      <c r="DE649" s="26"/>
      <c r="DF649" s="26"/>
      <c r="DG649" s="26"/>
      <c r="DH649" s="26"/>
      <c r="DI649" s="26"/>
      <c r="DJ649" s="26"/>
      <c r="DK649" s="26"/>
      <c r="DL649" s="26"/>
      <c r="DM649" s="26"/>
      <c r="DN649" s="26"/>
      <c r="DO649" s="26"/>
      <c r="DP649" s="26"/>
      <c r="DQ649" s="26"/>
      <c r="DR649" s="26"/>
      <c r="DS649" s="26"/>
      <c r="DT649" s="26"/>
      <c r="DU649" s="26"/>
      <c r="DV649" s="26"/>
      <c r="DW649" s="26"/>
      <c r="DX649" s="26"/>
      <c r="DY649" s="26"/>
      <c r="DZ649" s="26"/>
      <c r="EA649" s="26"/>
      <c r="EB649" s="26"/>
      <c r="EC649" s="26"/>
      <c r="ED649" s="26"/>
      <c r="EE649" s="26"/>
      <c r="EF649" s="26"/>
      <c r="EG649" s="26"/>
      <c r="EH649" s="26"/>
      <c r="EI649" s="26"/>
      <c r="EJ649" s="26"/>
      <c r="EK649" s="26"/>
      <c r="EL649" s="26"/>
      <c r="EM649" s="26"/>
      <c r="EN649" s="26"/>
      <c r="EO649" s="26"/>
      <c r="EP649" s="26"/>
      <c r="EQ649" s="26"/>
      <c r="ER649" s="26"/>
      <c r="ES649" s="26"/>
      <c r="ET649" s="26"/>
      <c r="EU649" s="26"/>
      <c r="EV649" s="26"/>
      <c r="EW649" s="26"/>
      <c r="EX649" s="26"/>
      <c r="EY649" s="26"/>
      <c r="EZ649" s="26"/>
      <c r="FA649" s="26"/>
      <c r="FB649" s="26"/>
      <c r="FC649" s="26"/>
      <c r="FD649" s="26"/>
      <c r="FE649" s="26"/>
      <c r="FF649" s="26"/>
      <c r="FG649" s="26"/>
      <c r="FH649" s="26"/>
      <c r="FI649" s="26"/>
      <c r="FJ649" s="26"/>
      <c r="FK649" s="26"/>
      <c r="FL649" s="26"/>
      <c r="FM649" s="26"/>
      <c r="FN649" s="26"/>
      <c r="FO649" s="26"/>
      <c r="FP649" s="26"/>
      <c r="FQ649" s="26"/>
      <c r="FR649" s="26"/>
      <c r="FS649" s="26"/>
      <c r="FT649" s="26"/>
      <c r="FU649" s="26"/>
      <c r="FV649" s="26"/>
      <c r="FW649" s="26"/>
      <c r="FX649" s="26"/>
      <c r="FY649" s="26"/>
      <c r="FZ649" s="26"/>
      <c r="GA649" s="26"/>
      <c r="GB649" s="26"/>
      <c r="GC649" s="26"/>
      <c r="GD649" s="26"/>
      <c r="GE649" s="26"/>
      <c r="GF649" s="26"/>
      <c r="GG649" s="26"/>
      <c r="GH649" s="26"/>
      <c r="GI649" s="26"/>
      <c r="GJ649" s="26"/>
      <c r="GK649" s="26"/>
      <c r="GL649" s="26"/>
      <c r="GM649" s="26"/>
      <c r="GN649" s="26"/>
      <c r="GO649" s="26"/>
      <c r="GP649" s="26"/>
      <c r="GQ649" s="26"/>
      <c r="GR649" s="26"/>
      <c r="GS649" s="26"/>
      <c r="GT649" s="26"/>
      <c r="GU649" s="26"/>
      <c r="GV649" s="26"/>
      <c r="GW649" s="26"/>
      <c r="GX649" s="26"/>
      <c r="GY649" s="26"/>
      <c r="GZ649" s="26"/>
      <c r="HA649" s="26"/>
      <c r="HB649" s="26"/>
      <c r="HC649" s="26"/>
      <c r="HD649" s="26"/>
      <c r="HE649" s="26"/>
      <c r="HF649" s="26"/>
      <c r="HG649" s="26"/>
      <c r="HH649" s="26"/>
      <c r="HI649" s="26"/>
      <c r="HJ649" s="26"/>
      <c r="HK649" s="26"/>
      <c r="HL649" s="26"/>
      <c r="HM649" s="26"/>
      <c r="HN649" s="26"/>
      <c r="HO649" s="26"/>
      <c r="HP649" s="26"/>
      <c r="HQ649" s="26"/>
      <c r="HR649" s="26"/>
      <c r="HS649" s="26"/>
      <c r="HT649" s="26"/>
      <c r="HU649" s="26"/>
      <c r="HV649" s="26"/>
      <c r="HW649" s="26"/>
      <c r="HX649" s="26"/>
      <c r="HY649" s="26"/>
      <c r="HZ649" s="26"/>
      <c r="IA649" s="26"/>
      <c r="IB649" s="26"/>
      <c r="IC649" s="26"/>
      <c r="ID649" s="26"/>
      <c r="IE649" s="26"/>
      <c r="IF649" s="26"/>
      <c r="IG649" s="26"/>
      <c r="IH649" s="26"/>
      <c r="II649" s="26"/>
      <c r="IJ649" s="26"/>
      <c r="IK649" s="26"/>
      <c r="IL649" s="26"/>
      <c r="IM649" s="26"/>
      <c r="IN649" s="26"/>
      <c r="IO649" s="26"/>
      <c r="IP649" s="26"/>
      <c r="IQ649" s="26"/>
      <c r="IR649" s="26"/>
      <c r="IS649" s="26"/>
      <c r="IT649" s="26"/>
      <c r="IU649" s="26"/>
      <c r="IV649" s="26"/>
    </row>
    <row r="650" spans="1:256" ht="12.75" customHeight="1" x14ac:dyDescent="0.25">
      <c r="A650" s="26"/>
      <c r="B650" s="26"/>
      <c r="C650" s="296"/>
      <c r="D650" s="363"/>
      <c r="E650" s="364"/>
      <c r="F650" s="364"/>
      <c r="G650" s="364"/>
      <c r="H650" s="364"/>
      <c r="I650" s="364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6"/>
      <c r="AB650" s="26"/>
      <c r="AC650" s="26"/>
      <c r="AD650" s="26"/>
      <c r="AE650" s="26"/>
      <c r="AF650" s="26"/>
      <c r="AG650" s="26"/>
      <c r="AH650" s="26"/>
      <c r="AI650" s="26"/>
      <c r="AJ650" s="26"/>
      <c r="AK650" s="26"/>
      <c r="AL650" s="26"/>
      <c r="AM650" s="26"/>
      <c r="AN650" s="26"/>
      <c r="AO650" s="26"/>
      <c r="AP650" s="26"/>
      <c r="AQ650" s="26"/>
      <c r="AR650" s="26"/>
      <c r="AS650" s="26"/>
      <c r="AT650" s="26"/>
      <c r="AU650" s="26"/>
      <c r="AV650" s="26"/>
      <c r="AW650" s="26"/>
      <c r="AX650" s="26"/>
      <c r="AY650" s="26"/>
      <c r="AZ650" s="26"/>
      <c r="BA650" s="26"/>
      <c r="BB650" s="26"/>
      <c r="BC650" s="26"/>
      <c r="BD650" s="26"/>
      <c r="BE650" s="26"/>
      <c r="BF650" s="26"/>
      <c r="BG650" s="26"/>
      <c r="BH650" s="26"/>
      <c r="BI650" s="26"/>
      <c r="BJ650" s="26"/>
      <c r="BK650" s="26"/>
      <c r="BL650" s="26"/>
      <c r="BM650" s="26"/>
      <c r="BN650" s="26"/>
      <c r="BO650" s="26"/>
      <c r="BP650" s="26"/>
      <c r="BQ650" s="26"/>
      <c r="BR650" s="26"/>
      <c r="BS650" s="26"/>
      <c r="BT650" s="26"/>
      <c r="BU650" s="26"/>
      <c r="BV650" s="26"/>
      <c r="BW650" s="26"/>
      <c r="BX650" s="26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26"/>
      <c r="CP650" s="26"/>
      <c r="CQ650" s="26"/>
      <c r="CR650" s="26"/>
      <c r="CS650" s="26"/>
      <c r="CT650" s="26"/>
      <c r="CU650" s="26"/>
      <c r="CV650" s="26"/>
      <c r="CW650" s="26"/>
      <c r="CX650" s="26"/>
      <c r="CY650" s="26"/>
      <c r="CZ650" s="26"/>
      <c r="DA650" s="26"/>
      <c r="DB650" s="26"/>
      <c r="DC650" s="26"/>
      <c r="DD650" s="26"/>
      <c r="DE650" s="26"/>
      <c r="DF650" s="26"/>
      <c r="DG650" s="26"/>
      <c r="DH650" s="26"/>
      <c r="DI650" s="26"/>
      <c r="DJ650" s="26"/>
      <c r="DK650" s="26"/>
      <c r="DL650" s="26"/>
      <c r="DM650" s="26"/>
      <c r="DN650" s="26"/>
      <c r="DO650" s="26"/>
      <c r="DP650" s="26"/>
      <c r="DQ650" s="26"/>
      <c r="DR650" s="26"/>
      <c r="DS650" s="26"/>
      <c r="DT650" s="26"/>
      <c r="DU650" s="26"/>
      <c r="DV650" s="26"/>
      <c r="DW650" s="26"/>
      <c r="DX650" s="26"/>
      <c r="DY650" s="26"/>
      <c r="DZ650" s="26"/>
      <c r="EA650" s="26"/>
      <c r="EB650" s="26"/>
      <c r="EC650" s="26"/>
      <c r="ED650" s="26"/>
      <c r="EE650" s="26"/>
      <c r="EF650" s="26"/>
      <c r="EG650" s="26"/>
      <c r="EH650" s="26"/>
      <c r="EI650" s="26"/>
      <c r="EJ650" s="26"/>
      <c r="EK650" s="26"/>
      <c r="EL650" s="26"/>
      <c r="EM650" s="26"/>
      <c r="EN650" s="26"/>
      <c r="EO650" s="26"/>
      <c r="EP650" s="26"/>
      <c r="EQ650" s="26"/>
      <c r="ER650" s="26"/>
      <c r="ES650" s="26"/>
      <c r="ET650" s="26"/>
      <c r="EU650" s="26"/>
      <c r="EV650" s="26"/>
      <c r="EW650" s="26"/>
      <c r="EX650" s="26"/>
      <c r="EY650" s="26"/>
      <c r="EZ650" s="26"/>
      <c r="FA650" s="26"/>
      <c r="FB650" s="26"/>
      <c r="FC650" s="26"/>
      <c r="FD650" s="26"/>
      <c r="FE650" s="26"/>
      <c r="FF650" s="26"/>
      <c r="FG650" s="26"/>
      <c r="FH650" s="26"/>
      <c r="FI650" s="26"/>
      <c r="FJ650" s="26"/>
      <c r="FK650" s="26"/>
      <c r="FL650" s="26"/>
      <c r="FM650" s="26"/>
      <c r="FN650" s="26"/>
      <c r="FO650" s="26"/>
      <c r="FP650" s="26"/>
      <c r="FQ650" s="26"/>
      <c r="FR650" s="26"/>
      <c r="FS650" s="26"/>
      <c r="FT650" s="26"/>
      <c r="FU650" s="26"/>
      <c r="FV650" s="26"/>
      <c r="FW650" s="26"/>
      <c r="FX650" s="26"/>
      <c r="FY650" s="26"/>
      <c r="FZ650" s="26"/>
      <c r="GA650" s="26"/>
      <c r="GB650" s="26"/>
      <c r="GC650" s="26"/>
      <c r="GD650" s="26"/>
      <c r="GE650" s="26"/>
      <c r="GF650" s="26"/>
      <c r="GG650" s="26"/>
      <c r="GH650" s="26"/>
      <c r="GI650" s="26"/>
      <c r="GJ650" s="26"/>
      <c r="GK650" s="26"/>
      <c r="GL650" s="26"/>
      <c r="GM650" s="26"/>
      <c r="GN650" s="26"/>
      <c r="GO650" s="26"/>
      <c r="GP650" s="26"/>
      <c r="GQ650" s="26"/>
      <c r="GR650" s="26"/>
      <c r="GS650" s="26"/>
      <c r="GT650" s="26"/>
      <c r="GU650" s="26"/>
      <c r="GV650" s="26"/>
      <c r="GW650" s="26"/>
      <c r="GX650" s="26"/>
      <c r="GY650" s="26"/>
      <c r="GZ650" s="26"/>
      <c r="HA650" s="26"/>
      <c r="HB650" s="26"/>
      <c r="HC650" s="26"/>
      <c r="HD650" s="26"/>
      <c r="HE650" s="26"/>
      <c r="HF650" s="26"/>
      <c r="HG650" s="26"/>
      <c r="HH650" s="26"/>
      <c r="HI650" s="26"/>
      <c r="HJ650" s="26"/>
      <c r="HK650" s="26"/>
      <c r="HL650" s="26"/>
      <c r="HM650" s="26"/>
      <c r="HN650" s="26"/>
      <c r="HO650" s="26"/>
      <c r="HP650" s="26"/>
      <c r="HQ650" s="26"/>
      <c r="HR650" s="26"/>
      <c r="HS650" s="26"/>
      <c r="HT650" s="26"/>
      <c r="HU650" s="26"/>
      <c r="HV650" s="26"/>
      <c r="HW650" s="26"/>
      <c r="HX650" s="26"/>
      <c r="HY650" s="26"/>
      <c r="HZ650" s="26"/>
      <c r="IA650" s="26"/>
      <c r="IB650" s="26"/>
      <c r="IC650" s="26"/>
      <c r="ID650" s="26"/>
      <c r="IE650" s="26"/>
      <c r="IF650" s="26"/>
      <c r="IG650" s="26"/>
      <c r="IH650" s="26"/>
      <c r="II650" s="26"/>
      <c r="IJ650" s="26"/>
      <c r="IK650" s="26"/>
      <c r="IL650" s="26"/>
      <c r="IM650" s="26"/>
      <c r="IN650" s="26"/>
      <c r="IO650" s="26"/>
      <c r="IP650" s="26"/>
      <c r="IQ650" s="26"/>
      <c r="IR650" s="26"/>
      <c r="IS650" s="26"/>
      <c r="IT650" s="26"/>
      <c r="IU650" s="26"/>
      <c r="IV650" s="26"/>
    </row>
    <row r="651" spans="1:256" ht="12.75" customHeight="1" x14ac:dyDescent="0.25">
      <c r="A651" s="26"/>
      <c r="B651" s="26"/>
      <c r="C651" s="296"/>
      <c r="D651" s="363"/>
      <c r="E651" s="364"/>
      <c r="F651" s="364"/>
      <c r="G651" s="364"/>
      <c r="H651" s="364"/>
      <c r="I651" s="364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6"/>
      <c r="AB651" s="26"/>
      <c r="AC651" s="26"/>
      <c r="AD651" s="26"/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  <c r="AO651" s="26"/>
      <c r="AP651" s="26"/>
      <c r="AQ651" s="26"/>
      <c r="AR651" s="26"/>
      <c r="AS651" s="26"/>
      <c r="AT651" s="26"/>
      <c r="AU651" s="26"/>
      <c r="AV651" s="26"/>
      <c r="AW651" s="26"/>
      <c r="AX651" s="26"/>
      <c r="AY651" s="26"/>
      <c r="AZ651" s="26"/>
      <c r="BA651" s="26"/>
      <c r="BB651" s="26"/>
      <c r="BC651" s="26"/>
      <c r="BD651" s="26"/>
      <c r="BE651" s="26"/>
      <c r="BF651" s="26"/>
      <c r="BG651" s="26"/>
      <c r="BH651" s="26"/>
      <c r="BI651" s="26"/>
      <c r="BJ651" s="26"/>
      <c r="BK651" s="26"/>
      <c r="BL651" s="26"/>
      <c r="BM651" s="26"/>
      <c r="BN651" s="26"/>
      <c r="BO651" s="26"/>
      <c r="BP651" s="26"/>
      <c r="BQ651" s="26"/>
      <c r="BR651" s="26"/>
      <c r="BS651" s="26"/>
      <c r="BT651" s="26"/>
      <c r="BU651" s="26"/>
      <c r="BV651" s="26"/>
      <c r="BW651" s="26"/>
      <c r="BX651" s="26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26"/>
      <c r="CP651" s="26"/>
      <c r="CQ651" s="26"/>
      <c r="CR651" s="26"/>
      <c r="CS651" s="26"/>
      <c r="CT651" s="26"/>
      <c r="CU651" s="26"/>
      <c r="CV651" s="26"/>
      <c r="CW651" s="26"/>
      <c r="CX651" s="26"/>
      <c r="CY651" s="26"/>
      <c r="CZ651" s="26"/>
      <c r="DA651" s="26"/>
      <c r="DB651" s="26"/>
      <c r="DC651" s="26"/>
      <c r="DD651" s="26"/>
      <c r="DE651" s="26"/>
      <c r="DF651" s="26"/>
      <c r="DG651" s="26"/>
      <c r="DH651" s="26"/>
      <c r="DI651" s="26"/>
      <c r="DJ651" s="26"/>
      <c r="DK651" s="26"/>
      <c r="DL651" s="26"/>
      <c r="DM651" s="26"/>
      <c r="DN651" s="26"/>
      <c r="DO651" s="26"/>
      <c r="DP651" s="26"/>
      <c r="DQ651" s="26"/>
      <c r="DR651" s="26"/>
      <c r="DS651" s="26"/>
      <c r="DT651" s="26"/>
      <c r="DU651" s="26"/>
      <c r="DV651" s="26"/>
      <c r="DW651" s="26"/>
      <c r="DX651" s="26"/>
      <c r="DY651" s="26"/>
      <c r="DZ651" s="26"/>
      <c r="EA651" s="26"/>
      <c r="EB651" s="26"/>
      <c r="EC651" s="26"/>
      <c r="ED651" s="26"/>
      <c r="EE651" s="26"/>
      <c r="EF651" s="26"/>
      <c r="EG651" s="26"/>
      <c r="EH651" s="26"/>
      <c r="EI651" s="26"/>
      <c r="EJ651" s="26"/>
      <c r="EK651" s="26"/>
      <c r="EL651" s="26"/>
      <c r="EM651" s="26"/>
      <c r="EN651" s="26"/>
      <c r="EO651" s="26"/>
      <c r="EP651" s="26"/>
      <c r="EQ651" s="26"/>
      <c r="ER651" s="26"/>
      <c r="ES651" s="26"/>
      <c r="ET651" s="26"/>
      <c r="EU651" s="26"/>
      <c r="EV651" s="26"/>
      <c r="EW651" s="26"/>
      <c r="EX651" s="26"/>
      <c r="EY651" s="26"/>
      <c r="EZ651" s="26"/>
      <c r="FA651" s="26"/>
      <c r="FB651" s="26"/>
      <c r="FC651" s="26"/>
      <c r="FD651" s="26"/>
      <c r="FE651" s="26"/>
      <c r="FF651" s="26"/>
      <c r="FG651" s="26"/>
      <c r="FH651" s="26"/>
      <c r="FI651" s="26"/>
      <c r="FJ651" s="26"/>
      <c r="FK651" s="26"/>
      <c r="FL651" s="26"/>
      <c r="FM651" s="26"/>
      <c r="FN651" s="26"/>
      <c r="FO651" s="26"/>
      <c r="FP651" s="26"/>
      <c r="FQ651" s="26"/>
      <c r="FR651" s="26"/>
      <c r="FS651" s="26"/>
      <c r="FT651" s="26"/>
      <c r="FU651" s="26"/>
      <c r="FV651" s="26"/>
      <c r="FW651" s="26"/>
      <c r="FX651" s="26"/>
      <c r="FY651" s="26"/>
      <c r="FZ651" s="26"/>
      <c r="GA651" s="26"/>
      <c r="GB651" s="26"/>
      <c r="GC651" s="26"/>
      <c r="GD651" s="26"/>
      <c r="GE651" s="26"/>
      <c r="GF651" s="26"/>
      <c r="GG651" s="26"/>
      <c r="GH651" s="26"/>
      <c r="GI651" s="26"/>
      <c r="GJ651" s="26"/>
      <c r="GK651" s="26"/>
      <c r="GL651" s="26"/>
      <c r="GM651" s="26"/>
      <c r="GN651" s="26"/>
      <c r="GO651" s="26"/>
      <c r="GP651" s="26"/>
      <c r="GQ651" s="26"/>
      <c r="GR651" s="26"/>
      <c r="GS651" s="26"/>
      <c r="GT651" s="26"/>
      <c r="GU651" s="26"/>
      <c r="GV651" s="26"/>
      <c r="GW651" s="26"/>
      <c r="GX651" s="26"/>
      <c r="GY651" s="26"/>
      <c r="GZ651" s="26"/>
      <c r="HA651" s="26"/>
      <c r="HB651" s="26"/>
      <c r="HC651" s="26"/>
      <c r="HD651" s="26"/>
      <c r="HE651" s="26"/>
      <c r="HF651" s="26"/>
      <c r="HG651" s="26"/>
      <c r="HH651" s="26"/>
      <c r="HI651" s="26"/>
      <c r="HJ651" s="26"/>
      <c r="HK651" s="26"/>
      <c r="HL651" s="26"/>
      <c r="HM651" s="26"/>
      <c r="HN651" s="26"/>
      <c r="HO651" s="26"/>
      <c r="HP651" s="26"/>
      <c r="HQ651" s="26"/>
      <c r="HR651" s="26"/>
      <c r="HS651" s="26"/>
      <c r="HT651" s="26"/>
      <c r="HU651" s="26"/>
      <c r="HV651" s="26"/>
      <c r="HW651" s="26"/>
      <c r="HX651" s="26"/>
      <c r="HY651" s="26"/>
      <c r="HZ651" s="26"/>
      <c r="IA651" s="26"/>
      <c r="IB651" s="26"/>
      <c r="IC651" s="26"/>
      <c r="ID651" s="26"/>
      <c r="IE651" s="26"/>
      <c r="IF651" s="26"/>
      <c r="IG651" s="26"/>
      <c r="IH651" s="26"/>
      <c r="II651" s="26"/>
      <c r="IJ651" s="26"/>
      <c r="IK651" s="26"/>
      <c r="IL651" s="26"/>
      <c r="IM651" s="26"/>
      <c r="IN651" s="26"/>
      <c r="IO651" s="26"/>
      <c r="IP651" s="26"/>
      <c r="IQ651" s="26"/>
      <c r="IR651" s="26"/>
      <c r="IS651" s="26"/>
      <c r="IT651" s="26"/>
      <c r="IU651" s="26"/>
      <c r="IV651" s="26"/>
    </row>
    <row r="652" spans="1:256" ht="12.75" customHeight="1" x14ac:dyDescent="0.25">
      <c r="A652" s="26"/>
      <c r="B652" s="26"/>
      <c r="C652" s="296"/>
      <c r="D652" s="363"/>
      <c r="E652" s="364"/>
      <c r="F652" s="364"/>
      <c r="G652" s="364"/>
      <c r="H652" s="364"/>
      <c r="I652" s="364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6"/>
      <c r="AB652" s="26"/>
      <c r="AC652" s="26"/>
      <c r="AD652" s="26"/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  <c r="AO652" s="26"/>
      <c r="AP652" s="26"/>
      <c r="AQ652" s="26"/>
      <c r="AR652" s="26"/>
      <c r="AS652" s="26"/>
      <c r="AT652" s="26"/>
      <c r="AU652" s="26"/>
      <c r="AV652" s="26"/>
      <c r="AW652" s="26"/>
      <c r="AX652" s="26"/>
      <c r="AY652" s="26"/>
      <c r="AZ652" s="26"/>
      <c r="BA652" s="26"/>
      <c r="BB652" s="26"/>
      <c r="BC652" s="26"/>
      <c r="BD652" s="26"/>
      <c r="BE652" s="26"/>
      <c r="BF652" s="26"/>
      <c r="BG652" s="26"/>
      <c r="BH652" s="26"/>
      <c r="BI652" s="26"/>
      <c r="BJ652" s="26"/>
      <c r="BK652" s="26"/>
      <c r="BL652" s="26"/>
      <c r="BM652" s="26"/>
      <c r="BN652" s="26"/>
      <c r="BO652" s="26"/>
      <c r="BP652" s="26"/>
      <c r="BQ652" s="26"/>
      <c r="BR652" s="26"/>
      <c r="BS652" s="26"/>
      <c r="BT652" s="26"/>
      <c r="BU652" s="26"/>
      <c r="BV652" s="26"/>
      <c r="BW652" s="26"/>
      <c r="BX652" s="26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26"/>
      <c r="CP652" s="26"/>
      <c r="CQ652" s="26"/>
      <c r="CR652" s="26"/>
      <c r="CS652" s="26"/>
      <c r="CT652" s="26"/>
      <c r="CU652" s="26"/>
      <c r="CV652" s="26"/>
      <c r="CW652" s="26"/>
      <c r="CX652" s="26"/>
      <c r="CY652" s="26"/>
      <c r="CZ652" s="26"/>
      <c r="DA652" s="26"/>
      <c r="DB652" s="26"/>
      <c r="DC652" s="26"/>
      <c r="DD652" s="26"/>
      <c r="DE652" s="26"/>
      <c r="DF652" s="26"/>
      <c r="DG652" s="26"/>
      <c r="DH652" s="26"/>
      <c r="DI652" s="26"/>
      <c r="DJ652" s="26"/>
      <c r="DK652" s="26"/>
      <c r="DL652" s="26"/>
      <c r="DM652" s="26"/>
      <c r="DN652" s="26"/>
      <c r="DO652" s="26"/>
      <c r="DP652" s="26"/>
      <c r="DQ652" s="26"/>
      <c r="DR652" s="26"/>
      <c r="DS652" s="26"/>
      <c r="DT652" s="26"/>
      <c r="DU652" s="26"/>
      <c r="DV652" s="26"/>
      <c r="DW652" s="26"/>
      <c r="DX652" s="26"/>
      <c r="DY652" s="26"/>
      <c r="DZ652" s="26"/>
      <c r="EA652" s="26"/>
      <c r="EB652" s="26"/>
      <c r="EC652" s="26"/>
      <c r="ED652" s="26"/>
      <c r="EE652" s="26"/>
      <c r="EF652" s="26"/>
      <c r="EG652" s="26"/>
      <c r="EH652" s="26"/>
      <c r="EI652" s="26"/>
      <c r="EJ652" s="26"/>
      <c r="EK652" s="26"/>
      <c r="EL652" s="26"/>
      <c r="EM652" s="26"/>
      <c r="EN652" s="26"/>
      <c r="EO652" s="26"/>
      <c r="EP652" s="26"/>
      <c r="EQ652" s="26"/>
      <c r="ER652" s="26"/>
      <c r="ES652" s="26"/>
      <c r="ET652" s="26"/>
      <c r="EU652" s="26"/>
      <c r="EV652" s="26"/>
      <c r="EW652" s="26"/>
      <c r="EX652" s="26"/>
      <c r="EY652" s="26"/>
      <c r="EZ652" s="26"/>
      <c r="FA652" s="26"/>
      <c r="FB652" s="26"/>
      <c r="FC652" s="26"/>
      <c r="FD652" s="26"/>
      <c r="FE652" s="26"/>
      <c r="FF652" s="26"/>
      <c r="FG652" s="26"/>
      <c r="FH652" s="26"/>
      <c r="FI652" s="26"/>
      <c r="FJ652" s="26"/>
      <c r="FK652" s="26"/>
      <c r="FL652" s="26"/>
      <c r="FM652" s="26"/>
      <c r="FN652" s="26"/>
      <c r="FO652" s="26"/>
      <c r="FP652" s="26"/>
      <c r="FQ652" s="26"/>
      <c r="FR652" s="26"/>
      <c r="FS652" s="26"/>
      <c r="FT652" s="26"/>
      <c r="FU652" s="26"/>
      <c r="FV652" s="26"/>
      <c r="FW652" s="26"/>
      <c r="FX652" s="26"/>
      <c r="FY652" s="26"/>
      <c r="FZ652" s="26"/>
      <c r="GA652" s="26"/>
      <c r="GB652" s="26"/>
      <c r="GC652" s="26"/>
      <c r="GD652" s="26"/>
      <c r="GE652" s="26"/>
      <c r="GF652" s="26"/>
      <c r="GG652" s="26"/>
      <c r="GH652" s="26"/>
      <c r="GI652" s="26"/>
      <c r="GJ652" s="26"/>
      <c r="GK652" s="26"/>
      <c r="GL652" s="26"/>
      <c r="GM652" s="26"/>
      <c r="GN652" s="26"/>
      <c r="GO652" s="26"/>
      <c r="GP652" s="26"/>
      <c r="GQ652" s="26"/>
      <c r="GR652" s="26"/>
      <c r="GS652" s="26"/>
      <c r="GT652" s="26"/>
      <c r="GU652" s="26"/>
      <c r="GV652" s="26"/>
      <c r="GW652" s="26"/>
      <c r="GX652" s="26"/>
      <c r="GY652" s="26"/>
      <c r="GZ652" s="26"/>
      <c r="HA652" s="26"/>
      <c r="HB652" s="26"/>
      <c r="HC652" s="26"/>
      <c r="HD652" s="26"/>
      <c r="HE652" s="26"/>
      <c r="HF652" s="26"/>
      <c r="HG652" s="26"/>
      <c r="HH652" s="26"/>
      <c r="HI652" s="26"/>
      <c r="HJ652" s="26"/>
      <c r="HK652" s="26"/>
      <c r="HL652" s="26"/>
      <c r="HM652" s="26"/>
      <c r="HN652" s="26"/>
      <c r="HO652" s="26"/>
      <c r="HP652" s="26"/>
      <c r="HQ652" s="26"/>
      <c r="HR652" s="26"/>
      <c r="HS652" s="26"/>
      <c r="HT652" s="26"/>
      <c r="HU652" s="26"/>
      <c r="HV652" s="26"/>
      <c r="HW652" s="26"/>
      <c r="HX652" s="26"/>
      <c r="HY652" s="26"/>
      <c r="HZ652" s="26"/>
      <c r="IA652" s="26"/>
      <c r="IB652" s="26"/>
      <c r="IC652" s="26"/>
      <c r="ID652" s="26"/>
      <c r="IE652" s="26"/>
      <c r="IF652" s="26"/>
      <c r="IG652" s="26"/>
      <c r="IH652" s="26"/>
      <c r="II652" s="26"/>
      <c r="IJ652" s="26"/>
      <c r="IK652" s="26"/>
      <c r="IL652" s="26"/>
      <c r="IM652" s="26"/>
      <c r="IN652" s="26"/>
      <c r="IO652" s="26"/>
      <c r="IP652" s="26"/>
      <c r="IQ652" s="26"/>
      <c r="IR652" s="26"/>
      <c r="IS652" s="26"/>
      <c r="IT652" s="26"/>
      <c r="IU652" s="26"/>
      <c r="IV652" s="26"/>
    </row>
    <row r="653" spans="1:256" ht="12.75" customHeight="1" x14ac:dyDescent="0.25">
      <c r="A653" s="26"/>
      <c r="B653" s="26"/>
      <c r="C653" s="296"/>
      <c r="D653" s="363"/>
      <c r="E653" s="364"/>
      <c r="F653" s="364"/>
      <c r="G653" s="364"/>
      <c r="H653" s="364"/>
      <c r="I653" s="364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6"/>
      <c r="AB653" s="26"/>
      <c r="AC653" s="26"/>
      <c r="AD653" s="26"/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6"/>
      <c r="AP653" s="26"/>
      <c r="AQ653" s="26"/>
      <c r="AR653" s="26"/>
      <c r="AS653" s="26"/>
      <c r="AT653" s="26"/>
      <c r="AU653" s="26"/>
      <c r="AV653" s="26"/>
      <c r="AW653" s="26"/>
      <c r="AX653" s="26"/>
      <c r="AY653" s="26"/>
      <c r="AZ653" s="26"/>
      <c r="BA653" s="26"/>
      <c r="BB653" s="26"/>
      <c r="BC653" s="26"/>
      <c r="BD653" s="26"/>
      <c r="BE653" s="26"/>
      <c r="BF653" s="26"/>
      <c r="BG653" s="26"/>
      <c r="BH653" s="26"/>
      <c r="BI653" s="26"/>
      <c r="BJ653" s="26"/>
      <c r="BK653" s="26"/>
      <c r="BL653" s="26"/>
      <c r="BM653" s="26"/>
      <c r="BN653" s="26"/>
      <c r="BO653" s="26"/>
      <c r="BP653" s="26"/>
      <c r="BQ653" s="26"/>
      <c r="BR653" s="26"/>
      <c r="BS653" s="26"/>
      <c r="BT653" s="26"/>
      <c r="BU653" s="26"/>
      <c r="BV653" s="26"/>
      <c r="BW653" s="26"/>
      <c r="BX653" s="26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26"/>
      <c r="CP653" s="26"/>
      <c r="CQ653" s="26"/>
      <c r="CR653" s="26"/>
      <c r="CS653" s="26"/>
      <c r="CT653" s="26"/>
      <c r="CU653" s="26"/>
      <c r="CV653" s="26"/>
      <c r="CW653" s="26"/>
      <c r="CX653" s="26"/>
      <c r="CY653" s="26"/>
      <c r="CZ653" s="26"/>
      <c r="DA653" s="26"/>
      <c r="DB653" s="26"/>
      <c r="DC653" s="26"/>
      <c r="DD653" s="26"/>
      <c r="DE653" s="26"/>
      <c r="DF653" s="26"/>
      <c r="DG653" s="26"/>
      <c r="DH653" s="26"/>
      <c r="DI653" s="26"/>
      <c r="DJ653" s="26"/>
      <c r="DK653" s="26"/>
      <c r="DL653" s="26"/>
      <c r="DM653" s="26"/>
      <c r="DN653" s="26"/>
      <c r="DO653" s="26"/>
      <c r="DP653" s="26"/>
      <c r="DQ653" s="26"/>
      <c r="DR653" s="26"/>
      <c r="DS653" s="26"/>
      <c r="DT653" s="26"/>
      <c r="DU653" s="26"/>
      <c r="DV653" s="26"/>
      <c r="DW653" s="26"/>
      <c r="DX653" s="26"/>
      <c r="DY653" s="26"/>
      <c r="DZ653" s="26"/>
      <c r="EA653" s="26"/>
      <c r="EB653" s="26"/>
      <c r="EC653" s="26"/>
      <c r="ED653" s="26"/>
      <c r="EE653" s="26"/>
      <c r="EF653" s="26"/>
      <c r="EG653" s="26"/>
      <c r="EH653" s="26"/>
      <c r="EI653" s="26"/>
      <c r="EJ653" s="26"/>
      <c r="EK653" s="26"/>
      <c r="EL653" s="26"/>
      <c r="EM653" s="26"/>
      <c r="EN653" s="26"/>
      <c r="EO653" s="26"/>
      <c r="EP653" s="26"/>
      <c r="EQ653" s="26"/>
      <c r="ER653" s="26"/>
      <c r="ES653" s="26"/>
      <c r="ET653" s="26"/>
      <c r="EU653" s="26"/>
      <c r="EV653" s="26"/>
      <c r="EW653" s="26"/>
      <c r="EX653" s="26"/>
      <c r="EY653" s="26"/>
      <c r="EZ653" s="26"/>
      <c r="FA653" s="26"/>
      <c r="FB653" s="26"/>
      <c r="FC653" s="26"/>
      <c r="FD653" s="26"/>
      <c r="FE653" s="26"/>
      <c r="FF653" s="26"/>
      <c r="FG653" s="26"/>
      <c r="FH653" s="26"/>
      <c r="FI653" s="26"/>
      <c r="FJ653" s="26"/>
      <c r="FK653" s="26"/>
      <c r="FL653" s="26"/>
      <c r="FM653" s="26"/>
      <c r="FN653" s="26"/>
      <c r="FO653" s="26"/>
      <c r="FP653" s="26"/>
      <c r="FQ653" s="26"/>
      <c r="FR653" s="26"/>
      <c r="FS653" s="26"/>
      <c r="FT653" s="26"/>
      <c r="FU653" s="26"/>
      <c r="FV653" s="26"/>
      <c r="FW653" s="26"/>
      <c r="FX653" s="26"/>
      <c r="FY653" s="26"/>
      <c r="FZ653" s="26"/>
      <c r="GA653" s="26"/>
      <c r="GB653" s="26"/>
      <c r="GC653" s="26"/>
      <c r="GD653" s="26"/>
      <c r="GE653" s="26"/>
      <c r="GF653" s="26"/>
      <c r="GG653" s="26"/>
      <c r="GH653" s="26"/>
      <c r="GI653" s="26"/>
      <c r="GJ653" s="26"/>
      <c r="GK653" s="26"/>
      <c r="GL653" s="26"/>
      <c r="GM653" s="26"/>
      <c r="GN653" s="26"/>
      <c r="GO653" s="26"/>
      <c r="GP653" s="26"/>
      <c r="GQ653" s="26"/>
      <c r="GR653" s="26"/>
      <c r="GS653" s="26"/>
      <c r="GT653" s="26"/>
      <c r="GU653" s="26"/>
      <c r="GV653" s="26"/>
      <c r="GW653" s="26"/>
      <c r="GX653" s="26"/>
      <c r="GY653" s="26"/>
      <c r="GZ653" s="26"/>
      <c r="HA653" s="26"/>
      <c r="HB653" s="26"/>
      <c r="HC653" s="26"/>
      <c r="HD653" s="26"/>
      <c r="HE653" s="26"/>
      <c r="HF653" s="26"/>
      <c r="HG653" s="26"/>
      <c r="HH653" s="26"/>
      <c r="HI653" s="26"/>
      <c r="HJ653" s="26"/>
      <c r="HK653" s="26"/>
      <c r="HL653" s="26"/>
      <c r="HM653" s="26"/>
      <c r="HN653" s="26"/>
      <c r="HO653" s="26"/>
      <c r="HP653" s="26"/>
      <c r="HQ653" s="26"/>
      <c r="HR653" s="26"/>
      <c r="HS653" s="26"/>
      <c r="HT653" s="26"/>
      <c r="HU653" s="26"/>
      <c r="HV653" s="26"/>
      <c r="HW653" s="26"/>
      <c r="HX653" s="26"/>
      <c r="HY653" s="26"/>
      <c r="HZ653" s="26"/>
      <c r="IA653" s="26"/>
      <c r="IB653" s="26"/>
      <c r="IC653" s="26"/>
      <c r="ID653" s="26"/>
      <c r="IE653" s="26"/>
      <c r="IF653" s="26"/>
      <c r="IG653" s="26"/>
      <c r="IH653" s="26"/>
      <c r="II653" s="26"/>
      <c r="IJ653" s="26"/>
      <c r="IK653" s="26"/>
      <c r="IL653" s="26"/>
      <c r="IM653" s="26"/>
      <c r="IN653" s="26"/>
      <c r="IO653" s="26"/>
      <c r="IP653" s="26"/>
      <c r="IQ653" s="26"/>
      <c r="IR653" s="26"/>
      <c r="IS653" s="26"/>
      <c r="IT653" s="26"/>
      <c r="IU653" s="26"/>
      <c r="IV653" s="26"/>
    </row>
    <row r="654" spans="1:256" ht="12.75" customHeight="1" x14ac:dyDescent="0.25">
      <c r="A654" s="26"/>
      <c r="B654" s="26"/>
      <c r="C654" s="296"/>
      <c r="D654" s="363"/>
      <c r="E654" s="364"/>
      <c r="F654" s="364"/>
      <c r="G654" s="364"/>
      <c r="H654" s="364"/>
      <c r="I654" s="364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6"/>
      <c r="AB654" s="26"/>
      <c r="AC654" s="26"/>
      <c r="AD654" s="26"/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6"/>
      <c r="AP654" s="26"/>
      <c r="AQ654" s="26"/>
      <c r="AR654" s="26"/>
      <c r="AS654" s="26"/>
      <c r="AT654" s="26"/>
      <c r="AU654" s="26"/>
      <c r="AV654" s="26"/>
      <c r="AW654" s="26"/>
      <c r="AX654" s="26"/>
      <c r="AY654" s="26"/>
      <c r="AZ654" s="26"/>
      <c r="BA654" s="26"/>
      <c r="BB654" s="26"/>
      <c r="BC654" s="26"/>
      <c r="BD654" s="26"/>
      <c r="BE654" s="26"/>
      <c r="BF654" s="26"/>
      <c r="BG654" s="26"/>
      <c r="BH654" s="26"/>
      <c r="BI654" s="26"/>
      <c r="BJ654" s="26"/>
      <c r="BK654" s="26"/>
      <c r="BL654" s="26"/>
      <c r="BM654" s="26"/>
      <c r="BN654" s="26"/>
      <c r="BO654" s="26"/>
      <c r="BP654" s="26"/>
      <c r="BQ654" s="26"/>
      <c r="BR654" s="26"/>
      <c r="BS654" s="26"/>
      <c r="BT654" s="26"/>
      <c r="BU654" s="26"/>
      <c r="BV654" s="26"/>
      <c r="BW654" s="26"/>
      <c r="BX654" s="26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26"/>
      <c r="CP654" s="26"/>
      <c r="CQ654" s="26"/>
      <c r="CR654" s="26"/>
      <c r="CS654" s="26"/>
      <c r="CT654" s="26"/>
      <c r="CU654" s="26"/>
      <c r="CV654" s="26"/>
      <c r="CW654" s="26"/>
      <c r="CX654" s="26"/>
      <c r="CY654" s="26"/>
      <c r="CZ654" s="26"/>
      <c r="DA654" s="26"/>
      <c r="DB654" s="26"/>
      <c r="DC654" s="26"/>
      <c r="DD654" s="26"/>
      <c r="DE654" s="26"/>
      <c r="DF654" s="26"/>
      <c r="DG654" s="26"/>
      <c r="DH654" s="26"/>
      <c r="DI654" s="26"/>
      <c r="DJ654" s="26"/>
      <c r="DK654" s="26"/>
      <c r="DL654" s="26"/>
      <c r="DM654" s="26"/>
      <c r="DN654" s="26"/>
      <c r="DO654" s="26"/>
      <c r="DP654" s="26"/>
      <c r="DQ654" s="26"/>
      <c r="DR654" s="26"/>
      <c r="DS654" s="26"/>
      <c r="DT654" s="26"/>
      <c r="DU654" s="26"/>
      <c r="DV654" s="26"/>
      <c r="DW654" s="26"/>
      <c r="DX654" s="26"/>
      <c r="DY654" s="26"/>
      <c r="DZ654" s="26"/>
      <c r="EA654" s="26"/>
      <c r="EB654" s="26"/>
      <c r="EC654" s="26"/>
      <c r="ED654" s="26"/>
      <c r="EE654" s="26"/>
      <c r="EF654" s="26"/>
      <c r="EG654" s="26"/>
      <c r="EH654" s="26"/>
      <c r="EI654" s="26"/>
      <c r="EJ654" s="26"/>
      <c r="EK654" s="26"/>
      <c r="EL654" s="26"/>
      <c r="EM654" s="26"/>
      <c r="EN654" s="26"/>
      <c r="EO654" s="26"/>
      <c r="EP654" s="26"/>
      <c r="EQ654" s="26"/>
      <c r="ER654" s="26"/>
      <c r="ES654" s="26"/>
      <c r="ET654" s="26"/>
      <c r="EU654" s="26"/>
      <c r="EV654" s="26"/>
      <c r="EW654" s="26"/>
      <c r="EX654" s="26"/>
      <c r="EY654" s="26"/>
      <c r="EZ654" s="26"/>
      <c r="FA654" s="26"/>
      <c r="FB654" s="26"/>
      <c r="FC654" s="26"/>
      <c r="FD654" s="26"/>
      <c r="FE654" s="26"/>
      <c r="FF654" s="26"/>
      <c r="FG654" s="26"/>
      <c r="FH654" s="26"/>
      <c r="FI654" s="26"/>
      <c r="FJ654" s="26"/>
      <c r="FK654" s="26"/>
      <c r="FL654" s="26"/>
      <c r="FM654" s="26"/>
      <c r="FN654" s="26"/>
      <c r="FO654" s="26"/>
      <c r="FP654" s="26"/>
      <c r="FQ654" s="26"/>
      <c r="FR654" s="26"/>
      <c r="FS654" s="26"/>
      <c r="FT654" s="26"/>
      <c r="FU654" s="26"/>
      <c r="FV654" s="26"/>
      <c r="FW654" s="26"/>
      <c r="FX654" s="26"/>
      <c r="FY654" s="26"/>
      <c r="FZ654" s="26"/>
      <c r="GA654" s="26"/>
      <c r="GB654" s="26"/>
      <c r="GC654" s="26"/>
      <c r="GD654" s="26"/>
      <c r="GE654" s="26"/>
      <c r="GF654" s="26"/>
      <c r="GG654" s="26"/>
      <c r="GH654" s="26"/>
      <c r="GI654" s="26"/>
      <c r="GJ654" s="26"/>
      <c r="GK654" s="26"/>
      <c r="GL654" s="26"/>
      <c r="GM654" s="26"/>
      <c r="GN654" s="26"/>
      <c r="GO654" s="26"/>
      <c r="GP654" s="26"/>
      <c r="GQ654" s="26"/>
      <c r="GR654" s="26"/>
      <c r="GS654" s="26"/>
      <c r="GT654" s="26"/>
      <c r="GU654" s="26"/>
      <c r="GV654" s="26"/>
      <c r="GW654" s="26"/>
      <c r="GX654" s="26"/>
      <c r="GY654" s="26"/>
      <c r="GZ654" s="26"/>
      <c r="HA654" s="26"/>
      <c r="HB654" s="26"/>
      <c r="HC654" s="26"/>
      <c r="HD654" s="26"/>
      <c r="HE654" s="26"/>
      <c r="HF654" s="26"/>
      <c r="HG654" s="26"/>
      <c r="HH654" s="26"/>
      <c r="HI654" s="26"/>
      <c r="HJ654" s="26"/>
      <c r="HK654" s="26"/>
      <c r="HL654" s="26"/>
      <c r="HM654" s="26"/>
      <c r="HN654" s="26"/>
      <c r="HO654" s="26"/>
      <c r="HP654" s="26"/>
      <c r="HQ654" s="26"/>
      <c r="HR654" s="26"/>
      <c r="HS654" s="26"/>
      <c r="HT654" s="26"/>
      <c r="HU654" s="26"/>
      <c r="HV654" s="26"/>
      <c r="HW654" s="26"/>
      <c r="HX654" s="26"/>
      <c r="HY654" s="26"/>
      <c r="HZ654" s="26"/>
      <c r="IA654" s="26"/>
      <c r="IB654" s="26"/>
      <c r="IC654" s="26"/>
      <c r="ID654" s="26"/>
      <c r="IE654" s="26"/>
      <c r="IF654" s="26"/>
      <c r="IG654" s="26"/>
      <c r="IH654" s="26"/>
      <c r="II654" s="26"/>
      <c r="IJ654" s="26"/>
      <c r="IK654" s="26"/>
      <c r="IL654" s="26"/>
      <c r="IM654" s="26"/>
      <c r="IN654" s="26"/>
      <c r="IO654" s="26"/>
      <c r="IP654" s="26"/>
      <c r="IQ654" s="26"/>
      <c r="IR654" s="26"/>
      <c r="IS654" s="26"/>
      <c r="IT654" s="26"/>
      <c r="IU654" s="26"/>
      <c r="IV654" s="26"/>
    </row>
    <row r="655" spans="1:256" ht="12.75" customHeight="1" x14ac:dyDescent="0.25">
      <c r="A655" s="26"/>
      <c r="B655" s="26"/>
      <c r="C655" s="296"/>
      <c r="D655" s="363"/>
      <c r="E655" s="364"/>
      <c r="F655" s="364"/>
      <c r="G655" s="364"/>
      <c r="H655" s="364"/>
      <c r="I655" s="364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6"/>
      <c r="AH655" s="26"/>
      <c r="AI655" s="26"/>
      <c r="AJ655" s="26"/>
      <c r="AK655" s="26"/>
      <c r="AL655" s="26"/>
      <c r="AM655" s="26"/>
      <c r="AN655" s="26"/>
      <c r="AO655" s="26"/>
      <c r="AP655" s="26"/>
      <c r="AQ655" s="26"/>
      <c r="AR655" s="26"/>
      <c r="AS655" s="26"/>
      <c r="AT655" s="26"/>
      <c r="AU655" s="26"/>
      <c r="AV655" s="26"/>
      <c r="AW655" s="26"/>
      <c r="AX655" s="26"/>
      <c r="AY655" s="26"/>
      <c r="AZ655" s="26"/>
      <c r="BA655" s="26"/>
      <c r="BB655" s="26"/>
      <c r="BC655" s="26"/>
      <c r="BD655" s="26"/>
      <c r="BE655" s="26"/>
      <c r="BF655" s="26"/>
      <c r="BG655" s="26"/>
      <c r="BH655" s="26"/>
      <c r="BI655" s="26"/>
      <c r="BJ655" s="26"/>
      <c r="BK655" s="26"/>
      <c r="BL655" s="26"/>
      <c r="BM655" s="26"/>
      <c r="BN655" s="26"/>
      <c r="BO655" s="26"/>
      <c r="BP655" s="26"/>
      <c r="BQ655" s="26"/>
      <c r="BR655" s="26"/>
      <c r="BS655" s="26"/>
      <c r="BT655" s="26"/>
      <c r="BU655" s="26"/>
      <c r="BV655" s="26"/>
      <c r="BW655" s="26"/>
      <c r="BX655" s="26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26"/>
      <c r="CP655" s="26"/>
      <c r="CQ655" s="26"/>
      <c r="CR655" s="26"/>
      <c r="CS655" s="26"/>
      <c r="CT655" s="26"/>
      <c r="CU655" s="26"/>
      <c r="CV655" s="26"/>
      <c r="CW655" s="26"/>
      <c r="CX655" s="26"/>
      <c r="CY655" s="26"/>
      <c r="CZ655" s="26"/>
      <c r="DA655" s="26"/>
      <c r="DB655" s="26"/>
      <c r="DC655" s="26"/>
      <c r="DD655" s="26"/>
      <c r="DE655" s="26"/>
      <c r="DF655" s="26"/>
      <c r="DG655" s="26"/>
      <c r="DH655" s="26"/>
      <c r="DI655" s="26"/>
      <c r="DJ655" s="26"/>
      <c r="DK655" s="26"/>
      <c r="DL655" s="26"/>
      <c r="DM655" s="26"/>
      <c r="DN655" s="26"/>
      <c r="DO655" s="26"/>
      <c r="DP655" s="26"/>
      <c r="DQ655" s="26"/>
      <c r="DR655" s="26"/>
      <c r="DS655" s="26"/>
      <c r="DT655" s="26"/>
      <c r="DU655" s="26"/>
      <c r="DV655" s="26"/>
      <c r="DW655" s="26"/>
      <c r="DX655" s="26"/>
      <c r="DY655" s="26"/>
      <c r="DZ655" s="26"/>
      <c r="EA655" s="26"/>
      <c r="EB655" s="26"/>
      <c r="EC655" s="26"/>
      <c r="ED655" s="26"/>
      <c r="EE655" s="26"/>
      <c r="EF655" s="26"/>
      <c r="EG655" s="26"/>
      <c r="EH655" s="26"/>
      <c r="EI655" s="26"/>
      <c r="EJ655" s="26"/>
      <c r="EK655" s="26"/>
      <c r="EL655" s="26"/>
      <c r="EM655" s="26"/>
      <c r="EN655" s="26"/>
      <c r="EO655" s="26"/>
      <c r="EP655" s="26"/>
      <c r="EQ655" s="26"/>
      <c r="ER655" s="26"/>
      <c r="ES655" s="26"/>
      <c r="ET655" s="26"/>
      <c r="EU655" s="26"/>
      <c r="EV655" s="26"/>
      <c r="EW655" s="26"/>
      <c r="EX655" s="26"/>
      <c r="EY655" s="26"/>
      <c r="EZ655" s="26"/>
      <c r="FA655" s="26"/>
      <c r="FB655" s="26"/>
      <c r="FC655" s="26"/>
      <c r="FD655" s="26"/>
      <c r="FE655" s="26"/>
      <c r="FF655" s="26"/>
      <c r="FG655" s="26"/>
      <c r="FH655" s="26"/>
      <c r="FI655" s="26"/>
      <c r="FJ655" s="26"/>
      <c r="FK655" s="26"/>
      <c r="FL655" s="26"/>
      <c r="FM655" s="26"/>
      <c r="FN655" s="26"/>
      <c r="FO655" s="26"/>
      <c r="FP655" s="26"/>
      <c r="FQ655" s="26"/>
      <c r="FR655" s="26"/>
      <c r="FS655" s="26"/>
      <c r="FT655" s="26"/>
      <c r="FU655" s="26"/>
      <c r="FV655" s="26"/>
      <c r="FW655" s="26"/>
      <c r="FX655" s="26"/>
      <c r="FY655" s="26"/>
      <c r="FZ655" s="26"/>
      <c r="GA655" s="26"/>
      <c r="GB655" s="26"/>
      <c r="GC655" s="26"/>
      <c r="GD655" s="26"/>
      <c r="GE655" s="26"/>
      <c r="GF655" s="26"/>
      <c r="GG655" s="26"/>
      <c r="GH655" s="26"/>
      <c r="GI655" s="26"/>
      <c r="GJ655" s="26"/>
      <c r="GK655" s="26"/>
      <c r="GL655" s="26"/>
      <c r="GM655" s="26"/>
      <c r="GN655" s="26"/>
      <c r="GO655" s="26"/>
      <c r="GP655" s="26"/>
      <c r="GQ655" s="26"/>
      <c r="GR655" s="26"/>
      <c r="GS655" s="26"/>
      <c r="GT655" s="26"/>
      <c r="GU655" s="26"/>
      <c r="GV655" s="26"/>
      <c r="GW655" s="26"/>
      <c r="GX655" s="26"/>
      <c r="GY655" s="26"/>
      <c r="GZ655" s="26"/>
      <c r="HA655" s="26"/>
      <c r="HB655" s="26"/>
      <c r="HC655" s="26"/>
      <c r="HD655" s="26"/>
      <c r="HE655" s="26"/>
      <c r="HF655" s="26"/>
      <c r="HG655" s="26"/>
      <c r="HH655" s="26"/>
      <c r="HI655" s="26"/>
      <c r="HJ655" s="26"/>
      <c r="HK655" s="26"/>
      <c r="HL655" s="26"/>
      <c r="HM655" s="26"/>
      <c r="HN655" s="26"/>
      <c r="HO655" s="26"/>
      <c r="HP655" s="26"/>
      <c r="HQ655" s="26"/>
      <c r="HR655" s="26"/>
      <c r="HS655" s="26"/>
      <c r="HT655" s="26"/>
      <c r="HU655" s="26"/>
      <c r="HV655" s="26"/>
      <c r="HW655" s="26"/>
      <c r="HX655" s="26"/>
      <c r="HY655" s="26"/>
      <c r="HZ655" s="26"/>
      <c r="IA655" s="26"/>
      <c r="IB655" s="26"/>
      <c r="IC655" s="26"/>
      <c r="ID655" s="26"/>
      <c r="IE655" s="26"/>
      <c r="IF655" s="26"/>
      <c r="IG655" s="26"/>
      <c r="IH655" s="26"/>
      <c r="II655" s="26"/>
      <c r="IJ655" s="26"/>
      <c r="IK655" s="26"/>
      <c r="IL655" s="26"/>
      <c r="IM655" s="26"/>
      <c r="IN655" s="26"/>
      <c r="IO655" s="26"/>
      <c r="IP655" s="26"/>
      <c r="IQ655" s="26"/>
      <c r="IR655" s="26"/>
      <c r="IS655" s="26"/>
      <c r="IT655" s="26"/>
      <c r="IU655" s="26"/>
      <c r="IV655" s="26"/>
    </row>
    <row r="656" spans="1:256" ht="12.75" customHeight="1" x14ac:dyDescent="0.25">
      <c r="A656" s="26"/>
      <c r="B656" s="26"/>
      <c r="C656" s="296"/>
      <c r="D656" s="363"/>
      <c r="E656" s="364"/>
      <c r="F656" s="364"/>
      <c r="G656" s="364"/>
      <c r="H656" s="364"/>
      <c r="I656" s="364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6"/>
      <c r="AB656" s="26"/>
      <c r="AC656" s="26"/>
      <c r="AD656" s="26"/>
      <c r="AE656" s="26"/>
      <c r="AF656" s="26"/>
      <c r="AG656" s="26"/>
      <c r="AH656" s="26"/>
      <c r="AI656" s="26"/>
      <c r="AJ656" s="26"/>
      <c r="AK656" s="26"/>
      <c r="AL656" s="26"/>
      <c r="AM656" s="26"/>
      <c r="AN656" s="26"/>
      <c r="AO656" s="26"/>
      <c r="AP656" s="26"/>
      <c r="AQ656" s="26"/>
      <c r="AR656" s="26"/>
      <c r="AS656" s="26"/>
      <c r="AT656" s="26"/>
      <c r="AU656" s="26"/>
      <c r="AV656" s="26"/>
      <c r="AW656" s="26"/>
      <c r="AX656" s="26"/>
      <c r="AY656" s="26"/>
      <c r="AZ656" s="26"/>
      <c r="BA656" s="26"/>
      <c r="BB656" s="26"/>
      <c r="BC656" s="26"/>
      <c r="BD656" s="26"/>
      <c r="BE656" s="26"/>
      <c r="BF656" s="26"/>
      <c r="BG656" s="26"/>
      <c r="BH656" s="26"/>
      <c r="BI656" s="26"/>
      <c r="BJ656" s="26"/>
      <c r="BK656" s="26"/>
      <c r="BL656" s="26"/>
      <c r="BM656" s="26"/>
      <c r="BN656" s="26"/>
      <c r="BO656" s="26"/>
      <c r="BP656" s="26"/>
      <c r="BQ656" s="26"/>
      <c r="BR656" s="26"/>
      <c r="BS656" s="26"/>
      <c r="BT656" s="26"/>
      <c r="BU656" s="26"/>
      <c r="BV656" s="26"/>
      <c r="BW656" s="26"/>
      <c r="BX656" s="26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26"/>
      <c r="CP656" s="26"/>
      <c r="CQ656" s="26"/>
      <c r="CR656" s="26"/>
      <c r="CS656" s="26"/>
      <c r="CT656" s="26"/>
      <c r="CU656" s="26"/>
      <c r="CV656" s="26"/>
      <c r="CW656" s="26"/>
      <c r="CX656" s="26"/>
      <c r="CY656" s="26"/>
      <c r="CZ656" s="26"/>
      <c r="DA656" s="26"/>
      <c r="DB656" s="26"/>
      <c r="DC656" s="26"/>
      <c r="DD656" s="26"/>
      <c r="DE656" s="26"/>
      <c r="DF656" s="26"/>
      <c r="DG656" s="26"/>
      <c r="DH656" s="26"/>
      <c r="DI656" s="26"/>
      <c r="DJ656" s="26"/>
      <c r="DK656" s="26"/>
      <c r="DL656" s="26"/>
      <c r="DM656" s="26"/>
      <c r="DN656" s="26"/>
      <c r="DO656" s="26"/>
      <c r="DP656" s="26"/>
      <c r="DQ656" s="26"/>
      <c r="DR656" s="26"/>
      <c r="DS656" s="26"/>
      <c r="DT656" s="26"/>
      <c r="DU656" s="26"/>
      <c r="DV656" s="26"/>
      <c r="DW656" s="26"/>
      <c r="DX656" s="26"/>
      <c r="DY656" s="26"/>
      <c r="DZ656" s="26"/>
      <c r="EA656" s="26"/>
      <c r="EB656" s="26"/>
      <c r="EC656" s="26"/>
      <c r="ED656" s="26"/>
      <c r="EE656" s="26"/>
      <c r="EF656" s="26"/>
      <c r="EG656" s="26"/>
      <c r="EH656" s="26"/>
      <c r="EI656" s="26"/>
      <c r="EJ656" s="26"/>
      <c r="EK656" s="26"/>
      <c r="EL656" s="26"/>
      <c r="EM656" s="26"/>
      <c r="EN656" s="26"/>
      <c r="EO656" s="26"/>
      <c r="EP656" s="26"/>
      <c r="EQ656" s="26"/>
      <c r="ER656" s="26"/>
      <c r="ES656" s="26"/>
      <c r="ET656" s="26"/>
      <c r="EU656" s="26"/>
      <c r="EV656" s="26"/>
      <c r="EW656" s="26"/>
      <c r="EX656" s="26"/>
      <c r="EY656" s="26"/>
      <c r="EZ656" s="26"/>
      <c r="FA656" s="26"/>
      <c r="FB656" s="26"/>
      <c r="FC656" s="26"/>
      <c r="FD656" s="26"/>
      <c r="FE656" s="26"/>
      <c r="FF656" s="26"/>
      <c r="FG656" s="26"/>
      <c r="FH656" s="26"/>
      <c r="FI656" s="26"/>
      <c r="FJ656" s="26"/>
      <c r="FK656" s="26"/>
      <c r="FL656" s="26"/>
      <c r="FM656" s="26"/>
      <c r="FN656" s="26"/>
      <c r="FO656" s="26"/>
      <c r="FP656" s="26"/>
      <c r="FQ656" s="26"/>
      <c r="FR656" s="26"/>
      <c r="FS656" s="26"/>
      <c r="FT656" s="26"/>
      <c r="FU656" s="26"/>
      <c r="FV656" s="26"/>
      <c r="FW656" s="26"/>
      <c r="FX656" s="26"/>
      <c r="FY656" s="26"/>
      <c r="FZ656" s="26"/>
      <c r="GA656" s="26"/>
      <c r="GB656" s="26"/>
      <c r="GC656" s="26"/>
      <c r="GD656" s="26"/>
      <c r="GE656" s="26"/>
      <c r="GF656" s="26"/>
      <c r="GG656" s="26"/>
      <c r="GH656" s="26"/>
      <c r="GI656" s="26"/>
      <c r="GJ656" s="26"/>
      <c r="GK656" s="26"/>
      <c r="GL656" s="26"/>
      <c r="GM656" s="26"/>
      <c r="GN656" s="26"/>
      <c r="GO656" s="26"/>
      <c r="GP656" s="26"/>
      <c r="GQ656" s="26"/>
      <c r="GR656" s="26"/>
      <c r="GS656" s="26"/>
      <c r="GT656" s="26"/>
      <c r="GU656" s="26"/>
      <c r="GV656" s="26"/>
      <c r="GW656" s="26"/>
      <c r="GX656" s="26"/>
      <c r="GY656" s="26"/>
      <c r="GZ656" s="26"/>
      <c r="HA656" s="26"/>
      <c r="HB656" s="26"/>
      <c r="HC656" s="26"/>
      <c r="HD656" s="26"/>
      <c r="HE656" s="26"/>
      <c r="HF656" s="26"/>
      <c r="HG656" s="26"/>
      <c r="HH656" s="26"/>
      <c r="HI656" s="26"/>
      <c r="HJ656" s="26"/>
      <c r="HK656" s="26"/>
      <c r="HL656" s="26"/>
      <c r="HM656" s="26"/>
      <c r="HN656" s="26"/>
      <c r="HO656" s="26"/>
      <c r="HP656" s="26"/>
      <c r="HQ656" s="26"/>
      <c r="HR656" s="26"/>
      <c r="HS656" s="26"/>
      <c r="HT656" s="26"/>
      <c r="HU656" s="26"/>
      <c r="HV656" s="26"/>
      <c r="HW656" s="26"/>
      <c r="HX656" s="26"/>
      <c r="HY656" s="26"/>
      <c r="HZ656" s="26"/>
      <c r="IA656" s="26"/>
      <c r="IB656" s="26"/>
      <c r="IC656" s="26"/>
      <c r="ID656" s="26"/>
      <c r="IE656" s="26"/>
      <c r="IF656" s="26"/>
      <c r="IG656" s="26"/>
      <c r="IH656" s="26"/>
      <c r="II656" s="26"/>
      <c r="IJ656" s="26"/>
      <c r="IK656" s="26"/>
      <c r="IL656" s="26"/>
      <c r="IM656" s="26"/>
      <c r="IN656" s="26"/>
      <c r="IO656" s="26"/>
      <c r="IP656" s="26"/>
      <c r="IQ656" s="26"/>
      <c r="IR656" s="26"/>
      <c r="IS656" s="26"/>
      <c r="IT656" s="26"/>
      <c r="IU656" s="26"/>
      <c r="IV656" s="26"/>
    </row>
    <row r="657" spans="1:256" ht="12.75" customHeight="1" x14ac:dyDescent="0.25">
      <c r="A657" s="26"/>
      <c r="B657" s="26"/>
      <c r="C657" s="296"/>
      <c r="D657" s="363"/>
      <c r="E657" s="364"/>
      <c r="F657" s="364"/>
      <c r="G657" s="364"/>
      <c r="H657" s="364"/>
      <c r="I657" s="364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6"/>
      <c r="AB657" s="26"/>
      <c r="AC657" s="26"/>
      <c r="AD657" s="26"/>
      <c r="AE657" s="26"/>
      <c r="AF657" s="26"/>
      <c r="AG657" s="26"/>
      <c r="AH657" s="26"/>
      <c r="AI657" s="26"/>
      <c r="AJ657" s="26"/>
      <c r="AK657" s="26"/>
      <c r="AL657" s="26"/>
      <c r="AM657" s="26"/>
      <c r="AN657" s="26"/>
      <c r="AO657" s="26"/>
      <c r="AP657" s="26"/>
      <c r="AQ657" s="26"/>
      <c r="AR657" s="26"/>
      <c r="AS657" s="26"/>
      <c r="AT657" s="26"/>
      <c r="AU657" s="26"/>
      <c r="AV657" s="26"/>
      <c r="AW657" s="26"/>
      <c r="AX657" s="26"/>
      <c r="AY657" s="26"/>
      <c r="AZ657" s="26"/>
      <c r="BA657" s="26"/>
      <c r="BB657" s="26"/>
      <c r="BC657" s="26"/>
      <c r="BD657" s="26"/>
      <c r="BE657" s="26"/>
      <c r="BF657" s="26"/>
      <c r="BG657" s="26"/>
      <c r="BH657" s="26"/>
      <c r="BI657" s="26"/>
      <c r="BJ657" s="26"/>
      <c r="BK657" s="26"/>
      <c r="BL657" s="26"/>
      <c r="BM657" s="26"/>
      <c r="BN657" s="26"/>
      <c r="BO657" s="26"/>
      <c r="BP657" s="26"/>
      <c r="BQ657" s="26"/>
      <c r="BR657" s="26"/>
      <c r="BS657" s="26"/>
      <c r="BT657" s="26"/>
      <c r="BU657" s="26"/>
      <c r="BV657" s="26"/>
      <c r="BW657" s="26"/>
      <c r="BX657" s="26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26"/>
      <c r="CP657" s="26"/>
      <c r="CQ657" s="26"/>
      <c r="CR657" s="26"/>
      <c r="CS657" s="26"/>
      <c r="CT657" s="26"/>
      <c r="CU657" s="26"/>
      <c r="CV657" s="26"/>
      <c r="CW657" s="26"/>
      <c r="CX657" s="26"/>
      <c r="CY657" s="26"/>
      <c r="CZ657" s="26"/>
      <c r="DA657" s="26"/>
      <c r="DB657" s="26"/>
      <c r="DC657" s="26"/>
      <c r="DD657" s="26"/>
      <c r="DE657" s="26"/>
      <c r="DF657" s="26"/>
      <c r="DG657" s="26"/>
      <c r="DH657" s="26"/>
      <c r="DI657" s="26"/>
      <c r="DJ657" s="26"/>
      <c r="DK657" s="26"/>
      <c r="DL657" s="26"/>
      <c r="DM657" s="26"/>
      <c r="DN657" s="26"/>
      <c r="DO657" s="26"/>
      <c r="DP657" s="26"/>
      <c r="DQ657" s="26"/>
      <c r="DR657" s="26"/>
      <c r="DS657" s="26"/>
      <c r="DT657" s="26"/>
      <c r="DU657" s="26"/>
      <c r="DV657" s="26"/>
      <c r="DW657" s="26"/>
      <c r="DX657" s="26"/>
      <c r="DY657" s="26"/>
      <c r="DZ657" s="26"/>
      <c r="EA657" s="26"/>
      <c r="EB657" s="26"/>
      <c r="EC657" s="26"/>
      <c r="ED657" s="26"/>
      <c r="EE657" s="26"/>
      <c r="EF657" s="26"/>
      <c r="EG657" s="26"/>
      <c r="EH657" s="26"/>
      <c r="EI657" s="26"/>
      <c r="EJ657" s="26"/>
      <c r="EK657" s="26"/>
      <c r="EL657" s="26"/>
      <c r="EM657" s="26"/>
      <c r="EN657" s="26"/>
      <c r="EO657" s="26"/>
      <c r="EP657" s="26"/>
      <c r="EQ657" s="26"/>
      <c r="ER657" s="26"/>
      <c r="ES657" s="26"/>
      <c r="ET657" s="26"/>
      <c r="EU657" s="26"/>
      <c r="EV657" s="26"/>
      <c r="EW657" s="26"/>
      <c r="EX657" s="26"/>
      <c r="EY657" s="26"/>
      <c r="EZ657" s="26"/>
      <c r="FA657" s="26"/>
      <c r="FB657" s="26"/>
      <c r="FC657" s="26"/>
      <c r="FD657" s="26"/>
      <c r="FE657" s="26"/>
      <c r="FF657" s="26"/>
      <c r="FG657" s="26"/>
      <c r="FH657" s="26"/>
      <c r="FI657" s="26"/>
      <c r="FJ657" s="26"/>
      <c r="FK657" s="26"/>
      <c r="FL657" s="26"/>
      <c r="FM657" s="26"/>
      <c r="FN657" s="26"/>
      <c r="FO657" s="26"/>
      <c r="FP657" s="26"/>
      <c r="FQ657" s="26"/>
      <c r="FR657" s="26"/>
      <c r="FS657" s="26"/>
      <c r="FT657" s="26"/>
      <c r="FU657" s="26"/>
      <c r="FV657" s="26"/>
      <c r="FW657" s="26"/>
      <c r="FX657" s="26"/>
      <c r="FY657" s="26"/>
      <c r="FZ657" s="26"/>
      <c r="GA657" s="26"/>
      <c r="GB657" s="26"/>
      <c r="GC657" s="26"/>
      <c r="GD657" s="26"/>
      <c r="GE657" s="26"/>
      <c r="GF657" s="26"/>
      <c r="GG657" s="26"/>
      <c r="GH657" s="26"/>
      <c r="GI657" s="26"/>
      <c r="GJ657" s="26"/>
      <c r="GK657" s="26"/>
      <c r="GL657" s="26"/>
      <c r="GM657" s="26"/>
      <c r="GN657" s="26"/>
      <c r="GO657" s="26"/>
      <c r="GP657" s="26"/>
      <c r="GQ657" s="26"/>
      <c r="GR657" s="26"/>
      <c r="GS657" s="26"/>
      <c r="GT657" s="26"/>
      <c r="GU657" s="26"/>
      <c r="GV657" s="26"/>
      <c r="GW657" s="26"/>
      <c r="GX657" s="26"/>
      <c r="GY657" s="26"/>
      <c r="GZ657" s="26"/>
      <c r="HA657" s="26"/>
      <c r="HB657" s="26"/>
      <c r="HC657" s="26"/>
      <c r="HD657" s="26"/>
      <c r="HE657" s="26"/>
      <c r="HF657" s="26"/>
      <c r="HG657" s="26"/>
      <c r="HH657" s="26"/>
      <c r="HI657" s="26"/>
      <c r="HJ657" s="26"/>
      <c r="HK657" s="26"/>
      <c r="HL657" s="26"/>
      <c r="HM657" s="26"/>
      <c r="HN657" s="26"/>
      <c r="HO657" s="26"/>
      <c r="HP657" s="26"/>
      <c r="HQ657" s="26"/>
      <c r="HR657" s="26"/>
      <c r="HS657" s="26"/>
      <c r="HT657" s="26"/>
      <c r="HU657" s="26"/>
      <c r="HV657" s="26"/>
      <c r="HW657" s="26"/>
      <c r="HX657" s="26"/>
      <c r="HY657" s="26"/>
      <c r="HZ657" s="26"/>
      <c r="IA657" s="26"/>
      <c r="IB657" s="26"/>
      <c r="IC657" s="26"/>
      <c r="ID657" s="26"/>
      <c r="IE657" s="26"/>
      <c r="IF657" s="26"/>
      <c r="IG657" s="26"/>
      <c r="IH657" s="26"/>
      <c r="II657" s="26"/>
      <c r="IJ657" s="26"/>
      <c r="IK657" s="26"/>
      <c r="IL657" s="26"/>
      <c r="IM657" s="26"/>
      <c r="IN657" s="26"/>
      <c r="IO657" s="26"/>
      <c r="IP657" s="26"/>
      <c r="IQ657" s="26"/>
      <c r="IR657" s="26"/>
      <c r="IS657" s="26"/>
      <c r="IT657" s="26"/>
      <c r="IU657" s="26"/>
      <c r="IV657" s="26"/>
    </row>
    <row r="658" spans="1:256" ht="12.75" customHeight="1" x14ac:dyDescent="0.25">
      <c r="A658" s="26"/>
      <c r="B658" s="26"/>
      <c r="C658" s="296"/>
      <c r="D658" s="363"/>
      <c r="E658" s="364"/>
      <c r="F658" s="364"/>
      <c r="G658" s="364"/>
      <c r="H658" s="364"/>
      <c r="I658" s="364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6"/>
      <c r="AB658" s="26"/>
      <c r="AC658" s="26"/>
      <c r="AD658" s="26"/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26"/>
      <c r="AP658" s="26"/>
      <c r="AQ658" s="26"/>
      <c r="AR658" s="26"/>
      <c r="AS658" s="26"/>
      <c r="AT658" s="26"/>
      <c r="AU658" s="26"/>
      <c r="AV658" s="26"/>
      <c r="AW658" s="26"/>
      <c r="AX658" s="26"/>
      <c r="AY658" s="26"/>
      <c r="AZ658" s="26"/>
      <c r="BA658" s="26"/>
      <c r="BB658" s="26"/>
      <c r="BC658" s="26"/>
      <c r="BD658" s="26"/>
      <c r="BE658" s="26"/>
      <c r="BF658" s="26"/>
      <c r="BG658" s="26"/>
      <c r="BH658" s="26"/>
      <c r="BI658" s="26"/>
      <c r="BJ658" s="26"/>
      <c r="BK658" s="26"/>
      <c r="BL658" s="26"/>
      <c r="BM658" s="26"/>
      <c r="BN658" s="26"/>
      <c r="BO658" s="26"/>
      <c r="BP658" s="26"/>
      <c r="BQ658" s="26"/>
      <c r="BR658" s="26"/>
      <c r="BS658" s="26"/>
      <c r="BT658" s="26"/>
      <c r="BU658" s="26"/>
      <c r="BV658" s="26"/>
      <c r="BW658" s="26"/>
      <c r="BX658" s="26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26"/>
      <c r="CP658" s="26"/>
      <c r="CQ658" s="26"/>
      <c r="CR658" s="26"/>
      <c r="CS658" s="26"/>
      <c r="CT658" s="26"/>
      <c r="CU658" s="26"/>
      <c r="CV658" s="26"/>
      <c r="CW658" s="26"/>
      <c r="CX658" s="26"/>
      <c r="CY658" s="26"/>
      <c r="CZ658" s="26"/>
      <c r="DA658" s="26"/>
      <c r="DB658" s="26"/>
      <c r="DC658" s="26"/>
      <c r="DD658" s="26"/>
      <c r="DE658" s="26"/>
      <c r="DF658" s="26"/>
      <c r="DG658" s="26"/>
      <c r="DH658" s="26"/>
      <c r="DI658" s="26"/>
      <c r="DJ658" s="26"/>
      <c r="DK658" s="26"/>
      <c r="DL658" s="26"/>
      <c r="DM658" s="26"/>
      <c r="DN658" s="26"/>
      <c r="DO658" s="26"/>
      <c r="DP658" s="26"/>
      <c r="DQ658" s="26"/>
      <c r="DR658" s="26"/>
      <c r="DS658" s="26"/>
      <c r="DT658" s="26"/>
      <c r="DU658" s="26"/>
      <c r="DV658" s="26"/>
      <c r="DW658" s="26"/>
      <c r="DX658" s="26"/>
      <c r="DY658" s="26"/>
      <c r="DZ658" s="26"/>
      <c r="EA658" s="26"/>
      <c r="EB658" s="26"/>
      <c r="EC658" s="26"/>
      <c r="ED658" s="26"/>
      <c r="EE658" s="26"/>
      <c r="EF658" s="26"/>
      <c r="EG658" s="26"/>
      <c r="EH658" s="26"/>
      <c r="EI658" s="26"/>
      <c r="EJ658" s="26"/>
      <c r="EK658" s="26"/>
      <c r="EL658" s="26"/>
      <c r="EM658" s="26"/>
      <c r="EN658" s="26"/>
      <c r="EO658" s="26"/>
      <c r="EP658" s="26"/>
      <c r="EQ658" s="26"/>
      <c r="ER658" s="26"/>
      <c r="ES658" s="26"/>
      <c r="ET658" s="26"/>
      <c r="EU658" s="26"/>
      <c r="EV658" s="26"/>
      <c r="EW658" s="26"/>
      <c r="EX658" s="26"/>
      <c r="EY658" s="26"/>
      <c r="EZ658" s="26"/>
      <c r="FA658" s="26"/>
      <c r="FB658" s="26"/>
      <c r="FC658" s="26"/>
      <c r="FD658" s="26"/>
      <c r="FE658" s="26"/>
      <c r="FF658" s="26"/>
      <c r="FG658" s="26"/>
      <c r="FH658" s="26"/>
      <c r="FI658" s="26"/>
      <c r="FJ658" s="26"/>
      <c r="FK658" s="26"/>
      <c r="FL658" s="26"/>
      <c r="FM658" s="26"/>
      <c r="FN658" s="26"/>
      <c r="FO658" s="26"/>
      <c r="FP658" s="26"/>
      <c r="FQ658" s="26"/>
      <c r="FR658" s="26"/>
      <c r="FS658" s="26"/>
      <c r="FT658" s="26"/>
      <c r="FU658" s="26"/>
      <c r="FV658" s="26"/>
      <c r="FW658" s="26"/>
      <c r="FX658" s="26"/>
      <c r="FY658" s="26"/>
      <c r="FZ658" s="26"/>
      <c r="GA658" s="26"/>
      <c r="GB658" s="26"/>
      <c r="GC658" s="26"/>
      <c r="GD658" s="26"/>
      <c r="GE658" s="26"/>
      <c r="GF658" s="26"/>
      <c r="GG658" s="26"/>
      <c r="GH658" s="26"/>
      <c r="GI658" s="26"/>
      <c r="GJ658" s="26"/>
      <c r="GK658" s="26"/>
      <c r="GL658" s="26"/>
      <c r="GM658" s="26"/>
      <c r="GN658" s="26"/>
      <c r="GO658" s="26"/>
      <c r="GP658" s="26"/>
      <c r="GQ658" s="26"/>
      <c r="GR658" s="26"/>
      <c r="GS658" s="26"/>
      <c r="GT658" s="26"/>
      <c r="GU658" s="26"/>
      <c r="GV658" s="26"/>
      <c r="GW658" s="26"/>
      <c r="GX658" s="26"/>
      <c r="GY658" s="26"/>
      <c r="GZ658" s="26"/>
      <c r="HA658" s="26"/>
      <c r="HB658" s="26"/>
      <c r="HC658" s="26"/>
      <c r="HD658" s="26"/>
      <c r="HE658" s="26"/>
      <c r="HF658" s="26"/>
      <c r="HG658" s="26"/>
      <c r="HH658" s="26"/>
      <c r="HI658" s="26"/>
      <c r="HJ658" s="26"/>
      <c r="HK658" s="26"/>
      <c r="HL658" s="26"/>
      <c r="HM658" s="26"/>
      <c r="HN658" s="26"/>
      <c r="HO658" s="26"/>
      <c r="HP658" s="26"/>
      <c r="HQ658" s="26"/>
      <c r="HR658" s="26"/>
      <c r="HS658" s="26"/>
      <c r="HT658" s="26"/>
      <c r="HU658" s="26"/>
      <c r="HV658" s="26"/>
      <c r="HW658" s="26"/>
      <c r="HX658" s="26"/>
      <c r="HY658" s="26"/>
      <c r="HZ658" s="26"/>
      <c r="IA658" s="26"/>
      <c r="IB658" s="26"/>
      <c r="IC658" s="26"/>
      <c r="ID658" s="26"/>
      <c r="IE658" s="26"/>
      <c r="IF658" s="26"/>
      <c r="IG658" s="26"/>
      <c r="IH658" s="26"/>
      <c r="II658" s="26"/>
      <c r="IJ658" s="26"/>
      <c r="IK658" s="26"/>
      <c r="IL658" s="26"/>
      <c r="IM658" s="26"/>
      <c r="IN658" s="26"/>
      <c r="IO658" s="26"/>
      <c r="IP658" s="26"/>
      <c r="IQ658" s="26"/>
      <c r="IR658" s="26"/>
      <c r="IS658" s="26"/>
      <c r="IT658" s="26"/>
      <c r="IU658" s="26"/>
      <c r="IV658" s="26"/>
    </row>
    <row r="659" spans="1:256" ht="12.75" customHeight="1" x14ac:dyDescent="0.25">
      <c r="A659" s="26"/>
      <c r="B659" s="26"/>
      <c r="C659" s="296"/>
      <c r="D659" s="363"/>
      <c r="E659" s="364"/>
      <c r="F659" s="364"/>
      <c r="G659" s="364"/>
      <c r="H659" s="364"/>
      <c r="I659" s="364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6"/>
      <c r="AB659" s="26"/>
      <c r="AC659" s="26"/>
      <c r="AD659" s="26"/>
      <c r="AE659" s="26"/>
      <c r="AF659" s="26"/>
      <c r="AG659" s="26"/>
      <c r="AH659" s="26"/>
      <c r="AI659" s="26"/>
      <c r="AJ659" s="26"/>
      <c r="AK659" s="26"/>
      <c r="AL659" s="26"/>
      <c r="AM659" s="26"/>
      <c r="AN659" s="26"/>
      <c r="AO659" s="26"/>
      <c r="AP659" s="26"/>
      <c r="AQ659" s="26"/>
      <c r="AR659" s="26"/>
      <c r="AS659" s="26"/>
      <c r="AT659" s="26"/>
      <c r="AU659" s="26"/>
      <c r="AV659" s="26"/>
      <c r="AW659" s="26"/>
      <c r="AX659" s="26"/>
      <c r="AY659" s="26"/>
      <c r="AZ659" s="26"/>
      <c r="BA659" s="26"/>
      <c r="BB659" s="26"/>
      <c r="BC659" s="26"/>
      <c r="BD659" s="26"/>
      <c r="BE659" s="26"/>
      <c r="BF659" s="26"/>
      <c r="BG659" s="26"/>
      <c r="BH659" s="26"/>
      <c r="BI659" s="26"/>
      <c r="BJ659" s="26"/>
      <c r="BK659" s="26"/>
      <c r="BL659" s="26"/>
      <c r="BM659" s="26"/>
      <c r="BN659" s="26"/>
      <c r="BO659" s="26"/>
      <c r="BP659" s="26"/>
      <c r="BQ659" s="26"/>
      <c r="BR659" s="26"/>
      <c r="BS659" s="26"/>
      <c r="BT659" s="26"/>
      <c r="BU659" s="26"/>
      <c r="BV659" s="26"/>
      <c r="BW659" s="26"/>
      <c r="BX659" s="26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26"/>
      <c r="CP659" s="26"/>
      <c r="CQ659" s="26"/>
      <c r="CR659" s="26"/>
      <c r="CS659" s="26"/>
      <c r="CT659" s="26"/>
      <c r="CU659" s="26"/>
      <c r="CV659" s="26"/>
      <c r="CW659" s="26"/>
      <c r="CX659" s="26"/>
      <c r="CY659" s="26"/>
      <c r="CZ659" s="26"/>
      <c r="DA659" s="26"/>
      <c r="DB659" s="26"/>
      <c r="DC659" s="26"/>
      <c r="DD659" s="26"/>
      <c r="DE659" s="26"/>
      <c r="DF659" s="26"/>
      <c r="DG659" s="26"/>
      <c r="DH659" s="26"/>
      <c r="DI659" s="26"/>
      <c r="DJ659" s="26"/>
      <c r="DK659" s="26"/>
      <c r="DL659" s="26"/>
      <c r="DM659" s="26"/>
      <c r="DN659" s="26"/>
      <c r="DO659" s="26"/>
      <c r="DP659" s="26"/>
      <c r="DQ659" s="26"/>
      <c r="DR659" s="26"/>
      <c r="DS659" s="26"/>
      <c r="DT659" s="26"/>
      <c r="DU659" s="26"/>
      <c r="DV659" s="26"/>
      <c r="DW659" s="26"/>
      <c r="DX659" s="26"/>
      <c r="DY659" s="26"/>
      <c r="DZ659" s="26"/>
      <c r="EA659" s="26"/>
      <c r="EB659" s="26"/>
      <c r="EC659" s="26"/>
      <c r="ED659" s="26"/>
      <c r="EE659" s="26"/>
      <c r="EF659" s="26"/>
      <c r="EG659" s="26"/>
      <c r="EH659" s="26"/>
      <c r="EI659" s="26"/>
      <c r="EJ659" s="26"/>
      <c r="EK659" s="26"/>
      <c r="EL659" s="26"/>
      <c r="EM659" s="26"/>
      <c r="EN659" s="26"/>
      <c r="EO659" s="26"/>
      <c r="EP659" s="26"/>
      <c r="EQ659" s="26"/>
      <c r="ER659" s="26"/>
      <c r="ES659" s="26"/>
      <c r="ET659" s="26"/>
      <c r="EU659" s="26"/>
      <c r="EV659" s="26"/>
      <c r="EW659" s="26"/>
      <c r="EX659" s="26"/>
      <c r="EY659" s="26"/>
      <c r="EZ659" s="26"/>
      <c r="FA659" s="26"/>
      <c r="FB659" s="26"/>
      <c r="FC659" s="26"/>
      <c r="FD659" s="26"/>
      <c r="FE659" s="26"/>
      <c r="FF659" s="26"/>
      <c r="FG659" s="26"/>
      <c r="FH659" s="26"/>
      <c r="FI659" s="26"/>
      <c r="FJ659" s="26"/>
      <c r="FK659" s="26"/>
      <c r="FL659" s="26"/>
      <c r="FM659" s="26"/>
      <c r="FN659" s="26"/>
      <c r="FO659" s="26"/>
      <c r="FP659" s="26"/>
      <c r="FQ659" s="26"/>
      <c r="FR659" s="26"/>
      <c r="FS659" s="26"/>
      <c r="FT659" s="26"/>
      <c r="FU659" s="26"/>
      <c r="FV659" s="26"/>
      <c r="FW659" s="26"/>
      <c r="FX659" s="26"/>
      <c r="FY659" s="26"/>
      <c r="FZ659" s="26"/>
      <c r="GA659" s="26"/>
      <c r="GB659" s="26"/>
      <c r="GC659" s="26"/>
      <c r="GD659" s="26"/>
      <c r="GE659" s="26"/>
      <c r="GF659" s="26"/>
      <c r="GG659" s="26"/>
      <c r="GH659" s="26"/>
      <c r="GI659" s="26"/>
      <c r="GJ659" s="26"/>
      <c r="GK659" s="26"/>
      <c r="GL659" s="26"/>
      <c r="GM659" s="26"/>
      <c r="GN659" s="26"/>
      <c r="GO659" s="26"/>
      <c r="GP659" s="26"/>
      <c r="GQ659" s="26"/>
      <c r="GR659" s="26"/>
      <c r="GS659" s="26"/>
      <c r="GT659" s="26"/>
      <c r="GU659" s="26"/>
      <c r="GV659" s="26"/>
      <c r="GW659" s="26"/>
      <c r="GX659" s="26"/>
      <c r="GY659" s="26"/>
      <c r="GZ659" s="26"/>
      <c r="HA659" s="26"/>
      <c r="HB659" s="26"/>
      <c r="HC659" s="26"/>
      <c r="HD659" s="26"/>
      <c r="HE659" s="26"/>
      <c r="HF659" s="26"/>
      <c r="HG659" s="26"/>
      <c r="HH659" s="26"/>
      <c r="HI659" s="26"/>
      <c r="HJ659" s="26"/>
      <c r="HK659" s="26"/>
      <c r="HL659" s="26"/>
      <c r="HM659" s="26"/>
      <c r="HN659" s="26"/>
      <c r="HO659" s="26"/>
      <c r="HP659" s="26"/>
      <c r="HQ659" s="26"/>
      <c r="HR659" s="26"/>
      <c r="HS659" s="26"/>
      <c r="HT659" s="26"/>
      <c r="HU659" s="26"/>
      <c r="HV659" s="26"/>
      <c r="HW659" s="26"/>
      <c r="HX659" s="26"/>
      <c r="HY659" s="26"/>
      <c r="HZ659" s="26"/>
      <c r="IA659" s="26"/>
      <c r="IB659" s="26"/>
      <c r="IC659" s="26"/>
      <c r="ID659" s="26"/>
      <c r="IE659" s="26"/>
      <c r="IF659" s="26"/>
      <c r="IG659" s="26"/>
      <c r="IH659" s="26"/>
      <c r="II659" s="26"/>
      <c r="IJ659" s="26"/>
      <c r="IK659" s="26"/>
      <c r="IL659" s="26"/>
      <c r="IM659" s="26"/>
      <c r="IN659" s="26"/>
      <c r="IO659" s="26"/>
      <c r="IP659" s="26"/>
      <c r="IQ659" s="26"/>
      <c r="IR659" s="26"/>
      <c r="IS659" s="26"/>
      <c r="IT659" s="26"/>
      <c r="IU659" s="26"/>
      <c r="IV659" s="26"/>
    </row>
    <row r="660" spans="1:256" ht="12.75" customHeight="1" x14ac:dyDescent="0.25">
      <c r="A660" s="26"/>
      <c r="B660" s="26"/>
      <c r="C660" s="296"/>
      <c r="D660" s="363"/>
      <c r="E660" s="364"/>
      <c r="F660" s="364"/>
      <c r="G660" s="364"/>
      <c r="H660" s="364"/>
      <c r="I660" s="364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6"/>
      <c r="AB660" s="26"/>
      <c r="AC660" s="26"/>
      <c r="AD660" s="26"/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6"/>
      <c r="AP660" s="26"/>
      <c r="AQ660" s="26"/>
      <c r="AR660" s="26"/>
      <c r="AS660" s="26"/>
      <c r="AT660" s="26"/>
      <c r="AU660" s="26"/>
      <c r="AV660" s="26"/>
      <c r="AW660" s="26"/>
      <c r="AX660" s="26"/>
      <c r="AY660" s="26"/>
      <c r="AZ660" s="26"/>
      <c r="BA660" s="26"/>
      <c r="BB660" s="26"/>
      <c r="BC660" s="26"/>
      <c r="BD660" s="26"/>
      <c r="BE660" s="26"/>
      <c r="BF660" s="26"/>
      <c r="BG660" s="26"/>
      <c r="BH660" s="26"/>
      <c r="BI660" s="26"/>
      <c r="BJ660" s="26"/>
      <c r="BK660" s="26"/>
      <c r="BL660" s="26"/>
      <c r="BM660" s="26"/>
      <c r="BN660" s="26"/>
      <c r="BO660" s="26"/>
      <c r="BP660" s="26"/>
      <c r="BQ660" s="26"/>
      <c r="BR660" s="26"/>
      <c r="BS660" s="26"/>
      <c r="BT660" s="26"/>
      <c r="BU660" s="26"/>
      <c r="BV660" s="26"/>
      <c r="BW660" s="26"/>
      <c r="BX660" s="26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26"/>
      <c r="CP660" s="26"/>
      <c r="CQ660" s="26"/>
      <c r="CR660" s="26"/>
      <c r="CS660" s="26"/>
      <c r="CT660" s="26"/>
      <c r="CU660" s="26"/>
      <c r="CV660" s="26"/>
      <c r="CW660" s="26"/>
      <c r="CX660" s="26"/>
      <c r="CY660" s="26"/>
      <c r="CZ660" s="26"/>
      <c r="DA660" s="26"/>
      <c r="DB660" s="26"/>
      <c r="DC660" s="26"/>
      <c r="DD660" s="26"/>
      <c r="DE660" s="26"/>
      <c r="DF660" s="26"/>
      <c r="DG660" s="26"/>
      <c r="DH660" s="26"/>
      <c r="DI660" s="26"/>
      <c r="DJ660" s="26"/>
      <c r="DK660" s="26"/>
      <c r="DL660" s="26"/>
      <c r="DM660" s="26"/>
      <c r="DN660" s="26"/>
      <c r="DO660" s="26"/>
      <c r="DP660" s="26"/>
      <c r="DQ660" s="26"/>
      <c r="DR660" s="26"/>
      <c r="DS660" s="26"/>
      <c r="DT660" s="26"/>
      <c r="DU660" s="26"/>
      <c r="DV660" s="26"/>
      <c r="DW660" s="26"/>
      <c r="DX660" s="26"/>
      <c r="DY660" s="26"/>
      <c r="DZ660" s="26"/>
      <c r="EA660" s="26"/>
      <c r="EB660" s="26"/>
      <c r="EC660" s="26"/>
      <c r="ED660" s="26"/>
      <c r="EE660" s="26"/>
      <c r="EF660" s="26"/>
      <c r="EG660" s="26"/>
      <c r="EH660" s="26"/>
      <c r="EI660" s="26"/>
      <c r="EJ660" s="26"/>
      <c r="EK660" s="26"/>
      <c r="EL660" s="26"/>
      <c r="EM660" s="26"/>
      <c r="EN660" s="26"/>
      <c r="EO660" s="26"/>
      <c r="EP660" s="26"/>
      <c r="EQ660" s="26"/>
      <c r="ER660" s="26"/>
      <c r="ES660" s="26"/>
      <c r="ET660" s="26"/>
      <c r="EU660" s="26"/>
      <c r="EV660" s="26"/>
      <c r="EW660" s="26"/>
      <c r="EX660" s="26"/>
      <c r="EY660" s="26"/>
      <c r="EZ660" s="26"/>
      <c r="FA660" s="26"/>
      <c r="FB660" s="26"/>
      <c r="FC660" s="26"/>
      <c r="FD660" s="26"/>
      <c r="FE660" s="26"/>
      <c r="FF660" s="26"/>
      <c r="FG660" s="26"/>
      <c r="FH660" s="26"/>
      <c r="FI660" s="26"/>
      <c r="FJ660" s="26"/>
      <c r="FK660" s="26"/>
      <c r="FL660" s="26"/>
      <c r="FM660" s="26"/>
      <c r="FN660" s="26"/>
      <c r="FO660" s="26"/>
      <c r="FP660" s="26"/>
      <c r="FQ660" s="26"/>
      <c r="FR660" s="26"/>
      <c r="FS660" s="26"/>
      <c r="FT660" s="26"/>
      <c r="FU660" s="26"/>
      <c r="FV660" s="26"/>
      <c r="FW660" s="26"/>
      <c r="FX660" s="26"/>
      <c r="FY660" s="26"/>
      <c r="FZ660" s="26"/>
      <c r="GA660" s="26"/>
      <c r="GB660" s="26"/>
      <c r="GC660" s="26"/>
      <c r="GD660" s="26"/>
      <c r="GE660" s="26"/>
      <c r="GF660" s="26"/>
      <c r="GG660" s="26"/>
      <c r="GH660" s="26"/>
      <c r="GI660" s="26"/>
      <c r="GJ660" s="26"/>
      <c r="GK660" s="26"/>
      <c r="GL660" s="26"/>
      <c r="GM660" s="26"/>
      <c r="GN660" s="26"/>
      <c r="GO660" s="26"/>
      <c r="GP660" s="26"/>
      <c r="GQ660" s="26"/>
      <c r="GR660" s="26"/>
      <c r="GS660" s="26"/>
      <c r="GT660" s="26"/>
      <c r="GU660" s="26"/>
      <c r="GV660" s="26"/>
      <c r="GW660" s="26"/>
      <c r="GX660" s="26"/>
      <c r="GY660" s="26"/>
      <c r="GZ660" s="26"/>
      <c r="HA660" s="26"/>
      <c r="HB660" s="26"/>
      <c r="HC660" s="26"/>
      <c r="HD660" s="26"/>
      <c r="HE660" s="26"/>
      <c r="HF660" s="26"/>
      <c r="HG660" s="26"/>
      <c r="HH660" s="26"/>
      <c r="HI660" s="26"/>
      <c r="HJ660" s="26"/>
      <c r="HK660" s="26"/>
      <c r="HL660" s="26"/>
      <c r="HM660" s="26"/>
      <c r="HN660" s="26"/>
      <c r="HO660" s="26"/>
      <c r="HP660" s="26"/>
      <c r="HQ660" s="26"/>
      <c r="HR660" s="26"/>
      <c r="HS660" s="26"/>
      <c r="HT660" s="26"/>
      <c r="HU660" s="26"/>
      <c r="HV660" s="26"/>
      <c r="HW660" s="26"/>
      <c r="HX660" s="26"/>
      <c r="HY660" s="26"/>
      <c r="HZ660" s="26"/>
      <c r="IA660" s="26"/>
      <c r="IB660" s="26"/>
      <c r="IC660" s="26"/>
      <c r="ID660" s="26"/>
      <c r="IE660" s="26"/>
      <c r="IF660" s="26"/>
      <c r="IG660" s="26"/>
      <c r="IH660" s="26"/>
      <c r="II660" s="26"/>
      <c r="IJ660" s="26"/>
      <c r="IK660" s="26"/>
      <c r="IL660" s="26"/>
      <c r="IM660" s="26"/>
      <c r="IN660" s="26"/>
      <c r="IO660" s="26"/>
      <c r="IP660" s="26"/>
      <c r="IQ660" s="26"/>
      <c r="IR660" s="26"/>
      <c r="IS660" s="26"/>
      <c r="IT660" s="26"/>
      <c r="IU660" s="26"/>
      <c r="IV660" s="26"/>
    </row>
    <row r="661" spans="1:256" ht="12.75" customHeight="1" x14ac:dyDescent="0.25">
      <c r="A661" s="26"/>
      <c r="B661" s="26"/>
      <c r="C661" s="296"/>
      <c r="D661" s="363"/>
      <c r="E661" s="364"/>
      <c r="F661" s="364"/>
      <c r="G661" s="364"/>
      <c r="H661" s="364"/>
      <c r="I661" s="364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6"/>
      <c r="AB661" s="26"/>
      <c r="AC661" s="26"/>
      <c r="AD661" s="26"/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6"/>
      <c r="AP661" s="26"/>
      <c r="AQ661" s="26"/>
      <c r="AR661" s="26"/>
      <c r="AS661" s="26"/>
      <c r="AT661" s="26"/>
      <c r="AU661" s="26"/>
      <c r="AV661" s="26"/>
      <c r="AW661" s="26"/>
      <c r="AX661" s="26"/>
      <c r="AY661" s="26"/>
      <c r="AZ661" s="26"/>
      <c r="BA661" s="26"/>
      <c r="BB661" s="26"/>
      <c r="BC661" s="26"/>
      <c r="BD661" s="26"/>
      <c r="BE661" s="26"/>
      <c r="BF661" s="26"/>
      <c r="BG661" s="26"/>
      <c r="BH661" s="26"/>
      <c r="BI661" s="26"/>
      <c r="BJ661" s="26"/>
      <c r="BK661" s="26"/>
      <c r="BL661" s="26"/>
      <c r="BM661" s="26"/>
      <c r="BN661" s="26"/>
      <c r="BO661" s="26"/>
      <c r="BP661" s="26"/>
      <c r="BQ661" s="26"/>
      <c r="BR661" s="26"/>
      <c r="BS661" s="26"/>
      <c r="BT661" s="26"/>
      <c r="BU661" s="26"/>
      <c r="BV661" s="26"/>
      <c r="BW661" s="26"/>
      <c r="BX661" s="26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26"/>
      <c r="CP661" s="26"/>
      <c r="CQ661" s="26"/>
      <c r="CR661" s="26"/>
      <c r="CS661" s="26"/>
      <c r="CT661" s="26"/>
      <c r="CU661" s="26"/>
      <c r="CV661" s="26"/>
      <c r="CW661" s="26"/>
      <c r="CX661" s="26"/>
      <c r="CY661" s="26"/>
      <c r="CZ661" s="26"/>
      <c r="DA661" s="26"/>
      <c r="DB661" s="26"/>
      <c r="DC661" s="26"/>
      <c r="DD661" s="26"/>
      <c r="DE661" s="26"/>
      <c r="DF661" s="26"/>
      <c r="DG661" s="26"/>
      <c r="DH661" s="26"/>
      <c r="DI661" s="26"/>
      <c r="DJ661" s="26"/>
      <c r="DK661" s="26"/>
      <c r="DL661" s="26"/>
      <c r="DM661" s="26"/>
      <c r="DN661" s="26"/>
      <c r="DO661" s="26"/>
      <c r="DP661" s="26"/>
      <c r="DQ661" s="26"/>
      <c r="DR661" s="26"/>
      <c r="DS661" s="26"/>
      <c r="DT661" s="26"/>
      <c r="DU661" s="26"/>
      <c r="DV661" s="26"/>
      <c r="DW661" s="26"/>
      <c r="DX661" s="26"/>
      <c r="DY661" s="26"/>
      <c r="DZ661" s="26"/>
      <c r="EA661" s="26"/>
      <c r="EB661" s="26"/>
      <c r="EC661" s="26"/>
      <c r="ED661" s="26"/>
      <c r="EE661" s="26"/>
      <c r="EF661" s="26"/>
      <c r="EG661" s="26"/>
      <c r="EH661" s="26"/>
      <c r="EI661" s="26"/>
      <c r="EJ661" s="26"/>
      <c r="EK661" s="26"/>
      <c r="EL661" s="26"/>
      <c r="EM661" s="26"/>
      <c r="EN661" s="26"/>
      <c r="EO661" s="26"/>
      <c r="EP661" s="26"/>
      <c r="EQ661" s="26"/>
      <c r="ER661" s="26"/>
      <c r="ES661" s="26"/>
      <c r="ET661" s="26"/>
      <c r="EU661" s="26"/>
      <c r="EV661" s="26"/>
      <c r="EW661" s="26"/>
      <c r="EX661" s="26"/>
      <c r="EY661" s="26"/>
      <c r="EZ661" s="26"/>
      <c r="FA661" s="26"/>
      <c r="FB661" s="26"/>
      <c r="FC661" s="26"/>
      <c r="FD661" s="26"/>
      <c r="FE661" s="26"/>
      <c r="FF661" s="26"/>
      <c r="FG661" s="26"/>
      <c r="FH661" s="26"/>
      <c r="FI661" s="26"/>
      <c r="FJ661" s="26"/>
      <c r="FK661" s="26"/>
      <c r="FL661" s="26"/>
      <c r="FM661" s="26"/>
      <c r="FN661" s="26"/>
      <c r="FO661" s="26"/>
      <c r="FP661" s="26"/>
      <c r="FQ661" s="26"/>
      <c r="FR661" s="26"/>
      <c r="FS661" s="26"/>
      <c r="FT661" s="26"/>
      <c r="FU661" s="26"/>
      <c r="FV661" s="26"/>
      <c r="FW661" s="26"/>
      <c r="FX661" s="26"/>
      <c r="FY661" s="26"/>
      <c r="FZ661" s="26"/>
      <c r="GA661" s="26"/>
      <c r="GB661" s="26"/>
      <c r="GC661" s="26"/>
      <c r="GD661" s="26"/>
      <c r="GE661" s="26"/>
      <c r="GF661" s="26"/>
      <c r="GG661" s="26"/>
      <c r="GH661" s="26"/>
      <c r="GI661" s="26"/>
      <c r="GJ661" s="26"/>
      <c r="GK661" s="26"/>
      <c r="GL661" s="26"/>
      <c r="GM661" s="26"/>
      <c r="GN661" s="26"/>
      <c r="GO661" s="26"/>
      <c r="GP661" s="26"/>
      <c r="GQ661" s="26"/>
      <c r="GR661" s="26"/>
      <c r="GS661" s="26"/>
      <c r="GT661" s="26"/>
      <c r="GU661" s="26"/>
      <c r="GV661" s="26"/>
      <c r="GW661" s="26"/>
      <c r="GX661" s="26"/>
      <c r="GY661" s="26"/>
      <c r="GZ661" s="26"/>
      <c r="HA661" s="26"/>
      <c r="HB661" s="26"/>
      <c r="HC661" s="26"/>
      <c r="HD661" s="26"/>
      <c r="HE661" s="26"/>
      <c r="HF661" s="26"/>
      <c r="HG661" s="26"/>
      <c r="HH661" s="26"/>
      <c r="HI661" s="26"/>
      <c r="HJ661" s="26"/>
      <c r="HK661" s="26"/>
      <c r="HL661" s="26"/>
      <c r="HM661" s="26"/>
      <c r="HN661" s="26"/>
      <c r="HO661" s="26"/>
      <c r="HP661" s="26"/>
      <c r="HQ661" s="26"/>
      <c r="HR661" s="26"/>
      <c r="HS661" s="26"/>
      <c r="HT661" s="26"/>
      <c r="HU661" s="26"/>
      <c r="HV661" s="26"/>
      <c r="HW661" s="26"/>
      <c r="HX661" s="26"/>
      <c r="HY661" s="26"/>
      <c r="HZ661" s="26"/>
      <c r="IA661" s="26"/>
      <c r="IB661" s="26"/>
      <c r="IC661" s="26"/>
      <c r="ID661" s="26"/>
      <c r="IE661" s="26"/>
      <c r="IF661" s="26"/>
      <c r="IG661" s="26"/>
      <c r="IH661" s="26"/>
      <c r="II661" s="26"/>
      <c r="IJ661" s="26"/>
      <c r="IK661" s="26"/>
      <c r="IL661" s="26"/>
      <c r="IM661" s="26"/>
      <c r="IN661" s="26"/>
      <c r="IO661" s="26"/>
      <c r="IP661" s="26"/>
      <c r="IQ661" s="26"/>
      <c r="IR661" s="26"/>
      <c r="IS661" s="26"/>
      <c r="IT661" s="26"/>
      <c r="IU661" s="26"/>
      <c r="IV661" s="26"/>
    </row>
    <row r="662" spans="1:256" ht="12.75" customHeight="1" x14ac:dyDescent="0.25">
      <c r="A662" s="26"/>
      <c r="B662" s="26"/>
      <c r="C662" s="296"/>
      <c r="D662" s="363"/>
      <c r="E662" s="364"/>
      <c r="F662" s="364"/>
      <c r="G662" s="364"/>
      <c r="H662" s="364"/>
      <c r="I662" s="364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6"/>
      <c r="AB662" s="26"/>
      <c r="AC662" s="26"/>
      <c r="AD662" s="26"/>
      <c r="AE662" s="26"/>
      <c r="AF662" s="26"/>
      <c r="AG662" s="26"/>
      <c r="AH662" s="26"/>
      <c r="AI662" s="26"/>
      <c r="AJ662" s="26"/>
      <c r="AK662" s="26"/>
      <c r="AL662" s="26"/>
      <c r="AM662" s="26"/>
      <c r="AN662" s="26"/>
      <c r="AO662" s="26"/>
      <c r="AP662" s="26"/>
      <c r="AQ662" s="26"/>
      <c r="AR662" s="26"/>
      <c r="AS662" s="26"/>
      <c r="AT662" s="26"/>
      <c r="AU662" s="26"/>
      <c r="AV662" s="26"/>
      <c r="AW662" s="26"/>
      <c r="AX662" s="26"/>
      <c r="AY662" s="26"/>
      <c r="AZ662" s="26"/>
      <c r="BA662" s="26"/>
      <c r="BB662" s="26"/>
      <c r="BC662" s="26"/>
      <c r="BD662" s="26"/>
      <c r="BE662" s="26"/>
      <c r="BF662" s="26"/>
      <c r="BG662" s="26"/>
      <c r="BH662" s="26"/>
      <c r="BI662" s="26"/>
      <c r="BJ662" s="26"/>
      <c r="BK662" s="26"/>
      <c r="BL662" s="26"/>
      <c r="BM662" s="26"/>
      <c r="BN662" s="26"/>
      <c r="BO662" s="26"/>
      <c r="BP662" s="26"/>
      <c r="BQ662" s="26"/>
      <c r="BR662" s="26"/>
      <c r="BS662" s="26"/>
      <c r="BT662" s="26"/>
      <c r="BU662" s="26"/>
      <c r="BV662" s="26"/>
      <c r="BW662" s="26"/>
      <c r="BX662" s="26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26"/>
      <c r="CP662" s="26"/>
      <c r="CQ662" s="26"/>
      <c r="CR662" s="26"/>
      <c r="CS662" s="26"/>
      <c r="CT662" s="26"/>
      <c r="CU662" s="26"/>
      <c r="CV662" s="26"/>
      <c r="CW662" s="26"/>
      <c r="CX662" s="26"/>
      <c r="CY662" s="26"/>
      <c r="CZ662" s="26"/>
      <c r="DA662" s="26"/>
      <c r="DB662" s="26"/>
      <c r="DC662" s="26"/>
      <c r="DD662" s="26"/>
      <c r="DE662" s="26"/>
      <c r="DF662" s="26"/>
      <c r="DG662" s="26"/>
      <c r="DH662" s="26"/>
      <c r="DI662" s="26"/>
      <c r="DJ662" s="26"/>
      <c r="DK662" s="26"/>
      <c r="DL662" s="26"/>
      <c r="DM662" s="26"/>
      <c r="DN662" s="26"/>
      <c r="DO662" s="26"/>
      <c r="DP662" s="26"/>
      <c r="DQ662" s="26"/>
      <c r="DR662" s="26"/>
      <c r="DS662" s="26"/>
      <c r="DT662" s="26"/>
      <c r="DU662" s="26"/>
      <c r="DV662" s="26"/>
      <c r="DW662" s="26"/>
      <c r="DX662" s="26"/>
      <c r="DY662" s="26"/>
      <c r="DZ662" s="26"/>
      <c r="EA662" s="26"/>
      <c r="EB662" s="26"/>
      <c r="EC662" s="26"/>
      <c r="ED662" s="26"/>
      <c r="EE662" s="26"/>
      <c r="EF662" s="26"/>
      <c r="EG662" s="26"/>
      <c r="EH662" s="26"/>
      <c r="EI662" s="26"/>
      <c r="EJ662" s="26"/>
      <c r="EK662" s="26"/>
      <c r="EL662" s="26"/>
      <c r="EM662" s="26"/>
      <c r="EN662" s="26"/>
      <c r="EO662" s="26"/>
      <c r="EP662" s="26"/>
      <c r="EQ662" s="26"/>
      <c r="ER662" s="26"/>
      <c r="ES662" s="26"/>
      <c r="ET662" s="26"/>
      <c r="EU662" s="26"/>
      <c r="EV662" s="26"/>
      <c r="EW662" s="26"/>
      <c r="EX662" s="26"/>
      <c r="EY662" s="26"/>
      <c r="EZ662" s="26"/>
      <c r="FA662" s="26"/>
      <c r="FB662" s="26"/>
      <c r="FC662" s="26"/>
      <c r="FD662" s="26"/>
      <c r="FE662" s="26"/>
      <c r="FF662" s="26"/>
      <c r="FG662" s="26"/>
      <c r="FH662" s="26"/>
      <c r="FI662" s="26"/>
      <c r="FJ662" s="26"/>
      <c r="FK662" s="26"/>
      <c r="FL662" s="26"/>
      <c r="FM662" s="26"/>
      <c r="FN662" s="26"/>
      <c r="FO662" s="26"/>
      <c r="FP662" s="26"/>
      <c r="FQ662" s="26"/>
      <c r="FR662" s="26"/>
      <c r="FS662" s="26"/>
      <c r="FT662" s="26"/>
      <c r="FU662" s="26"/>
      <c r="FV662" s="26"/>
      <c r="FW662" s="26"/>
      <c r="FX662" s="26"/>
      <c r="FY662" s="26"/>
      <c r="FZ662" s="26"/>
      <c r="GA662" s="26"/>
      <c r="GB662" s="26"/>
      <c r="GC662" s="26"/>
      <c r="GD662" s="26"/>
      <c r="GE662" s="26"/>
      <c r="GF662" s="26"/>
      <c r="GG662" s="26"/>
      <c r="GH662" s="26"/>
      <c r="GI662" s="26"/>
      <c r="GJ662" s="26"/>
      <c r="GK662" s="26"/>
      <c r="GL662" s="26"/>
      <c r="GM662" s="26"/>
      <c r="GN662" s="26"/>
      <c r="GO662" s="26"/>
      <c r="GP662" s="26"/>
      <c r="GQ662" s="26"/>
      <c r="GR662" s="26"/>
      <c r="GS662" s="26"/>
      <c r="GT662" s="26"/>
      <c r="GU662" s="26"/>
      <c r="GV662" s="26"/>
      <c r="GW662" s="26"/>
      <c r="GX662" s="26"/>
      <c r="GY662" s="26"/>
      <c r="GZ662" s="26"/>
      <c r="HA662" s="26"/>
      <c r="HB662" s="26"/>
      <c r="HC662" s="26"/>
      <c r="HD662" s="26"/>
      <c r="HE662" s="26"/>
      <c r="HF662" s="26"/>
      <c r="HG662" s="26"/>
      <c r="HH662" s="26"/>
      <c r="HI662" s="26"/>
      <c r="HJ662" s="26"/>
      <c r="HK662" s="26"/>
      <c r="HL662" s="26"/>
      <c r="HM662" s="26"/>
      <c r="HN662" s="26"/>
      <c r="HO662" s="26"/>
      <c r="HP662" s="26"/>
      <c r="HQ662" s="26"/>
      <c r="HR662" s="26"/>
      <c r="HS662" s="26"/>
      <c r="HT662" s="26"/>
      <c r="HU662" s="26"/>
      <c r="HV662" s="26"/>
      <c r="HW662" s="26"/>
      <c r="HX662" s="26"/>
      <c r="HY662" s="26"/>
      <c r="HZ662" s="26"/>
      <c r="IA662" s="26"/>
      <c r="IB662" s="26"/>
      <c r="IC662" s="26"/>
      <c r="ID662" s="26"/>
      <c r="IE662" s="26"/>
      <c r="IF662" s="26"/>
      <c r="IG662" s="26"/>
      <c r="IH662" s="26"/>
      <c r="II662" s="26"/>
      <c r="IJ662" s="26"/>
      <c r="IK662" s="26"/>
      <c r="IL662" s="26"/>
      <c r="IM662" s="26"/>
      <c r="IN662" s="26"/>
      <c r="IO662" s="26"/>
      <c r="IP662" s="26"/>
      <c r="IQ662" s="26"/>
      <c r="IR662" s="26"/>
      <c r="IS662" s="26"/>
      <c r="IT662" s="26"/>
      <c r="IU662" s="26"/>
      <c r="IV662" s="26"/>
    </row>
    <row r="663" spans="1:256" ht="12.75" customHeight="1" x14ac:dyDescent="0.25">
      <c r="A663" s="26"/>
      <c r="B663" s="26"/>
      <c r="C663" s="296"/>
      <c r="D663" s="363"/>
      <c r="E663" s="364"/>
      <c r="F663" s="364"/>
      <c r="G663" s="364"/>
      <c r="H663" s="364"/>
      <c r="I663" s="364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6"/>
      <c r="AB663" s="26"/>
      <c r="AC663" s="26"/>
      <c r="AD663" s="26"/>
      <c r="AE663" s="26"/>
      <c r="AF663" s="26"/>
      <c r="AG663" s="26"/>
      <c r="AH663" s="26"/>
      <c r="AI663" s="26"/>
      <c r="AJ663" s="26"/>
      <c r="AK663" s="26"/>
      <c r="AL663" s="26"/>
      <c r="AM663" s="26"/>
      <c r="AN663" s="26"/>
      <c r="AO663" s="26"/>
      <c r="AP663" s="26"/>
      <c r="AQ663" s="26"/>
      <c r="AR663" s="26"/>
      <c r="AS663" s="26"/>
      <c r="AT663" s="26"/>
      <c r="AU663" s="26"/>
      <c r="AV663" s="26"/>
      <c r="AW663" s="26"/>
      <c r="AX663" s="26"/>
      <c r="AY663" s="26"/>
      <c r="AZ663" s="26"/>
      <c r="BA663" s="26"/>
      <c r="BB663" s="26"/>
      <c r="BC663" s="26"/>
      <c r="BD663" s="26"/>
      <c r="BE663" s="26"/>
      <c r="BF663" s="26"/>
      <c r="BG663" s="26"/>
      <c r="BH663" s="26"/>
      <c r="BI663" s="26"/>
      <c r="BJ663" s="26"/>
      <c r="BK663" s="26"/>
      <c r="BL663" s="26"/>
      <c r="BM663" s="26"/>
      <c r="BN663" s="26"/>
      <c r="BO663" s="26"/>
      <c r="BP663" s="26"/>
      <c r="BQ663" s="26"/>
      <c r="BR663" s="26"/>
      <c r="BS663" s="26"/>
      <c r="BT663" s="26"/>
      <c r="BU663" s="26"/>
      <c r="BV663" s="26"/>
      <c r="BW663" s="26"/>
      <c r="BX663" s="26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26"/>
      <c r="CP663" s="26"/>
      <c r="CQ663" s="26"/>
      <c r="CR663" s="26"/>
      <c r="CS663" s="26"/>
      <c r="CT663" s="26"/>
      <c r="CU663" s="26"/>
      <c r="CV663" s="26"/>
      <c r="CW663" s="26"/>
      <c r="CX663" s="26"/>
      <c r="CY663" s="26"/>
      <c r="CZ663" s="26"/>
      <c r="DA663" s="26"/>
      <c r="DB663" s="26"/>
      <c r="DC663" s="26"/>
      <c r="DD663" s="26"/>
      <c r="DE663" s="26"/>
      <c r="DF663" s="26"/>
      <c r="DG663" s="26"/>
      <c r="DH663" s="26"/>
      <c r="DI663" s="26"/>
      <c r="DJ663" s="26"/>
      <c r="DK663" s="26"/>
      <c r="DL663" s="26"/>
      <c r="DM663" s="26"/>
      <c r="DN663" s="26"/>
      <c r="DO663" s="26"/>
      <c r="DP663" s="26"/>
      <c r="DQ663" s="26"/>
      <c r="DR663" s="26"/>
      <c r="DS663" s="26"/>
      <c r="DT663" s="26"/>
      <c r="DU663" s="26"/>
      <c r="DV663" s="26"/>
      <c r="DW663" s="26"/>
      <c r="DX663" s="26"/>
      <c r="DY663" s="26"/>
      <c r="DZ663" s="26"/>
      <c r="EA663" s="26"/>
      <c r="EB663" s="26"/>
      <c r="EC663" s="26"/>
      <c r="ED663" s="26"/>
      <c r="EE663" s="26"/>
      <c r="EF663" s="26"/>
      <c r="EG663" s="26"/>
      <c r="EH663" s="26"/>
      <c r="EI663" s="26"/>
      <c r="EJ663" s="26"/>
      <c r="EK663" s="26"/>
      <c r="EL663" s="26"/>
      <c r="EM663" s="26"/>
      <c r="EN663" s="26"/>
      <c r="EO663" s="26"/>
      <c r="EP663" s="26"/>
      <c r="EQ663" s="26"/>
      <c r="ER663" s="26"/>
      <c r="ES663" s="26"/>
      <c r="ET663" s="26"/>
      <c r="EU663" s="26"/>
      <c r="EV663" s="26"/>
      <c r="EW663" s="26"/>
      <c r="EX663" s="26"/>
      <c r="EY663" s="26"/>
      <c r="EZ663" s="26"/>
      <c r="FA663" s="26"/>
      <c r="FB663" s="26"/>
      <c r="FC663" s="26"/>
      <c r="FD663" s="26"/>
      <c r="FE663" s="26"/>
      <c r="FF663" s="26"/>
      <c r="FG663" s="26"/>
      <c r="FH663" s="26"/>
      <c r="FI663" s="26"/>
      <c r="FJ663" s="26"/>
      <c r="FK663" s="26"/>
      <c r="FL663" s="26"/>
      <c r="FM663" s="26"/>
      <c r="FN663" s="26"/>
      <c r="FO663" s="26"/>
      <c r="FP663" s="26"/>
      <c r="FQ663" s="26"/>
      <c r="FR663" s="26"/>
      <c r="FS663" s="26"/>
      <c r="FT663" s="26"/>
      <c r="FU663" s="26"/>
      <c r="FV663" s="26"/>
      <c r="FW663" s="26"/>
      <c r="FX663" s="26"/>
      <c r="FY663" s="26"/>
      <c r="FZ663" s="26"/>
      <c r="GA663" s="26"/>
      <c r="GB663" s="26"/>
      <c r="GC663" s="26"/>
      <c r="GD663" s="26"/>
      <c r="GE663" s="26"/>
      <c r="GF663" s="26"/>
      <c r="GG663" s="26"/>
      <c r="GH663" s="26"/>
      <c r="GI663" s="26"/>
      <c r="GJ663" s="26"/>
      <c r="GK663" s="26"/>
      <c r="GL663" s="26"/>
      <c r="GM663" s="26"/>
      <c r="GN663" s="26"/>
      <c r="GO663" s="26"/>
      <c r="GP663" s="26"/>
      <c r="GQ663" s="26"/>
      <c r="GR663" s="26"/>
      <c r="GS663" s="26"/>
      <c r="GT663" s="26"/>
      <c r="GU663" s="26"/>
      <c r="GV663" s="26"/>
      <c r="GW663" s="26"/>
      <c r="GX663" s="26"/>
      <c r="GY663" s="26"/>
      <c r="GZ663" s="26"/>
      <c r="HA663" s="26"/>
      <c r="HB663" s="26"/>
      <c r="HC663" s="26"/>
      <c r="HD663" s="26"/>
      <c r="HE663" s="26"/>
      <c r="HF663" s="26"/>
      <c r="HG663" s="26"/>
      <c r="HH663" s="26"/>
      <c r="HI663" s="26"/>
      <c r="HJ663" s="26"/>
      <c r="HK663" s="26"/>
      <c r="HL663" s="26"/>
      <c r="HM663" s="26"/>
      <c r="HN663" s="26"/>
      <c r="HO663" s="26"/>
      <c r="HP663" s="26"/>
      <c r="HQ663" s="26"/>
      <c r="HR663" s="26"/>
      <c r="HS663" s="26"/>
      <c r="HT663" s="26"/>
      <c r="HU663" s="26"/>
      <c r="HV663" s="26"/>
      <c r="HW663" s="26"/>
      <c r="HX663" s="26"/>
      <c r="HY663" s="26"/>
      <c r="HZ663" s="26"/>
      <c r="IA663" s="26"/>
      <c r="IB663" s="26"/>
      <c r="IC663" s="26"/>
      <c r="ID663" s="26"/>
      <c r="IE663" s="26"/>
      <c r="IF663" s="26"/>
      <c r="IG663" s="26"/>
      <c r="IH663" s="26"/>
      <c r="II663" s="26"/>
      <c r="IJ663" s="26"/>
      <c r="IK663" s="26"/>
      <c r="IL663" s="26"/>
      <c r="IM663" s="26"/>
      <c r="IN663" s="26"/>
      <c r="IO663" s="26"/>
      <c r="IP663" s="26"/>
      <c r="IQ663" s="26"/>
      <c r="IR663" s="26"/>
      <c r="IS663" s="26"/>
      <c r="IT663" s="26"/>
      <c r="IU663" s="26"/>
      <c r="IV663" s="26"/>
    </row>
    <row r="664" spans="1:256" ht="12.75" customHeight="1" x14ac:dyDescent="0.25">
      <c r="A664" s="26"/>
      <c r="B664" s="26"/>
      <c r="C664" s="296"/>
      <c r="D664" s="363"/>
      <c r="E664" s="364"/>
      <c r="F664" s="364"/>
      <c r="G664" s="364"/>
      <c r="H664" s="364"/>
      <c r="I664" s="364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6"/>
      <c r="AH664" s="26"/>
      <c r="AI664" s="26"/>
      <c r="AJ664" s="26"/>
      <c r="AK664" s="26"/>
      <c r="AL664" s="26"/>
      <c r="AM664" s="26"/>
      <c r="AN664" s="26"/>
      <c r="AO664" s="26"/>
      <c r="AP664" s="26"/>
      <c r="AQ664" s="26"/>
      <c r="AR664" s="26"/>
      <c r="AS664" s="26"/>
      <c r="AT664" s="26"/>
      <c r="AU664" s="26"/>
      <c r="AV664" s="26"/>
      <c r="AW664" s="26"/>
      <c r="AX664" s="26"/>
      <c r="AY664" s="26"/>
      <c r="AZ664" s="26"/>
      <c r="BA664" s="26"/>
      <c r="BB664" s="26"/>
      <c r="BC664" s="26"/>
      <c r="BD664" s="26"/>
      <c r="BE664" s="26"/>
      <c r="BF664" s="26"/>
      <c r="BG664" s="26"/>
      <c r="BH664" s="26"/>
      <c r="BI664" s="26"/>
      <c r="BJ664" s="26"/>
      <c r="BK664" s="26"/>
      <c r="BL664" s="26"/>
      <c r="BM664" s="26"/>
      <c r="BN664" s="26"/>
      <c r="BO664" s="26"/>
      <c r="BP664" s="26"/>
      <c r="BQ664" s="26"/>
      <c r="BR664" s="26"/>
      <c r="BS664" s="26"/>
      <c r="BT664" s="26"/>
      <c r="BU664" s="26"/>
      <c r="BV664" s="26"/>
      <c r="BW664" s="26"/>
      <c r="BX664" s="26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26"/>
      <c r="CP664" s="26"/>
      <c r="CQ664" s="26"/>
      <c r="CR664" s="26"/>
      <c r="CS664" s="26"/>
      <c r="CT664" s="26"/>
      <c r="CU664" s="26"/>
      <c r="CV664" s="26"/>
      <c r="CW664" s="26"/>
      <c r="CX664" s="26"/>
      <c r="CY664" s="26"/>
      <c r="CZ664" s="26"/>
      <c r="DA664" s="26"/>
      <c r="DB664" s="26"/>
      <c r="DC664" s="26"/>
      <c r="DD664" s="26"/>
      <c r="DE664" s="26"/>
      <c r="DF664" s="26"/>
      <c r="DG664" s="26"/>
      <c r="DH664" s="26"/>
      <c r="DI664" s="26"/>
      <c r="DJ664" s="26"/>
      <c r="DK664" s="26"/>
      <c r="DL664" s="26"/>
      <c r="DM664" s="26"/>
      <c r="DN664" s="26"/>
      <c r="DO664" s="26"/>
      <c r="DP664" s="26"/>
      <c r="DQ664" s="26"/>
      <c r="DR664" s="26"/>
      <c r="DS664" s="26"/>
      <c r="DT664" s="26"/>
      <c r="DU664" s="26"/>
      <c r="DV664" s="26"/>
      <c r="DW664" s="26"/>
      <c r="DX664" s="26"/>
      <c r="DY664" s="26"/>
      <c r="DZ664" s="26"/>
      <c r="EA664" s="26"/>
      <c r="EB664" s="26"/>
      <c r="EC664" s="26"/>
      <c r="ED664" s="26"/>
      <c r="EE664" s="26"/>
      <c r="EF664" s="26"/>
      <c r="EG664" s="26"/>
      <c r="EH664" s="26"/>
      <c r="EI664" s="26"/>
      <c r="EJ664" s="26"/>
      <c r="EK664" s="26"/>
      <c r="EL664" s="26"/>
      <c r="EM664" s="26"/>
      <c r="EN664" s="26"/>
      <c r="EO664" s="26"/>
      <c r="EP664" s="26"/>
      <c r="EQ664" s="26"/>
      <c r="ER664" s="26"/>
      <c r="ES664" s="26"/>
      <c r="ET664" s="26"/>
      <c r="EU664" s="26"/>
      <c r="EV664" s="26"/>
      <c r="EW664" s="26"/>
      <c r="EX664" s="26"/>
      <c r="EY664" s="26"/>
      <c r="EZ664" s="26"/>
      <c r="FA664" s="26"/>
      <c r="FB664" s="26"/>
      <c r="FC664" s="26"/>
      <c r="FD664" s="26"/>
      <c r="FE664" s="26"/>
      <c r="FF664" s="26"/>
      <c r="FG664" s="26"/>
      <c r="FH664" s="26"/>
      <c r="FI664" s="26"/>
      <c r="FJ664" s="26"/>
      <c r="FK664" s="26"/>
      <c r="FL664" s="26"/>
      <c r="FM664" s="26"/>
      <c r="FN664" s="26"/>
      <c r="FO664" s="26"/>
      <c r="FP664" s="26"/>
      <c r="FQ664" s="26"/>
      <c r="FR664" s="26"/>
      <c r="FS664" s="26"/>
      <c r="FT664" s="26"/>
      <c r="FU664" s="26"/>
      <c r="FV664" s="26"/>
      <c r="FW664" s="26"/>
      <c r="FX664" s="26"/>
      <c r="FY664" s="26"/>
      <c r="FZ664" s="26"/>
      <c r="GA664" s="26"/>
      <c r="GB664" s="26"/>
      <c r="GC664" s="26"/>
      <c r="GD664" s="26"/>
      <c r="GE664" s="26"/>
      <c r="GF664" s="26"/>
      <c r="GG664" s="26"/>
      <c r="GH664" s="26"/>
      <c r="GI664" s="26"/>
      <c r="GJ664" s="26"/>
      <c r="GK664" s="26"/>
      <c r="GL664" s="26"/>
      <c r="GM664" s="26"/>
      <c r="GN664" s="26"/>
      <c r="GO664" s="26"/>
      <c r="GP664" s="26"/>
      <c r="GQ664" s="26"/>
      <c r="GR664" s="26"/>
      <c r="GS664" s="26"/>
      <c r="GT664" s="26"/>
      <c r="GU664" s="26"/>
      <c r="GV664" s="26"/>
      <c r="GW664" s="26"/>
      <c r="GX664" s="26"/>
      <c r="GY664" s="26"/>
      <c r="GZ664" s="26"/>
      <c r="HA664" s="26"/>
      <c r="HB664" s="26"/>
      <c r="HC664" s="26"/>
      <c r="HD664" s="26"/>
      <c r="HE664" s="26"/>
      <c r="HF664" s="26"/>
      <c r="HG664" s="26"/>
      <c r="HH664" s="26"/>
      <c r="HI664" s="26"/>
      <c r="HJ664" s="26"/>
      <c r="HK664" s="26"/>
      <c r="HL664" s="26"/>
      <c r="HM664" s="26"/>
      <c r="HN664" s="26"/>
      <c r="HO664" s="26"/>
      <c r="HP664" s="26"/>
      <c r="HQ664" s="26"/>
      <c r="HR664" s="26"/>
      <c r="HS664" s="26"/>
      <c r="HT664" s="26"/>
      <c r="HU664" s="26"/>
      <c r="HV664" s="26"/>
      <c r="HW664" s="26"/>
      <c r="HX664" s="26"/>
      <c r="HY664" s="26"/>
      <c r="HZ664" s="26"/>
      <c r="IA664" s="26"/>
      <c r="IB664" s="26"/>
      <c r="IC664" s="26"/>
      <c r="ID664" s="26"/>
      <c r="IE664" s="26"/>
      <c r="IF664" s="26"/>
      <c r="IG664" s="26"/>
      <c r="IH664" s="26"/>
      <c r="II664" s="26"/>
      <c r="IJ664" s="26"/>
      <c r="IK664" s="26"/>
      <c r="IL664" s="26"/>
      <c r="IM664" s="26"/>
      <c r="IN664" s="26"/>
      <c r="IO664" s="26"/>
      <c r="IP664" s="26"/>
      <c r="IQ664" s="26"/>
      <c r="IR664" s="26"/>
      <c r="IS664" s="26"/>
      <c r="IT664" s="26"/>
      <c r="IU664" s="26"/>
      <c r="IV664" s="26"/>
    </row>
    <row r="665" spans="1:256" ht="12.75" customHeight="1" x14ac:dyDescent="0.25">
      <c r="A665" s="26"/>
      <c r="B665" s="26"/>
      <c r="C665" s="296"/>
      <c r="D665" s="363"/>
      <c r="E665" s="364"/>
      <c r="F665" s="364"/>
      <c r="G665" s="364"/>
      <c r="H665" s="364"/>
      <c r="I665" s="364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6"/>
      <c r="AB665" s="26"/>
      <c r="AC665" s="26"/>
      <c r="AD665" s="26"/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26"/>
      <c r="AP665" s="26"/>
      <c r="AQ665" s="26"/>
      <c r="AR665" s="26"/>
      <c r="AS665" s="26"/>
      <c r="AT665" s="26"/>
      <c r="AU665" s="26"/>
      <c r="AV665" s="26"/>
      <c r="AW665" s="26"/>
      <c r="AX665" s="26"/>
      <c r="AY665" s="26"/>
      <c r="AZ665" s="26"/>
      <c r="BA665" s="26"/>
      <c r="BB665" s="26"/>
      <c r="BC665" s="26"/>
      <c r="BD665" s="26"/>
      <c r="BE665" s="26"/>
      <c r="BF665" s="26"/>
      <c r="BG665" s="26"/>
      <c r="BH665" s="26"/>
      <c r="BI665" s="26"/>
      <c r="BJ665" s="26"/>
      <c r="BK665" s="26"/>
      <c r="BL665" s="26"/>
      <c r="BM665" s="26"/>
      <c r="BN665" s="26"/>
      <c r="BO665" s="26"/>
      <c r="BP665" s="26"/>
      <c r="BQ665" s="26"/>
      <c r="BR665" s="26"/>
      <c r="BS665" s="26"/>
      <c r="BT665" s="26"/>
      <c r="BU665" s="26"/>
      <c r="BV665" s="26"/>
      <c r="BW665" s="26"/>
      <c r="BX665" s="26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26"/>
      <c r="CP665" s="26"/>
      <c r="CQ665" s="26"/>
      <c r="CR665" s="26"/>
      <c r="CS665" s="26"/>
      <c r="CT665" s="26"/>
      <c r="CU665" s="26"/>
      <c r="CV665" s="26"/>
      <c r="CW665" s="26"/>
      <c r="CX665" s="26"/>
      <c r="CY665" s="26"/>
      <c r="CZ665" s="26"/>
      <c r="DA665" s="26"/>
      <c r="DB665" s="26"/>
      <c r="DC665" s="26"/>
      <c r="DD665" s="26"/>
      <c r="DE665" s="26"/>
      <c r="DF665" s="26"/>
      <c r="DG665" s="26"/>
      <c r="DH665" s="26"/>
      <c r="DI665" s="26"/>
      <c r="DJ665" s="26"/>
      <c r="DK665" s="26"/>
      <c r="DL665" s="26"/>
      <c r="DM665" s="26"/>
      <c r="DN665" s="26"/>
      <c r="DO665" s="26"/>
      <c r="DP665" s="26"/>
      <c r="DQ665" s="26"/>
      <c r="DR665" s="26"/>
      <c r="DS665" s="26"/>
      <c r="DT665" s="26"/>
      <c r="DU665" s="26"/>
      <c r="DV665" s="26"/>
      <c r="DW665" s="26"/>
      <c r="DX665" s="26"/>
      <c r="DY665" s="26"/>
      <c r="DZ665" s="26"/>
      <c r="EA665" s="26"/>
      <c r="EB665" s="26"/>
      <c r="EC665" s="26"/>
      <c r="ED665" s="26"/>
      <c r="EE665" s="26"/>
      <c r="EF665" s="26"/>
      <c r="EG665" s="26"/>
      <c r="EH665" s="26"/>
      <c r="EI665" s="26"/>
      <c r="EJ665" s="26"/>
      <c r="EK665" s="26"/>
      <c r="EL665" s="26"/>
      <c r="EM665" s="26"/>
      <c r="EN665" s="26"/>
      <c r="EO665" s="26"/>
      <c r="EP665" s="26"/>
      <c r="EQ665" s="26"/>
      <c r="ER665" s="26"/>
      <c r="ES665" s="26"/>
      <c r="ET665" s="26"/>
      <c r="EU665" s="26"/>
      <c r="EV665" s="26"/>
      <c r="EW665" s="26"/>
      <c r="EX665" s="26"/>
      <c r="EY665" s="26"/>
      <c r="EZ665" s="26"/>
      <c r="FA665" s="26"/>
      <c r="FB665" s="26"/>
      <c r="FC665" s="26"/>
      <c r="FD665" s="26"/>
      <c r="FE665" s="26"/>
      <c r="FF665" s="26"/>
      <c r="FG665" s="26"/>
      <c r="FH665" s="26"/>
      <c r="FI665" s="26"/>
      <c r="FJ665" s="26"/>
      <c r="FK665" s="26"/>
      <c r="FL665" s="26"/>
      <c r="FM665" s="26"/>
      <c r="FN665" s="26"/>
      <c r="FO665" s="26"/>
      <c r="FP665" s="26"/>
      <c r="FQ665" s="26"/>
      <c r="FR665" s="26"/>
      <c r="FS665" s="26"/>
      <c r="FT665" s="26"/>
      <c r="FU665" s="26"/>
      <c r="FV665" s="26"/>
      <c r="FW665" s="26"/>
      <c r="FX665" s="26"/>
      <c r="FY665" s="26"/>
      <c r="FZ665" s="26"/>
      <c r="GA665" s="26"/>
      <c r="GB665" s="26"/>
      <c r="GC665" s="26"/>
      <c r="GD665" s="26"/>
      <c r="GE665" s="26"/>
      <c r="GF665" s="26"/>
      <c r="GG665" s="26"/>
      <c r="GH665" s="26"/>
      <c r="GI665" s="26"/>
      <c r="GJ665" s="26"/>
      <c r="GK665" s="26"/>
      <c r="GL665" s="26"/>
      <c r="GM665" s="26"/>
      <c r="GN665" s="26"/>
      <c r="GO665" s="26"/>
      <c r="GP665" s="26"/>
      <c r="GQ665" s="26"/>
      <c r="GR665" s="26"/>
      <c r="GS665" s="26"/>
      <c r="GT665" s="26"/>
      <c r="GU665" s="26"/>
      <c r="GV665" s="26"/>
      <c r="GW665" s="26"/>
      <c r="GX665" s="26"/>
      <c r="GY665" s="26"/>
      <c r="GZ665" s="26"/>
      <c r="HA665" s="26"/>
      <c r="HB665" s="26"/>
      <c r="HC665" s="26"/>
      <c r="HD665" s="26"/>
      <c r="HE665" s="26"/>
      <c r="HF665" s="26"/>
      <c r="HG665" s="26"/>
      <c r="HH665" s="26"/>
      <c r="HI665" s="26"/>
      <c r="HJ665" s="26"/>
      <c r="HK665" s="26"/>
      <c r="HL665" s="26"/>
      <c r="HM665" s="26"/>
      <c r="HN665" s="26"/>
      <c r="HO665" s="26"/>
      <c r="HP665" s="26"/>
      <c r="HQ665" s="26"/>
      <c r="HR665" s="26"/>
      <c r="HS665" s="26"/>
      <c r="HT665" s="26"/>
      <c r="HU665" s="26"/>
      <c r="HV665" s="26"/>
      <c r="HW665" s="26"/>
      <c r="HX665" s="26"/>
      <c r="HY665" s="26"/>
      <c r="HZ665" s="26"/>
      <c r="IA665" s="26"/>
      <c r="IB665" s="26"/>
      <c r="IC665" s="26"/>
      <c r="ID665" s="26"/>
      <c r="IE665" s="26"/>
      <c r="IF665" s="26"/>
      <c r="IG665" s="26"/>
      <c r="IH665" s="26"/>
      <c r="II665" s="26"/>
      <c r="IJ665" s="26"/>
      <c r="IK665" s="26"/>
      <c r="IL665" s="26"/>
      <c r="IM665" s="26"/>
      <c r="IN665" s="26"/>
      <c r="IO665" s="26"/>
      <c r="IP665" s="26"/>
      <c r="IQ665" s="26"/>
      <c r="IR665" s="26"/>
      <c r="IS665" s="26"/>
      <c r="IT665" s="26"/>
      <c r="IU665" s="26"/>
      <c r="IV665" s="26"/>
    </row>
    <row r="666" spans="1:256" ht="12.75" customHeight="1" x14ac:dyDescent="0.25">
      <c r="A666" s="26"/>
      <c r="B666" s="26"/>
      <c r="C666" s="296"/>
      <c r="D666" s="363"/>
      <c r="E666" s="364"/>
      <c r="F666" s="364"/>
      <c r="G666" s="364"/>
      <c r="H666" s="364"/>
      <c r="I666" s="364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6"/>
      <c r="AH666" s="26"/>
      <c r="AI666" s="26"/>
      <c r="AJ666" s="26"/>
      <c r="AK666" s="26"/>
      <c r="AL666" s="26"/>
      <c r="AM666" s="26"/>
      <c r="AN666" s="26"/>
      <c r="AO666" s="26"/>
      <c r="AP666" s="26"/>
      <c r="AQ666" s="26"/>
      <c r="AR666" s="26"/>
      <c r="AS666" s="26"/>
      <c r="AT666" s="26"/>
      <c r="AU666" s="26"/>
      <c r="AV666" s="26"/>
      <c r="AW666" s="26"/>
      <c r="AX666" s="26"/>
      <c r="AY666" s="26"/>
      <c r="AZ666" s="26"/>
      <c r="BA666" s="26"/>
      <c r="BB666" s="26"/>
      <c r="BC666" s="26"/>
      <c r="BD666" s="26"/>
      <c r="BE666" s="26"/>
      <c r="BF666" s="26"/>
      <c r="BG666" s="26"/>
      <c r="BH666" s="26"/>
      <c r="BI666" s="26"/>
      <c r="BJ666" s="26"/>
      <c r="BK666" s="26"/>
      <c r="BL666" s="26"/>
      <c r="BM666" s="26"/>
      <c r="BN666" s="26"/>
      <c r="BO666" s="26"/>
      <c r="BP666" s="26"/>
      <c r="BQ666" s="26"/>
      <c r="BR666" s="26"/>
      <c r="BS666" s="26"/>
      <c r="BT666" s="26"/>
      <c r="BU666" s="26"/>
      <c r="BV666" s="26"/>
      <c r="BW666" s="26"/>
      <c r="BX666" s="26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26"/>
      <c r="CP666" s="26"/>
      <c r="CQ666" s="26"/>
      <c r="CR666" s="26"/>
      <c r="CS666" s="26"/>
      <c r="CT666" s="26"/>
      <c r="CU666" s="26"/>
      <c r="CV666" s="26"/>
      <c r="CW666" s="26"/>
      <c r="CX666" s="26"/>
      <c r="CY666" s="26"/>
      <c r="CZ666" s="26"/>
      <c r="DA666" s="26"/>
      <c r="DB666" s="26"/>
      <c r="DC666" s="26"/>
      <c r="DD666" s="26"/>
      <c r="DE666" s="26"/>
      <c r="DF666" s="26"/>
      <c r="DG666" s="26"/>
      <c r="DH666" s="26"/>
      <c r="DI666" s="26"/>
      <c r="DJ666" s="26"/>
      <c r="DK666" s="26"/>
      <c r="DL666" s="26"/>
      <c r="DM666" s="26"/>
      <c r="DN666" s="26"/>
      <c r="DO666" s="26"/>
      <c r="DP666" s="26"/>
      <c r="DQ666" s="26"/>
      <c r="DR666" s="26"/>
      <c r="DS666" s="26"/>
      <c r="DT666" s="26"/>
      <c r="DU666" s="26"/>
      <c r="DV666" s="26"/>
      <c r="DW666" s="26"/>
      <c r="DX666" s="26"/>
      <c r="DY666" s="26"/>
      <c r="DZ666" s="26"/>
      <c r="EA666" s="26"/>
      <c r="EB666" s="26"/>
      <c r="EC666" s="26"/>
      <c r="ED666" s="26"/>
      <c r="EE666" s="26"/>
      <c r="EF666" s="26"/>
      <c r="EG666" s="26"/>
      <c r="EH666" s="26"/>
      <c r="EI666" s="26"/>
      <c r="EJ666" s="26"/>
      <c r="EK666" s="26"/>
      <c r="EL666" s="26"/>
      <c r="EM666" s="26"/>
      <c r="EN666" s="26"/>
      <c r="EO666" s="26"/>
      <c r="EP666" s="26"/>
      <c r="EQ666" s="26"/>
      <c r="ER666" s="26"/>
      <c r="ES666" s="26"/>
      <c r="ET666" s="26"/>
      <c r="EU666" s="26"/>
      <c r="EV666" s="26"/>
      <c r="EW666" s="26"/>
      <c r="EX666" s="26"/>
      <c r="EY666" s="26"/>
      <c r="EZ666" s="26"/>
      <c r="FA666" s="26"/>
      <c r="FB666" s="26"/>
      <c r="FC666" s="26"/>
      <c r="FD666" s="26"/>
      <c r="FE666" s="26"/>
      <c r="FF666" s="26"/>
      <c r="FG666" s="26"/>
      <c r="FH666" s="26"/>
      <c r="FI666" s="26"/>
      <c r="FJ666" s="26"/>
      <c r="FK666" s="26"/>
      <c r="FL666" s="26"/>
      <c r="FM666" s="26"/>
      <c r="FN666" s="26"/>
      <c r="FO666" s="26"/>
      <c r="FP666" s="26"/>
      <c r="FQ666" s="26"/>
      <c r="FR666" s="26"/>
      <c r="FS666" s="26"/>
      <c r="FT666" s="26"/>
      <c r="FU666" s="26"/>
      <c r="FV666" s="26"/>
      <c r="FW666" s="26"/>
      <c r="FX666" s="26"/>
      <c r="FY666" s="26"/>
      <c r="FZ666" s="26"/>
      <c r="GA666" s="26"/>
      <c r="GB666" s="26"/>
      <c r="GC666" s="26"/>
      <c r="GD666" s="26"/>
      <c r="GE666" s="26"/>
      <c r="GF666" s="26"/>
      <c r="GG666" s="26"/>
      <c r="GH666" s="26"/>
      <c r="GI666" s="26"/>
      <c r="GJ666" s="26"/>
      <c r="GK666" s="26"/>
      <c r="GL666" s="26"/>
      <c r="GM666" s="26"/>
      <c r="GN666" s="26"/>
      <c r="GO666" s="26"/>
      <c r="GP666" s="26"/>
      <c r="GQ666" s="26"/>
      <c r="GR666" s="26"/>
      <c r="GS666" s="26"/>
      <c r="GT666" s="26"/>
      <c r="GU666" s="26"/>
      <c r="GV666" s="26"/>
      <c r="GW666" s="26"/>
      <c r="GX666" s="26"/>
      <c r="GY666" s="26"/>
      <c r="GZ666" s="26"/>
      <c r="HA666" s="26"/>
      <c r="HB666" s="26"/>
      <c r="HC666" s="26"/>
      <c r="HD666" s="26"/>
      <c r="HE666" s="26"/>
      <c r="HF666" s="26"/>
      <c r="HG666" s="26"/>
      <c r="HH666" s="26"/>
      <c r="HI666" s="26"/>
      <c r="HJ666" s="26"/>
      <c r="HK666" s="26"/>
      <c r="HL666" s="26"/>
      <c r="HM666" s="26"/>
      <c r="HN666" s="26"/>
      <c r="HO666" s="26"/>
      <c r="HP666" s="26"/>
      <c r="HQ666" s="26"/>
      <c r="HR666" s="26"/>
      <c r="HS666" s="26"/>
      <c r="HT666" s="26"/>
      <c r="HU666" s="26"/>
      <c r="HV666" s="26"/>
      <c r="HW666" s="26"/>
      <c r="HX666" s="26"/>
      <c r="HY666" s="26"/>
      <c r="HZ666" s="26"/>
      <c r="IA666" s="26"/>
      <c r="IB666" s="26"/>
      <c r="IC666" s="26"/>
      <c r="ID666" s="26"/>
      <c r="IE666" s="26"/>
      <c r="IF666" s="26"/>
      <c r="IG666" s="26"/>
      <c r="IH666" s="26"/>
      <c r="II666" s="26"/>
      <c r="IJ666" s="26"/>
      <c r="IK666" s="26"/>
      <c r="IL666" s="26"/>
      <c r="IM666" s="26"/>
      <c r="IN666" s="26"/>
      <c r="IO666" s="26"/>
      <c r="IP666" s="26"/>
      <c r="IQ666" s="26"/>
      <c r="IR666" s="26"/>
      <c r="IS666" s="26"/>
      <c r="IT666" s="26"/>
      <c r="IU666" s="26"/>
      <c r="IV666" s="26"/>
    </row>
    <row r="667" spans="1:256" ht="12.75" customHeight="1" x14ac:dyDescent="0.25">
      <c r="A667" s="26"/>
      <c r="B667" s="26"/>
      <c r="C667" s="296"/>
      <c r="D667" s="363"/>
      <c r="E667" s="364"/>
      <c r="F667" s="364"/>
      <c r="G667" s="364"/>
      <c r="H667" s="364"/>
      <c r="I667" s="364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6"/>
      <c r="AB667" s="26"/>
      <c r="AC667" s="26"/>
      <c r="AD667" s="26"/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6"/>
      <c r="AP667" s="26"/>
      <c r="AQ667" s="26"/>
      <c r="AR667" s="26"/>
      <c r="AS667" s="26"/>
      <c r="AT667" s="26"/>
      <c r="AU667" s="26"/>
      <c r="AV667" s="26"/>
      <c r="AW667" s="26"/>
      <c r="AX667" s="26"/>
      <c r="AY667" s="26"/>
      <c r="AZ667" s="26"/>
      <c r="BA667" s="26"/>
      <c r="BB667" s="26"/>
      <c r="BC667" s="26"/>
      <c r="BD667" s="26"/>
      <c r="BE667" s="26"/>
      <c r="BF667" s="26"/>
      <c r="BG667" s="26"/>
      <c r="BH667" s="26"/>
      <c r="BI667" s="26"/>
      <c r="BJ667" s="26"/>
      <c r="BK667" s="26"/>
      <c r="BL667" s="26"/>
      <c r="BM667" s="26"/>
      <c r="BN667" s="26"/>
      <c r="BO667" s="26"/>
      <c r="BP667" s="26"/>
      <c r="BQ667" s="26"/>
      <c r="BR667" s="26"/>
      <c r="BS667" s="26"/>
      <c r="BT667" s="26"/>
      <c r="BU667" s="26"/>
      <c r="BV667" s="26"/>
      <c r="BW667" s="26"/>
      <c r="BX667" s="26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26"/>
      <c r="CP667" s="26"/>
      <c r="CQ667" s="26"/>
      <c r="CR667" s="26"/>
      <c r="CS667" s="26"/>
      <c r="CT667" s="26"/>
      <c r="CU667" s="26"/>
      <c r="CV667" s="26"/>
      <c r="CW667" s="26"/>
      <c r="CX667" s="26"/>
      <c r="CY667" s="26"/>
      <c r="CZ667" s="26"/>
      <c r="DA667" s="26"/>
      <c r="DB667" s="26"/>
      <c r="DC667" s="26"/>
      <c r="DD667" s="26"/>
      <c r="DE667" s="26"/>
      <c r="DF667" s="26"/>
      <c r="DG667" s="26"/>
      <c r="DH667" s="26"/>
      <c r="DI667" s="26"/>
      <c r="DJ667" s="26"/>
      <c r="DK667" s="26"/>
      <c r="DL667" s="26"/>
      <c r="DM667" s="26"/>
      <c r="DN667" s="26"/>
      <c r="DO667" s="26"/>
      <c r="DP667" s="26"/>
      <c r="DQ667" s="26"/>
      <c r="DR667" s="26"/>
      <c r="DS667" s="26"/>
      <c r="DT667" s="26"/>
      <c r="DU667" s="26"/>
      <c r="DV667" s="26"/>
      <c r="DW667" s="26"/>
      <c r="DX667" s="26"/>
      <c r="DY667" s="26"/>
      <c r="DZ667" s="26"/>
      <c r="EA667" s="26"/>
      <c r="EB667" s="26"/>
      <c r="EC667" s="26"/>
      <c r="ED667" s="26"/>
      <c r="EE667" s="26"/>
      <c r="EF667" s="26"/>
      <c r="EG667" s="26"/>
      <c r="EH667" s="26"/>
      <c r="EI667" s="26"/>
      <c r="EJ667" s="26"/>
      <c r="EK667" s="26"/>
      <c r="EL667" s="26"/>
      <c r="EM667" s="26"/>
      <c r="EN667" s="26"/>
      <c r="EO667" s="26"/>
      <c r="EP667" s="26"/>
      <c r="EQ667" s="26"/>
      <c r="ER667" s="26"/>
      <c r="ES667" s="26"/>
      <c r="ET667" s="26"/>
      <c r="EU667" s="26"/>
      <c r="EV667" s="26"/>
      <c r="EW667" s="26"/>
      <c r="EX667" s="26"/>
      <c r="EY667" s="26"/>
      <c r="EZ667" s="26"/>
      <c r="FA667" s="26"/>
      <c r="FB667" s="26"/>
      <c r="FC667" s="26"/>
      <c r="FD667" s="26"/>
      <c r="FE667" s="26"/>
      <c r="FF667" s="26"/>
      <c r="FG667" s="26"/>
      <c r="FH667" s="26"/>
      <c r="FI667" s="26"/>
      <c r="FJ667" s="26"/>
      <c r="FK667" s="26"/>
      <c r="FL667" s="26"/>
      <c r="FM667" s="26"/>
      <c r="FN667" s="26"/>
      <c r="FO667" s="26"/>
      <c r="FP667" s="26"/>
      <c r="FQ667" s="26"/>
      <c r="FR667" s="26"/>
      <c r="FS667" s="26"/>
      <c r="FT667" s="26"/>
      <c r="FU667" s="26"/>
      <c r="FV667" s="26"/>
      <c r="FW667" s="26"/>
      <c r="FX667" s="26"/>
      <c r="FY667" s="26"/>
      <c r="FZ667" s="26"/>
      <c r="GA667" s="26"/>
      <c r="GB667" s="26"/>
      <c r="GC667" s="26"/>
      <c r="GD667" s="26"/>
      <c r="GE667" s="26"/>
      <c r="GF667" s="26"/>
      <c r="GG667" s="26"/>
      <c r="GH667" s="26"/>
      <c r="GI667" s="26"/>
      <c r="GJ667" s="26"/>
      <c r="GK667" s="26"/>
      <c r="GL667" s="26"/>
      <c r="GM667" s="26"/>
      <c r="GN667" s="26"/>
      <c r="GO667" s="26"/>
      <c r="GP667" s="26"/>
      <c r="GQ667" s="26"/>
      <c r="GR667" s="26"/>
      <c r="GS667" s="26"/>
      <c r="GT667" s="26"/>
      <c r="GU667" s="26"/>
      <c r="GV667" s="26"/>
      <c r="GW667" s="26"/>
      <c r="GX667" s="26"/>
      <c r="GY667" s="26"/>
      <c r="GZ667" s="26"/>
      <c r="HA667" s="26"/>
      <c r="HB667" s="26"/>
      <c r="HC667" s="26"/>
      <c r="HD667" s="26"/>
      <c r="HE667" s="26"/>
      <c r="HF667" s="26"/>
      <c r="HG667" s="26"/>
      <c r="HH667" s="26"/>
      <c r="HI667" s="26"/>
      <c r="HJ667" s="26"/>
      <c r="HK667" s="26"/>
      <c r="HL667" s="26"/>
      <c r="HM667" s="26"/>
      <c r="HN667" s="26"/>
      <c r="HO667" s="26"/>
      <c r="HP667" s="26"/>
      <c r="HQ667" s="26"/>
      <c r="HR667" s="26"/>
      <c r="HS667" s="26"/>
      <c r="HT667" s="26"/>
      <c r="HU667" s="26"/>
      <c r="HV667" s="26"/>
      <c r="HW667" s="26"/>
      <c r="HX667" s="26"/>
      <c r="HY667" s="26"/>
      <c r="HZ667" s="26"/>
      <c r="IA667" s="26"/>
      <c r="IB667" s="26"/>
      <c r="IC667" s="26"/>
      <c r="ID667" s="26"/>
      <c r="IE667" s="26"/>
      <c r="IF667" s="26"/>
      <c r="IG667" s="26"/>
      <c r="IH667" s="26"/>
      <c r="II667" s="26"/>
      <c r="IJ667" s="26"/>
      <c r="IK667" s="26"/>
      <c r="IL667" s="26"/>
      <c r="IM667" s="26"/>
      <c r="IN667" s="26"/>
      <c r="IO667" s="26"/>
      <c r="IP667" s="26"/>
      <c r="IQ667" s="26"/>
      <c r="IR667" s="26"/>
      <c r="IS667" s="26"/>
      <c r="IT667" s="26"/>
      <c r="IU667" s="26"/>
      <c r="IV667" s="26"/>
    </row>
    <row r="668" spans="1:256" ht="12.75" customHeight="1" x14ac:dyDescent="0.25">
      <c r="A668" s="26"/>
      <c r="B668" s="26"/>
      <c r="C668" s="296"/>
      <c r="D668" s="363"/>
      <c r="E668" s="364"/>
      <c r="F668" s="364"/>
      <c r="G668" s="364"/>
      <c r="H668" s="364"/>
      <c r="I668" s="364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6"/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  <c r="BL668" s="26"/>
      <c r="BM668" s="26"/>
      <c r="BN668" s="26"/>
      <c r="BO668" s="26"/>
      <c r="BP668" s="26"/>
      <c r="BQ668" s="26"/>
      <c r="BR668" s="26"/>
      <c r="BS668" s="26"/>
      <c r="BT668" s="26"/>
      <c r="BU668" s="26"/>
      <c r="BV668" s="26"/>
      <c r="BW668" s="26"/>
      <c r="BX668" s="26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26"/>
      <c r="CP668" s="26"/>
      <c r="CQ668" s="26"/>
      <c r="CR668" s="26"/>
      <c r="CS668" s="26"/>
      <c r="CT668" s="26"/>
      <c r="CU668" s="26"/>
      <c r="CV668" s="26"/>
      <c r="CW668" s="26"/>
      <c r="CX668" s="26"/>
      <c r="CY668" s="26"/>
      <c r="CZ668" s="26"/>
      <c r="DA668" s="26"/>
      <c r="DB668" s="26"/>
      <c r="DC668" s="26"/>
      <c r="DD668" s="26"/>
      <c r="DE668" s="26"/>
      <c r="DF668" s="26"/>
      <c r="DG668" s="26"/>
      <c r="DH668" s="26"/>
      <c r="DI668" s="26"/>
      <c r="DJ668" s="26"/>
      <c r="DK668" s="26"/>
      <c r="DL668" s="26"/>
      <c r="DM668" s="26"/>
      <c r="DN668" s="26"/>
      <c r="DO668" s="26"/>
      <c r="DP668" s="26"/>
      <c r="DQ668" s="26"/>
      <c r="DR668" s="26"/>
      <c r="DS668" s="26"/>
      <c r="DT668" s="26"/>
      <c r="DU668" s="26"/>
      <c r="DV668" s="26"/>
      <c r="DW668" s="26"/>
      <c r="DX668" s="26"/>
      <c r="DY668" s="26"/>
      <c r="DZ668" s="26"/>
      <c r="EA668" s="26"/>
      <c r="EB668" s="26"/>
      <c r="EC668" s="26"/>
      <c r="ED668" s="26"/>
      <c r="EE668" s="26"/>
      <c r="EF668" s="26"/>
      <c r="EG668" s="26"/>
      <c r="EH668" s="26"/>
      <c r="EI668" s="26"/>
      <c r="EJ668" s="26"/>
      <c r="EK668" s="26"/>
      <c r="EL668" s="26"/>
      <c r="EM668" s="26"/>
      <c r="EN668" s="26"/>
      <c r="EO668" s="26"/>
      <c r="EP668" s="26"/>
      <c r="EQ668" s="26"/>
      <c r="ER668" s="26"/>
      <c r="ES668" s="26"/>
      <c r="ET668" s="26"/>
      <c r="EU668" s="26"/>
      <c r="EV668" s="26"/>
      <c r="EW668" s="26"/>
      <c r="EX668" s="26"/>
      <c r="EY668" s="26"/>
      <c r="EZ668" s="26"/>
      <c r="FA668" s="26"/>
      <c r="FB668" s="26"/>
      <c r="FC668" s="26"/>
      <c r="FD668" s="26"/>
      <c r="FE668" s="26"/>
      <c r="FF668" s="26"/>
      <c r="FG668" s="26"/>
      <c r="FH668" s="26"/>
      <c r="FI668" s="26"/>
      <c r="FJ668" s="26"/>
      <c r="FK668" s="26"/>
      <c r="FL668" s="26"/>
      <c r="FM668" s="26"/>
      <c r="FN668" s="26"/>
      <c r="FO668" s="26"/>
      <c r="FP668" s="26"/>
      <c r="FQ668" s="26"/>
      <c r="FR668" s="26"/>
      <c r="FS668" s="26"/>
      <c r="FT668" s="26"/>
      <c r="FU668" s="26"/>
      <c r="FV668" s="26"/>
      <c r="FW668" s="26"/>
      <c r="FX668" s="26"/>
      <c r="FY668" s="26"/>
      <c r="FZ668" s="26"/>
      <c r="GA668" s="26"/>
      <c r="GB668" s="26"/>
      <c r="GC668" s="26"/>
      <c r="GD668" s="26"/>
      <c r="GE668" s="26"/>
      <c r="GF668" s="26"/>
      <c r="GG668" s="26"/>
      <c r="GH668" s="26"/>
      <c r="GI668" s="26"/>
      <c r="GJ668" s="26"/>
      <c r="GK668" s="26"/>
      <c r="GL668" s="26"/>
      <c r="GM668" s="26"/>
      <c r="GN668" s="26"/>
      <c r="GO668" s="26"/>
      <c r="GP668" s="26"/>
      <c r="GQ668" s="26"/>
      <c r="GR668" s="26"/>
      <c r="GS668" s="26"/>
      <c r="GT668" s="26"/>
      <c r="GU668" s="26"/>
      <c r="GV668" s="26"/>
      <c r="GW668" s="26"/>
      <c r="GX668" s="26"/>
      <c r="GY668" s="26"/>
      <c r="GZ668" s="26"/>
      <c r="HA668" s="26"/>
      <c r="HB668" s="26"/>
      <c r="HC668" s="26"/>
      <c r="HD668" s="26"/>
      <c r="HE668" s="26"/>
      <c r="HF668" s="26"/>
      <c r="HG668" s="26"/>
      <c r="HH668" s="26"/>
      <c r="HI668" s="26"/>
      <c r="HJ668" s="26"/>
      <c r="HK668" s="26"/>
      <c r="HL668" s="26"/>
      <c r="HM668" s="26"/>
      <c r="HN668" s="26"/>
      <c r="HO668" s="26"/>
      <c r="HP668" s="26"/>
      <c r="HQ668" s="26"/>
      <c r="HR668" s="26"/>
      <c r="HS668" s="26"/>
      <c r="HT668" s="26"/>
      <c r="HU668" s="26"/>
      <c r="HV668" s="26"/>
      <c r="HW668" s="26"/>
      <c r="HX668" s="26"/>
      <c r="HY668" s="26"/>
      <c r="HZ668" s="26"/>
      <c r="IA668" s="26"/>
      <c r="IB668" s="26"/>
      <c r="IC668" s="26"/>
      <c r="ID668" s="26"/>
      <c r="IE668" s="26"/>
      <c r="IF668" s="26"/>
      <c r="IG668" s="26"/>
      <c r="IH668" s="26"/>
      <c r="II668" s="26"/>
      <c r="IJ668" s="26"/>
      <c r="IK668" s="26"/>
      <c r="IL668" s="26"/>
      <c r="IM668" s="26"/>
      <c r="IN668" s="26"/>
      <c r="IO668" s="26"/>
      <c r="IP668" s="26"/>
      <c r="IQ668" s="26"/>
      <c r="IR668" s="26"/>
      <c r="IS668" s="26"/>
      <c r="IT668" s="26"/>
      <c r="IU668" s="26"/>
      <c r="IV668" s="26"/>
    </row>
    <row r="669" spans="1:256" ht="12.75" customHeight="1" x14ac:dyDescent="0.25">
      <c r="A669" s="26"/>
      <c r="B669" s="26"/>
      <c r="C669" s="296"/>
      <c r="D669" s="363"/>
      <c r="E669" s="364"/>
      <c r="F669" s="364"/>
      <c r="G669" s="364"/>
      <c r="H669" s="364"/>
      <c r="I669" s="364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6"/>
      <c r="AB669" s="26"/>
      <c r="AC669" s="26"/>
      <c r="AD669" s="26"/>
      <c r="AE669" s="26"/>
      <c r="AF669" s="26"/>
      <c r="AG669" s="26"/>
      <c r="AH669" s="26"/>
      <c r="AI669" s="26"/>
      <c r="AJ669" s="26"/>
      <c r="AK669" s="26"/>
      <c r="AL669" s="26"/>
      <c r="AM669" s="26"/>
      <c r="AN669" s="26"/>
      <c r="AO669" s="26"/>
      <c r="AP669" s="26"/>
      <c r="AQ669" s="26"/>
      <c r="AR669" s="26"/>
      <c r="AS669" s="26"/>
      <c r="AT669" s="26"/>
      <c r="AU669" s="26"/>
      <c r="AV669" s="26"/>
      <c r="AW669" s="26"/>
      <c r="AX669" s="26"/>
      <c r="AY669" s="26"/>
      <c r="AZ669" s="26"/>
      <c r="BA669" s="26"/>
      <c r="BB669" s="26"/>
      <c r="BC669" s="26"/>
      <c r="BD669" s="26"/>
      <c r="BE669" s="26"/>
      <c r="BF669" s="26"/>
      <c r="BG669" s="26"/>
      <c r="BH669" s="26"/>
      <c r="BI669" s="26"/>
      <c r="BJ669" s="26"/>
      <c r="BK669" s="26"/>
      <c r="BL669" s="26"/>
      <c r="BM669" s="26"/>
      <c r="BN669" s="26"/>
      <c r="BO669" s="26"/>
      <c r="BP669" s="26"/>
      <c r="BQ669" s="26"/>
      <c r="BR669" s="26"/>
      <c r="BS669" s="26"/>
      <c r="BT669" s="26"/>
      <c r="BU669" s="26"/>
      <c r="BV669" s="26"/>
      <c r="BW669" s="26"/>
      <c r="BX669" s="26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26"/>
      <c r="CP669" s="26"/>
      <c r="CQ669" s="26"/>
      <c r="CR669" s="26"/>
      <c r="CS669" s="26"/>
      <c r="CT669" s="26"/>
      <c r="CU669" s="26"/>
      <c r="CV669" s="26"/>
      <c r="CW669" s="26"/>
      <c r="CX669" s="26"/>
      <c r="CY669" s="26"/>
      <c r="CZ669" s="26"/>
      <c r="DA669" s="26"/>
      <c r="DB669" s="26"/>
      <c r="DC669" s="26"/>
      <c r="DD669" s="26"/>
      <c r="DE669" s="26"/>
      <c r="DF669" s="26"/>
      <c r="DG669" s="26"/>
      <c r="DH669" s="26"/>
      <c r="DI669" s="26"/>
      <c r="DJ669" s="26"/>
      <c r="DK669" s="26"/>
      <c r="DL669" s="26"/>
      <c r="DM669" s="26"/>
      <c r="DN669" s="26"/>
      <c r="DO669" s="26"/>
      <c r="DP669" s="26"/>
      <c r="DQ669" s="26"/>
      <c r="DR669" s="26"/>
      <c r="DS669" s="26"/>
      <c r="DT669" s="26"/>
      <c r="DU669" s="26"/>
      <c r="DV669" s="26"/>
      <c r="DW669" s="26"/>
      <c r="DX669" s="26"/>
      <c r="DY669" s="26"/>
      <c r="DZ669" s="26"/>
      <c r="EA669" s="26"/>
      <c r="EB669" s="26"/>
      <c r="EC669" s="26"/>
      <c r="ED669" s="26"/>
      <c r="EE669" s="26"/>
      <c r="EF669" s="26"/>
      <c r="EG669" s="26"/>
      <c r="EH669" s="26"/>
      <c r="EI669" s="26"/>
      <c r="EJ669" s="26"/>
      <c r="EK669" s="26"/>
      <c r="EL669" s="26"/>
      <c r="EM669" s="26"/>
      <c r="EN669" s="26"/>
      <c r="EO669" s="26"/>
      <c r="EP669" s="26"/>
      <c r="EQ669" s="26"/>
      <c r="ER669" s="26"/>
      <c r="ES669" s="26"/>
      <c r="ET669" s="26"/>
      <c r="EU669" s="26"/>
      <c r="EV669" s="26"/>
      <c r="EW669" s="26"/>
      <c r="EX669" s="26"/>
      <c r="EY669" s="26"/>
      <c r="EZ669" s="26"/>
      <c r="FA669" s="26"/>
      <c r="FB669" s="26"/>
      <c r="FC669" s="26"/>
      <c r="FD669" s="26"/>
      <c r="FE669" s="26"/>
      <c r="FF669" s="26"/>
      <c r="FG669" s="26"/>
      <c r="FH669" s="26"/>
      <c r="FI669" s="26"/>
      <c r="FJ669" s="26"/>
      <c r="FK669" s="26"/>
      <c r="FL669" s="26"/>
      <c r="FM669" s="26"/>
      <c r="FN669" s="26"/>
      <c r="FO669" s="26"/>
      <c r="FP669" s="26"/>
      <c r="FQ669" s="26"/>
      <c r="FR669" s="26"/>
      <c r="FS669" s="26"/>
      <c r="FT669" s="26"/>
      <c r="FU669" s="26"/>
      <c r="FV669" s="26"/>
      <c r="FW669" s="26"/>
      <c r="FX669" s="26"/>
      <c r="FY669" s="26"/>
      <c r="FZ669" s="26"/>
      <c r="GA669" s="26"/>
      <c r="GB669" s="26"/>
      <c r="GC669" s="26"/>
      <c r="GD669" s="26"/>
      <c r="GE669" s="26"/>
      <c r="GF669" s="26"/>
      <c r="GG669" s="26"/>
      <c r="GH669" s="26"/>
      <c r="GI669" s="26"/>
      <c r="GJ669" s="26"/>
      <c r="GK669" s="26"/>
      <c r="GL669" s="26"/>
      <c r="GM669" s="26"/>
      <c r="GN669" s="26"/>
      <c r="GO669" s="26"/>
      <c r="GP669" s="26"/>
      <c r="GQ669" s="26"/>
      <c r="GR669" s="26"/>
      <c r="GS669" s="26"/>
      <c r="GT669" s="26"/>
      <c r="GU669" s="26"/>
      <c r="GV669" s="26"/>
      <c r="GW669" s="26"/>
      <c r="GX669" s="26"/>
      <c r="GY669" s="26"/>
      <c r="GZ669" s="26"/>
      <c r="HA669" s="26"/>
      <c r="HB669" s="26"/>
      <c r="HC669" s="26"/>
      <c r="HD669" s="26"/>
      <c r="HE669" s="26"/>
      <c r="HF669" s="26"/>
      <c r="HG669" s="26"/>
      <c r="HH669" s="26"/>
      <c r="HI669" s="26"/>
      <c r="HJ669" s="26"/>
      <c r="HK669" s="26"/>
      <c r="HL669" s="26"/>
      <c r="HM669" s="26"/>
      <c r="HN669" s="26"/>
      <c r="HO669" s="26"/>
      <c r="HP669" s="26"/>
      <c r="HQ669" s="26"/>
      <c r="HR669" s="26"/>
      <c r="HS669" s="26"/>
      <c r="HT669" s="26"/>
      <c r="HU669" s="26"/>
      <c r="HV669" s="26"/>
      <c r="HW669" s="26"/>
      <c r="HX669" s="26"/>
      <c r="HY669" s="26"/>
      <c r="HZ669" s="26"/>
      <c r="IA669" s="26"/>
      <c r="IB669" s="26"/>
      <c r="IC669" s="26"/>
      <c r="ID669" s="26"/>
      <c r="IE669" s="26"/>
      <c r="IF669" s="26"/>
      <c r="IG669" s="26"/>
      <c r="IH669" s="26"/>
      <c r="II669" s="26"/>
      <c r="IJ669" s="26"/>
      <c r="IK669" s="26"/>
      <c r="IL669" s="26"/>
      <c r="IM669" s="26"/>
      <c r="IN669" s="26"/>
      <c r="IO669" s="26"/>
      <c r="IP669" s="26"/>
      <c r="IQ669" s="26"/>
      <c r="IR669" s="26"/>
      <c r="IS669" s="26"/>
      <c r="IT669" s="26"/>
      <c r="IU669" s="26"/>
      <c r="IV669" s="26"/>
    </row>
    <row r="670" spans="1:256" ht="12.75" customHeight="1" x14ac:dyDescent="0.25">
      <c r="A670" s="26"/>
      <c r="B670" s="26"/>
      <c r="C670" s="296"/>
      <c r="D670" s="363"/>
      <c r="E670" s="364"/>
      <c r="F670" s="364"/>
      <c r="G670" s="364"/>
      <c r="H670" s="364"/>
      <c r="I670" s="364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6"/>
      <c r="AB670" s="26"/>
      <c r="AC670" s="26"/>
      <c r="AD670" s="26"/>
      <c r="AE670" s="26"/>
      <c r="AF670" s="26"/>
      <c r="AG670" s="26"/>
      <c r="AH670" s="26"/>
      <c r="AI670" s="26"/>
      <c r="AJ670" s="26"/>
      <c r="AK670" s="26"/>
      <c r="AL670" s="26"/>
      <c r="AM670" s="26"/>
      <c r="AN670" s="26"/>
      <c r="AO670" s="26"/>
      <c r="AP670" s="26"/>
      <c r="AQ670" s="26"/>
      <c r="AR670" s="26"/>
      <c r="AS670" s="26"/>
      <c r="AT670" s="26"/>
      <c r="AU670" s="26"/>
      <c r="AV670" s="26"/>
      <c r="AW670" s="26"/>
      <c r="AX670" s="26"/>
      <c r="AY670" s="26"/>
      <c r="AZ670" s="26"/>
      <c r="BA670" s="26"/>
      <c r="BB670" s="26"/>
      <c r="BC670" s="26"/>
      <c r="BD670" s="26"/>
      <c r="BE670" s="26"/>
      <c r="BF670" s="26"/>
      <c r="BG670" s="26"/>
      <c r="BH670" s="26"/>
      <c r="BI670" s="26"/>
      <c r="BJ670" s="26"/>
      <c r="BK670" s="26"/>
      <c r="BL670" s="26"/>
      <c r="BM670" s="26"/>
      <c r="BN670" s="26"/>
      <c r="BO670" s="26"/>
      <c r="BP670" s="26"/>
      <c r="BQ670" s="26"/>
      <c r="BR670" s="26"/>
      <c r="BS670" s="26"/>
      <c r="BT670" s="26"/>
      <c r="BU670" s="26"/>
      <c r="BV670" s="26"/>
      <c r="BW670" s="26"/>
      <c r="BX670" s="26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26"/>
      <c r="CP670" s="26"/>
      <c r="CQ670" s="26"/>
      <c r="CR670" s="26"/>
      <c r="CS670" s="26"/>
      <c r="CT670" s="26"/>
      <c r="CU670" s="26"/>
      <c r="CV670" s="26"/>
      <c r="CW670" s="26"/>
      <c r="CX670" s="26"/>
      <c r="CY670" s="26"/>
      <c r="CZ670" s="26"/>
      <c r="DA670" s="26"/>
      <c r="DB670" s="26"/>
      <c r="DC670" s="26"/>
      <c r="DD670" s="26"/>
      <c r="DE670" s="26"/>
      <c r="DF670" s="26"/>
      <c r="DG670" s="26"/>
      <c r="DH670" s="26"/>
      <c r="DI670" s="26"/>
      <c r="DJ670" s="26"/>
      <c r="DK670" s="26"/>
      <c r="DL670" s="26"/>
      <c r="DM670" s="26"/>
      <c r="DN670" s="26"/>
      <c r="DO670" s="26"/>
      <c r="DP670" s="26"/>
      <c r="DQ670" s="26"/>
      <c r="DR670" s="26"/>
      <c r="DS670" s="26"/>
      <c r="DT670" s="26"/>
      <c r="DU670" s="26"/>
      <c r="DV670" s="26"/>
      <c r="DW670" s="26"/>
      <c r="DX670" s="26"/>
      <c r="DY670" s="26"/>
      <c r="DZ670" s="26"/>
      <c r="EA670" s="26"/>
      <c r="EB670" s="26"/>
      <c r="EC670" s="26"/>
      <c r="ED670" s="26"/>
      <c r="EE670" s="26"/>
      <c r="EF670" s="26"/>
      <c r="EG670" s="26"/>
      <c r="EH670" s="26"/>
      <c r="EI670" s="26"/>
      <c r="EJ670" s="26"/>
      <c r="EK670" s="26"/>
      <c r="EL670" s="26"/>
      <c r="EM670" s="26"/>
      <c r="EN670" s="26"/>
      <c r="EO670" s="26"/>
      <c r="EP670" s="26"/>
      <c r="EQ670" s="26"/>
      <c r="ER670" s="26"/>
      <c r="ES670" s="26"/>
      <c r="ET670" s="26"/>
      <c r="EU670" s="26"/>
      <c r="EV670" s="26"/>
      <c r="EW670" s="26"/>
      <c r="EX670" s="26"/>
      <c r="EY670" s="26"/>
      <c r="EZ670" s="26"/>
      <c r="FA670" s="26"/>
      <c r="FB670" s="26"/>
      <c r="FC670" s="26"/>
      <c r="FD670" s="26"/>
      <c r="FE670" s="26"/>
      <c r="FF670" s="26"/>
      <c r="FG670" s="26"/>
      <c r="FH670" s="26"/>
      <c r="FI670" s="26"/>
      <c r="FJ670" s="26"/>
      <c r="FK670" s="26"/>
      <c r="FL670" s="26"/>
      <c r="FM670" s="26"/>
      <c r="FN670" s="26"/>
      <c r="FO670" s="26"/>
      <c r="FP670" s="26"/>
      <c r="FQ670" s="26"/>
      <c r="FR670" s="26"/>
      <c r="FS670" s="26"/>
      <c r="FT670" s="26"/>
      <c r="FU670" s="26"/>
      <c r="FV670" s="26"/>
      <c r="FW670" s="26"/>
      <c r="FX670" s="26"/>
      <c r="FY670" s="26"/>
      <c r="FZ670" s="26"/>
      <c r="GA670" s="26"/>
      <c r="GB670" s="26"/>
      <c r="GC670" s="26"/>
      <c r="GD670" s="26"/>
      <c r="GE670" s="26"/>
      <c r="GF670" s="26"/>
      <c r="GG670" s="26"/>
      <c r="GH670" s="26"/>
      <c r="GI670" s="26"/>
      <c r="GJ670" s="26"/>
      <c r="GK670" s="26"/>
      <c r="GL670" s="26"/>
      <c r="GM670" s="26"/>
      <c r="GN670" s="26"/>
      <c r="GO670" s="26"/>
      <c r="GP670" s="26"/>
      <c r="GQ670" s="26"/>
      <c r="GR670" s="26"/>
      <c r="GS670" s="26"/>
      <c r="GT670" s="26"/>
      <c r="GU670" s="26"/>
      <c r="GV670" s="26"/>
      <c r="GW670" s="26"/>
      <c r="GX670" s="26"/>
      <c r="GY670" s="26"/>
      <c r="GZ670" s="26"/>
      <c r="HA670" s="26"/>
      <c r="HB670" s="26"/>
      <c r="HC670" s="26"/>
      <c r="HD670" s="26"/>
      <c r="HE670" s="26"/>
      <c r="HF670" s="26"/>
      <c r="HG670" s="26"/>
      <c r="HH670" s="26"/>
      <c r="HI670" s="26"/>
      <c r="HJ670" s="26"/>
      <c r="HK670" s="26"/>
      <c r="HL670" s="26"/>
      <c r="HM670" s="26"/>
      <c r="HN670" s="26"/>
      <c r="HO670" s="26"/>
      <c r="HP670" s="26"/>
      <c r="HQ670" s="26"/>
      <c r="HR670" s="26"/>
      <c r="HS670" s="26"/>
      <c r="HT670" s="26"/>
      <c r="HU670" s="26"/>
      <c r="HV670" s="26"/>
      <c r="HW670" s="26"/>
      <c r="HX670" s="26"/>
      <c r="HY670" s="26"/>
      <c r="HZ670" s="26"/>
      <c r="IA670" s="26"/>
      <c r="IB670" s="26"/>
      <c r="IC670" s="26"/>
      <c r="ID670" s="26"/>
      <c r="IE670" s="26"/>
      <c r="IF670" s="26"/>
      <c r="IG670" s="26"/>
      <c r="IH670" s="26"/>
      <c r="II670" s="26"/>
      <c r="IJ670" s="26"/>
      <c r="IK670" s="26"/>
      <c r="IL670" s="26"/>
      <c r="IM670" s="26"/>
      <c r="IN670" s="26"/>
      <c r="IO670" s="26"/>
      <c r="IP670" s="26"/>
      <c r="IQ670" s="26"/>
      <c r="IR670" s="26"/>
      <c r="IS670" s="26"/>
      <c r="IT670" s="26"/>
      <c r="IU670" s="26"/>
      <c r="IV670" s="26"/>
    </row>
    <row r="671" spans="1:256" ht="12.75" customHeight="1" x14ac:dyDescent="0.25">
      <c r="A671" s="26"/>
      <c r="B671" s="26"/>
      <c r="C671" s="296"/>
      <c r="D671" s="363"/>
      <c r="E671" s="364"/>
      <c r="F671" s="364"/>
      <c r="G671" s="364"/>
      <c r="H671" s="364"/>
      <c r="I671" s="364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6"/>
      <c r="AB671" s="26"/>
      <c r="AC671" s="26"/>
      <c r="AD671" s="26"/>
      <c r="AE671" s="26"/>
      <c r="AF671" s="26"/>
      <c r="AG671" s="26"/>
      <c r="AH671" s="26"/>
      <c r="AI671" s="26"/>
      <c r="AJ671" s="26"/>
      <c r="AK671" s="26"/>
      <c r="AL671" s="26"/>
      <c r="AM671" s="26"/>
      <c r="AN671" s="26"/>
      <c r="AO671" s="26"/>
      <c r="AP671" s="26"/>
      <c r="AQ671" s="26"/>
      <c r="AR671" s="26"/>
      <c r="AS671" s="26"/>
      <c r="AT671" s="26"/>
      <c r="AU671" s="26"/>
      <c r="AV671" s="26"/>
      <c r="AW671" s="26"/>
      <c r="AX671" s="26"/>
      <c r="AY671" s="26"/>
      <c r="AZ671" s="26"/>
      <c r="BA671" s="26"/>
      <c r="BB671" s="26"/>
      <c r="BC671" s="26"/>
      <c r="BD671" s="26"/>
      <c r="BE671" s="26"/>
      <c r="BF671" s="26"/>
      <c r="BG671" s="26"/>
      <c r="BH671" s="26"/>
      <c r="BI671" s="26"/>
      <c r="BJ671" s="26"/>
      <c r="BK671" s="26"/>
      <c r="BL671" s="26"/>
      <c r="BM671" s="26"/>
      <c r="BN671" s="26"/>
      <c r="BO671" s="26"/>
      <c r="BP671" s="26"/>
      <c r="BQ671" s="26"/>
      <c r="BR671" s="26"/>
      <c r="BS671" s="26"/>
      <c r="BT671" s="26"/>
      <c r="BU671" s="26"/>
      <c r="BV671" s="26"/>
      <c r="BW671" s="26"/>
      <c r="BX671" s="26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26"/>
      <c r="CP671" s="26"/>
      <c r="CQ671" s="26"/>
      <c r="CR671" s="26"/>
      <c r="CS671" s="26"/>
      <c r="CT671" s="26"/>
      <c r="CU671" s="26"/>
      <c r="CV671" s="26"/>
      <c r="CW671" s="26"/>
      <c r="CX671" s="26"/>
      <c r="CY671" s="26"/>
      <c r="CZ671" s="26"/>
      <c r="DA671" s="26"/>
      <c r="DB671" s="26"/>
      <c r="DC671" s="26"/>
      <c r="DD671" s="26"/>
      <c r="DE671" s="26"/>
      <c r="DF671" s="26"/>
      <c r="DG671" s="26"/>
      <c r="DH671" s="26"/>
      <c r="DI671" s="26"/>
      <c r="DJ671" s="26"/>
      <c r="DK671" s="26"/>
      <c r="DL671" s="26"/>
      <c r="DM671" s="26"/>
      <c r="DN671" s="26"/>
      <c r="DO671" s="26"/>
      <c r="DP671" s="26"/>
      <c r="DQ671" s="26"/>
      <c r="DR671" s="26"/>
      <c r="DS671" s="26"/>
      <c r="DT671" s="26"/>
      <c r="DU671" s="26"/>
      <c r="DV671" s="26"/>
      <c r="DW671" s="26"/>
      <c r="DX671" s="26"/>
      <c r="DY671" s="26"/>
      <c r="DZ671" s="26"/>
      <c r="EA671" s="26"/>
      <c r="EB671" s="26"/>
      <c r="EC671" s="26"/>
      <c r="ED671" s="26"/>
      <c r="EE671" s="26"/>
      <c r="EF671" s="26"/>
      <c r="EG671" s="26"/>
      <c r="EH671" s="26"/>
      <c r="EI671" s="26"/>
      <c r="EJ671" s="26"/>
      <c r="EK671" s="26"/>
      <c r="EL671" s="26"/>
      <c r="EM671" s="26"/>
      <c r="EN671" s="26"/>
      <c r="EO671" s="26"/>
      <c r="EP671" s="26"/>
      <c r="EQ671" s="26"/>
      <c r="ER671" s="26"/>
      <c r="ES671" s="26"/>
      <c r="ET671" s="26"/>
      <c r="EU671" s="26"/>
      <c r="EV671" s="26"/>
      <c r="EW671" s="26"/>
      <c r="EX671" s="26"/>
      <c r="EY671" s="26"/>
      <c r="EZ671" s="26"/>
      <c r="FA671" s="26"/>
      <c r="FB671" s="26"/>
      <c r="FC671" s="26"/>
      <c r="FD671" s="26"/>
      <c r="FE671" s="26"/>
      <c r="FF671" s="26"/>
      <c r="FG671" s="26"/>
      <c r="FH671" s="26"/>
      <c r="FI671" s="26"/>
      <c r="FJ671" s="26"/>
      <c r="FK671" s="26"/>
      <c r="FL671" s="26"/>
      <c r="FM671" s="26"/>
      <c r="FN671" s="26"/>
      <c r="FO671" s="26"/>
      <c r="FP671" s="26"/>
      <c r="FQ671" s="26"/>
      <c r="FR671" s="26"/>
      <c r="FS671" s="26"/>
      <c r="FT671" s="26"/>
      <c r="FU671" s="26"/>
      <c r="FV671" s="26"/>
      <c r="FW671" s="26"/>
      <c r="FX671" s="26"/>
      <c r="FY671" s="26"/>
      <c r="FZ671" s="26"/>
      <c r="GA671" s="26"/>
      <c r="GB671" s="26"/>
      <c r="GC671" s="26"/>
      <c r="GD671" s="26"/>
      <c r="GE671" s="26"/>
      <c r="GF671" s="26"/>
      <c r="GG671" s="26"/>
      <c r="GH671" s="26"/>
      <c r="GI671" s="26"/>
      <c r="GJ671" s="26"/>
      <c r="GK671" s="26"/>
      <c r="GL671" s="26"/>
      <c r="GM671" s="26"/>
      <c r="GN671" s="26"/>
      <c r="GO671" s="26"/>
      <c r="GP671" s="26"/>
      <c r="GQ671" s="26"/>
      <c r="GR671" s="26"/>
      <c r="GS671" s="26"/>
      <c r="GT671" s="26"/>
      <c r="GU671" s="26"/>
      <c r="GV671" s="26"/>
      <c r="GW671" s="26"/>
      <c r="GX671" s="26"/>
      <c r="GY671" s="26"/>
      <c r="GZ671" s="26"/>
      <c r="HA671" s="26"/>
      <c r="HB671" s="26"/>
      <c r="HC671" s="26"/>
      <c r="HD671" s="26"/>
      <c r="HE671" s="26"/>
      <c r="HF671" s="26"/>
      <c r="HG671" s="26"/>
      <c r="HH671" s="26"/>
      <c r="HI671" s="26"/>
      <c r="HJ671" s="26"/>
      <c r="HK671" s="26"/>
      <c r="HL671" s="26"/>
      <c r="HM671" s="26"/>
      <c r="HN671" s="26"/>
      <c r="HO671" s="26"/>
      <c r="HP671" s="26"/>
      <c r="HQ671" s="26"/>
      <c r="HR671" s="26"/>
      <c r="HS671" s="26"/>
      <c r="HT671" s="26"/>
      <c r="HU671" s="26"/>
      <c r="HV671" s="26"/>
      <c r="HW671" s="26"/>
      <c r="HX671" s="26"/>
      <c r="HY671" s="26"/>
      <c r="HZ671" s="26"/>
      <c r="IA671" s="26"/>
      <c r="IB671" s="26"/>
      <c r="IC671" s="26"/>
      <c r="ID671" s="26"/>
      <c r="IE671" s="26"/>
      <c r="IF671" s="26"/>
      <c r="IG671" s="26"/>
      <c r="IH671" s="26"/>
      <c r="II671" s="26"/>
      <c r="IJ671" s="26"/>
      <c r="IK671" s="26"/>
      <c r="IL671" s="26"/>
      <c r="IM671" s="26"/>
      <c r="IN671" s="26"/>
      <c r="IO671" s="26"/>
      <c r="IP671" s="26"/>
      <c r="IQ671" s="26"/>
      <c r="IR671" s="26"/>
      <c r="IS671" s="26"/>
      <c r="IT671" s="26"/>
      <c r="IU671" s="26"/>
      <c r="IV671" s="26"/>
    </row>
    <row r="672" spans="1:256" ht="12.75" customHeight="1" x14ac:dyDescent="0.25">
      <c r="A672" s="26"/>
      <c r="B672" s="26"/>
      <c r="C672" s="296"/>
      <c r="D672" s="363"/>
      <c r="E672" s="364"/>
      <c r="F672" s="364"/>
      <c r="G672" s="364"/>
      <c r="H672" s="364"/>
      <c r="I672" s="364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6"/>
      <c r="AB672" s="26"/>
      <c r="AC672" s="26"/>
      <c r="AD672" s="26"/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  <c r="AO672" s="26"/>
      <c r="AP672" s="26"/>
      <c r="AQ672" s="26"/>
      <c r="AR672" s="26"/>
      <c r="AS672" s="26"/>
      <c r="AT672" s="26"/>
      <c r="AU672" s="26"/>
      <c r="AV672" s="26"/>
      <c r="AW672" s="26"/>
      <c r="AX672" s="26"/>
      <c r="AY672" s="26"/>
      <c r="AZ672" s="26"/>
      <c r="BA672" s="26"/>
      <c r="BB672" s="26"/>
      <c r="BC672" s="26"/>
      <c r="BD672" s="26"/>
      <c r="BE672" s="26"/>
      <c r="BF672" s="26"/>
      <c r="BG672" s="26"/>
      <c r="BH672" s="26"/>
      <c r="BI672" s="26"/>
      <c r="BJ672" s="26"/>
      <c r="BK672" s="26"/>
      <c r="BL672" s="26"/>
      <c r="BM672" s="26"/>
      <c r="BN672" s="26"/>
      <c r="BO672" s="26"/>
      <c r="BP672" s="26"/>
      <c r="BQ672" s="26"/>
      <c r="BR672" s="26"/>
      <c r="BS672" s="26"/>
      <c r="BT672" s="26"/>
      <c r="BU672" s="26"/>
      <c r="BV672" s="26"/>
      <c r="BW672" s="26"/>
      <c r="BX672" s="26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26"/>
      <c r="CP672" s="26"/>
      <c r="CQ672" s="26"/>
      <c r="CR672" s="26"/>
      <c r="CS672" s="26"/>
      <c r="CT672" s="26"/>
      <c r="CU672" s="26"/>
      <c r="CV672" s="26"/>
      <c r="CW672" s="26"/>
      <c r="CX672" s="26"/>
      <c r="CY672" s="26"/>
      <c r="CZ672" s="26"/>
      <c r="DA672" s="26"/>
      <c r="DB672" s="26"/>
      <c r="DC672" s="26"/>
      <c r="DD672" s="26"/>
      <c r="DE672" s="26"/>
      <c r="DF672" s="26"/>
      <c r="DG672" s="26"/>
      <c r="DH672" s="26"/>
      <c r="DI672" s="26"/>
      <c r="DJ672" s="26"/>
      <c r="DK672" s="26"/>
      <c r="DL672" s="26"/>
      <c r="DM672" s="26"/>
      <c r="DN672" s="26"/>
      <c r="DO672" s="26"/>
      <c r="DP672" s="26"/>
      <c r="DQ672" s="26"/>
      <c r="DR672" s="26"/>
      <c r="DS672" s="26"/>
      <c r="DT672" s="26"/>
      <c r="DU672" s="26"/>
      <c r="DV672" s="26"/>
      <c r="DW672" s="26"/>
      <c r="DX672" s="26"/>
      <c r="DY672" s="26"/>
      <c r="DZ672" s="26"/>
      <c r="EA672" s="26"/>
      <c r="EB672" s="26"/>
      <c r="EC672" s="26"/>
      <c r="ED672" s="26"/>
      <c r="EE672" s="26"/>
      <c r="EF672" s="26"/>
      <c r="EG672" s="26"/>
      <c r="EH672" s="26"/>
      <c r="EI672" s="26"/>
      <c r="EJ672" s="26"/>
      <c r="EK672" s="26"/>
      <c r="EL672" s="26"/>
      <c r="EM672" s="26"/>
      <c r="EN672" s="26"/>
      <c r="EO672" s="26"/>
      <c r="EP672" s="26"/>
      <c r="EQ672" s="26"/>
      <c r="ER672" s="26"/>
      <c r="ES672" s="26"/>
      <c r="ET672" s="26"/>
      <c r="EU672" s="26"/>
      <c r="EV672" s="26"/>
      <c r="EW672" s="26"/>
      <c r="EX672" s="26"/>
      <c r="EY672" s="26"/>
      <c r="EZ672" s="26"/>
      <c r="FA672" s="26"/>
      <c r="FB672" s="26"/>
      <c r="FC672" s="26"/>
      <c r="FD672" s="26"/>
      <c r="FE672" s="26"/>
      <c r="FF672" s="26"/>
      <c r="FG672" s="26"/>
      <c r="FH672" s="26"/>
      <c r="FI672" s="26"/>
      <c r="FJ672" s="26"/>
      <c r="FK672" s="26"/>
      <c r="FL672" s="26"/>
      <c r="FM672" s="26"/>
      <c r="FN672" s="26"/>
      <c r="FO672" s="26"/>
      <c r="FP672" s="26"/>
      <c r="FQ672" s="26"/>
      <c r="FR672" s="26"/>
      <c r="FS672" s="26"/>
      <c r="FT672" s="26"/>
      <c r="FU672" s="26"/>
      <c r="FV672" s="26"/>
      <c r="FW672" s="26"/>
      <c r="FX672" s="26"/>
      <c r="FY672" s="26"/>
      <c r="FZ672" s="26"/>
      <c r="GA672" s="26"/>
      <c r="GB672" s="26"/>
      <c r="GC672" s="26"/>
      <c r="GD672" s="26"/>
      <c r="GE672" s="26"/>
      <c r="GF672" s="26"/>
      <c r="GG672" s="26"/>
      <c r="GH672" s="26"/>
      <c r="GI672" s="26"/>
      <c r="GJ672" s="26"/>
      <c r="GK672" s="26"/>
      <c r="GL672" s="26"/>
      <c r="GM672" s="26"/>
      <c r="GN672" s="26"/>
      <c r="GO672" s="26"/>
      <c r="GP672" s="26"/>
      <c r="GQ672" s="26"/>
      <c r="GR672" s="26"/>
      <c r="GS672" s="26"/>
      <c r="GT672" s="26"/>
      <c r="GU672" s="26"/>
      <c r="GV672" s="26"/>
      <c r="GW672" s="26"/>
      <c r="GX672" s="26"/>
      <c r="GY672" s="26"/>
      <c r="GZ672" s="26"/>
      <c r="HA672" s="26"/>
      <c r="HB672" s="26"/>
      <c r="HC672" s="26"/>
      <c r="HD672" s="26"/>
      <c r="HE672" s="26"/>
      <c r="HF672" s="26"/>
      <c r="HG672" s="26"/>
      <c r="HH672" s="26"/>
      <c r="HI672" s="26"/>
      <c r="HJ672" s="26"/>
      <c r="HK672" s="26"/>
      <c r="HL672" s="26"/>
      <c r="HM672" s="26"/>
      <c r="HN672" s="26"/>
      <c r="HO672" s="26"/>
      <c r="HP672" s="26"/>
      <c r="HQ672" s="26"/>
      <c r="HR672" s="26"/>
      <c r="HS672" s="26"/>
      <c r="HT672" s="26"/>
      <c r="HU672" s="26"/>
      <c r="HV672" s="26"/>
      <c r="HW672" s="26"/>
      <c r="HX672" s="26"/>
      <c r="HY672" s="26"/>
      <c r="HZ672" s="26"/>
      <c r="IA672" s="26"/>
      <c r="IB672" s="26"/>
      <c r="IC672" s="26"/>
      <c r="ID672" s="26"/>
      <c r="IE672" s="26"/>
      <c r="IF672" s="26"/>
      <c r="IG672" s="26"/>
      <c r="IH672" s="26"/>
      <c r="II672" s="26"/>
      <c r="IJ672" s="26"/>
      <c r="IK672" s="26"/>
      <c r="IL672" s="26"/>
      <c r="IM672" s="26"/>
      <c r="IN672" s="26"/>
      <c r="IO672" s="26"/>
      <c r="IP672" s="26"/>
      <c r="IQ672" s="26"/>
      <c r="IR672" s="26"/>
      <c r="IS672" s="26"/>
      <c r="IT672" s="26"/>
      <c r="IU672" s="26"/>
      <c r="IV672" s="26"/>
    </row>
    <row r="673" spans="1:256" ht="12.75" customHeight="1" x14ac:dyDescent="0.25">
      <c r="A673" s="26"/>
      <c r="B673" s="26"/>
      <c r="C673" s="296"/>
      <c r="D673" s="363"/>
      <c r="E673" s="364"/>
      <c r="F673" s="364"/>
      <c r="G673" s="364"/>
      <c r="H673" s="364"/>
      <c r="I673" s="364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6"/>
      <c r="AB673" s="26"/>
      <c r="AC673" s="26"/>
      <c r="AD673" s="26"/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6"/>
      <c r="AP673" s="26"/>
      <c r="AQ673" s="26"/>
      <c r="AR673" s="26"/>
      <c r="AS673" s="26"/>
      <c r="AT673" s="26"/>
      <c r="AU673" s="26"/>
      <c r="AV673" s="26"/>
      <c r="AW673" s="26"/>
      <c r="AX673" s="26"/>
      <c r="AY673" s="26"/>
      <c r="AZ673" s="26"/>
      <c r="BA673" s="26"/>
      <c r="BB673" s="26"/>
      <c r="BC673" s="26"/>
      <c r="BD673" s="26"/>
      <c r="BE673" s="26"/>
      <c r="BF673" s="26"/>
      <c r="BG673" s="26"/>
      <c r="BH673" s="26"/>
      <c r="BI673" s="26"/>
      <c r="BJ673" s="26"/>
      <c r="BK673" s="26"/>
      <c r="BL673" s="26"/>
      <c r="BM673" s="26"/>
      <c r="BN673" s="26"/>
      <c r="BO673" s="26"/>
      <c r="BP673" s="26"/>
      <c r="BQ673" s="26"/>
      <c r="BR673" s="26"/>
      <c r="BS673" s="26"/>
      <c r="BT673" s="26"/>
      <c r="BU673" s="26"/>
      <c r="BV673" s="26"/>
      <c r="BW673" s="26"/>
      <c r="BX673" s="26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26"/>
      <c r="CP673" s="26"/>
      <c r="CQ673" s="26"/>
      <c r="CR673" s="26"/>
      <c r="CS673" s="26"/>
      <c r="CT673" s="26"/>
      <c r="CU673" s="26"/>
      <c r="CV673" s="26"/>
      <c r="CW673" s="26"/>
      <c r="CX673" s="26"/>
      <c r="CY673" s="26"/>
      <c r="CZ673" s="26"/>
      <c r="DA673" s="26"/>
      <c r="DB673" s="26"/>
      <c r="DC673" s="26"/>
      <c r="DD673" s="26"/>
      <c r="DE673" s="26"/>
      <c r="DF673" s="26"/>
      <c r="DG673" s="26"/>
      <c r="DH673" s="26"/>
      <c r="DI673" s="26"/>
      <c r="DJ673" s="26"/>
      <c r="DK673" s="26"/>
      <c r="DL673" s="26"/>
      <c r="DM673" s="26"/>
      <c r="DN673" s="26"/>
      <c r="DO673" s="26"/>
      <c r="DP673" s="26"/>
      <c r="DQ673" s="26"/>
      <c r="DR673" s="26"/>
      <c r="DS673" s="26"/>
      <c r="DT673" s="26"/>
      <c r="DU673" s="26"/>
      <c r="DV673" s="26"/>
      <c r="DW673" s="26"/>
      <c r="DX673" s="26"/>
      <c r="DY673" s="26"/>
      <c r="DZ673" s="26"/>
      <c r="EA673" s="26"/>
      <c r="EB673" s="26"/>
      <c r="EC673" s="26"/>
      <c r="ED673" s="26"/>
      <c r="EE673" s="26"/>
      <c r="EF673" s="26"/>
      <c r="EG673" s="26"/>
      <c r="EH673" s="26"/>
      <c r="EI673" s="26"/>
      <c r="EJ673" s="26"/>
      <c r="EK673" s="26"/>
      <c r="EL673" s="26"/>
      <c r="EM673" s="26"/>
      <c r="EN673" s="26"/>
      <c r="EO673" s="26"/>
      <c r="EP673" s="26"/>
      <c r="EQ673" s="26"/>
      <c r="ER673" s="26"/>
      <c r="ES673" s="26"/>
      <c r="ET673" s="26"/>
      <c r="EU673" s="26"/>
      <c r="EV673" s="26"/>
      <c r="EW673" s="26"/>
      <c r="EX673" s="26"/>
      <c r="EY673" s="26"/>
      <c r="EZ673" s="26"/>
      <c r="FA673" s="26"/>
      <c r="FB673" s="26"/>
      <c r="FC673" s="26"/>
      <c r="FD673" s="26"/>
      <c r="FE673" s="26"/>
      <c r="FF673" s="26"/>
      <c r="FG673" s="26"/>
      <c r="FH673" s="26"/>
      <c r="FI673" s="26"/>
      <c r="FJ673" s="26"/>
      <c r="FK673" s="26"/>
      <c r="FL673" s="26"/>
      <c r="FM673" s="26"/>
      <c r="FN673" s="26"/>
      <c r="FO673" s="26"/>
      <c r="FP673" s="26"/>
      <c r="FQ673" s="26"/>
      <c r="FR673" s="26"/>
      <c r="FS673" s="26"/>
      <c r="FT673" s="26"/>
      <c r="FU673" s="26"/>
      <c r="FV673" s="26"/>
      <c r="FW673" s="26"/>
      <c r="FX673" s="26"/>
      <c r="FY673" s="26"/>
      <c r="FZ673" s="26"/>
      <c r="GA673" s="26"/>
      <c r="GB673" s="26"/>
      <c r="GC673" s="26"/>
      <c r="GD673" s="26"/>
      <c r="GE673" s="26"/>
      <c r="GF673" s="26"/>
      <c r="GG673" s="26"/>
      <c r="GH673" s="26"/>
      <c r="GI673" s="26"/>
      <c r="GJ673" s="26"/>
      <c r="GK673" s="26"/>
      <c r="GL673" s="26"/>
      <c r="GM673" s="26"/>
      <c r="GN673" s="26"/>
      <c r="GO673" s="26"/>
      <c r="GP673" s="26"/>
      <c r="GQ673" s="26"/>
      <c r="GR673" s="26"/>
      <c r="GS673" s="26"/>
      <c r="GT673" s="26"/>
      <c r="GU673" s="26"/>
      <c r="GV673" s="26"/>
      <c r="GW673" s="26"/>
      <c r="GX673" s="26"/>
      <c r="GY673" s="26"/>
      <c r="GZ673" s="26"/>
      <c r="HA673" s="26"/>
      <c r="HB673" s="26"/>
      <c r="HC673" s="26"/>
      <c r="HD673" s="26"/>
      <c r="HE673" s="26"/>
      <c r="HF673" s="26"/>
      <c r="HG673" s="26"/>
      <c r="HH673" s="26"/>
      <c r="HI673" s="26"/>
      <c r="HJ673" s="26"/>
      <c r="HK673" s="26"/>
      <c r="HL673" s="26"/>
      <c r="HM673" s="26"/>
      <c r="HN673" s="26"/>
      <c r="HO673" s="26"/>
      <c r="HP673" s="26"/>
      <c r="HQ673" s="26"/>
      <c r="HR673" s="26"/>
      <c r="HS673" s="26"/>
      <c r="HT673" s="26"/>
      <c r="HU673" s="26"/>
      <c r="HV673" s="26"/>
      <c r="HW673" s="26"/>
      <c r="HX673" s="26"/>
      <c r="HY673" s="26"/>
      <c r="HZ673" s="26"/>
      <c r="IA673" s="26"/>
      <c r="IB673" s="26"/>
      <c r="IC673" s="26"/>
      <c r="ID673" s="26"/>
      <c r="IE673" s="26"/>
      <c r="IF673" s="26"/>
      <c r="IG673" s="26"/>
      <c r="IH673" s="26"/>
      <c r="II673" s="26"/>
      <c r="IJ673" s="26"/>
      <c r="IK673" s="26"/>
      <c r="IL673" s="26"/>
      <c r="IM673" s="26"/>
      <c r="IN673" s="26"/>
      <c r="IO673" s="26"/>
      <c r="IP673" s="26"/>
      <c r="IQ673" s="26"/>
      <c r="IR673" s="26"/>
      <c r="IS673" s="26"/>
      <c r="IT673" s="26"/>
      <c r="IU673" s="26"/>
      <c r="IV673" s="26"/>
    </row>
    <row r="674" spans="1:256" ht="12.75" customHeight="1" x14ac:dyDescent="0.25">
      <c r="A674" s="26"/>
      <c r="B674" s="26"/>
      <c r="C674" s="296"/>
      <c r="D674" s="363"/>
      <c r="E674" s="364"/>
      <c r="F674" s="364"/>
      <c r="G674" s="364"/>
      <c r="H674" s="364"/>
      <c r="I674" s="364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6"/>
      <c r="AB674" s="26"/>
      <c r="AC674" s="26"/>
      <c r="AD674" s="26"/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6"/>
      <c r="AP674" s="26"/>
      <c r="AQ674" s="26"/>
      <c r="AR674" s="26"/>
      <c r="AS674" s="26"/>
      <c r="AT674" s="26"/>
      <c r="AU674" s="26"/>
      <c r="AV674" s="26"/>
      <c r="AW674" s="26"/>
      <c r="AX674" s="26"/>
      <c r="AY674" s="26"/>
      <c r="AZ674" s="26"/>
      <c r="BA674" s="26"/>
      <c r="BB674" s="26"/>
      <c r="BC674" s="26"/>
      <c r="BD674" s="26"/>
      <c r="BE674" s="26"/>
      <c r="BF674" s="26"/>
      <c r="BG674" s="26"/>
      <c r="BH674" s="26"/>
      <c r="BI674" s="26"/>
      <c r="BJ674" s="26"/>
      <c r="BK674" s="26"/>
      <c r="BL674" s="26"/>
      <c r="BM674" s="26"/>
      <c r="BN674" s="26"/>
      <c r="BO674" s="26"/>
      <c r="BP674" s="26"/>
      <c r="BQ674" s="26"/>
      <c r="BR674" s="26"/>
      <c r="BS674" s="26"/>
      <c r="BT674" s="26"/>
      <c r="BU674" s="26"/>
      <c r="BV674" s="26"/>
      <c r="BW674" s="26"/>
      <c r="BX674" s="26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26"/>
      <c r="CP674" s="26"/>
      <c r="CQ674" s="26"/>
      <c r="CR674" s="26"/>
      <c r="CS674" s="26"/>
      <c r="CT674" s="26"/>
      <c r="CU674" s="26"/>
      <c r="CV674" s="26"/>
      <c r="CW674" s="26"/>
      <c r="CX674" s="26"/>
      <c r="CY674" s="26"/>
      <c r="CZ674" s="26"/>
      <c r="DA674" s="26"/>
      <c r="DB674" s="26"/>
      <c r="DC674" s="26"/>
      <c r="DD674" s="26"/>
      <c r="DE674" s="26"/>
      <c r="DF674" s="26"/>
      <c r="DG674" s="26"/>
      <c r="DH674" s="26"/>
      <c r="DI674" s="26"/>
      <c r="DJ674" s="26"/>
      <c r="DK674" s="26"/>
      <c r="DL674" s="26"/>
      <c r="DM674" s="26"/>
      <c r="DN674" s="26"/>
      <c r="DO674" s="26"/>
      <c r="DP674" s="26"/>
      <c r="DQ674" s="26"/>
      <c r="DR674" s="26"/>
      <c r="DS674" s="26"/>
      <c r="DT674" s="26"/>
      <c r="DU674" s="26"/>
      <c r="DV674" s="26"/>
      <c r="DW674" s="26"/>
      <c r="DX674" s="26"/>
      <c r="DY674" s="26"/>
      <c r="DZ674" s="26"/>
      <c r="EA674" s="26"/>
      <c r="EB674" s="26"/>
      <c r="EC674" s="26"/>
      <c r="ED674" s="26"/>
      <c r="EE674" s="26"/>
      <c r="EF674" s="26"/>
      <c r="EG674" s="26"/>
      <c r="EH674" s="26"/>
      <c r="EI674" s="26"/>
      <c r="EJ674" s="26"/>
      <c r="EK674" s="26"/>
      <c r="EL674" s="26"/>
      <c r="EM674" s="26"/>
      <c r="EN674" s="26"/>
      <c r="EO674" s="26"/>
      <c r="EP674" s="26"/>
      <c r="EQ674" s="26"/>
      <c r="ER674" s="26"/>
      <c r="ES674" s="26"/>
      <c r="ET674" s="26"/>
      <c r="EU674" s="26"/>
      <c r="EV674" s="26"/>
      <c r="EW674" s="26"/>
      <c r="EX674" s="26"/>
      <c r="EY674" s="26"/>
      <c r="EZ674" s="26"/>
      <c r="FA674" s="26"/>
      <c r="FB674" s="26"/>
      <c r="FC674" s="26"/>
      <c r="FD674" s="26"/>
      <c r="FE674" s="26"/>
      <c r="FF674" s="26"/>
      <c r="FG674" s="26"/>
      <c r="FH674" s="26"/>
      <c r="FI674" s="26"/>
      <c r="FJ674" s="26"/>
      <c r="FK674" s="26"/>
      <c r="FL674" s="26"/>
      <c r="FM674" s="26"/>
      <c r="FN674" s="26"/>
      <c r="FO674" s="26"/>
      <c r="FP674" s="26"/>
      <c r="FQ674" s="26"/>
      <c r="FR674" s="26"/>
      <c r="FS674" s="26"/>
      <c r="FT674" s="26"/>
      <c r="FU674" s="26"/>
      <c r="FV674" s="26"/>
      <c r="FW674" s="26"/>
      <c r="FX674" s="26"/>
      <c r="FY674" s="26"/>
      <c r="FZ674" s="26"/>
      <c r="GA674" s="26"/>
      <c r="GB674" s="26"/>
      <c r="GC674" s="26"/>
      <c r="GD674" s="26"/>
      <c r="GE674" s="26"/>
      <c r="GF674" s="26"/>
      <c r="GG674" s="26"/>
      <c r="GH674" s="26"/>
      <c r="GI674" s="26"/>
      <c r="GJ674" s="26"/>
      <c r="GK674" s="26"/>
      <c r="GL674" s="26"/>
      <c r="GM674" s="26"/>
      <c r="GN674" s="26"/>
      <c r="GO674" s="26"/>
      <c r="GP674" s="26"/>
      <c r="GQ674" s="26"/>
      <c r="GR674" s="26"/>
      <c r="GS674" s="26"/>
      <c r="GT674" s="26"/>
      <c r="GU674" s="26"/>
      <c r="GV674" s="26"/>
      <c r="GW674" s="26"/>
      <c r="GX674" s="26"/>
      <c r="GY674" s="26"/>
      <c r="GZ674" s="26"/>
      <c r="HA674" s="26"/>
      <c r="HB674" s="26"/>
      <c r="HC674" s="26"/>
      <c r="HD674" s="26"/>
      <c r="HE674" s="26"/>
      <c r="HF674" s="26"/>
      <c r="HG674" s="26"/>
      <c r="HH674" s="26"/>
      <c r="HI674" s="26"/>
      <c r="HJ674" s="26"/>
      <c r="HK674" s="26"/>
      <c r="HL674" s="26"/>
      <c r="HM674" s="26"/>
      <c r="HN674" s="26"/>
      <c r="HO674" s="26"/>
      <c r="HP674" s="26"/>
      <c r="HQ674" s="26"/>
      <c r="HR674" s="26"/>
      <c r="HS674" s="26"/>
      <c r="HT674" s="26"/>
      <c r="HU674" s="26"/>
      <c r="HV674" s="26"/>
      <c r="HW674" s="26"/>
      <c r="HX674" s="26"/>
      <c r="HY674" s="26"/>
      <c r="HZ674" s="26"/>
      <c r="IA674" s="26"/>
      <c r="IB674" s="26"/>
      <c r="IC674" s="26"/>
      <c r="ID674" s="26"/>
      <c r="IE674" s="26"/>
      <c r="IF674" s="26"/>
      <c r="IG674" s="26"/>
      <c r="IH674" s="26"/>
      <c r="II674" s="26"/>
      <c r="IJ674" s="26"/>
      <c r="IK674" s="26"/>
      <c r="IL674" s="26"/>
      <c r="IM674" s="26"/>
      <c r="IN674" s="26"/>
      <c r="IO674" s="26"/>
      <c r="IP674" s="26"/>
      <c r="IQ674" s="26"/>
      <c r="IR674" s="26"/>
      <c r="IS674" s="26"/>
      <c r="IT674" s="26"/>
      <c r="IU674" s="26"/>
      <c r="IV674" s="26"/>
    </row>
    <row r="675" spans="1:256" ht="12.75" customHeight="1" x14ac:dyDescent="0.25">
      <c r="A675" s="26"/>
      <c r="B675" s="26"/>
      <c r="C675" s="296"/>
      <c r="D675" s="363"/>
      <c r="E675" s="364"/>
      <c r="F675" s="364"/>
      <c r="G675" s="364"/>
      <c r="H675" s="364"/>
      <c r="I675" s="364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6"/>
      <c r="AP675" s="26"/>
      <c r="AQ675" s="26"/>
      <c r="AR675" s="26"/>
      <c r="AS675" s="26"/>
      <c r="AT675" s="26"/>
      <c r="AU675" s="26"/>
      <c r="AV675" s="26"/>
      <c r="AW675" s="26"/>
      <c r="AX675" s="26"/>
      <c r="AY675" s="26"/>
      <c r="AZ675" s="26"/>
      <c r="BA675" s="26"/>
      <c r="BB675" s="26"/>
      <c r="BC675" s="26"/>
      <c r="BD675" s="26"/>
      <c r="BE675" s="26"/>
      <c r="BF675" s="26"/>
      <c r="BG675" s="26"/>
      <c r="BH675" s="26"/>
      <c r="BI675" s="26"/>
      <c r="BJ675" s="26"/>
      <c r="BK675" s="26"/>
      <c r="BL675" s="26"/>
      <c r="BM675" s="26"/>
      <c r="BN675" s="26"/>
      <c r="BO675" s="26"/>
      <c r="BP675" s="26"/>
      <c r="BQ675" s="26"/>
      <c r="BR675" s="26"/>
      <c r="BS675" s="26"/>
      <c r="BT675" s="26"/>
      <c r="BU675" s="26"/>
      <c r="BV675" s="26"/>
      <c r="BW675" s="26"/>
      <c r="BX675" s="26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26"/>
      <c r="CP675" s="26"/>
      <c r="CQ675" s="26"/>
      <c r="CR675" s="26"/>
      <c r="CS675" s="26"/>
      <c r="CT675" s="26"/>
      <c r="CU675" s="26"/>
      <c r="CV675" s="26"/>
      <c r="CW675" s="26"/>
      <c r="CX675" s="26"/>
      <c r="CY675" s="26"/>
      <c r="CZ675" s="26"/>
      <c r="DA675" s="26"/>
      <c r="DB675" s="26"/>
      <c r="DC675" s="26"/>
      <c r="DD675" s="26"/>
      <c r="DE675" s="26"/>
      <c r="DF675" s="26"/>
      <c r="DG675" s="26"/>
      <c r="DH675" s="26"/>
      <c r="DI675" s="26"/>
      <c r="DJ675" s="26"/>
      <c r="DK675" s="26"/>
      <c r="DL675" s="26"/>
      <c r="DM675" s="26"/>
      <c r="DN675" s="26"/>
      <c r="DO675" s="26"/>
      <c r="DP675" s="26"/>
      <c r="DQ675" s="26"/>
      <c r="DR675" s="26"/>
      <c r="DS675" s="26"/>
      <c r="DT675" s="26"/>
      <c r="DU675" s="26"/>
      <c r="DV675" s="26"/>
      <c r="DW675" s="26"/>
      <c r="DX675" s="26"/>
      <c r="DY675" s="26"/>
      <c r="DZ675" s="26"/>
      <c r="EA675" s="26"/>
      <c r="EB675" s="26"/>
      <c r="EC675" s="26"/>
      <c r="ED675" s="26"/>
      <c r="EE675" s="26"/>
      <c r="EF675" s="26"/>
      <c r="EG675" s="26"/>
      <c r="EH675" s="26"/>
      <c r="EI675" s="26"/>
      <c r="EJ675" s="26"/>
      <c r="EK675" s="26"/>
      <c r="EL675" s="26"/>
      <c r="EM675" s="26"/>
      <c r="EN675" s="26"/>
      <c r="EO675" s="26"/>
      <c r="EP675" s="26"/>
      <c r="EQ675" s="26"/>
      <c r="ER675" s="26"/>
      <c r="ES675" s="26"/>
      <c r="ET675" s="26"/>
      <c r="EU675" s="26"/>
      <c r="EV675" s="26"/>
      <c r="EW675" s="26"/>
      <c r="EX675" s="26"/>
      <c r="EY675" s="26"/>
      <c r="EZ675" s="26"/>
      <c r="FA675" s="26"/>
      <c r="FB675" s="26"/>
      <c r="FC675" s="26"/>
      <c r="FD675" s="26"/>
      <c r="FE675" s="26"/>
      <c r="FF675" s="26"/>
      <c r="FG675" s="26"/>
      <c r="FH675" s="26"/>
      <c r="FI675" s="26"/>
      <c r="FJ675" s="26"/>
      <c r="FK675" s="26"/>
      <c r="FL675" s="26"/>
      <c r="FM675" s="26"/>
      <c r="FN675" s="26"/>
      <c r="FO675" s="26"/>
      <c r="FP675" s="26"/>
      <c r="FQ675" s="26"/>
      <c r="FR675" s="26"/>
      <c r="FS675" s="26"/>
      <c r="FT675" s="26"/>
      <c r="FU675" s="26"/>
      <c r="FV675" s="26"/>
      <c r="FW675" s="26"/>
      <c r="FX675" s="26"/>
      <c r="FY675" s="26"/>
      <c r="FZ675" s="26"/>
      <c r="GA675" s="26"/>
      <c r="GB675" s="26"/>
      <c r="GC675" s="26"/>
      <c r="GD675" s="26"/>
      <c r="GE675" s="26"/>
      <c r="GF675" s="26"/>
      <c r="GG675" s="26"/>
      <c r="GH675" s="26"/>
      <c r="GI675" s="26"/>
      <c r="GJ675" s="26"/>
      <c r="GK675" s="26"/>
      <c r="GL675" s="26"/>
      <c r="GM675" s="26"/>
      <c r="GN675" s="26"/>
      <c r="GO675" s="26"/>
      <c r="GP675" s="26"/>
      <c r="GQ675" s="26"/>
      <c r="GR675" s="26"/>
      <c r="GS675" s="26"/>
      <c r="GT675" s="26"/>
      <c r="GU675" s="26"/>
      <c r="GV675" s="26"/>
      <c r="GW675" s="26"/>
      <c r="GX675" s="26"/>
      <c r="GY675" s="26"/>
      <c r="GZ675" s="26"/>
      <c r="HA675" s="26"/>
      <c r="HB675" s="26"/>
      <c r="HC675" s="26"/>
      <c r="HD675" s="26"/>
      <c r="HE675" s="26"/>
      <c r="HF675" s="26"/>
      <c r="HG675" s="26"/>
      <c r="HH675" s="26"/>
      <c r="HI675" s="26"/>
      <c r="HJ675" s="26"/>
      <c r="HK675" s="26"/>
      <c r="HL675" s="26"/>
      <c r="HM675" s="26"/>
      <c r="HN675" s="26"/>
      <c r="HO675" s="26"/>
      <c r="HP675" s="26"/>
      <c r="HQ675" s="26"/>
      <c r="HR675" s="26"/>
      <c r="HS675" s="26"/>
      <c r="HT675" s="26"/>
      <c r="HU675" s="26"/>
      <c r="HV675" s="26"/>
      <c r="HW675" s="26"/>
      <c r="HX675" s="26"/>
      <c r="HY675" s="26"/>
      <c r="HZ675" s="26"/>
      <c r="IA675" s="26"/>
      <c r="IB675" s="26"/>
      <c r="IC675" s="26"/>
      <c r="ID675" s="26"/>
      <c r="IE675" s="26"/>
      <c r="IF675" s="26"/>
      <c r="IG675" s="26"/>
      <c r="IH675" s="26"/>
      <c r="II675" s="26"/>
      <c r="IJ675" s="26"/>
      <c r="IK675" s="26"/>
      <c r="IL675" s="26"/>
      <c r="IM675" s="26"/>
      <c r="IN675" s="26"/>
      <c r="IO675" s="26"/>
      <c r="IP675" s="26"/>
      <c r="IQ675" s="26"/>
      <c r="IR675" s="26"/>
      <c r="IS675" s="26"/>
      <c r="IT675" s="26"/>
      <c r="IU675" s="26"/>
      <c r="IV675" s="26"/>
    </row>
    <row r="676" spans="1:256" ht="12.75" customHeight="1" x14ac:dyDescent="0.25">
      <c r="A676" s="26"/>
      <c r="B676" s="26"/>
      <c r="C676" s="296"/>
      <c r="D676" s="363"/>
      <c r="E676" s="364"/>
      <c r="F676" s="364"/>
      <c r="G676" s="364"/>
      <c r="H676" s="364"/>
      <c r="I676" s="364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6"/>
      <c r="AB676" s="26"/>
      <c r="AC676" s="26"/>
      <c r="AD676" s="26"/>
      <c r="AE676" s="26"/>
      <c r="AF676" s="26"/>
      <c r="AG676" s="26"/>
      <c r="AH676" s="26"/>
      <c r="AI676" s="26"/>
      <c r="AJ676" s="26"/>
      <c r="AK676" s="26"/>
      <c r="AL676" s="26"/>
      <c r="AM676" s="26"/>
      <c r="AN676" s="26"/>
      <c r="AO676" s="26"/>
      <c r="AP676" s="26"/>
      <c r="AQ676" s="26"/>
      <c r="AR676" s="26"/>
      <c r="AS676" s="26"/>
      <c r="AT676" s="26"/>
      <c r="AU676" s="26"/>
      <c r="AV676" s="26"/>
      <c r="AW676" s="26"/>
      <c r="AX676" s="26"/>
      <c r="AY676" s="26"/>
      <c r="AZ676" s="26"/>
      <c r="BA676" s="26"/>
      <c r="BB676" s="26"/>
      <c r="BC676" s="26"/>
      <c r="BD676" s="26"/>
      <c r="BE676" s="26"/>
      <c r="BF676" s="26"/>
      <c r="BG676" s="26"/>
      <c r="BH676" s="26"/>
      <c r="BI676" s="26"/>
      <c r="BJ676" s="26"/>
      <c r="BK676" s="26"/>
      <c r="BL676" s="26"/>
      <c r="BM676" s="26"/>
      <c r="BN676" s="26"/>
      <c r="BO676" s="26"/>
      <c r="BP676" s="26"/>
      <c r="BQ676" s="26"/>
      <c r="BR676" s="26"/>
      <c r="BS676" s="26"/>
      <c r="BT676" s="26"/>
      <c r="BU676" s="26"/>
      <c r="BV676" s="26"/>
      <c r="BW676" s="26"/>
      <c r="BX676" s="26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26"/>
      <c r="CP676" s="26"/>
      <c r="CQ676" s="26"/>
      <c r="CR676" s="26"/>
      <c r="CS676" s="26"/>
      <c r="CT676" s="26"/>
      <c r="CU676" s="26"/>
      <c r="CV676" s="26"/>
      <c r="CW676" s="26"/>
      <c r="CX676" s="26"/>
      <c r="CY676" s="26"/>
      <c r="CZ676" s="26"/>
      <c r="DA676" s="26"/>
      <c r="DB676" s="26"/>
      <c r="DC676" s="26"/>
      <c r="DD676" s="26"/>
      <c r="DE676" s="26"/>
      <c r="DF676" s="26"/>
      <c r="DG676" s="26"/>
      <c r="DH676" s="26"/>
      <c r="DI676" s="26"/>
      <c r="DJ676" s="26"/>
      <c r="DK676" s="26"/>
      <c r="DL676" s="26"/>
      <c r="DM676" s="26"/>
      <c r="DN676" s="26"/>
      <c r="DO676" s="26"/>
      <c r="DP676" s="26"/>
      <c r="DQ676" s="26"/>
      <c r="DR676" s="26"/>
      <c r="DS676" s="26"/>
      <c r="DT676" s="26"/>
      <c r="DU676" s="26"/>
      <c r="DV676" s="26"/>
      <c r="DW676" s="26"/>
      <c r="DX676" s="26"/>
      <c r="DY676" s="26"/>
      <c r="DZ676" s="26"/>
      <c r="EA676" s="26"/>
      <c r="EB676" s="26"/>
      <c r="EC676" s="26"/>
      <c r="ED676" s="26"/>
      <c r="EE676" s="26"/>
      <c r="EF676" s="26"/>
      <c r="EG676" s="26"/>
      <c r="EH676" s="26"/>
      <c r="EI676" s="26"/>
      <c r="EJ676" s="26"/>
      <c r="EK676" s="26"/>
      <c r="EL676" s="26"/>
      <c r="EM676" s="26"/>
      <c r="EN676" s="26"/>
      <c r="EO676" s="26"/>
      <c r="EP676" s="26"/>
      <c r="EQ676" s="26"/>
      <c r="ER676" s="26"/>
      <c r="ES676" s="26"/>
      <c r="ET676" s="26"/>
      <c r="EU676" s="26"/>
      <c r="EV676" s="26"/>
      <c r="EW676" s="26"/>
      <c r="EX676" s="26"/>
      <c r="EY676" s="26"/>
      <c r="EZ676" s="26"/>
      <c r="FA676" s="26"/>
      <c r="FB676" s="26"/>
      <c r="FC676" s="26"/>
      <c r="FD676" s="26"/>
      <c r="FE676" s="26"/>
      <c r="FF676" s="26"/>
      <c r="FG676" s="26"/>
      <c r="FH676" s="26"/>
      <c r="FI676" s="26"/>
      <c r="FJ676" s="26"/>
      <c r="FK676" s="26"/>
      <c r="FL676" s="26"/>
      <c r="FM676" s="26"/>
      <c r="FN676" s="26"/>
      <c r="FO676" s="26"/>
      <c r="FP676" s="26"/>
      <c r="FQ676" s="26"/>
      <c r="FR676" s="26"/>
      <c r="FS676" s="26"/>
      <c r="FT676" s="26"/>
      <c r="FU676" s="26"/>
      <c r="FV676" s="26"/>
      <c r="FW676" s="26"/>
      <c r="FX676" s="26"/>
      <c r="FY676" s="26"/>
      <c r="FZ676" s="26"/>
      <c r="GA676" s="26"/>
      <c r="GB676" s="26"/>
      <c r="GC676" s="26"/>
      <c r="GD676" s="26"/>
      <c r="GE676" s="26"/>
      <c r="GF676" s="26"/>
      <c r="GG676" s="26"/>
      <c r="GH676" s="26"/>
      <c r="GI676" s="26"/>
      <c r="GJ676" s="26"/>
      <c r="GK676" s="26"/>
      <c r="GL676" s="26"/>
      <c r="GM676" s="26"/>
      <c r="GN676" s="26"/>
      <c r="GO676" s="26"/>
      <c r="GP676" s="26"/>
      <c r="GQ676" s="26"/>
      <c r="GR676" s="26"/>
      <c r="GS676" s="26"/>
      <c r="GT676" s="26"/>
      <c r="GU676" s="26"/>
      <c r="GV676" s="26"/>
      <c r="GW676" s="26"/>
      <c r="GX676" s="26"/>
      <c r="GY676" s="26"/>
      <c r="GZ676" s="26"/>
      <c r="HA676" s="26"/>
      <c r="HB676" s="26"/>
      <c r="HC676" s="26"/>
      <c r="HD676" s="26"/>
      <c r="HE676" s="26"/>
      <c r="HF676" s="26"/>
      <c r="HG676" s="26"/>
      <c r="HH676" s="26"/>
      <c r="HI676" s="26"/>
      <c r="HJ676" s="26"/>
      <c r="HK676" s="26"/>
      <c r="HL676" s="26"/>
      <c r="HM676" s="26"/>
      <c r="HN676" s="26"/>
      <c r="HO676" s="26"/>
      <c r="HP676" s="26"/>
      <c r="HQ676" s="26"/>
      <c r="HR676" s="26"/>
      <c r="HS676" s="26"/>
      <c r="HT676" s="26"/>
      <c r="HU676" s="26"/>
      <c r="HV676" s="26"/>
      <c r="HW676" s="26"/>
      <c r="HX676" s="26"/>
      <c r="HY676" s="26"/>
      <c r="HZ676" s="26"/>
      <c r="IA676" s="26"/>
      <c r="IB676" s="26"/>
      <c r="IC676" s="26"/>
      <c r="ID676" s="26"/>
      <c r="IE676" s="26"/>
      <c r="IF676" s="26"/>
      <c r="IG676" s="26"/>
      <c r="IH676" s="26"/>
      <c r="II676" s="26"/>
      <c r="IJ676" s="26"/>
      <c r="IK676" s="26"/>
      <c r="IL676" s="26"/>
      <c r="IM676" s="26"/>
      <c r="IN676" s="26"/>
      <c r="IO676" s="26"/>
      <c r="IP676" s="26"/>
      <c r="IQ676" s="26"/>
      <c r="IR676" s="26"/>
      <c r="IS676" s="26"/>
      <c r="IT676" s="26"/>
      <c r="IU676" s="26"/>
      <c r="IV676" s="26"/>
    </row>
    <row r="677" spans="1:256" ht="12.75" customHeight="1" x14ac:dyDescent="0.25">
      <c r="A677" s="26"/>
      <c r="B677" s="26"/>
      <c r="C677" s="296"/>
      <c r="D677" s="363"/>
      <c r="E677" s="364"/>
      <c r="F677" s="364"/>
      <c r="G677" s="364"/>
      <c r="H677" s="364"/>
      <c r="I677" s="364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6"/>
      <c r="AB677" s="26"/>
      <c r="AC677" s="26"/>
      <c r="AD677" s="26"/>
      <c r="AE677" s="26"/>
      <c r="AF677" s="26"/>
      <c r="AG677" s="26"/>
      <c r="AH677" s="26"/>
      <c r="AI677" s="26"/>
      <c r="AJ677" s="26"/>
      <c r="AK677" s="26"/>
      <c r="AL677" s="26"/>
      <c r="AM677" s="26"/>
      <c r="AN677" s="26"/>
      <c r="AO677" s="26"/>
      <c r="AP677" s="26"/>
      <c r="AQ677" s="26"/>
      <c r="AR677" s="26"/>
      <c r="AS677" s="26"/>
      <c r="AT677" s="26"/>
      <c r="AU677" s="26"/>
      <c r="AV677" s="26"/>
      <c r="AW677" s="26"/>
      <c r="AX677" s="26"/>
      <c r="AY677" s="26"/>
      <c r="AZ677" s="26"/>
      <c r="BA677" s="26"/>
      <c r="BB677" s="26"/>
      <c r="BC677" s="26"/>
      <c r="BD677" s="26"/>
      <c r="BE677" s="26"/>
      <c r="BF677" s="26"/>
      <c r="BG677" s="26"/>
      <c r="BH677" s="26"/>
      <c r="BI677" s="26"/>
      <c r="BJ677" s="26"/>
      <c r="BK677" s="26"/>
      <c r="BL677" s="26"/>
      <c r="BM677" s="26"/>
      <c r="BN677" s="26"/>
      <c r="BO677" s="26"/>
      <c r="BP677" s="26"/>
      <c r="BQ677" s="26"/>
      <c r="BR677" s="26"/>
      <c r="BS677" s="26"/>
      <c r="BT677" s="26"/>
      <c r="BU677" s="26"/>
      <c r="BV677" s="26"/>
      <c r="BW677" s="26"/>
      <c r="BX677" s="26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26"/>
      <c r="CP677" s="26"/>
      <c r="CQ677" s="26"/>
      <c r="CR677" s="26"/>
      <c r="CS677" s="26"/>
      <c r="CT677" s="26"/>
      <c r="CU677" s="26"/>
      <c r="CV677" s="26"/>
      <c r="CW677" s="26"/>
      <c r="CX677" s="26"/>
      <c r="CY677" s="26"/>
      <c r="CZ677" s="26"/>
      <c r="DA677" s="26"/>
      <c r="DB677" s="26"/>
      <c r="DC677" s="26"/>
      <c r="DD677" s="26"/>
      <c r="DE677" s="26"/>
      <c r="DF677" s="26"/>
      <c r="DG677" s="26"/>
      <c r="DH677" s="26"/>
      <c r="DI677" s="26"/>
      <c r="DJ677" s="26"/>
      <c r="DK677" s="26"/>
      <c r="DL677" s="26"/>
      <c r="DM677" s="26"/>
      <c r="DN677" s="26"/>
      <c r="DO677" s="26"/>
      <c r="DP677" s="26"/>
      <c r="DQ677" s="26"/>
      <c r="DR677" s="26"/>
      <c r="DS677" s="26"/>
      <c r="DT677" s="26"/>
      <c r="DU677" s="26"/>
      <c r="DV677" s="26"/>
      <c r="DW677" s="26"/>
      <c r="DX677" s="26"/>
      <c r="DY677" s="26"/>
      <c r="DZ677" s="26"/>
      <c r="EA677" s="26"/>
      <c r="EB677" s="26"/>
      <c r="EC677" s="26"/>
      <c r="ED677" s="26"/>
      <c r="EE677" s="26"/>
      <c r="EF677" s="26"/>
      <c r="EG677" s="26"/>
      <c r="EH677" s="26"/>
      <c r="EI677" s="26"/>
      <c r="EJ677" s="26"/>
      <c r="EK677" s="26"/>
      <c r="EL677" s="26"/>
      <c r="EM677" s="26"/>
      <c r="EN677" s="26"/>
      <c r="EO677" s="26"/>
      <c r="EP677" s="26"/>
      <c r="EQ677" s="26"/>
      <c r="ER677" s="26"/>
      <c r="ES677" s="26"/>
      <c r="ET677" s="26"/>
      <c r="EU677" s="26"/>
      <c r="EV677" s="26"/>
      <c r="EW677" s="26"/>
      <c r="EX677" s="26"/>
      <c r="EY677" s="26"/>
      <c r="EZ677" s="26"/>
      <c r="FA677" s="26"/>
      <c r="FB677" s="26"/>
      <c r="FC677" s="26"/>
      <c r="FD677" s="26"/>
      <c r="FE677" s="26"/>
      <c r="FF677" s="26"/>
      <c r="FG677" s="26"/>
      <c r="FH677" s="26"/>
      <c r="FI677" s="26"/>
      <c r="FJ677" s="26"/>
      <c r="FK677" s="26"/>
      <c r="FL677" s="26"/>
      <c r="FM677" s="26"/>
      <c r="FN677" s="26"/>
      <c r="FO677" s="26"/>
      <c r="FP677" s="26"/>
      <c r="FQ677" s="26"/>
      <c r="FR677" s="26"/>
      <c r="FS677" s="26"/>
      <c r="FT677" s="26"/>
      <c r="FU677" s="26"/>
      <c r="FV677" s="26"/>
      <c r="FW677" s="26"/>
      <c r="FX677" s="26"/>
      <c r="FY677" s="26"/>
      <c r="FZ677" s="26"/>
      <c r="GA677" s="26"/>
      <c r="GB677" s="26"/>
      <c r="GC677" s="26"/>
      <c r="GD677" s="26"/>
      <c r="GE677" s="26"/>
      <c r="GF677" s="26"/>
      <c r="GG677" s="26"/>
      <c r="GH677" s="26"/>
      <c r="GI677" s="26"/>
      <c r="GJ677" s="26"/>
      <c r="GK677" s="26"/>
      <c r="GL677" s="26"/>
      <c r="GM677" s="26"/>
      <c r="GN677" s="26"/>
      <c r="GO677" s="26"/>
      <c r="GP677" s="26"/>
      <c r="GQ677" s="26"/>
      <c r="GR677" s="26"/>
      <c r="GS677" s="26"/>
      <c r="GT677" s="26"/>
      <c r="GU677" s="26"/>
      <c r="GV677" s="26"/>
      <c r="GW677" s="26"/>
      <c r="GX677" s="26"/>
      <c r="GY677" s="26"/>
      <c r="GZ677" s="26"/>
      <c r="HA677" s="26"/>
      <c r="HB677" s="26"/>
      <c r="HC677" s="26"/>
      <c r="HD677" s="26"/>
      <c r="HE677" s="26"/>
      <c r="HF677" s="26"/>
      <c r="HG677" s="26"/>
      <c r="HH677" s="26"/>
      <c r="HI677" s="26"/>
      <c r="HJ677" s="26"/>
      <c r="HK677" s="26"/>
      <c r="HL677" s="26"/>
      <c r="HM677" s="26"/>
      <c r="HN677" s="26"/>
      <c r="HO677" s="26"/>
      <c r="HP677" s="26"/>
      <c r="HQ677" s="26"/>
      <c r="HR677" s="26"/>
      <c r="HS677" s="26"/>
      <c r="HT677" s="26"/>
      <c r="HU677" s="26"/>
      <c r="HV677" s="26"/>
      <c r="HW677" s="26"/>
      <c r="HX677" s="26"/>
      <c r="HY677" s="26"/>
      <c r="HZ677" s="26"/>
      <c r="IA677" s="26"/>
      <c r="IB677" s="26"/>
      <c r="IC677" s="26"/>
      <c r="ID677" s="26"/>
      <c r="IE677" s="26"/>
      <c r="IF677" s="26"/>
      <c r="IG677" s="26"/>
      <c r="IH677" s="26"/>
      <c r="II677" s="26"/>
      <c r="IJ677" s="26"/>
      <c r="IK677" s="26"/>
      <c r="IL677" s="26"/>
      <c r="IM677" s="26"/>
      <c r="IN677" s="26"/>
      <c r="IO677" s="26"/>
      <c r="IP677" s="26"/>
      <c r="IQ677" s="26"/>
      <c r="IR677" s="26"/>
      <c r="IS677" s="26"/>
      <c r="IT677" s="26"/>
      <c r="IU677" s="26"/>
      <c r="IV677" s="26"/>
    </row>
    <row r="678" spans="1:256" ht="12.75" customHeight="1" x14ac:dyDescent="0.25">
      <c r="A678" s="26"/>
      <c r="B678" s="26"/>
      <c r="C678" s="296"/>
      <c r="D678" s="363"/>
      <c r="E678" s="364"/>
      <c r="F678" s="364"/>
      <c r="G678" s="364"/>
      <c r="H678" s="364"/>
      <c r="I678" s="364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6"/>
      <c r="AB678" s="26"/>
      <c r="AC678" s="26"/>
      <c r="AD678" s="26"/>
      <c r="AE678" s="26"/>
      <c r="AF678" s="26"/>
      <c r="AG678" s="26"/>
      <c r="AH678" s="26"/>
      <c r="AI678" s="26"/>
      <c r="AJ678" s="26"/>
      <c r="AK678" s="26"/>
      <c r="AL678" s="26"/>
      <c r="AM678" s="26"/>
      <c r="AN678" s="26"/>
      <c r="AO678" s="26"/>
      <c r="AP678" s="26"/>
      <c r="AQ678" s="26"/>
      <c r="AR678" s="26"/>
      <c r="AS678" s="26"/>
      <c r="AT678" s="26"/>
      <c r="AU678" s="26"/>
      <c r="AV678" s="26"/>
      <c r="AW678" s="26"/>
      <c r="AX678" s="26"/>
      <c r="AY678" s="26"/>
      <c r="AZ678" s="26"/>
      <c r="BA678" s="26"/>
      <c r="BB678" s="26"/>
      <c r="BC678" s="26"/>
      <c r="BD678" s="26"/>
      <c r="BE678" s="26"/>
      <c r="BF678" s="26"/>
      <c r="BG678" s="26"/>
      <c r="BH678" s="26"/>
      <c r="BI678" s="26"/>
      <c r="BJ678" s="26"/>
      <c r="BK678" s="26"/>
      <c r="BL678" s="26"/>
      <c r="BM678" s="26"/>
      <c r="BN678" s="26"/>
      <c r="BO678" s="26"/>
      <c r="BP678" s="26"/>
      <c r="BQ678" s="26"/>
      <c r="BR678" s="26"/>
      <c r="BS678" s="26"/>
      <c r="BT678" s="26"/>
      <c r="BU678" s="26"/>
      <c r="BV678" s="26"/>
      <c r="BW678" s="26"/>
      <c r="BX678" s="26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26"/>
      <c r="CP678" s="26"/>
      <c r="CQ678" s="26"/>
      <c r="CR678" s="26"/>
      <c r="CS678" s="26"/>
      <c r="CT678" s="26"/>
      <c r="CU678" s="26"/>
      <c r="CV678" s="26"/>
      <c r="CW678" s="26"/>
      <c r="CX678" s="26"/>
      <c r="CY678" s="26"/>
      <c r="CZ678" s="26"/>
      <c r="DA678" s="26"/>
      <c r="DB678" s="26"/>
      <c r="DC678" s="26"/>
      <c r="DD678" s="26"/>
      <c r="DE678" s="26"/>
      <c r="DF678" s="26"/>
      <c r="DG678" s="26"/>
      <c r="DH678" s="26"/>
      <c r="DI678" s="26"/>
      <c r="DJ678" s="26"/>
      <c r="DK678" s="26"/>
      <c r="DL678" s="26"/>
      <c r="DM678" s="26"/>
      <c r="DN678" s="26"/>
      <c r="DO678" s="26"/>
      <c r="DP678" s="26"/>
      <c r="DQ678" s="26"/>
      <c r="DR678" s="26"/>
      <c r="DS678" s="26"/>
      <c r="DT678" s="26"/>
      <c r="DU678" s="26"/>
      <c r="DV678" s="26"/>
      <c r="DW678" s="26"/>
      <c r="DX678" s="26"/>
      <c r="DY678" s="26"/>
      <c r="DZ678" s="26"/>
      <c r="EA678" s="26"/>
      <c r="EB678" s="26"/>
      <c r="EC678" s="26"/>
      <c r="ED678" s="26"/>
      <c r="EE678" s="26"/>
      <c r="EF678" s="26"/>
      <c r="EG678" s="26"/>
      <c r="EH678" s="26"/>
      <c r="EI678" s="26"/>
      <c r="EJ678" s="26"/>
      <c r="EK678" s="26"/>
      <c r="EL678" s="26"/>
      <c r="EM678" s="26"/>
      <c r="EN678" s="26"/>
      <c r="EO678" s="26"/>
      <c r="EP678" s="26"/>
      <c r="EQ678" s="26"/>
      <c r="ER678" s="26"/>
      <c r="ES678" s="26"/>
      <c r="ET678" s="26"/>
      <c r="EU678" s="26"/>
      <c r="EV678" s="26"/>
      <c r="EW678" s="26"/>
      <c r="EX678" s="26"/>
      <c r="EY678" s="26"/>
      <c r="EZ678" s="26"/>
      <c r="FA678" s="26"/>
      <c r="FB678" s="26"/>
      <c r="FC678" s="26"/>
      <c r="FD678" s="26"/>
      <c r="FE678" s="26"/>
      <c r="FF678" s="26"/>
      <c r="FG678" s="26"/>
      <c r="FH678" s="26"/>
      <c r="FI678" s="26"/>
      <c r="FJ678" s="26"/>
      <c r="FK678" s="26"/>
      <c r="FL678" s="26"/>
      <c r="FM678" s="26"/>
      <c r="FN678" s="26"/>
      <c r="FO678" s="26"/>
      <c r="FP678" s="26"/>
      <c r="FQ678" s="26"/>
      <c r="FR678" s="26"/>
      <c r="FS678" s="26"/>
      <c r="FT678" s="26"/>
      <c r="FU678" s="26"/>
      <c r="FV678" s="26"/>
      <c r="FW678" s="26"/>
      <c r="FX678" s="26"/>
      <c r="FY678" s="26"/>
      <c r="FZ678" s="26"/>
      <c r="GA678" s="26"/>
      <c r="GB678" s="26"/>
      <c r="GC678" s="26"/>
      <c r="GD678" s="26"/>
      <c r="GE678" s="26"/>
      <c r="GF678" s="26"/>
      <c r="GG678" s="26"/>
      <c r="GH678" s="26"/>
      <c r="GI678" s="26"/>
      <c r="GJ678" s="26"/>
      <c r="GK678" s="26"/>
      <c r="GL678" s="26"/>
      <c r="GM678" s="26"/>
      <c r="GN678" s="26"/>
      <c r="GO678" s="26"/>
      <c r="GP678" s="26"/>
      <c r="GQ678" s="26"/>
      <c r="GR678" s="26"/>
      <c r="GS678" s="26"/>
      <c r="GT678" s="26"/>
      <c r="GU678" s="26"/>
      <c r="GV678" s="26"/>
      <c r="GW678" s="26"/>
      <c r="GX678" s="26"/>
      <c r="GY678" s="26"/>
      <c r="GZ678" s="26"/>
      <c r="HA678" s="26"/>
      <c r="HB678" s="26"/>
      <c r="HC678" s="26"/>
      <c r="HD678" s="26"/>
      <c r="HE678" s="26"/>
      <c r="HF678" s="26"/>
      <c r="HG678" s="26"/>
      <c r="HH678" s="26"/>
      <c r="HI678" s="26"/>
      <c r="HJ678" s="26"/>
      <c r="HK678" s="26"/>
      <c r="HL678" s="26"/>
      <c r="HM678" s="26"/>
      <c r="HN678" s="26"/>
      <c r="HO678" s="26"/>
      <c r="HP678" s="26"/>
      <c r="HQ678" s="26"/>
      <c r="HR678" s="26"/>
      <c r="HS678" s="26"/>
      <c r="HT678" s="26"/>
      <c r="HU678" s="26"/>
      <c r="HV678" s="26"/>
      <c r="HW678" s="26"/>
      <c r="HX678" s="26"/>
      <c r="HY678" s="26"/>
      <c r="HZ678" s="26"/>
      <c r="IA678" s="26"/>
      <c r="IB678" s="26"/>
      <c r="IC678" s="26"/>
      <c r="ID678" s="26"/>
      <c r="IE678" s="26"/>
      <c r="IF678" s="26"/>
      <c r="IG678" s="26"/>
      <c r="IH678" s="26"/>
      <c r="II678" s="26"/>
      <c r="IJ678" s="26"/>
      <c r="IK678" s="26"/>
      <c r="IL678" s="26"/>
      <c r="IM678" s="26"/>
      <c r="IN678" s="26"/>
      <c r="IO678" s="26"/>
      <c r="IP678" s="26"/>
      <c r="IQ678" s="26"/>
      <c r="IR678" s="26"/>
      <c r="IS678" s="26"/>
      <c r="IT678" s="26"/>
      <c r="IU678" s="26"/>
      <c r="IV678" s="26"/>
    </row>
    <row r="679" spans="1:256" ht="12.75" customHeight="1" x14ac:dyDescent="0.25">
      <c r="A679" s="26"/>
      <c r="B679" s="26"/>
      <c r="C679" s="296"/>
      <c r="D679" s="363"/>
      <c r="E679" s="364"/>
      <c r="F679" s="364"/>
      <c r="G679" s="364"/>
      <c r="H679" s="364"/>
      <c r="I679" s="364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6"/>
      <c r="AB679" s="26"/>
      <c r="AC679" s="26"/>
      <c r="AD679" s="26"/>
      <c r="AE679" s="26"/>
      <c r="AF679" s="26"/>
      <c r="AG679" s="26"/>
      <c r="AH679" s="26"/>
      <c r="AI679" s="26"/>
      <c r="AJ679" s="26"/>
      <c r="AK679" s="26"/>
      <c r="AL679" s="26"/>
      <c r="AM679" s="26"/>
      <c r="AN679" s="26"/>
      <c r="AO679" s="26"/>
      <c r="AP679" s="26"/>
      <c r="AQ679" s="26"/>
      <c r="AR679" s="26"/>
      <c r="AS679" s="26"/>
      <c r="AT679" s="26"/>
      <c r="AU679" s="26"/>
      <c r="AV679" s="26"/>
      <c r="AW679" s="26"/>
      <c r="AX679" s="26"/>
      <c r="AY679" s="26"/>
      <c r="AZ679" s="26"/>
      <c r="BA679" s="26"/>
      <c r="BB679" s="26"/>
      <c r="BC679" s="26"/>
      <c r="BD679" s="26"/>
      <c r="BE679" s="26"/>
      <c r="BF679" s="26"/>
      <c r="BG679" s="26"/>
      <c r="BH679" s="26"/>
      <c r="BI679" s="26"/>
      <c r="BJ679" s="26"/>
      <c r="BK679" s="26"/>
      <c r="BL679" s="26"/>
      <c r="BM679" s="26"/>
      <c r="BN679" s="26"/>
      <c r="BO679" s="26"/>
      <c r="BP679" s="26"/>
      <c r="BQ679" s="26"/>
      <c r="BR679" s="26"/>
      <c r="BS679" s="26"/>
      <c r="BT679" s="26"/>
      <c r="BU679" s="26"/>
      <c r="BV679" s="26"/>
      <c r="BW679" s="26"/>
      <c r="BX679" s="26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26"/>
      <c r="CP679" s="26"/>
      <c r="CQ679" s="26"/>
      <c r="CR679" s="26"/>
      <c r="CS679" s="26"/>
      <c r="CT679" s="26"/>
      <c r="CU679" s="26"/>
      <c r="CV679" s="26"/>
      <c r="CW679" s="26"/>
      <c r="CX679" s="26"/>
      <c r="CY679" s="26"/>
      <c r="CZ679" s="26"/>
      <c r="DA679" s="26"/>
      <c r="DB679" s="26"/>
      <c r="DC679" s="26"/>
      <c r="DD679" s="26"/>
      <c r="DE679" s="26"/>
      <c r="DF679" s="26"/>
      <c r="DG679" s="26"/>
      <c r="DH679" s="26"/>
      <c r="DI679" s="26"/>
      <c r="DJ679" s="26"/>
      <c r="DK679" s="26"/>
      <c r="DL679" s="26"/>
      <c r="DM679" s="26"/>
      <c r="DN679" s="26"/>
      <c r="DO679" s="26"/>
      <c r="DP679" s="26"/>
      <c r="DQ679" s="26"/>
      <c r="DR679" s="26"/>
      <c r="DS679" s="26"/>
      <c r="DT679" s="26"/>
      <c r="DU679" s="26"/>
      <c r="DV679" s="26"/>
      <c r="DW679" s="26"/>
      <c r="DX679" s="26"/>
      <c r="DY679" s="26"/>
      <c r="DZ679" s="26"/>
      <c r="EA679" s="26"/>
      <c r="EB679" s="26"/>
      <c r="EC679" s="26"/>
      <c r="ED679" s="26"/>
      <c r="EE679" s="26"/>
      <c r="EF679" s="26"/>
      <c r="EG679" s="26"/>
      <c r="EH679" s="26"/>
      <c r="EI679" s="26"/>
      <c r="EJ679" s="26"/>
      <c r="EK679" s="26"/>
      <c r="EL679" s="26"/>
      <c r="EM679" s="26"/>
      <c r="EN679" s="26"/>
      <c r="EO679" s="26"/>
      <c r="EP679" s="26"/>
      <c r="EQ679" s="26"/>
      <c r="ER679" s="26"/>
      <c r="ES679" s="26"/>
      <c r="ET679" s="26"/>
      <c r="EU679" s="26"/>
      <c r="EV679" s="26"/>
      <c r="EW679" s="26"/>
      <c r="EX679" s="26"/>
      <c r="EY679" s="26"/>
      <c r="EZ679" s="26"/>
      <c r="FA679" s="26"/>
      <c r="FB679" s="26"/>
      <c r="FC679" s="26"/>
      <c r="FD679" s="26"/>
      <c r="FE679" s="26"/>
      <c r="FF679" s="26"/>
      <c r="FG679" s="26"/>
      <c r="FH679" s="26"/>
      <c r="FI679" s="26"/>
      <c r="FJ679" s="26"/>
      <c r="FK679" s="26"/>
      <c r="FL679" s="26"/>
      <c r="FM679" s="26"/>
      <c r="FN679" s="26"/>
      <c r="FO679" s="26"/>
      <c r="FP679" s="26"/>
      <c r="FQ679" s="26"/>
      <c r="FR679" s="26"/>
      <c r="FS679" s="26"/>
      <c r="FT679" s="26"/>
      <c r="FU679" s="26"/>
      <c r="FV679" s="26"/>
      <c r="FW679" s="26"/>
      <c r="FX679" s="26"/>
      <c r="FY679" s="26"/>
      <c r="FZ679" s="26"/>
      <c r="GA679" s="26"/>
      <c r="GB679" s="26"/>
      <c r="GC679" s="26"/>
      <c r="GD679" s="26"/>
      <c r="GE679" s="26"/>
      <c r="GF679" s="26"/>
      <c r="GG679" s="26"/>
      <c r="GH679" s="26"/>
      <c r="GI679" s="26"/>
      <c r="GJ679" s="26"/>
      <c r="GK679" s="26"/>
      <c r="GL679" s="26"/>
      <c r="GM679" s="26"/>
      <c r="GN679" s="26"/>
      <c r="GO679" s="26"/>
      <c r="GP679" s="26"/>
      <c r="GQ679" s="26"/>
      <c r="GR679" s="26"/>
      <c r="GS679" s="26"/>
      <c r="GT679" s="26"/>
      <c r="GU679" s="26"/>
      <c r="GV679" s="26"/>
      <c r="GW679" s="26"/>
      <c r="GX679" s="26"/>
      <c r="GY679" s="26"/>
      <c r="GZ679" s="26"/>
      <c r="HA679" s="26"/>
      <c r="HB679" s="26"/>
      <c r="HC679" s="26"/>
      <c r="HD679" s="26"/>
      <c r="HE679" s="26"/>
      <c r="HF679" s="26"/>
      <c r="HG679" s="26"/>
      <c r="HH679" s="26"/>
      <c r="HI679" s="26"/>
      <c r="HJ679" s="26"/>
      <c r="HK679" s="26"/>
      <c r="HL679" s="26"/>
      <c r="HM679" s="26"/>
      <c r="HN679" s="26"/>
      <c r="HO679" s="26"/>
      <c r="HP679" s="26"/>
      <c r="HQ679" s="26"/>
      <c r="HR679" s="26"/>
      <c r="HS679" s="26"/>
      <c r="HT679" s="26"/>
      <c r="HU679" s="26"/>
      <c r="HV679" s="26"/>
      <c r="HW679" s="26"/>
      <c r="HX679" s="26"/>
      <c r="HY679" s="26"/>
      <c r="HZ679" s="26"/>
      <c r="IA679" s="26"/>
      <c r="IB679" s="26"/>
      <c r="IC679" s="26"/>
      <c r="ID679" s="26"/>
      <c r="IE679" s="26"/>
      <c r="IF679" s="26"/>
      <c r="IG679" s="26"/>
      <c r="IH679" s="26"/>
      <c r="II679" s="26"/>
      <c r="IJ679" s="26"/>
      <c r="IK679" s="26"/>
      <c r="IL679" s="26"/>
      <c r="IM679" s="26"/>
      <c r="IN679" s="26"/>
      <c r="IO679" s="26"/>
      <c r="IP679" s="26"/>
      <c r="IQ679" s="26"/>
      <c r="IR679" s="26"/>
      <c r="IS679" s="26"/>
      <c r="IT679" s="26"/>
      <c r="IU679" s="26"/>
      <c r="IV679" s="26"/>
    </row>
    <row r="680" spans="1:256" ht="12.75" customHeight="1" x14ac:dyDescent="0.25">
      <c r="A680" s="26"/>
      <c r="B680" s="26"/>
      <c r="C680" s="296"/>
      <c r="D680" s="363"/>
      <c r="E680" s="364"/>
      <c r="F680" s="364"/>
      <c r="G680" s="364"/>
      <c r="H680" s="364"/>
      <c r="I680" s="364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6"/>
      <c r="AB680" s="26"/>
      <c r="AC680" s="26"/>
      <c r="AD680" s="26"/>
      <c r="AE680" s="26"/>
      <c r="AF680" s="26"/>
      <c r="AG680" s="26"/>
      <c r="AH680" s="26"/>
      <c r="AI680" s="26"/>
      <c r="AJ680" s="26"/>
      <c r="AK680" s="26"/>
      <c r="AL680" s="26"/>
      <c r="AM680" s="26"/>
      <c r="AN680" s="26"/>
      <c r="AO680" s="26"/>
      <c r="AP680" s="26"/>
      <c r="AQ680" s="26"/>
      <c r="AR680" s="26"/>
      <c r="AS680" s="26"/>
      <c r="AT680" s="26"/>
      <c r="AU680" s="26"/>
      <c r="AV680" s="26"/>
      <c r="AW680" s="26"/>
      <c r="AX680" s="26"/>
      <c r="AY680" s="26"/>
      <c r="AZ680" s="26"/>
      <c r="BA680" s="26"/>
      <c r="BB680" s="26"/>
      <c r="BC680" s="26"/>
      <c r="BD680" s="26"/>
      <c r="BE680" s="26"/>
      <c r="BF680" s="26"/>
      <c r="BG680" s="26"/>
      <c r="BH680" s="26"/>
      <c r="BI680" s="26"/>
      <c r="BJ680" s="26"/>
      <c r="BK680" s="26"/>
      <c r="BL680" s="26"/>
      <c r="BM680" s="26"/>
      <c r="BN680" s="26"/>
      <c r="BO680" s="26"/>
      <c r="BP680" s="26"/>
      <c r="BQ680" s="26"/>
      <c r="BR680" s="26"/>
      <c r="BS680" s="26"/>
      <c r="BT680" s="26"/>
      <c r="BU680" s="26"/>
      <c r="BV680" s="26"/>
      <c r="BW680" s="26"/>
      <c r="BX680" s="26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26"/>
      <c r="CP680" s="26"/>
      <c r="CQ680" s="26"/>
      <c r="CR680" s="26"/>
      <c r="CS680" s="26"/>
      <c r="CT680" s="26"/>
      <c r="CU680" s="26"/>
      <c r="CV680" s="26"/>
      <c r="CW680" s="26"/>
      <c r="CX680" s="26"/>
      <c r="CY680" s="26"/>
      <c r="CZ680" s="26"/>
      <c r="DA680" s="26"/>
      <c r="DB680" s="26"/>
      <c r="DC680" s="26"/>
      <c r="DD680" s="26"/>
      <c r="DE680" s="26"/>
      <c r="DF680" s="26"/>
      <c r="DG680" s="26"/>
      <c r="DH680" s="26"/>
      <c r="DI680" s="26"/>
      <c r="DJ680" s="26"/>
      <c r="DK680" s="26"/>
      <c r="DL680" s="26"/>
      <c r="DM680" s="26"/>
      <c r="DN680" s="26"/>
      <c r="DO680" s="26"/>
      <c r="DP680" s="26"/>
      <c r="DQ680" s="26"/>
      <c r="DR680" s="26"/>
      <c r="DS680" s="26"/>
      <c r="DT680" s="26"/>
      <c r="DU680" s="26"/>
      <c r="DV680" s="26"/>
      <c r="DW680" s="26"/>
      <c r="DX680" s="26"/>
      <c r="DY680" s="26"/>
      <c r="DZ680" s="26"/>
      <c r="EA680" s="26"/>
      <c r="EB680" s="26"/>
      <c r="EC680" s="26"/>
      <c r="ED680" s="26"/>
      <c r="EE680" s="26"/>
      <c r="EF680" s="26"/>
      <c r="EG680" s="26"/>
      <c r="EH680" s="26"/>
      <c r="EI680" s="26"/>
      <c r="EJ680" s="26"/>
      <c r="EK680" s="26"/>
      <c r="EL680" s="26"/>
      <c r="EM680" s="26"/>
      <c r="EN680" s="26"/>
      <c r="EO680" s="26"/>
      <c r="EP680" s="26"/>
      <c r="EQ680" s="26"/>
      <c r="ER680" s="26"/>
      <c r="ES680" s="26"/>
      <c r="ET680" s="26"/>
      <c r="EU680" s="26"/>
      <c r="EV680" s="26"/>
      <c r="EW680" s="26"/>
      <c r="EX680" s="26"/>
      <c r="EY680" s="26"/>
      <c r="EZ680" s="26"/>
      <c r="FA680" s="26"/>
      <c r="FB680" s="26"/>
      <c r="FC680" s="26"/>
      <c r="FD680" s="26"/>
      <c r="FE680" s="26"/>
      <c r="FF680" s="26"/>
      <c r="FG680" s="26"/>
      <c r="FH680" s="26"/>
      <c r="FI680" s="26"/>
      <c r="FJ680" s="26"/>
      <c r="FK680" s="26"/>
      <c r="FL680" s="26"/>
      <c r="FM680" s="26"/>
      <c r="FN680" s="26"/>
      <c r="FO680" s="26"/>
      <c r="FP680" s="26"/>
      <c r="FQ680" s="26"/>
      <c r="FR680" s="26"/>
      <c r="FS680" s="26"/>
      <c r="FT680" s="26"/>
      <c r="FU680" s="26"/>
      <c r="FV680" s="26"/>
      <c r="FW680" s="26"/>
      <c r="FX680" s="26"/>
      <c r="FY680" s="26"/>
      <c r="FZ680" s="26"/>
      <c r="GA680" s="26"/>
      <c r="GB680" s="26"/>
      <c r="GC680" s="26"/>
      <c r="GD680" s="26"/>
      <c r="GE680" s="26"/>
      <c r="GF680" s="26"/>
      <c r="GG680" s="26"/>
      <c r="GH680" s="26"/>
      <c r="GI680" s="26"/>
      <c r="GJ680" s="26"/>
      <c r="GK680" s="26"/>
      <c r="GL680" s="26"/>
      <c r="GM680" s="26"/>
      <c r="GN680" s="26"/>
      <c r="GO680" s="26"/>
      <c r="GP680" s="26"/>
      <c r="GQ680" s="26"/>
      <c r="GR680" s="26"/>
      <c r="GS680" s="26"/>
      <c r="GT680" s="26"/>
      <c r="GU680" s="26"/>
      <c r="GV680" s="26"/>
      <c r="GW680" s="26"/>
      <c r="GX680" s="26"/>
      <c r="GY680" s="26"/>
      <c r="GZ680" s="26"/>
      <c r="HA680" s="26"/>
      <c r="HB680" s="26"/>
      <c r="HC680" s="26"/>
      <c r="HD680" s="26"/>
      <c r="HE680" s="26"/>
      <c r="HF680" s="26"/>
      <c r="HG680" s="26"/>
      <c r="HH680" s="26"/>
      <c r="HI680" s="26"/>
      <c r="HJ680" s="26"/>
      <c r="HK680" s="26"/>
      <c r="HL680" s="26"/>
      <c r="HM680" s="26"/>
      <c r="HN680" s="26"/>
      <c r="HO680" s="26"/>
      <c r="HP680" s="26"/>
      <c r="HQ680" s="26"/>
      <c r="HR680" s="26"/>
      <c r="HS680" s="26"/>
      <c r="HT680" s="26"/>
      <c r="HU680" s="26"/>
      <c r="HV680" s="26"/>
      <c r="HW680" s="26"/>
      <c r="HX680" s="26"/>
      <c r="HY680" s="26"/>
      <c r="HZ680" s="26"/>
      <c r="IA680" s="26"/>
      <c r="IB680" s="26"/>
      <c r="IC680" s="26"/>
      <c r="ID680" s="26"/>
      <c r="IE680" s="26"/>
      <c r="IF680" s="26"/>
      <c r="IG680" s="26"/>
      <c r="IH680" s="26"/>
      <c r="II680" s="26"/>
      <c r="IJ680" s="26"/>
      <c r="IK680" s="26"/>
      <c r="IL680" s="26"/>
      <c r="IM680" s="26"/>
      <c r="IN680" s="26"/>
      <c r="IO680" s="26"/>
      <c r="IP680" s="26"/>
      <c r="IQ680" s="26"/>
      <c r="IR680" s="26"/>
      <c r="IS680" s="26"/>
      <c r="IT680" s="26"/>
      <c r="IU680" s="26"/>
      <c r="IV680" s="26"/>
    </row>
    <row r="681" spans="1:256" ht="12.75" customHeight="1" x14ac:dyDescent="0.25">
      <c r="A681" s="26"/>
      <c r="B681" s="26"/>
      <c r="C681" s="296"/>
      <c r="D681" s="363"/>
      <c r="E681" s="364"/>
      <c r="F681" s="364"/>
      <c r="G681" s="364"/>
      <c r="H681" s="364"/>
      <c r="I681" s="364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6"/>
      <c r="AP681" s="26"/>
      <c r="AQ681" s="26"/>
      <c r="AR681" s="26"/>
      <c r="AS681" s="26"/>
      <c r="AT681" s="26"/>
      <c r="AU681" s="26"/>
      <c r="AV681" s="26"/>
      <c r="AW681" s="26"/>
      <c r="AX681" s="26"/>
      <c r="AY681" s="26"/>
      <c r="AZ681" s="26"/>
      <c r="BA681" s="26"/>
      <c r="BB681" s="26"/>
      <c r="BC681" s="26"/>
      <c r="BD681" s="26"/>
      <c r="BE681" s="26"/>
      <c r="BF681" s="26"/>
      <c r="BG681" s="26"/>
      <c r="BH681" s="26"/>
      <c r="BI681" s="26"/>
      <c r="BJ681" s="26"/>
      <c r="BK681" s="26"/>
      <c r="BL681" s="26"/>
      <c r="BM681" s="26"/>
      <c r="BN681" s="26"/>
      <c r="BO681" s="26"/>
      <c r="BP681" s="26"/>
      <c r="BQ681" s="26"/>
      <c r="BR681" s="26"/>
      <c r="BS681" s="26"/>
      <c r="BT681" s="26"/>
      <c r="BU681" s="26"/>
      <c r="BV681" s="26"/>
      <c r="BW681" s="26"/>
      <c r="BX681" s="26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26"/>
      <c r="CP681" s="26"/>
      <c r="CQ681" s="26"/>
      <c r="CR681" s="26"/>
      <c r="CS681" s="26"/>
      <c r="CT681" s="26"/>
      <c r="CU681" s="26"/>
      <c r="CV681" s="26"/>
      <c r="CW681" s="26"/>
      <c r="CX681" s="26"/>
      <c r="CY681" s="26"/>
      <c r="CZ681" s="26"/>
      <c r="DA681" s="26"/>
      <c r="DB681" s="26"/>
      <c r="DC681" s="26"/>
      <c r="DD681" s="26"/>
      <c r="DE681" s="26"/>
      <c r="DF681" s="26"/>
      <c r="DG681" s="26"/>
      <c r="DH681" s="26"/>
      <c r="DI681" s="26"/>
      <c r="DJ681" s="26"/>
      <c r="DK681" s="26"/>
      <c r="DL681" s="26"/>
      <c r="DM681" s="26"/>
      <c r="DN681" s="26"/>
      <c r="DO681" s="26"/>
      <c r="DP681" s="26"/>
      <c r="DQ681" s="26"/>
      <c r="DR681" s="26"/>
      <c r="DS681" s="26"/>
      <c r="DT681" s="26"/>
      <c r="DU681" s="26"/>
      <c r="DV681" s="26"/>
      <c r="DW681" s="26"/>
      <c r="DX681" s="26"/>
      <c r="DY681" s="26"/>
      <c r="DZ681" s="26"/>
      <c r="EA681" s="26"/>
      <c r="EB681" s="26"/>
      <c r="EC681" s="26"/>
      <c r="ED681" s="26"/>
      <c r="EE681" s="26"/>
      <c r="EF681" s="26"/>
      <c r="EG681" s="26"/>
      <c r="EH681" s="26"/>
      <c r="EI681" s="26"/>
      <c r="EJ681" s="26"/>
      <c r="EK681" s="26"/>
      <c r="EL681" s="26"/>
      <c r="EM681" s="26"/>
      <c r="EN681" s="26"/>
      <c r="EO681" s="26"/>
      <c r="EP681" s="26"/>
      <c r="EQ681" s="26"/>
      <c r="ER681" s="26"/>
      <c r="ES681" s="26"/>
      <c r="ET681" s="26"/>
      <c r="EU681" s="26"/>
      <c r="EV681" s="26"/>
      <c r="EW681" s="26"/>
      <c r="EX681" s="26"/>
      <c r="EY681" s="26"/>
      <c r="EZ681" s="26"/>
      <c r="FA681" s="26"/>
      <c r="FB681" s="26"/>
      <c r="FC681" s="26"/>
      <c r="FD681" s="26"/>
      <c r="FE681" s="26"/>
      <c r="FF681" s="26"/>
      <c r="FG681" s="26"/>
      <c r="FH681" s="26"/>
      <c r="FI681" s="26"/>
      <c r="FJ681" s="26"/>
      <c r="FK681" s="26"/>
      <c r="FL681" s="26"/>
      <c r="FM681" s="26"/>
      <c r="FN681" s="26"/>
      <c r="FO681" s="26"/>
      <c r="FP681" s="26"/>
      <c r="FQ681" s="26"/>
      <c r="FR681" s="26"/>
      <c r="FS681" s="26"/>
      <c r="FT681" s="26"/>
      <c r="FU681" s="26"/>
      <c r="FV681" s="26"/>
      <c r="FW681" s="26"/>
      <c r="FX681" s="26"/>
      <c r="FY681" s="26"/>
      <c r="FZ681" s="26"/>
      <c r="GA681" s="26"/>
      <c r="GB681" s="26"/>
      <c r="GC681" s="26"/>
      <c r="GD681" s="26"/>
      <c r="GE681" s="26"/>
      <c r="GF681" s="26"/>
      <c r="GG681" s="26"/>
      <c r="GH681" s="26"/>
      <c r="GI681" s="26"/>
      <c r="GJ681" s="26"/>
      <c r="GK681" s="26"/>
      <c r="GL681" s="26"/>
      <c r="GM681" s="26"/>
      <c r="GN681" s="26"/>
      <c r="GO681" s="26"/>
      <c r="GP681" s="26"/>
      <c r="GQ681" s="26"/>
      <c r="GR681" s="26"/>
      <c r="GS681" s="26"/>
      <c r="GT681" s="26"/>
      <c r="GU681" s="26"/>
      <c r="GV681" s="26"/>
      <c r="GW681" s="26"/>
      <c r="GX681" s="26"/>
      <c r="GY681" s="26"/>
      <c r="GZ681" s="26"/>
      <c r="HA681" s="26"/>
      <c r="HB681" s="26"/>
      <c r="HC681" s="26"/>
      <c r="HD681" s="26"/>
      <c r="HE681" s="26"/>
      <c r="HF681" s="26"/>
      <c r="HG681" s="26"/>
      <c r="HH681" s="26"/>
      <c r="HI681" s="26"/>
      <c r="HJ681" s="26"/>
      <c r="HK681" s="26"/>
      <c r="HL681" s="26"/>
      <c r="HM681" s="26"/>
      <c r="HN681" s="26"/>
      <c r="HO681" s="26"/>
      <c r="HP681" s="26"/>
      <c r="HQ681" s="26"/>
      <c r="HR681" s="26"/>
      <c r="HS681" s="26"/>
      <c r="HT681" s="26"/>
      <c r="HU681" s="26"/>
      <c r="HV681" s="26"/>
      <c r="HW681" s="26"/>
      <c r="HX681" s="26"/>
      <c r="HY681" s="26"/>
      <c r="HZ681" s="26"/>
      <c r="IA681" s="26"/>
      <c r="IB681" s="26"/>
      <c r="IC681" s="26"/>
      <c r="ID681" s="26"/>
      <c r="IE681" s="26"/>
      <c r="IF681" s="26"/>
      <c r="IG681" s="26"/>
      <c r="IH681" s="26"/>
      <c r="II681" s="26"/>
      <c r="IJ681" s="26"/>
      <c r="IK681" s="26"/>
      <c r="IL681" s="26"/>
      <c r="IM681" s="26"/>
      <c r="IN681" s="26"/>
      <c r="IO681" s="26"/>
      <c r="IP681" s="26"/>
      <c r="IQ681" s="26"/>
      <c r="IR681" s="26"/>
      <c r="IS681" s="26"/>
      <c r="IT681" s="26"/>
      <c r="IU681" s="26"/>
      <c r="IV681" s="26"/>
    </row>
    <row r="682" spans="1:256" ht="12.75" customHeight="1" x14ac:dyDescent="0.25">
      <c r="A682" s="26"/>
      <c r="B682" s="26"/>
      <c r="C682" s="296"/>
      <c r="D682" s="363"/>
      <c r="E682" s="364"/>
      <c r="F682" s="364"/>
      <c r="G682" s="364"/>
      <c r="H682" s="364"/>
      <c r="I682" s="364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6"/>
      <c r="AB682" s="26"/>
      <c r="AC682" s="26"/>
      <c r="AD682" s="26"/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6"/>
      <c r="AP682" s="26"/>
      <c r="AQ682" s="26"/>
      <c r="AR682" s="26"/>
      <c r="AS682" s="26"/>
      <c r="AT682" s="26"/>
      <c r="AU682" s="26"/>
      <c r="AV682" s="26"/>
      <c r="AW682" s="26"/>
      <c r="AX682" s="26"/>
      <c r="AY682" s="26"/>
      <c r="AZ682" s="26"/>
      <c r="BA682" s="26"/>
      <c r="BB682" s="26"/>
      <c r="BC682" s="26"/>
      <c r="BD682" s="26"/>
      <c r="BE682" s="26"/>
      <c r="BF682" s="26"/>
      <c r="BG682" s="26"/>
      <c r="BH682" s="26"/>
      <c r="BI682" s="26"/>
      <c r="BJ682" s="26"/>
      <c r="BK682" s="26"/>
      <c r="BL682" s="26"/>
      <c r="BM682" s="26"/>
      <c r="BN682" s="26"/>
      <c r="BO682" s="26"/>
      <c r="BP682" s="26"/>
      <c r="BQ682" s="26"/>
      <c r="BR682" s="26"/>
      <c r="BS682" s="26"/>
      <c r="BT682" s="26"/>
      <c r="BU682" s="26"/>
      <c r="BV682" s="26"/>
      <c r="BW682" s="26"/>
      <c r="BX682" s="26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26"/>
      <c r="CP682" s="26"/>
      <c r="CQ682" s="26"/>
      <c r="CR682" s="26"/>
      <c r="CS682" s="26"/>
      <c r="CT682" s="26"/>
      <c r="CU682" s="26"/>
      <c r="CV682" s="26"/>
      <c r="CW682" s="26"/>
      <c r="CX682" s="26"/>
      <c r="CY682" s="26"/>
      <c r="CZ682" s="26"/>
      <c r="DA682" s="26"/>
      <c r="DB682" s="26"/>
      <c r="DC682" s="26"/>
      <c r="DD682" s="26"/>
      <c r="DE682" s="26"/>
      <c r="DF682" s="26"/>
      <c r="DG682" s="26"/>
      <c r="DH682" s="26"/>
      <c r="DI682" s="26"/>
      <c r="DJ682" s="26"/>
      <c r="DK682" s="26"/>
      <c r="DL682" s="26"/>
      <c r="DM682" s="26"/>
      <c r="DN682" s="26"/>
      <c r="DO682" s="26"/>
      <c r="DP682" s="26"/>
      <c r="DQ682" s="26"/>
      <c r="DR682" s="26"/>
      <c r="DS682" s="26"/>
      <c r="DT682" s="26"/>
      <c r="DU682" s="26"/>
      <c r="DV682" s="26"/>
      <c r="DW682" s="26"/>
      <c r="DX682" s="26"/>
      <c r="DY682" s="26"/>
      <c r="DZ682" s="26"/>
      <c r="EA682" s="26"/>
      <c r="EB682" s="26"/>
      <c r="EC682" s="26"/>
      <c r="ED682" s="26"/>
      <c r="EE682" s="26"/>
      <c r="EF682" s="26"/>
      <c r="EG682" s="26"/>
      <c r="EH682" s="26"/>
      <c r="EI682" s="26"/>
      <c r="EJ682" s="26"/>
      <c r="EK682" s="26"/>
      <c r="EL682" s="26"/>
      <c r="EM682" s="26"/>
      <c r="EN682" s="26"/>
      <c r="EO682" s="26"/>
      <c r="EP682" s="26"/>
      <c r="EQ682" s="26"/>
      <c r="ER682" s="26"/>
      <c r="ES682" s="26"/>
      <c r="ET682" s="26"/>
      <c r="EU682" s="26"/>
      <c r="EV682" s="26"/>
      <c r="EW682" s="26"/>
      <c r="EX682" s="26"/>
      <c r="EY682" s="26"/>
      <c r="EZ682" s="26"/>
      <c r="FA682" s="26"/>
      <c r="FB682" s="26"/>
      <c r="FC682" s="26"/>
      <c r="FD682" s="26"/>
      <c r="FE682" s="26"/>
      <c r="FF682" s="26"/>
      <c r="FG682" s="26"/>
      <c r="FH682" s="26"/>
      <c r="FI682" s="26"/>
      <c r="FJ682" s="26"/>
      <c r="FK682" s="26"/>
      <c r="FL682" s="26"/>
      <c r="FM682" s="26"/>
      <c r="FN682" s="26"/>
      <c r="FO682" s="26"/>
      <c r="FP682" s="26"/>
      <c r="FQ682" s="26"/>
      <c r="FR682" s="26"/>
      <c r="FS682" s="26"/>
      <c r="FT682" s="26"/>
      <c r="FU682" s="26"/>
      <c r="FV682" s="26"/>
      <c r="FW682" s="26"/>
      <c r="FX682" s="26"/>
      <c r="FY682" s="26"/>
      <c r="FZ682" s="26"/>
      <c r="GA682" s="26"/>
      <c r="GB682" s="26"/>
      <c r="GC682" s="26"/>
      <c r="GD682" s="26"/>
      <c r="GE682" s="26"/>
      <c r="GF682" s="26"/>
      <c r="GG682" s="26"/>
      <c r="GH682" s="26"/>
      <c r="GI682" s="26"/>
      <c r="GJ682" s="26"/>
      <c r="GK682" s="26"/>
      <c r="GL682" s="26"/>
      <c r="GM682" s="26"/>
      <c r="GN682" s="26"/>
      <c r="GO682" s="26"/>
      <c r="GP682" s="26"/>
      <c r="GQ682" s="26"/>
      <c r="GR682" s="26"/>
      <c r="GS682" s="26"/>
      <c r="GT682" s="26"/>
      <c r="GU682" s="26"/>
      <c r="GV682" s="26"/>
      <c r="GW682" s="26"/>
      <c r="GX682" s="26"/>
      <c r="GY682" s="26"/>
      <c r="GZ682" s="26"/>
      <c r="HA682" s="26"/>
      <c r="HB682" s="26"/>
      <c r="HC682" s="26"/>
      <c r="HD682" s="26"/>
      <c r="HE682" s="26"/>
      <c r="HF682" s="26"/>
      <c r="HG682" s="26"/>
      <c r="HH682" s="26"/>
      <c r="HI682" s="26"/>
      <c r="HJ682" s="26"/>
      <c r="HK682" s="26"/>
      <c r="HL682" s="26"/>
      <c r="HM682" s="26"/>
      <c r="HN682" s="26"/>
      <c r="HO682" s="26"/>
      <c r="HP682" s="26"/>
      <c r="HQ682" s="26"/>
      <c r="HR682" s="26"/>
      <c r="HS682" s="26"/>
      <c r="HT682" s="26"/>
      <c r="HU682" s="26"/>
      <c r="HV682" s="26"/>
      <c r="HW682" s="26"/>
      <c r="HX682" s="26"/>
      <c r="HY682" s="26"/>
      <c r="HZ682" s="26"/>
      <c r="IA682" s="26"/>
      <c r="IB682" s="26"/>
      <c r="IC682" s="26"/>
      <c r="ID682" s="26"/>
      <c r="IE682" s="26"/>
      <c r="IF682" s="26"/>
      <c r="IG682" s="26"/>
      <c r="IH682" s="26"/>
      <c r="II682" s="26"/>
      <c r="IJ682" s="26"/>
      <c r="IK682" s="26"/>
      <c r="IL682" s="26"/>
      <c r="IM682" s="26"/>
      <c r="IN682" s="26"/>
      <c r="IO682" s="26"/>
      <c r="IP682" s="26"/>
      <c r="IQ682" s="26"/>
      <c r="IR682" s="26"/>
      <c r="IS682" s="26"/>
      <c r="IT682" s="26"/>
      <c r="IU682" s="26"/>
      <c r="IV682" s="26"/>
    </row>
    <row r="683" spans="1:256" ht="12.75" customHeight="1" x14ac:dyDescent="0.25">
      <c r="A683" s="26"/>
      <c r="B683" s="26"/>
      <c r="C683" s="296"/>
      <c r="D683" s="363"/>
      <c r="E683" s="364"/>
      <c r="F683" s="364"/>
      <c r="G683" s="364"/>
      <c r="H683" s="364"/>
      <c r="I683" s="364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6"/>
      <c r="AH683" s="26"/>
      <c r="AI683" s="26"/>
      <c r="AJ683" s="26"/>
      <c r="AK683" s="26"/>
      <c r="AL683" s="26"/>
      <c r="AM683" s="26"/>
      <c r="AN683" s="26"/>
      <c r="AO683" s="26"/>
      <c r="AP683" s="26"/>
      <c r="AQ683" s="26"/>
      <c r="AR683" s="26"/>
      <c r="AS683" s="26"/>
      <c r="AT683" s="26"/>
      <c r="AU683" s="26"/>
      <c r="AV683" s="26"/>
      <c r="AW683" s="26"/>
      <c r="AX683" s="26"/>
      <c r="AY683" s="26"/>
      <c r="AZ683" s="26"/>
      <c r="BA683" s="26"/>
      <c r="BB683" s="26"/>
      <c r="BC683" s="26"/>
      <c r="BD683" s="26"/>
      <c r="BE683" s="26"/>
      <c r="BF683" s="26"/>
      <c r="BG683" s="26"/>
      <c r="BH683" s="26"/>
      <c r="BI683" s="26"/>
      <c r="BJ683" s="26"/>
      <c r="BK683" s="26"/>
      <c r="BL683" s="26"/>
      <c r="BM683" s="26"/>
      <c r="BN683" s="26"/>
      <c r="BO683" s="26"/>
      <c r="BP683" s="26"/>
      <c r="BQ683" s="26"/>
      <c r="BR683" s="26"/>
      <c r="BS683" s="26"/>
      <c r="BT683" s="26"/>
      <c r="BU683" s="26"/>
      <c r="BV683" s="26"/>
      <c r="BW683" s="26"/>
      <c r="BX683" s="26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26"/>
      <c r="CP683" s="26"/>
      <c r="CQ683" s="26"/>
      <c r="CR683" s="26"/>
      <c r="CS683" s="26"/>
      <c r="CT683" s="26"/>
      <c r="CU683" s="26"/>
      <c r="CV683" s="26"/>
      <c r="CW683" s="26"/>
      <c r="CX683" s="26"/>
      <c r="CY683" s="26"/>
      <c r="CZ683" s="26"/>
      <c r="DA683" s="26"/>
      <c r="DB683" s="26"/>
      <c r="DC683" s="26"/>
      <c r="DD683" s="26"/>
      <c r="DE683" s="26"/>
      <c r="DF683" s="26"/>
      <c r="DG683" s="26"/>
      <c r="DH683" s="26"/>
      <c r="DI683" s="26"/>
      <c r="DJ683" s="26"/>
      <c r="DK683" s="26"/>
      <c r="DL683" s="26"/>
      <c r="DM683" s="26"/>
      <c r="DN683" s="26"/>
      <c r="DO683" s="26"/>
      <c r="DP683" s="26"/>
      <c r="DQ683" s="26"/>
      <c r="DR683" s="26"/>
      <c r="DS683" s="26"/>
      <c r="DT683" s="26"/>
      <c r="DU683" s="26"/>
      <c r="DV683" s="26"/>
      <c r="DW683" s="26"/>
      <c r="DX683" s="26"/>
      <c r="DY683" s="26"/>
      <c r="DZ683" s="26"/>
      <c r="EA683" s="26"/>
      <c r="EB683" s="26"/>
      <c r="EC683" s="26"/>
      <c r="ED683" s="26"/>
      <c r="EE683" s="26"/>
      <c r="EF683" s="26"/>
      <c r="EG683" s="26"/>
      <c r="EH683" s="26"/>
      <c r="EI683" s="26"/>
      <c r="EJ683" s="26"/>
      <c r="EK683" s="26"/>
      <c r="EL683" s="26"/>
      <c r="EM683" s="26"/>
      <c r="EN683" s="26"/>
      <c r="EO683" s="26"/>
      <c r="EP683" s="26"/>
      <c r="EQ683" s="26"/>
      <c r="ER683" s="26"/>
      <c r="ES683" s="26"/>
      <c r="ET683" s="26"/>
      <c r="EU683" s="26"/>
      <c r="EV683" s="26"/>
      <c r="EW683" s="26"/>
      <c r="EX683" s="26"/>
      <c r="EY683" s="26"/>
      <c r="EZ683" s="26"/>
      <c r="FA683" s="26"/>
      <c r="FB683" s="26"/>
      <c r="FC683" s="26"/>
      <c r="FD683" s="26"/>
      <c r="FE683" s="26"/>
      <c r="FF683" s="26"/>
      <c r="FG683" s="26"/>
      <c r="FH683" s="26"/>
      <c r="FI683" s="26"/>
      <c r="FJ683" s="26"/>
      <c r="FK683" s="26"/>
      <c r="FL683" s="26"/>
      <c r="FM683" s="26"/>
      <c r="FN683" s="26"/>
      <c r="FO683" s="26"/>
      <c r="FP683" s="26"/>
      <c r="FQ683" s="26"/>
      <c r="FR683" s="26"/>
      <c r="FS683" s="26"/>
      <c r="FT683" s="26"/>
      <c r="FU683" s="26"/>
      <c r="FV683" s="26"/>
      <c r="FW683" s="26"/>
      <c r="FX683" s="26"/>
      <c r="FY683" s="26"/>
      <c r="FZ683" s="26"/>
      <c r="GA683" s="26"/>
      <c r="GB683" s="26"/>
      <c r="GC683" s="26"/>
      <c r="GD683" s="26"/>
      <c r="GE683" s="26"/>
      <c r="GF683" s="26"/>
      <c r="GG683" s="26"/>
      <c r="GH683" s="26"/>
      <c r="GI683" s="26"/>
      <c r="GJ683" s="26"/>
      <c r="GK683" s="26"/>
      <c r="GL683" s="26"/>
      <c r="GM683" s="26"/>
      <c r="GN683" s="26"/>
      <c r="GO683" s="26"/>
      <c r="GP683" s="26"/>
      <c r="GQ683" s="26"/>
      <c r="GR683" s="26"/>
      <c r="GS683" s="26"/>
      <c r="GT683" s="26"/>
      <c r="GU683" s="26"/>
      <c r="GV683" s="26"/>
      <c r="GW683" s="26"/>
      <c r="GX683" s="26"/>
      <c r="GY683" s="26"/>
      <c r="GZ683" s="26"/>
      <c r="HA683" s="26"/>
      <c r="HB683" s="26"/>
      <c r="HC683" s="26"/>
      <c r="HD683" s="26"/>
      <c r="HE683" s="26"/>
      <c r="HF683" s="26"/>
      <c r="HG683" s="26"/>
      <c r="HH683" s="26"/>
      <c r="HI683" s="26"/>
      <c r="HJ683" s="26"/>
      <c r="HK683" s="26"/>
      <c r="HL683" s="26"/>
      <c r="HM683" s="26"/>
      <c r="HN683" s="26"/>
      <c r="HO683" s="26"/>
      <c r="HP683" s="26"/>
      <c r="HQ683" s="26"/>
      <c r="HR683" s="26"/>
      <c r="HS683" s="26"/>
      <c r="HT683" s="26"/>
      <c r="HU683" s="26"/>
      <c r="HV683" s="26"/>
      <c r="HW683" s="26"/>
      <c r="HX683" s="26"/>
      <c r="HY683" s="26"/>
      <c r="HZ683" s="26"/>
      <c r="IA683" s="26"/>
      <c r="IB683" s="26"/>
      <c r="IC683" s="26"/>
      <c r="ID683" s="26"/>
      <c r="IE683" s="26"/>
      <c r="IF683" s="26"/>
      <c r="IG683" s="26"/>
      <c r="IH683" s="26"/>
      <c r="II683" s="26"/>
      <c r="IJ683" s="26"/>
      <c r="IK683" s="26"/>
      <c r="IL683" s="26"/>
      <c r="IM683" s="26"/>
      <c r="IN683" s="26"/>
      <c r="IO683" s="26"/>
      <c r="IP683" s="26"/>
      <c r="IQ683" s="26"/>
      <c r="IR683" s="26"/>
      <c r="IS683" s="26"/>
      <c r="IT683" s="26"/>
      <c r="IU683" s="26"/>
      <c r="IV683" s="26"/>
    </row>
    <row r="684" spans="1:256" ht="12.75" customHeight="1" x14ac:dyDescent="0.25">
      <c r="A684" s="26"/>
      <c r="B684" s="26"/>
      <c r="C684" s="296"/>
      <c r="D684" s="363"/>
      <c r="E684" s="364"/>
      <c r="F684" s="364"/>
      <c r="G684" s="364"/>
      <c r="H684" s="364"/>
      <c r="I684" s="364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6"/>
      <c r="AB684" s="26"/>
      <c r="AC684" s="26"/>
      <c r="AD684" s="26"/>
      <c r="AE684" s="26"/>
      <c r="AF684" s="26"/>
      <c r="AG684" s="26"/>
      <c r="AH684" s="26"/>
      <c r="AI684" s="26"/>
      <c r="AJ684" s="26"/>
      <c r="AK684" s="26"/>
      <c r="AL684" s="26"/>
      <c r="AM684" s="26"/>
      <c r="AN684" s="26"/>
      <c r="AO684" s="26"/>
      <c r="AP684" s="26"/>
      <c r="AQ684" s="26"/>
      <c r="AR684" s="26"/>
      <c r="AS684" s="26"/>
      <c r="AT684" s="26"/>
      <c r="AU684" s="26"/>
      <c r="AV684" s="26"/>
      <c r="AW684" s="26"/>
      <c r="AX684" s="26"/>
      <c r="AY684" s="26"/>
      <c r="AZ684" s="26"/>
      <c r="BA684" s="26"/>
      <c r="BB684" s="26"/>
      <c r="BC684" s="26"/>
      <c r="BD684" s="26"/>
      <c r="BE684" s="26"/>
      <c r="BF684" s="26"/>
      <c r="BG684" s="26"/>
      <c r="BH684" s="26"/>
      <c r="BI684" s="26"/>
      <c r="BJ684" s="26"/>
      <c r="BK684" s="26"/>
      <c r="BL684" s="26"/>
      <c r="BM684" s="26"/>
      <c r="BN684" s="26"/>
      <c r="BO684" s="26"/>
      <c r="BP684" s="26"/>
      <c r="BQ684" s="26"/>
      <c r="BR684" s="26"/>
      <c r="BS684" s="26"/>
      <c r="BT684" s="26"/>
      <c r="BU684" s="26"/>
      <c r="BV684" s="26"/>
      <c r="BW684" s="26"/>
      <c r="BX684" s="26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26"/>
      <c r="CP684" s="26"/>
      <c r="CQ684" s="26"/>
      <c r="CR684" s="26"/>
      <c r="CS684" s="26"/>
      <c r="CT684" s="26"/>
      <c r="CU684" s="26"/>
      <c r="CV684" s="26"/>
      <c r="CW684" s="26"/>
      <c r="CX684" s="26"/>
      <c r="CY684" s="26"/>
      <c r="CZ684" s="26"/>
      <c r="DA684" s="26"/>
      <c r="DB684" s="26"/>
      <c r="DC684" s="26"/>
      <c r="DD684" s="26"/>
      <c r="DE684" s="26"/>
      <c r="DF684" s="26"/>
      <c r="DG684" s="26"/>
      <c r="DH684" s="26"/>
      <c r="DI684" s="26"/>
      <c r="DJ684" s="26"/>
      <c r="DK684" s="26"/>
      <c r="DL684" s="26"/>
      <c r="DM684" s="26"/>
      <c r="DN684" s="26"/>
      <c r="DO684" s="26"/>
      <c r="DP684" s="26"/>
      <c r="DQ684" s="26"/>
      <c r="DR684" s="26"/>
      <c r="DS684" s="26"/>
      <c r="DT684" s="26"/>
      <c r="DU684" s="26"/>
      <c r="DV684" s="26"/>
      <c r="DW684" s="26"/>
      <c r="DX684" s="26"/>
      <c r="DY684" s="26"/>
      <c r="DZ684" s="26"/>
      <c r="EA684" s="26"/>
      <c r="EB684" s="26"/>
      <c r="EC684" s="26"/>
      <c r="ED684" s="26"/>
      <c r="EE684" s="26"/>
      <c r="EF684" s="26"/>
      <c r="EG684" s="26"/>
      <c r="EH684" s="26"/>
      <c r="EI684" s="26"/>
      <c r="EJ684" s="26"/>
      <c r="EK684" s="26"/>
      <c r="EL684" s="26"/>
      <c r="EM684" s="26"/>
      <c r="EN684" s="26"/>
      <c r="EO684" s="26"/>
      <c r="EP684" s="26"/>
      <c r="EQ684" s="26"/>
      <c r="ER684" s="26"/>
      <c r="ES684" s="26"/>
      <c r="ET684" s="26"/>
      <c r="EU684" s="26"/>
      <c r="EV684" s="26"/>
      <c r="EW684" s="26"/>
      <c r="EX684" s="26"/>
      <c r="EY684" s="26"/>
      <c r="EZ684" s="26"/>
      <c r="FA684" s="26"/>
      <c r="FB684" s="26"/>
      <c r="FC684" s="26"/>
      <c r="FD684" s="26"/>
      <c r="FE684" s="26"/>
      <c r="FF684" s="26"/>
      <c r="FG684" s="26"/>
      <c r="FH684" s="26"/>
      <c r="FI684" s="26"/>
      <c r="FJ684" s="26"/>
      <c r="FK684" s="26"/>
      <c r="FL684" s="26"/>
      <c r="FM684" s="26"/>
      <c r="FN684" s="26"/>
      <c r="FO684" s="26"/>
      <c r="FP684" s="26"/>
      <c r="FQ684" s="26"/>
      <c r="FR684" s="26"/>
      <c r="FS684" s="26"/>
      <c r="FT684" s="26"/>
      <c r="FU684" s="26"/>
      <c r="FV684" s="26"/>
      <c r="FW684" s="26"/>
      <c r="FX684" s="26"/>
      <c r="FY684" s="26"/>
      <c r="FZ684" s="26"/>
      <c r="GA684" s="26"/>
      <c r="GB684" s="26"/>
      <c r="GC684" s="26"/>
      <c r="GD684" s="26"/>
      <c r="GE684" s="26"/>
      <c r="GF684" s="26"/>
      <c r="GG684" s="26"/>
      <c r="GH684" s="26"/>
      <c r="GI684" s="26"/>
      <c r="GJ684" s="26"/>
      <c r="GK684" s="26"/>
      <c r="GL684" s="26"/>
      <c r="GM684" s="26"/>
      <c r="GN684" s="26"/>
      <c r="GO684" s="26"/>
      <c r="GP684" s="26"/>
      <c r="GQ684" s="26"/>
      <c r="GR684" s="26"/>
      <c r="GS684" s="26"/>
      <c r="GT684" s="26"/>
      <c r="GU684" s="26"/>
      <c r="GV684" s="26"/>
      <c r="GW684" s="26"/>
      <c r="GX684" s="26"/>
      <c r="GY684" s="26"/>
      <c r="GZ684" s="26"/>
      <c r="HA684" s="26"/>
      <c r="HB684" s="26"/>
      <c r="HC684" s="26"/>
      <c r="HD684" s="26"/>
      <c r="HE684" s="26"/>
      <c r="HF684" s="26"/>
      <c r="HG684" s="26"/>
      <c r="HH684" s="26"/>
      <c r="HI684" s="26"/>
      <c r="HJ684" s="26"/>
      <c r="HK684" s="26"/>
      <c r="HL684" s="26"/>
      <c r="HM684" s="26"/>
      <c r="HN684" s="26"/>
      <c r="HO684" s="26"/>
      <c r="HP684" s="26"/>
      <c r="HQ684" s="26"/>
      <c r="HR684" s="26"/>
      <c r="HS684" s="26"/>
      <c r="HT684" s="26"/>
      <c r="HU684" s="26"/>
      <c r="HV684" s="26"/>
      <c r="HW684" s="26"/>
      <c r="HX684" s="26"/>
      <c r="HY684" s="26"/>
      <c r="HZ684" s="26"/>
      <c r="IA684" s="26"/>
      <c r="IB684" s="26"/>
      <c r="IC684" s="26"/>
      <c r="ID684" s="26"/>
      <c r="IE684" s="26"/>
      <c r="IF684" s="26"/>
      <c r="IG684" s="26"/>
      <c r="IH684" s="26"/>
      <c r="II684" s="26"/>
      <c r="IJ684" s="26"/>
      <c r="IK684" s="26"/>
      <c r="IL684" s="26"/>
      <c r="IM684" s="26"/>
      <c r="IN684" s="26"/>
      <c r="IO684" s="26"/>
      <c r="IP684" s="26"/>
      <c r="IQ684" s="26"/>
      <c r="IR684" s="26"/>
      <c r="IS684" s="26"/>
      <c r="IT684" s="26"/>
      <c r="IU684" s="26"/>
      <c r="IV684" s="26"/>
    </row>
    <row r="685" spans="1:256" ht="12.75" customHeight="1" x14ac:dyDescent="0.25">
      <c r="A685" s="26"/>
      <c r="B685" s="26"/>
      <c r="C685" s="296"/>
      <c r="D685" s="363"/>
      <c r="E685" s="364"/>
      <c r="F685" s="364"/>
      <c r="G685" s="364"/>
      <c r="H685" s="364"/>
      <c r="I685" s="364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6"/>
      <c r="AB685" s="26"/>
      <c r="AC685" s="26"/>
      <c r="AD685" s="26"/>
      <c r="AE685" s="26"/>
      <c r="AF685" s="26"/>
      <c r="AG685" s="26"/>
      <c r="AH685" s="26"/>
      <c r="AI685" s="26"/>
      <c r="AJ685" s="26"/>
      <c r="AK685" s="26"/>
      <c r="AL685" s="26"/>
      <c r="AM685" s="26"/>
      <c r="AN685" s="26"/>
      <c r="AO685" s="26"/>
      <c r="AP685" s="26"/>
      <c r="AQ685" s="26"/>
      <c r="AR685" s="26"/>
      <c r="AS685" s="26"/>
      <c r="AT685" s="26"/>
      <c r="AU685" s="26"/>
      <c r="AV685" s="26"/>
      <c r="AW685" s="26"/>
      <c r="AX685" s="26"/>
      <c r="AY685" s="26"/>
      <c r="AZ685" s="26"/>
      <c r="BA685" s="26"/>
      <c r="BB685" s="26"/>
      <c r="BC685" s="26"/>
      <c r="BD685" s="26"/>
      <c r="BE685" s="26"/>
      <c r="BF685" s="26"/>
      <c r="BG685" s="26"/>
      <c r="BH685" s="26"/>
      <c r="BI685" s="26"/>
      <c r="BJ685" s="26"/>
      <c r="BK685" s="26"/>
      <c r="BL685" s="26"/>
      <c r="BM685" s="26"/>
      <c r="BN685" s="26"/>
      <c r="BO685" s="26"/>
      <c r="BP685" s="26"/>
      <c r="BQ685" s="26"/>
      <c r="BR685" s="26"/>
      <c r="BS685" s="26"/>
      <c r="BT685" s="26"/>
      <c r="BU685" s="26"/>
      <c r="BV685" s="26"/>
      <c r="BW685" s="26"/>
      <c r="BX685" s="26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26"/>
      <c r="CP685" s="26"/>
      <c r="CQ685" s="26"/>
      <c r="CR685" s="26"/>
      <c r="CS685" s="26"/>
      <c r="CT685" s="26"/>
      <c r="CU685" s="26"/>
      <c r="CV685" s="26"/>
      <c r="CW685" s="26"/>
      <c r="CX685" s="26"/>
      <c r="CY685" s="26"/>
      <c r="CZ685" s="26"/>
      <c r="DA685" s="26"/>
      <c r="DB685" s="26"/>
      <c r="DC685" s="26"/>
      <c r="DD685" s="26"/>
      <c r="DE685" s="26"/>
      <c r="DF685" s="26"/>
      <c r="DG685" s="26"/>
      <c r="DH685" s="26"/>
      <c r="DI685" s="26"/>
      <c r="DJ685" s="26"/>
      <c r="DK685" s="26"/>
      <c r="DL685" s="26"/>
      <c r="DM685" s="26"/>
      <c r="DN685" s="26"/>
      <c r="DO685" s="26"/>
      <c r="DP685" s="26"/>
      <c r="DQ685" s="26"/>
      <c r="DR685" s="26"/>
      <c r="DS685" s="26"/>
      <c r="DT685" s="26"/>
      <c r="DU685" s="26"/>
      <c r="DV685" s="26"/>
      <c r="DW685" s="26"/>
      <c r="DX685" s="26"/>
      <c r="DY685" s="26"/>
      <c r="DZ685" s="26"/>
      <c r="EA685" s="26"/>
      <c r="EB685" s="26"/>
      <c r="EC685" s="26"/>
      <c r="ED685" s="26"/>
      <c r="EE685" s="26"/>
      <c r="EF685" s="26"/>
      <c r="EG685" s="26"/>
      <c r="EH685" s="26"/>
      <c r="EI685" s="26"/>
      <c r="EJ685" s="26"/>
      <c r="EK685" s="26"/>
      <c r="EL685" s="26"/>
      <c r="EM685" s="26"/>
      <c r="EN685" s="26"/>
      <c r="EO685" s="26"/>
      <c r="EP685" s="26"/>
      <c r="EQ685" s="26"/>
      <c r="ER685" s="26"/>
      <c r="ES685" s="26"/>
      <c r="ET685" s="26"/>
      <c r="EU685" s="26"/>
      <c r="EV685" s="26"/>
      <c r="EW685" s="26"/>
      <c r="EX685" s="26"/>
      <c r="EY685" s="26"/>
      <c r="EZ685" s="26"/>
      <c r="FA685" s="26"/>
      <c r="FB685" s="26"/>
      <c r="FC685" s="26"/>
      <c r="FD685" s="26"/>
      <c r="FE685" s="26"/>
      <c r="FF685" s="26"/>
      <c r="FG685" s="26"/>
      <c r="FH685" s="26"/>
      <c r="FI685" s="26"/>
      <c r="FJ685" s="26"/>
      <c r="FK685" s="26"/>
      <c r="FL685" s="26"/>
      <c r="FM685" s="26"/>
      <c r="FN685" s="26"/>
      <c r="FO685" s="26"/>
      <c r="FP685" s="26"/>
      <c r="FQ685" s="26"/>
      <c r="FR685" s="26"/>
      <c r="FS685" s="26"/>
      <c r="FT685" s="26"/>
      <c r="FU685" s="26"/>
      <c r="FV685" s="26"/>
      <c r="FW685" s="26"/>
      <c r="FX685" s="26"/>
      <c r="FY685" s="26"/>
      <c r="FZ685" s="26"/>
      <c r="GA685" s="26"/>
      <c r="GB685" s="26"/>
      <c r="GC685" s="26"/>
      <c r="GD685" s="26"/>
      <c r="GE685" s="26"/>
      <c r="GF685" s="26"/>
      <c r="GG685" s="26"/>
      <c r="GH685" s="26"/>
      <c r="GI685" s="26"/>
      <c r="GJ685" s="26"/>
      <c r="GK685" s="26"/>
      <c r="GL685" s="26"/>
      <c r="GM685" s="26"/>
      <c r="GN685" s="26"/>
      <c r="GO685" s="26"/>
      <c r="GP685" s="26"/>
      <c r="GQ685" s="26"/>
      <c r="GR685" s="26"/>
      <c r="GS685" s="26"/>
      <c r="GT685" s="26"/>
      <c r="GU685" s="26"/>
      <c r="GV685" s="26"/>
      <c r="GW685" s="26"/>
      <c r="GX685" s="26"/>
      <c r="GY685" s="26"/>
      <c r="GZ685" s="26"/>
      <c r="HA685" s="26"/>
      <c r="HB685" s="26"/>
      <c r="HC685" s="26"/>
      <c r="HD685" s="26"/>
      <c r="HE685" s="26"/>
      <c r="HF685" s="26"/>
      <c r="HG685" s="26"/>
      <c r="HH685" s="26"/>
      <c r="HI685" s="26"/>
      <c r="HJ685" s="26"/>
      <c r="HK685" s="26"/>
      <c r="HL685" s="26"/>
      <c r="HM685" s="26"/>
      <c r="HN685" s="26"/>
      <c r="HO685" s="26"/>
      <c r="HP685" s="26"/>
      <c r="HQ685" s="26"/>
      <c r="HR685" s="26"/>
      <c r="HS685" s="26"/>
      <c r="HT685" s="26"/>
      <c r="HU685" s="26"/>
      <c r="HV685" s="26"/>
      <c r="HW685" s="26"/>
      <c r="HX685" s="26"/>
      <c r="HY685" s="26"/>
      <c r="HZ685" s="26"/>
      <c r="IA685" s="26"/>
      <c r="IB685" s="26"/>
      <c r="IC685" s="26"/>
      <c r="ID685" s="26"/>
      <c r="IE685" s="26"/>
      <c r="IF685" s="26"/>
      <c r="IG685" s="26"/>
      <c r="IH685" s="26"/>
      <c r="II685" s="26"/>
      <c r="IJ685" s="26"/>
      <c r="IK685" s="26"/>
      <c r="IL685" s="26"/>
      <c r="IM685" s="26"/>
      <c r="IN685" s="26"/>
      <c r="IO685" s="26"/>
      <c r="IP685" s="26"/>
      <c r="IQ685" s="26"/>
      <c r="IR685" s="26"/>
      <c r="IS685" s="26"/>
      <c r="IT685" s="26"/>
      <c r="IU685" s="26"/>
      <c r="IV685" s="26"/>
    </row>
    <row r="686" spans="1:256" ht="12.75" customHeight="1" x14ac:dyDescent="0.25">
      <c r="A686" s="26"/>
      <c r="B686" s="26"/>
      <c r="C686" s="296"/>
      <c r="D686" s="363"/>
      <c r="E686" s="364"/>
      <c r="F686" s="364"/>
      <c r="G686" s="364"/>
      <c r="H686" s="364"/>
      <c r="I686" s="364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6"/>
      <c r="AB686" s="26"/>
      <c r="AC686" s="26"/>
      <c r="AD686" s="26"/>
      <c r="AE686" s="26"/>
      <c r="AF686" s="26"/>
      <c r="AG686" s="26"/>
      <c r="AH686" s="26"/>
      <c r="AI686" s="26"/>
      <c r="AJ686" s="26"/>
      <c r="AK686" s="26"/>
      <c r="AL686" s="26"/>
      <c r="AM686" s="26"/>
      <c r="AN686" s="26"/>
      <c r="AO686" s="26"/>
      <c r="AP686" s="26"/>
      <c r="AQ686" s="26"/>
      <c r="AR686" s="26"/>
      <c r="AS686" s="26"/>
      <c r="AT686" s="26"/>
      <c r="AU686" s="26"/>
      <c r="AV686" s="26"/>
      <c r="AW686" s="26"/>
      <c r="AX686" s="26"/>
      <c r="AY686" s="26"/>
      <c r="AZ686" s="26"/>
      <c r="BA686" s="26"/>
      <c r="BB686" s="26"/>
      <c r="BC686" s="26"/>
      <c r="BD686" s="26"/>
      <c r="BE686" s="26"/>
      <c r="BF686" s="26"/>
      <c r="BG686" s="26"/>
      <c r="BH686" s="26"/>
      <c r="BI686" s="26"/>
      <c r="BJ686" s="26"/>
      <c r="BK686" s="26"/>
      <c r="BL686" s="26"/>
      <c r="BM686" s="26"/>
      <c r="BN686" s="26"/>
      <c r="BO686" s="26"/>
      <c r="BP686" s="26"/>
      <c r="BQ686" s="26"/>
      <c r="BR686" s="26"/>
      <c r="BS686" s="26"/>
      <c r="BT686" s="26"/>
      <c r="BU686" s="26"/>
      <c r="BV686" s="26"/>
      <c r="BW686" s="26"/>
      <c r="BX686" s="26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26"/>
      <c r="CP686" s="26"/>
      <c r="CQ686" s="26"/>
      <c r="CR686" s="26"/>
      <c r="CS686" s="26"/>
      <c r="CT686" s="26"/>
      <c r="CU686" s="26"/>
      <c r="CV686" s="26"/>
      <c r="CW686" s="26"/>
      <c r="CX686" s="26"/>
      <c r="CY686" s="26"/>
      <c r="CZ686" s="26"/>
      <c r="DA686" s="26"/>
      <c r="DB686" s="26"/>
      <c r="DC686" s="26"/>
      <c r="DD686" s="26"/>
      <c r="DE686" s="26"/>
      <c r="DF686" s="26"/>
      <c r="DG686" s="26"/>
      <c r="DH686" s="26"/>
      <c r="DI686" s="26"/>
      <c r="DJ686" s="26"/>
      <c r="DK686" s="26"/>
      <c r="DL686" s="26"/>
      <c r="DM686" s="26"/>
      <c r="DN686" s="26"/>
      <c r="DO686" s="26"/>
      <c r="DP686" s="26"/>
      <c r="DQ686" s="26"/>
      <c r="DR686" s="26"/>
      <c r="DS686" s="26"/>
      <c r="DT686" s="26"/>
      <c r="DU686" s="26"/>
      <c r="DV686" s="26"/>
      <c r="DW686" s="26"/>
      <c r="DX686" s="26"/>
      <c r="DY686" s="26"/>
      <c r="DZ686" s="26"/>
      <c r="EA686" s="26"/>
      <c r="EB686" s="26"/>
      <c r="EC686" s="26"/>
      <c r="ED686" s="26"/>
      <c r="EE686" s="26"/>
      <c r="EF686" s="26"/>
      <c r="EG686" s="26"/>
      <c r="EH686" s="26"/>
      <c r="EI686" s="26"/>
      <c r="EJ686" s="26"/>
      <c r="EK686" s="26"/>
      <c r="EL686" s="26"/>
      <c r="EM686" s="26"/>
      <c r="EN686" s="26"/>
      <c r="EO686" s="26"/>
      <c r="EP686" s="26"/>
      <c r="EQ686" s="26"/>
      <c r="ER686" s="26"/>
      <c r="ES686" s="26"/>
      <c r="ET686" s="26"/>
      <c r="EU686" s="26"/>
      <c r="EV686" s="26"/>
      <c r="EW686" s="26"/>
      <c r="EX686" s="26"/>
      <c r="EY686" s="26"/>
      <c r="EZ686" s="26"/>
      <c r="FA686" s="26"/>
      <c r="FB686" s="26"/>
      <c r="FC686" s="26"/>
      <c r="FD686" s="26"/>
      <c r="FE686" s="26"/>
      <c r="FF686" s="26"/>
      <c r="FG686" s="26"/>
      <c r="FH686" s="26"/>
      <c r="FI686" s="26"/>
      <c r="FJ686" s="26"/>
      <c r="FK686" s="26"/>
      <c r="FL686" s="26"/>
      <c r="FM686" s="26"/>
      <c r="FN686" s="26"/>
      <c r="FO686" s="26"/>
      <c r="FP686" s="26"/>
      <c r="FQ686" s="26"/>
      <c r="FR686" s="26"/>
      <c r="FS686" s="26"/>
      <c r="FT686" s="26"/>
      <c r="FU686" s="26"/>
      <c r="FV686" s="26"/>
      <c r="FW686" s="26"/>
      <c r="FX686" s="26"/>
      <c r="FY686" s="26"/>
      <c r="FZ686" s="26"/>
      <c r="GA686" s="26"/>
      <c r="GB686" s="26"/>
      <c r="GC686" s="26"/>
      <c r="GD686" s="26"/>
      <c r="GE686" s="26"/>
      <c r="GF686" s="26"/>
      <c r="GG686" s="26"/>
      <c r="GH686" s="26"/>
      <c r="GI686" s="26"/>
      <c r="GJ686" s="26"/>
      <c r="GK686" s="26"/>
      <c r="GL686" s="26"/>
      <c r="GM686" s="26"/>
      <c r="GN686" s="26"/>
      <c r="GO686" s="26"/>
      <c r="GP686" s="26"/>
      <c r="GQ686" s="26"/>
      <c r="GR686" s="26"/>
      <c r="GS686" s="26"/>
      <c r="GT686" s="26"/>
      <c r="GU686" s="26"/>
      <c r="GV686" s="26"/>
      <c r="GW686" s="26"/>
      <c r="GX686" s="26"/>
      <c r="GY686" s="26"/>
      <c r="GZ686" s="26"/>
      <c r="HA686" s="26"/>
      <c r="HB686" s="26"/>
      <c r="HC686" s="26"/>
      <c r="HD686" s="26"/>
      <c r="HE686" s="26"/>
      <c r="HF686" s="26"/>
      <c r="HG686" s="26"/>
      <c r="HH686" s="26"/>
      <c r="HI686" s="26"/>
      <c r="HJ686" s="26"/>
      <c r="HK686" s="26"/>
      <c r="HL686" s="26"/>
      <c r="HM686" s="26"/>
      <c r="HN686" s="26"/>
      <c r="HO686" s="26"/>
      <c r="HP686" s="26"/>
      <c r="HQ686" s="26"/>
      <c r="HR686" s="26"/>
      <c r="HS686" s="26"/>
      <c r="HT686" s="26"/>
      <c r="HU686" s="26"/>
      <c r="HV686" s="26"/>
      <c r="HW686" s="26"/>
      <c r="HX686" s="26"/>
      <c r="HY686" s="26"/>
      <c r="HZ686" s="26"/>
      <c r="IA686" s="26"/>
      <c r="IB686" s="26"/>
      <c r="IC686" s="26"/>
      <c r="ID686" s="26"/>
      <c r="IE686" s="26"/>
      <c r="IF686" s="26"/>
      <c r="IG686" s="26"/>
      <c r="IH686" s="26"/>
      <c r="II686" s="26"/>
      <c r="IJ686" s="26"/>
      <c r="IK686" s="26"/>
      <c r="IL686" s="26"/>
      <c r="IM686" s="26"/>
      <c r="IN686" s="26"/>
      <c r="IO686" s="26"/>
      <c r="IP686" s="26"/>
      <c r="IQ686" s="26"/>
      <c r="IR686" s="26"/>
      <c r="IS686" s="26"/>
      <c r="IT686" s="26"/>
      <c r="IU686" s="26"/>
      <c r="IV686" s="26"/>
    </row>
    <row r="687" spans="1:256" ht="12.75" customHeight="1" x14ac:dyDescent="0.25">
      <c r="A687" s="26"/>
      <c r="B687" s="26"/>
      <c r="C687" s="296"/>
      <c r="D687" s="363"/>
      <c r="E687" s="364"/>
      <c r="F687" s="364"/>
      <c r="G687" s="364"/>
      <c r="H687" s="364"/>
      <c r="I687" s="364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6"/>
      <c r="AB687" s="26"/>
      <c r="AC687" s="26"/>
      <c r="AD687" s="26"/>
      <c r="AE687" s="26"/>
      <c r="AF687" s="26"/>
      <c r="AG687" s="26"/>
      <c r="AH687" s="26"/>
      <c r="AI687" s="26"/>
      <c r="AJ687" s="26"/>
      <c r="AK687" s="26"/>
      <c r="AL687" s="26"/>
      <c r="AM687" s="26"/>
      <c r="AN687" s="26"/>
      <c r="AO687" s="26"/>
      <c r="AP687" s="26"/>
      <c r="AQ687" s="26"/>
      <c r="AR687" s="26"/>
      <c r="AS687" s="26"/>
      <c r="AT687" s="26"/>
      <c r="AU687" s="26"/>
      <c r="AV687" s="26"/>
      <c r="AW687" s="26"/>
      <c r="AX687" s="26"/>
      <c r="AY687" s="26"/>
      <c r="AZ687" s="26"/>
      <c r="BA687" s="26"/>
      <c r="BB687" s="26"/>
      <c r="BC687" s="26"/>
      <c r="BD687" s="26"/>
      <c r="BE687" s="26"/>
      <c r="BF687" s="26"/>
      <c r="BG687" s="26"/>
      <c r="BH687" s="26"/>
      <c r="BI687" s="26"/>
      <c r="BJ687" s="26"/>
      <c r="BK687" s="26"/>
      <c r="BL687" s="26"/>
      <c r="BM687" s="26"/>
      <c r="BN687" s="26"/>
      <c r="BO687" s="26"/>
      <c r="BP687" s="26"/>
      <c r="BQ687" s="26"/>
      <c r="BR687" s="26"/>
      <c r="BS687" s="26"/>
      <c r="BT687" s="26"/>
      <c r="BU687" s="26"/>
      <c r="BV687" s="26"/>
      <c r="BW687" s="26"/>
      <c r="BX687" s="26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26"/>
      <c r="CP687" s="26"/>
      <c r="CQ687" s="26"/>
      <c r="CR687" s="26"/>
      <c r="CS687" s="26"/>
      <c r="CT687" s="26"/>
      <c r="CU687" s="26"/>
      <c r="CV687" s="26"/>
      <c r="CW687" s="26"/>
      <c r="CX687" s="26"/>
      <c r="CY687" s="26"/>
      <c r="CZ687" s="26"/>
      <c r="DA687" s="26"/>
      <c r="DB687" s="26"/>
      <c r="DC687" s="26"/>
      <c r="DD687" s="26"/>
      <c r="DE687" s="26"/>
      <c r="DF687" s="26"/>
      <c r="DG687" s="26"/>
      <c r="DH687" s="26"/>
      <c r="DI687" s="26"/>
      <c r="DJ687" s="26"/>
      <c r="DK687" s="26"/>
      <c r="DL687" s="26"/>
      <c r="DM687" s="26"/>
      <c r="DN687" s="26"/>
      <c r="DO687" s="26"/>
      <c r="DP687" s="26"/>
      <c r="DQ687" s="26"/>
      <c r="DR687" s="26"/>
      <c r="DS687" s="26"/>
      <c r="DT687" s="26"/>
      <c r="DU687" s="26"/>
      <c r="DV687" s="26"/>
      <c r="DW687" s="26"/>
      <c r="DX687" s="26"/>
      <c r="DY687" s="26"/>
      <c r="DZ687" s="26"/>
      <c r="EA687" s="26"/>
      <c r="EB687" s="26"/>
      <c r="EC687" s="26"/>
      <c r="ED687" s="26"/>
      <c r="EE687" s="26"/>
      <c r="EF687" s="26"/>
      <c r="EG687" s="26"/>
      <c r="EH687" s="26"/>
      <c r="EI687" s="26"/>
      <c r="EJ687" s="26"/>
      <c r="EK687" s="26"/>
      <c r="EL687" s="26"/>
      <c r="EM687" s="26"/>
      <c r="EN687" s="26"/>
      <c r="EO687" s="26"/>
      <c r="EP687" s="26"/>
      <c r="EQ687" s="26"/>
      <c r="ER687" s="26"/>
      <c r="ES687" s="26"/>
      <c r="ET687" s="26"/>
      <c r="EU687" s="26"/>
      <c r="EV687" s="26"/>
      <c r="EW687" s="26"/>
      <c r="EX687" s="26"/>
      <c r="EY687" s="26"/>
      <c r="EZ687" s="26"/>
      <c r="FA687" s="26"/>
      <c r="FB687" s="26"/>
      <c r="FC687" s="26"/>
      <c r="FD687" s="26"/>
      <c r="FE687" s="26"/>
      <c r="FF687" s="26"/>
      <c r="FG687" s="26"/>
      <c r="FH687" s="26"/>
      <c r="FI687" s="26"/>
      <c r="FJ687" s="26"/>
      <c r="FK687" s="26"/>
      <c r="FL687" s="26"/>
      <c r="FM687" s="26"/>
      <c r="FN687" s="26"/>
      <c r="FO687" s="26"/>
      <c r="FP687" s="26"/>
      <c r="FQ687" s="26"/>
      <c r="FR687" s="26"/>
      <c r="FS687" s="26"/>
      <c r="FT687" s="26"/>
      <c r="FU687" s="26"/>
      <c r="FV687" s="26"/>
      <c r="FW687" s="26"/>
      <c r="FX687" s="26"/>
      <c r="FY687" s="26"/>
      <c r="FZ687" s="26"/>
      <c r="GA687" s="26"/>
      <c r="GB687" s="26"/>
      <c r="GC687" s="26"/>
      <c r="GD687" s="26"/>
      <c r="GE687" s="26"/>
      <c r="GF687" s="26"/>
      <c r="GG687" s="26"/>
      <c r="GH687" s="26"/>
      <c r="GI687" s="26"/>
      <c r="GJ687" s="26"/>
      <c r="GK687" s="26"/>
      <c r="GL687" s="26"/>
      <c r="GM687" s="26"/>
      <c r="GN687" s="26"/>
      <c r="GO687" s="26"/>
      <c r="GP687" s="26"/>
      <c r="GQ687" s="26"/>
      <c r="GR687" s="26"/>
      <c r="GS687" s="26"/>
      <c r="GT687" s="26"/>
      <c r="GU687" s="26"/>
      <c r="GV687" s="26"/>
      <c r="GW687" s="26"/>
      <c r="GX687" s="26"/>
      <c r="GY687" s="26"/>
      <c r="GZ687" s="26"/>
      <c r="HA687" s="26"/>
      <c r="HB687" s="26"/>
      <c r="HC687" s="26"/>
      <c r="HD687" s="26"/>
      <c r="HE687" s="26"/>
      <c r="HF687" s="26"/>
      <c r="HG687" s="26"/>
      <c r="HH687" s="26"/>
      <c r="HI687" s="26"/>
      <c r="HJ687" s="26"/>
      <c r="HK687" s="26"/>
      <c r="HL687" s="26"/>
      <c r="HM687" s="26"/>
      <c r="HN687" s="26"/>
      <c r="HO687" s="26"/>
      <c r="HP687" s="26"/>
      <c r="HQ687" s="26"/>
      <c r="HR687" s="26"/>
      <c r="HS687" s="26"/>
      <c r="HT687" s="26"/>
      <c r="HU687" s="26"/>
      <c r="HV687" s="26"/>
      <c r="HW687" s="26"/>
      <c r="HX687" s="26"/>
      <c r="HY687" s="26"/>
      <c r="HZ687" s="26"/>
      <c r="IA687" s="26"/>
      <c r="IB687" s="26"/>
      <c r="IC687" s="26"/>
      <c r="ID687" s="26"/>
      <c r="IE687" s="26"/>
      <c r="IF687" s="26"/>
      <c r="IG687" s="26"/>
      <c r="IH687" s="26"/>
      <c r="II687" s="26"/>
      <c r="IJ687" s="26"/>
      <c r="IK687" s="26"/>
      <c r="IL687" s="26"/>
      <c r="IM687" s="26"/>
      <c r="IN687" s="26"/>
      <c r="IO687" s="26"/>
      <c r="IP687" s="26"/>
      <c r="IQ687" s="26"/>
      <c r="IR687" s="26"/>
      <c r="IS687" s="26"/>
      <c r="IT687" s="26"/>
      <c r="IU687" s="26"/>
      <c r="IV687" s="26"/>
    </row>
    <row r="688" spans="1:256" ht="12.75" customHeight="1" x14ac:dyDescent="0.25">
      <c r="A688" s="26"/>
      <c r="B688" s="26"/>
      <c r="C688" s="296"/>
      <c r="D688" s="363"/>
      <c r="E688" s="364"/>
      <c r="F688" s="364"/>
      <c r="G688" s="364"/>
      <c r="H688" s="364"/>
      <c r="I688" s="364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6"/>
      <c r="AB688" s="26"/>
      <c r="AC688" s="26"/>
      <c r="AD688" s="26"/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6"/>
      <c r="AP688" s="26"/>
      <c r="AQ688" s="26"/>
      <c r="AR688" s="26"/>
      <c r="AS688" s="26"/>
      <c r="AT688" s="26"/>
      <c r="AU688" s="26"/>
      <c r="AV688" s="26"/>
      <c r="AW688" s="26"/>
      <c r="AX688" s="26"/>
      <c r="AY688" s="26"/>
      <c r="AZ688" s="26"/>
      <c r="BA688" s="26"/>
      <c r="BB688" s="26"/>
      <c r="BC688" s="26"/>
      <c r="BD688" s="26"/>
      <c r="BE688" s="26"/>
      <c r="BF688" s="26"/>
      <c r="BG688" s="26"/>
      <c r="BH688" s="26"/>
      <c r="BI688" s="26"/>
      <c r="BJ688" s="26"/>
      <c r="BK688" s="26"/>
      <c r="BL688" s="26"/>
      <c r="BM688" s="26"/>
      <c r="BN688" s="26"/>
      <c r="BO688" s="26"/>
      <c r="BP688" s="26"/>
      <c r="BQ688" s="26"/>
      <c r="BR688" s="26"/>
      <c r="BS688" s="26"/>
      <c r="BT688" s="26"/>
      <c r="BU688" s="26"/>
      <c r="BV688" s="26"/>
      <c r="BW688" s="26"/>
      <c r="BX688" s="26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26"/>
      <c r="CP688" s="26"/>
      <c r="CQ688" s="26"/>
      <c r="CR688" s="26"/>
      <c r="CS688" s="26"/>
      <c r="CT688" s="26"/>
      <c r="CU688" s="26"/>
      <c r="CV688" s="26"/>
      <c r="CW688" s="26"/>
      <c r="CX688" s="26"/>
      <c r="CY688" s="26"/>
      <c r="CZ688" s="26"/>
      <c r="DA688" s="26"/>
      <c r="DB688" s="26"/>
      <c r="DC688" s="26"/>
      <c r="DD688" s="26"/>
      <c r="DE688" s="26"/>
      <c r="DF688" s="26"/>
      <c r="DG688" s="26"/>
      <c r="DH688" s="26"/>
      <c r="DI688" s="26"/>
      <c r="DJ688" s="26"/>
      <c r="DK688" s="26"/>
      <c r="DL688" s="26"/>
      <c r="DM688" s="26"/>
      <c r="DN688" s="26"/>
      <c r="DO688" s="26"/>
      <c r="DP688" s="26"/>
      <c r="DQ688" s="26"/>
      <c r="DR688" s="26"/>
      <c r="DS688" s="26"/>
      <c r="DT688" s="26"/>
      <c r="DU688" s="26"/>
      <c r="DV688" s="26"/>
      <c r="DW688" s="26"/>
      <c r="DX688" s="26"/>
      <c r="DY688" s="26"/>
      <c r="DZ688" s="26"/>
      <c r="EA688" s="26"/>
      <c r="EB688" s="26"/>
      <c r="EC688" s="26"/>
      <c r="ED688" s="26"/>
      <c r="EE688" s="26"/>
      <c r="EF688" s="26"/>
      <c r="EG688" s="26"/>
      <c r="EH688" s="26"/>
      <c r="EI688" s="26"/>
      <c r="EJ688" s="26"/>
      <c r="EK688" s="26"/>
      <c r="EL688" s="26"/>
      <c r="EM688" s="26"/>
      <c r="EN688" s="26"/>
      <c r="EO688" s="26"/>
      <c r="EP688" s="26"/>
      <c r="EQ688" s="26"/>
      <c r="ER688" s="26"/>
      <c r="ES688" s="26"/>
      <c r="ET688" s="26"/>
      <c r="EU688" s="26"/>
      <c r="EV688" s="26"/>
      <c r="EW688" s="26"/>
      <c r="EX688" s="26"/>
      <c r="EY688" s="26"/>
      <c r="EZ688" s="26"/>
      <c r="FA688" s="26"/>
      <c r="FB688" s="26"/>
      <c r="FC688" s="26"/>
      <c r="FD688" s="26"/>
      <c r="FE688" s="26"/>
      <c r="FF688" s="26"/>
      <c r="FG688" s="26"/>
      <c r="FH688" s="26"/>
      <c r="FI688" s="26"/>
      <c r="FJ688" s="26"/>
      <c r="FK688" s="26"/>
      <c r="FL688" s="26"/>
      <c r="FM688" s="26"/>
      <c r="FN688" s="26"/>
      <c r="FO688" s="26"/>
      <c r="FP688" s="26"/>
      <c r="FQ688" s="26"/>
      <c r="FR688" s="26"/>
      <c r="FS688" s="26"/>
      <c r="FT688" s="26"/>
      <c r="FU688" s="26"/>
      <c r="FV688" s="26"/>
      <c r="FW688" s="26"/>
      <c r="FX688" s="26"/>
      <c r="FY688" s="26"/>
      <c r="FZ688" s="26"/>
      <c r="GA688" s="26"/>
      <c r="GB688" s="26"/>
      <c r="GC688" s="26"/>
      <c r="GD688" s="26"/>
      <c r="GE688" s="26"/>
      <c r="GF688" s="26"/>
      <c r="GG688" s="26"/>
      <c r="GH688" s="26"/>
      <c r="GI688" s="26"/>
      <c r="GJ688" s="26"/>
      <c r="GK688" s="26"/>
      <c r="GL688" s="26"/>
      <c r="GM688" s="26"/>
      <c r="GN688" s="26"/>
      <c r="GO688" s="26"/>
      <c r="GP688" s="26"/>
      <c r="GQ688" s="26"/>
      <c r="GR688" s="26"/>
      <c r="GS688" s="26"/>
      <c r="GT688" s="26"/>
      <c r="GU688" s="26"/>
      <c r="GV688" s="26"/>
      <c r="GW688" s="26"/>
      <c r="GX688" s="26"/>
      <c r="GY688" s="26"/>
      <c r="GZ688" s="26"/>
      <c r="HA688" s="26"/>
      <c r="HB688" s="26"/>
      <c r="HC688" s="26"/>
      <c r="HD688" s="26"/>
      <c r="HE688" s="26"/>
      <c r="HF688" s="26"/>
      <c r="HG688" s="26"/>
      <c r="HH688" s="26"/>
      <c r="HI688" s="26"/>
      <c r="HJ688" s="26"/>
      <c r="HK688" s="26"/>
      <c r="HL688" s="26"/>
      <c r="HM688" s="26"/>
      <c r="HN688" s="26"/>
      <c r="HO688" s="26"/>
      <c r="HP688" s="26"/>
      <c r="HQ688" s="26"/>
      <c r="HR688" s="26"/>
      <c r="HS688" s="26"/>
      <c r="HT688" s="26"/>
      <c r="HU688" s="26"/>
      <c r="HV688" s="26"/>
      <c r="HW688" s="26"/>
      <c r="HX688" s="26"/>
      <c r="HY688" s="26"/>
      <c r="HZ688" s="26"/>
      <c r="IA688" s="26"/>
      <c r="IB688" s="26"/>
      <c r="IC688" s="26"/>
      <c r="ID688" s="26"/>
      <c r="IE688" s="26"/>
      <c r="IF688" s="26"/>
      <c r="IG688" s="26"/>
      <c r="IH688" s="26"/>
      <c r="II688" s="26"/>
      <c r="IJ688" s="26"/>
      <c r="IK688" s="26"/>
      <c r="IL688" s="26"/>
      <c r="IM688" s="26"/>
      <c r="IN688" s="26"/>
      <c r="IO688" s="26"/>
      <c r="IP688" s="26"/>
      <c r="IQ688" s="26"/>
      <c r="IR688" s="26"/>
      <c r="IS688" s="26"/>
      <c r="IT688" s="26"/>
      <c r="IU688" s="26"/>
      <c r="IV688" s="26"/>
    </row>
    <row r="689" spans="1:256" ht="12.75" customHeight="1" x14ac:dyDescent="0.25">
      <c r="A689" s="26"/>
      <c r="B689" s="26"/>
      <c r="C689" s="296"/>
      <c r="D689" s="363"/>
      <c r="E689" s="364"/>
      <c r="F689" s="364"/>
      <c r="G689" s="364"/>
      <c r="H689" s="364"/>
      <c r="I689" s="364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6"/>
      <c r="AB689" s="26"/>
      <c r="AC689" s="26"/>
      <c r="AD689" s="26"/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6"/>
      <c r="AP689" s="26"/>
      <c r="AQ689" s="26"/>
      <c r="AR689" s="26"/>
      <c r="AS689" s="26"/>
      <c r="AT689" s="26"/>
      <c r="AU689" s="26"/>
      <c r="AV689" s="26"/>
      <c r="AW689" s="26"/>
      <c r="AX689" s="26"/>
      <c r="AY689" s="26"/>
      <c r="AZ689" s="26"/>
      <c r="BA689" s="26"/>
      <c r="BB689" s="26"/>
      <c r="BC689" s="26"/>
      <c r="BD689" s="26"/>
      <c r="BE689" s="26"/>
      <c r="BF689" s="26"/>
      <c r="BG689" s="26"/>
      <c r="BH689" s="26"/>
      <c r="BI689" s="26"/>
      <c r="BJ689" s="26"/>
      <c r="BK689" s="26"/>
      <c r="BL689" s="26"/>
      <c r="BM689" s="26"/>
      <c r="BN689" s="26"/>
      <c r="BO689" s="26"/>
      <c r="BP689" s="26"/>
      <c r="BQ689" s="26"/>
      <c r="BR689" s="26"/>
      <c r="BS689" s="26"/>
      <c r="BT689" s="26"/>
      <c r="BU689" s="26"/>
      <c r="BV689" s="26"/>
      <c r="BW689" s="26"/>
      <c r="BX689" s="26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26"/>
      <c r="CP689" s="26"/>
      <c r="CQ689" s="26"/>
      <c r="CR689" s="26"/>
      <c r="CS689" s="26"/>
      <c r="CT689" s="26"/>
      <c r="CU689" s="26"/>
      <c r="CV689" s="26"/>
      <c r="CW689" s="26"/>
      <c r="CX689" s="26"/>
      <c r="CY689" s="26"/>
      <c r="CZ689" s="26"/>
      <c r="DA689" s="26"/>
      <c r="DB689" s="26"/>
      <c r="DC689" s="26"/>
      <c r="DD689" s="26"/>
      <c r="DE689" s="26"/>
      <c r="DF689" s="26"/>
      <c r="DG689" s="26"/>
      <c r="DH689" s="26"/>
      <c r="DI689" s="26"/>
      <c r="DJ689" s="26"/>
      <c r="DK689" s="26"/>
      <c r="DL689" s="26"/>
      <c r="DM689" s="26"/>
      <c r="DN689" s="26"/>
      <c r="DO689" s="26"/>
      <c r="DP689" s="26"/>
      <c r="DQ689" s="26"/>
      <c r="DR689" s="26"/>
      <c r="DS689" s="26"/>
      <c r="DT689" s="26"/>
      <c r="DU689" s="26"/>
      <c r="DV689" s="26"/>
      <c r="DW689" s="26"/>
      <c r="DX689" s="26"/>
      <c r="DY689" s="26"/>
      <c r="DZ689" s="26"/>
      <c r="EA689" s="26"/>
      <c r="EB689" s="26"/>
      <c r="EC689" s="26"/>
      <c r="ED689" s="26"/>
      <c r="EE689" s="26"/>
      <c r="EF689" s="26"/>
      <c r="EG689" s="26"/>
      <c r="EH689" s="26"/>
      <c r="EI689" s="26"/>
      <c r="EJ689" s="26"/>
      <c r="EK689" s="26"/>
      <c r="EL689" s="26"/>
      <c r="EM689" s="26"/>
      <c r="EN689" s="26"/>
      <c r="EO689" s="26"/>
      <c r="EP689" s="26"/>
      <c r="EQ689" s="26"/>
      <c r="ER689" s="26"/>
      <c r="ES689" s="26"/>
      <c r="ET689" s="26"/>
      <c r="EU689" s="26"/>
      <c r="EV689" s="26"/>
      <c r="EW689" s="26"/>
      <c r="EX689" s="26"/>
      <c r="EY689" s="26"/>
      <c r="EZ689" s="26"/>
      <c r="FA689" s="26"/>
      <c r="FB689" s="26"/>
      <c r="FC689" s="26"/>
      <c r="FD689" s="26"/>
      <c r="FE689" s="26"/>
      <c r="FF689" s="26"/>
      <c r="FG689" s="26"/>
      <c r="FH689" s="26"/>
      <c r="FI689" s="26"/>
      <c r="FJ689" s="26"/>
      <c r="FK689" s="26"/>
      <c r="FL689" s="26"/>
      <c r="FM689" s="26"/>
      <c r="FN689" s="26"/>
      <c r="FO689" s="26"/>
      <c r="FP689" s="26"/>
      <c r="FQ689" s="26"/>
      <c r="FR689" s="26"/>
      <c r="FS689" s="26"/>
      <c r="FT689" s="26"/>
      <c r="FU689" s="26"/>
      <c r="FV689" s="26"/>
      <c r="FW689" s="26"/>
      <c r="FX689" s="26"/>
      <c r="FY689" s="26"/>
      <c r="FZ689" s="26"/>
      <c r="GA689" s="26"/>
      <c r="GB689" s="26"/>
      <c r="GC689" s="26"/>
      <c r="GD689" s="26"/>
      <c r="GE689" s="26"/>
      <c r="GF689" s="26"/>
      <c r="GG689" s="26"/>
      <c r="GH689" s="26"/>
      <c r="GI689" s="26"/>
      <c r="GJ689" s="26"/>
      <c r="GK689" s="26"/>
      <c r="GL689" s="26"/>
      <c r="GM689" s="26"/>
      <c r="GN689" s="26"/>
      <c r="GO689" s="26"/>
      <c r="GP689" s="26"/>
      <c r="GQ689" s="26"/>
      <c r="GR689" s="26"/>
      <c r="GS689" s="26"/>
      <c r="GT689" s="26"/>
      <c r="GU689" s="26"/>
      <c r="GV689" s="26"/>
      <c r="GW689" s="26"/>
      <c r="GX689" s="26"/>
      <c r="GY689" s="26"/>
      <c r="GZ689" s="26"/>
      <c r="HA689" s="26"/>
      <c r="HB689" s="26"/>
      <c r="HC689" s="26"/>
      <c r="HD689" s="26"/>
      <c r="HE689" s="26"/>
      <c r="HF689" s="26"/>
      <c r="HG689" s="26"/>
      <c r="HH689" s="26"/>
      <c r="HI689" s="26"/>
      <c r="HJ689" s="26"/>
      <c r="HK689" s="26"/>
      <c r="HL689" s="26"/>
      <c r="HM689" s="26"/>
      <c r="HN689" s="26"/>
      <c r="HO689" s="26"/>
      <c r="HP689" s="26"/>
      <c r="HQ689" s="26"/>
      <c r="HR689" s="26"/>
      <c r="HS689" s="26"/>
      <c r="HT689" s="26"/>
      <c r="HU689" s="26"/>
      <c r="HV689" s="26"/>
      <c r="HW689" s="26"/>
      <c r="HX689" s="26"/>
      <c r="HY689" s="26"/>
      <c r="HZ689" s="26"/>
      <c r="IA689" s="26"/>
      <c r="IB689" s="26"/>
      <c r="IC689" s="26"/>
      <c r="ID689" s="26"/>
      <c r="IE689" s="26"/>
      <c r="IF689" s="26"/>
      <c r="IG689" s="26"/>
      <c r="IH689" s="26"/>
      <c r="II689" s="26"/>
      <c r="IJ689" s="26"/>
      <c r="IK689" s="26"/>
      <c r="IL689" s="26"/>
      <c r="IM689" s="26"/>
      <c r="IN689" s="26"/>
      <c r="IO689" s="26"/>
      <c r="IP689" s="26"/>
      <c r="IQ689" s="26"/>
      <c r="IR689" s="26"/>
      <c r="IS689" s="26"/>
      <c r="IT689" s="26"/>
      <c r="IU689" s="26"/>
      <c r="IV689" s="26"/>
    </row>
    <row r="690" spans="1:256" ht="12.75" customHeight="1" x14ac:dyDescent="0.25">
      <c r="A690" s="26"/>
      <c r="B690" s="26"/>
      <c r="C690" s="296"/>
      <c r="D690" s="363"/>
      <c r="E690" s="364"/>
      <c r="F690" s="364"/>
      <c r="G690" s="364"/>
      <c r="H690" s="364"/>
      <c r="I690" s="364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6"/>
      <c r="AB690" s="26"/>
      <c r="AC690" s="26"/>
      <c r="AD690" s="26"/>
      <c r="AE690" s="26"/>
      <c r="AF690" s="26"/>
      <c r="AG690" s="26"/>
      <c r="AH690" s="26"/>
      <c r="AI690" s="26"/>
      <c r="AJ690" s="26"/>
      <c r="AK690" s="26"/>
      <c r="AL690" s="26"/>
      <c r="AM690" s="26"/>
      <c r="AN690" s="26"/>
      <c r="AO690" s="26"/>
      <c r="AP690" s="26"/>
      <c r="AQ690" s="26"/>
      <c r="AR690" s="26"/>
      <c r="AS690" s="26"/>
      <c r="AT690" s="26"/>
      <c r="AU690" s="26"/>
      <c r="AV690" s="26"/>
      <c r="AW690" s="26"/>
      <c r="AX690" s="26"/>
      <c r="AY690" s="26"/>
      <c r="AZ690" s="26"/>
      <c r="BA690" s="26"/>
      <c r="BB690" s="26"/>
      <c r="BC690" s="26"/>
      <c r="BD690" s="26"/>
      <c r="BE690" s="26"/>
      <c r="BF690" s="26"/>
      <c r="BG690" s="26"/>
      <c r="BH690" s="26"/>
      <c r="BI690" s="26"/>
      <c r="BJ690" s="26"/>
      <c r="BK690" s="26"/>
      <c r="BL690" s="26"/>
      <c r="BM690" s="26"/>
      <c r="BN690" s="26"/>
      <c r="BO690" s="26"/>
      <c r="BP690" s="26"/>
      <c r="BQ690" s="26"/>
      <c r="BR690" s="26"/>
      <c r="BS690" s="26"/>
      <c r="BT690" s="26"/>
      <c r="BU690" s="26"/>
      <c r="BV690" s="26"/>
      <c r="BW690" s="26"/>
      <c r="BX690" s="26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26"/>
      <c r="CP690" s="26"/>
      <c r="CQ690" s="26"/>
      <c r="CR690" s="26"/>
      <c r="CS690" s="26"/>
      <c r="CT690" s="26"/>
      <c r="CU690" s="26"/>
      <c r="CV690" s="26"/>
      <c r="CW690" s="26"/>
      <c r="CX690" s="26"/>
      <c r="CY690" s="26"/>
      <c r="CZ690" s="26"/>
      <c r="DA690" s="26"/>
      <c r="DB690" s="26"/>
      <c r="DC690" s="26"/>
      <c r="DD690" s="26"/>
      <c r="DE690" s="26"/>
      <c r="DF690" s="26"/>
      <c r="DG690" s="26"/>
      <c r="DH690" s="26"/>
      <c r="DI690" s="26"/>
      <c r="DJ690" s="26"/>
      <c r="DK690" s="26"/>
      <c r="DL690" s="26"/>
      <c r="DM690" s="26"/>
      <c r="DN690" s="26"/>
      <c r="DO690" s="26"/>
      <c r="DP690" s="26"/>
      <c r="DQ690" s="26"/>
      <c r="DR690" s="26"/>
      <c r="DS690" s="26"/>
      <c r="DT690" s="26"/>
      <c r="DU690" s="26"/>
      <c r="DV690" s="26"/>
      <c r="DW690" s="26"/>
      <c r="DX690" s="26"/>
      <c r="DY690" s="26"/>
      <c r="DZ690" s="26"/>
      <c r="EA690" s="26"/>
      <c r="EB690" s="26"/>
      <c r="EC690" s="26"/>
      <c r="ED690" s="26"/>
      <c r="EE690" s="26"/>
      <c r="EF690" s="26"/>
      <c r="EG690" s="26"/>
      <c r="EH690" s="26"/>
      <c r="EI690" s="26"/>
      <c r="EJ690" s="26"/>
      <c r="EK690" s="26"/>
      <c r="EL690" s="26"/>
      <c r="EM690" s="26"/>
      <c r="EN690" s="26"/>
      <c r="EO690" s="26"/>
      <c r="EP690" s="26"/>
      <c r="EQ690" s="26"/>
      <c r="ER690" s="26"/>
      <c r="ES690" s="26"/>
      <c r="ET690" s="26"/>
      <c r="EU690" s="26"/>
      <c r="EV690" s="26"/>
      <c r="EW690" s="26"/>
      <c r="EX690" s="26"/>
      <c r="EY690" s="26"/>
      <c r="EZ690" s="26"/>
      <c r="FA690" s="26"/>
      <c r="FB690" s="26"/>
      <c r="FC690" s="26"/>
      <c r="FD690" s="26"/>
      <c r="FE690" s="26"/>
      <c r="FF690" s="26"/>
      <c r="FG690" s="26"/>
      <c r="FH690" s="26"/>
      <c r="FI690" s="26"/>
      <c r="FJ690" s="26"/>
      <c r="FK690" s="26"/>
      <c r="FL690" s="26"/>
      <c r="FM690" s="26"/>
      <c r="FN690" s="26"/>
      <c r="FO690" s="26"/>
      <c r="FP690" s="26"/>
      <c r="FQ690" s="26"/>
      <c r="FR690" s="26"/>
      <c r="FS690" s="26"/>
      <c r="FT690" s="26"/>
      <c r="FU690" s="26"/>
      <c r="FV690" s="26"/>
      <c r="FW690" s="26"/>
      <c r="FX690" s="26"/>
      <c r="FY690" s="26"/>
      <c r="FZ690" s="26"/>
      <c r="GA690" s="26"/>
      <c r="GB690" s="26"/>
      <c r="GC690" s="26"/>
      <c r="GD690" s="26"/>
      <c r="GE690" s="26"/>
      <c r="GF690" s="26"/>
      <c r="GG690" s="26"/>
      <c r="GH690" s="26"/>
      <c r="GI690" s="26"/>
      <c r="GJ690" s="26"/>
      <c r="GK690" s="26"/>
      <c r="GL690" s="26"/>
      <c r="GM690" s="26"/>
      <c r="GN690" s="26"/>
      <c r="GO690" s="26"/>
      <c r="GP690" s="26"/>
      <c r="GQ690" s="26"/>
      <c r="GR690" s="26"/>
      <c r="GS690" s="26"/>
      <c r="GT690" s="26"/>
      <c r="GU690" s="26"/>
      <c r="GV690" s="26"/>
      <c r="GW690" s="26"/>
      <c r="GX690" s="26"/>
      <c r="GY690" s="26"/>
      <c r="GZ690" s="26"/>
      <c r="HA690" s="26"/>
      <c r="HB690" s="26"/>
      <c r="HC690" s="26"/>
      <c r="HD690" s="26"/>
      <c r="HE690" s="26"/>
      <c r="HF690" s="26"/>
      <c r="HG690" s="26"/>
      <c r="HH690" s="26"/>
      <c r="HI690" s="26"/>
      <c r="HJ690" s="26"/>
      <c r="HK690" s="26"/>
      <c r="HL690" s="26"/>
      <c r="HM690" s="26"/>
      <c r="HN690" s="26"/>
      <c r="HO690" s="26"/>
      <c r="HP690" s="26"/>
      <c r="HQ690" s="26"/>
      <c r="HR690" s="26"/>
      <c r="HS690" s="26"/>
      <c r="HT690" s="26"/>
      <c r="HU690" s="26"/>
      <c r="HV690" s="26"/>
      <c r="HW690" s="26"/>
      <c r="HX690" s="26"/>
      <c r="HY690" s="26"/>
      <c r="HZ690" s="26"/>
      <c r="IA690" s="26"/>
      <c r="IB690" s="26"/>
      <c r="IC690" s="26"/>
      <c r="ID690" s="26"/>
      <c r="IE690" s="26"/>
      <c r="IF690" s="26"/>
      <c r="IG690" s="26"/>
      <c r="IH690" s="26"/>
      <c r="II690" s="26"/>
      <c r="IJ690" s="26"/>
      <c r="IK690" s="26"/>
      <c r="IL690" s="26"/>
      <c r="IM690" s="26"/>
      <c r="IN690" s="26"/>
      <c r="IO690" s="26"/>
      <c r="IP690" s="26"/>
      <c r="IQ690" s="26"/>
      <c r="IR690" s="26"/>
      <c r="IS690" s="26"/>
      <c r="IT690" s="26"/>
      <c r="IU690" s="26"/>
      <c r="IV690" s="26"/>
    </row>
    <row r="691" spans="1:256" ht="12.75" customHeight="1" x14ac:dyDescent="0.25">
      <c r="A691" s="26"/>
      <c r="B691" s="26"/>
      <c r="C691" s="296"/>
      <c r="D691" s="363"/>
      <c r="E691" s="364"/>
      <c r="F691" s="364"/>
      <c r="G691" s="364"/>
      <c r="H691" s="364"/>
      <c r="I691" s="364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6"/>
      <c r="AB691" s="26"/>
      <c r="AC691" s="26"/>
      <c r="AD691" s="26"/>
      <c r="AE691" s="26"/>
      <c r="AF691" s="26"/>
      <c r="AG691" s="26"/>
      <c r="AH691" s="26"/>
      <c r="AI691" s="26"/>
      <c r="AJ691" s="26"/>
      <c r="AK691" s="26"/>
      <c r="AL691" s="26"/>
      <c r="AM691" s="26"/>
      <c r="AN691" s="26"/>
      <c r="AO691" s="26"/>
      <c r="AP691" s="26"/>
      <c r="AQ691" s="26"/>
      <c r="AR691" s="26"/>
      <c r="AS691" s="26"/>
      <c r="AT691" s="26"/>
      <c r="AU691" s="26"/>
      <c r="AV691" s="26"/>
      <c r="AW691" s="26"/>
      <c r="AX691" s="26"/>
      <c r="AY691" s="26"/>
      <c r="AZ691" s="26"/>
      <c r="BA691" s="26"/>
      <c r="BB691" s="26"/>
      <c r="BC691" s="26"/>
      <c r="BD691" s="26"/>
      <c r="BE691" s="26"/>
      <c r="BF691" s="26"/>
      <c r="BG691" s="26"/>
      <c r="BH691" s="26"/>
      <c r="BI691" s="26"/>
      <c r="BJ691" s="26"/>
      <c r="BK691" s="26"/>
      <c r="BL691" s="26"/>
      <c r="BM691" s="26"/>
      <c r="BN691" s="26"/>
      <c r="BO691" s="26"/>
      <c r="BP691" s="26"/>
      <c r="BQ691" s="26"/>
      <c r="BR691" s="26"/>
      <c r="BS691" s="26"/>
      <c r="BT691" s="26"/>
      <c r="BU691" s="26"/>
      <c r="BV691" s="26"/>
      <c r="BW691" s="26"/>
      <c r="BX691" s="26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26"/>
      <c r="CP691" s="26"/>
      <c r="CQ691" s="26"/>
      <c r="CR691" s="26"/>
      <c r="CS691" s="26"/>
      <c r="CT691" s="26"/>
      <c r="CU691" s="26"/>
      <c r="CV691" s="26"/>
      <c r="CW691" s="26"/>
      <c r="CX691" s="26"/>
      <c r="CY691" s="26"/>
      <c r="CZ691" s="26"/>
      <c r="DA691" s="26"/>
      <c r="DB691" s="26"/>
      <c r="DC691" s="26"/>
      <c r="DD691" s="26"/>
      <c r="DE691" s="26"/>
      <c r="DF691" s="26"/>
      <c r="DG691" s="26"/>
      <c r="DH691" s="26"/>
      <c r="DI691" s="26"/>
      <c r="DJ691" s="26"/>
      <c r="DK691" s="26"/>
      <c r="DL691" s="26"/>
      <c r="DM691" s="26"/>
      <c r="DN691" s="26"/>
      <c r="DO691" s="26"/>
      <c r="DP691" s="26"/>
      <c r="DQ691" s="26"/>
      <c r="DR691" s="26"/>
      <c r="DS691" s="26"/>
      <c r="DT691" s="26"/>
      <c r="DU691" s="26"/>
      <c r="DV691" s="26"/>
      <c r="DW691" s="26"/>
      <c r="DX691" s="26"/>
      <c r="DY691" s="26"/>
      <c r="DZ691" s="26"/>
      <c r="EA691" s="26"/>
      <c r="EB691" s="26"/>
      <c r="EC691" s="26"/>
      <c r="ED691" s="26"/>
      <c r="EE691" s="26"/>
      <c r="EF691" s="26"/>
      <c r="EG691" s="26"/>
      <c r="EH691" s="26"/>
      <c r="EI691" s="26"/>
      <c r="EJ691" s="26"/>
      <c r="EK691" s="26"/>
      <c r="EL691" s="26"/>
      <c r="EM691" s="26"/>
      <c r="EN691" s="26"/>
      <c r="EO691" s="26"/>
      <c r="EP691" s="26"/>
      <c r="EQ691" s="26"/>
      <c r="ER691" s="26"/>
      <c r="ES691" s="26"/>
      <c r="ET691" s="26"/>
      <c r="EU691" s="26"/>
      <c r="EV691" s="26"/>
      <c r="EW691" s="26"/>
      <c r="EX691" s="26"/>
      <c r="EY691" s="26"/>
      <c r="EZ691" s="26"/>
      <c r="FA691" s="26"/>
      <c r="FB691" s="26"/>
      <c r="FC691" s="26"/>
      <c r="FD691" s="26"/>
      <c r="FE691" s="26"/>
      <c r="FF691" s="26"/>
      <c r="FG691" s="26"/>
      <c r="FH691" s="26"/>
      <c r="FI691" s="26"/>
      <c r="FJ691" s="26"/>
      <c r="FK691" s="26"/>
      <c r="FL691" s="26"/>
      <c r="FM691" s="26"/>
      <c r="FN691" s="26"/>
      <c r="FO691" s="26"/>
      <c r="FP691" s="26"/>
      <c r="FQ691" s="26"/>
      <c r="FR691" s="26"/>
      <c r="FS691" s="26"/>
      <c r="FT691" s="26"/>
      <c r="FU691" s="26"/>
      <c r="FV691" s="26"/>
      <c r="FW691" s="26"/>
      <c r="FX691" s="26"/>
      <c r="FY691" s="26"/>
      <c r="FZ691" s="26"/>
      <c r="GA691" s="26"/>
      <c r="GB691" s="26"/>
      <c r="GC691" s="26"/>
      <c r="GD691" s="26"/>
      <c r="GE691" s="26"/>
      <c r="GF691" s="26"/>
      <c r="GG691" s="26"/>
      <c r="GH691" s="26"/>
      <c r="GI691" s="26"/>
      <c r="GJ691" s="26"/>
      <c r="GK691" s="26"/>
      <c r="GL691" s="26"/>
      <c r="GM691" s="26"/>
      <c r="GN691" s="26"/>
      <c r="GO691" s="26"/>
      <c r="GP691" s="26"/>
      <c r="GQ691" s="26"/>
      <c r="GR691" s="26"/>
      <c r="GS691" s="26"/>
      <c r="GT691" s="26"/>
      <c r="GU691" s="26"/>
      <c r="GV691" s="26"/>
      <c r="GW691" s="26"/>
      <c r="GX691" s="26"/>
      <c r="GY691" s="26"/>
      <c r="GZ691" s="26"/>
      <c r="HA691" s="26"/>
      <c r="HB691" s="26"/>
      <c r="HC691" s="26"/>
      <c r="HD691" s="26"/>
      <c r="HE691" s="26"/>
      <c r="HF691" s="26"/>
      <c r="HG691" s="26"/>
      <c r="HH691" s="26"/>
      <c r="HI691" s="26"/>
      <c r="HJ691" s="26"/>
      <c r="HK691" s="26"/>
      <c r="HL691" s="26"/>
      <c r="HM691" s="26"/>
      <c r="HN691" s="26"/>
      <c r="HO691" s="26"/>
      <c r="HP691" s="26"/>
      <c r="HQ691" s="26"/>
      <c r="HR691" s="26"/>
      <c r="HS691" s="26"/>
      <c r="HT691" s="26"/>
      <c r="HU691" s="26"/>
      <c r="HV691" s="26"/>
      <c r="HW691" s="26"/>
      <c r="HX691" s="26"/>
      <c r="HY691" s="26"/>
      <c r="HZ691" s="26"/>
      <c r="IA691" s="26"/>
      <c r="IB691" s="26"/>
      <c r="IC691" s="26"/>
      <c r="ID691" s="26"/>
      <c r="IE691" s="26"/>
      <c r="IF691" s="26"/>
      <c r="IG691" s="26"/>
      <c r="IH691" s="26"/>
      <c r="II691" s="26"/>
      <c r="IJ691" s="26"/>
      <c r="IK691" s="26"/>
      <c r="IL691" s="26"/>
      <c r="IM691" s="26"/>
      <c r="IN691" s="26"/>
      <c r="IO691" s="26"/>
      <c r="IP691" s="26"/>
      <c r="IQ691" s="26"/>
      <c r="IR691" s="26"/>
      <c r="IS691" s="26"/>
      <c r="IT691" s="26"/>
      <c r="IU691" s="26"/>
      <c r="IV691" s="26"/>
    </row>
    <row r="692" spans="1:256" ht="12.75" customHeight="1" x14ac:dyDescent="0.25">
      <c r="A692" s="26"/>
      <c r="B692" s="26"/>
      <c r="C692" s="296"/>
      <c r="D692" s="363"/>
      <c r="E692" s="364"/>
      <c r="F692" s="364"/>
      <c r="G692" s="364"/>
      <c r="H692" s="364"/>
      <c r="I692" s="364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6"/>
      <c r="AH692" s="26"/>
      <c r="AI692" s="26"/>
      <c r="AJ692" s="26"/>
      <c r="AK692" s="26"/>
      <c r="AL692" s="26"/>
      <c r="AM692" s="26"/>
      <c r="AN692" s="26"/>
      <c r="AO692" s="26"/>
      <c r="AP692" s="26"/>
      <c r="AQ692" s="26"/>
      <c r="AR692" s="26"/>
      <c r="AS692" s="26"/>
      <c r="AT692" s="26"/>
      <c r="AU692" s="26"/>
      <c r="AV692" s="26"/>
      <c r="AW692" s="26"/>
      <c r="AX692" s="26"/>
      <c r="AY692" s="26"/>
      <c r="AZ692" s="26"/>
      <c r="BA692" s="26"/>
      <c r="BB692" s="26"/>
      <c r="BC692" s="26"/>
      <c r="BD692" s="26"/>
      <c r="BE692" s="26"/>
      <c r="BF692" s="26"/>
      <c r="BG692" s="26"/>
      <c r="BH692" s="26"/>
      <c r="BI692" s="26"/>
      <c r="BJ692" s="26"/>
      <c r="BK692" s="26"/>
      <c r="BL692" s="26"/>
      <c r="BM692" s="26"/>
      <c r="BN692" s="26"/>
      <c r="BO692" s="26"/>
      <c r="BP692" s="26"/>
      <c r="BQ692" s="26"/>
      <c r="BR692" s="26"/>
      <c r="BS692" s="26"/>
      <c r="BT692" s="26"/>
      <c r="BU692" s="26"/>
      <c r="BV692" s="26"/>
      <c r="BW692" s="26"/>
      <c r="BX692" s="26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26"/>
      <c r="CP692" s="26"/>
      <c r="CQ692" s="26"/>
      <c r="CR692" s="26"/>
      <c r="CS692" s="26"/>
      <c r="CT692" s="26"/>
      <c r="CU692" s="26"/>
      <c r="CV692" s="26"/>
      <c r="CW692" s="26"/>
      <c r="CX692" s="26"/>
      <c r="CY692" s="26"/>
      <c r="CZ692" s="26"/>
      <c r="DA692" s="26"/>
      <c r="DB692" s="26"/>
      <c r="DC692" s="26"/>
      <c r="DD692" s="26"/>
      <c r="DE692" s="26"/>
      <c r="DF692" s="26"/>
      <c r="DG692" s="26"/>
      <c r="DH692" s="26"/>
      <c r="DI692" s="26"/>
      <c r="DJ692" s="26"/>
      <c r="DK692" s="26"/>
      <c r="DL692" s="26"/>
      <c r="DM692" s="26"/>
      <c r="DN692" s="26"/>
      <c r="DO692" s="26"/>
      <c r="DP692" s="26"/>
      <c r="DQ692" s="26"/>
      <c r="DR692" s="26"/>
      <c r="DS692" s="26"/>
      <c r="DT692" s="26"/>
      <c r="DU692" s="26"/>
      <c r="DV692" s="26"/>
      <c r="DW692" s="26"/>
      <c r="DX692" s="26"/>
      <c r="DY692" s="26"/>
      <c r="DZ692" s="26"/>
      <c r="EA692" s="26"/>
      <c r="EB692" s="26"/>
      <c r="EC692" s="26"/>
      <c r="ED692" s="26"/>
      <c r="EE692" s="26"/>
      <c r="EF692" s="26"/>
      <c r="EG692" s="26"/>
      <c r="EH692" s="26"/>
      <c r="EI692" s="26"/>
      <c r="EJ692" s="26"/>
      <c r="EK692" s="26"/>
      <c r="EL692" s="26"/>
      <c r="EM692" s="26"/>
      <c r="EN692" s="26"/>
      <c r="EO692" s="26"/>
      <c r="EP692" s="26"/>
      <c r="EQ692" s="26"/>
      <c r="ER692" s="26"/>
      <c r="ES692" s="26"/>
      <c r="ET692" s="26"/>
      <c r="EU692" s="26"/>
      <c r="EV692" s="26"/>
      <c r="EW692" s="26"/>
      <c r="EX692" s="26"/>
      <c r="EY692" s="26"/>
      <c r="EZ692" s="26"/>
      <c r="FA692" s="26"/>
      <c r="FB692" s="26"/>
      <c r="FC692" s="26"/>
      <c r="FD692" s="26"/>
      <c r="FE692" s="26"/>
      <c r="FF692" s="26"/>
      <c r="FG692" s="26"/>
      <c r="FH692" s="26"/>
      <c r="FI692" s="26"/>
      <c r="FJ692" s="26"/>
      <c r="FK692" s="26"/>
      <c r="FL692" s="26"/>
      <c r="FM692" s="26"/>
      <c r="FN692" s="26"/>
      <c r="FO692" s="26"/>
      <c r="FP692" s="26"/>
      <c r="FQ692" s="26"/>
      <c r="FR692" s="26"/>
      <c r="FS692" s="26"/>
      <c r="FT692" s="26"/>
      <c r="FU692" s="26"/>
      <c r="FV692" s="26"/>
      <c r="FW692" s="26"/>
      <c r="FX692" s="26"/>
      <c r="FY692" s="26"/>
      <c r="FZ692" s="26"/>
      <c r="GA692" s="26"/>
      <c r="GB692" s="26"/>
      <c r="GC692" s="26"/>
      <c r="GD692" s="26"/>
      <c r="GE692" s="26"/>
      <c r="GF692" s="26"/>
      <c r="GG692" s="26"/>
      <c r="GH692" s="26"/>
      <c r="GI692" s="26"/>
      <c r="GJ692" s="26"/>
      <c r="GK692" s="26"/>
      <c r="GL692" s="26"/>
      <c r="GM692" s="26"/>
      <c r="GN692" s="26"/>
      <c r="GO692" s="26"/>
      <c r="GP692" s="26"/>
      <c r="GQ692" s="26"/>
      <c r="GR692" s="26"/>
      <c r="GS692" s="26"/>
      <c r="GT692" s="26"/>
      <c r="GU692" s="26"/>
      <c r="GV692" s="26"/>
      <c r="GW692" s="26"/>
      <c r="GX692" s="26"/>
      <c r="GY692" s="26"/>
      <c r="GZ692" s="26"/>
      <c r="HA692" s="26"/>
      <c r="HB692" s="26"/>
      <c r="HC692" s="26"/>
      <c r="HD692" s="26"/>
      <c r="HE692" s="26"/>
      <c r="HF692" s="26"/>
      <c r="HG692" s="26"/>
      <c r="HH692" s="26"/>
      <c r="HI692" s="26"/>
      <c r="HJ692" s="26"/>
      <c r="HK692" s="26"/>
      <c r="HL692" s="26"/>
      <c r="HM692" s="26"/>
      <c r="HN692" s="26"/>
      <c r="HO692" s="26"/>
      <c r="HP692" s="26"/>
      <c r="HQ692" s="26"/>
      <c r="HR692" s="26"/>
      <c r="HS692" s="26"/>
      <c r="HT692" s="26"/>
      <c r="HU692" s="26"/>
      <c r="HV692" s="26"/>
      <c r="HW692" s="26"/>
      <c r="HX692" s="26"/>
      <c r="HY692" s="26"/>
      <c r="HZ692" s="26"/>
      <c r="IA692" s="26"/>
      <c r="IB692" s="26"/>
      <c r="IC692" s="26"/>
      <c r="ID692" s="26"/>
      <c r="IE692" s="26"/>
      <c r="IF692" s="26"/>
      <c r="IG692" s="26"/>
      <c r="IH692" s="26"/>
      <c r="II692" s="26"/>
      <c r="IJ692" s="26"/>
      <c r="IK692" s="26"/>
      <c r="IL692" s="26"/>
      <c r="IM692" s="26"/>
      <c r="IN692" s="26"/>
      <c r="IO692" s="26"/>
      <c r="IP692" s="26"/>
      <c r="IQ692" s="26"/>
      <c r="IR692" s="26"/>
      <c r="IS692" s="26"/>
      <c r="IT692" s="26"/>
      <c r="IU692" s="26"/>
      <c r="IV692" s="26"/>
    </row>
    <row r="693" spans="1:256" ht="12.75" customHeight="1" x14ac:dyDescent="0.25">
      <c r="A693" s="26"/>
      <c r="B693" s="26"/>
      <c r="C693" s="296"/>
      <c r="D693" s="363"/>
      <c r="E693" s="364"/>
      <c r="F693" s="364"/>
      <c r="G693" s="364"/>
      <c r="H693" s="364"/>
      <c r="I693" s="364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6"/>
      <c r="AB693" s="26"/>
      <c r="AC693" s="26"/>
      <c r="AD693" s="26"/>
      <c r="AE693" s="26"/>
      <c r="AF693" s="26"/>
      <c r="AG693" s="26"/>
      <c r="AH693" s="26"/>
      <c r="AI693" s="26"/>
      <c r="AJ693" s="26"/>
      <c r="AK693" s="26"/>
      <c r="AL693" s="26"/>
      <c r="AM693" s="26"/>
      <c r="AN693" s="26"/>
      <c r="AO693" s="26"/>
      <c r="AP693" s="26"/>
      <c r="AQ693" s="26"/>
      <c r="AR693" s="26"/>
      <c r="AS693" s="26"/>
      <c r="AT693" s="26"/>
      <c r="AU693" s="26"/>
      <c r="AV693" s="26"/>
      <c r="AW693" s="26"/>
      <c r="AX693" s="26"/>
      <c r="AY693" s="26"/>
      <c r="AZ693" s="26"/>
      <c r="BA693" s="26"/>
      <c r="BB693" s="26"/>
      <c r="BC693" s="26"/>
      <c r="BD693" s="26"/>
      <c r="BE693" s="26"/>
      <c r="BF693" s="26"/>
      <c r="BG693" s="26"/>
      <c r="BH693" s="26"/>
      <c r="BI693" s="26"/>
      <c r="BJ693" s="26"/>
      <c r="BK693" s="26"/>
      <c r="BL693" s="26"/>
      <c r="BM693" s="26"/>
      <c r="BN693" s="26"/>
      <c r="BO693" s="26"/>
      <c r="BP693" s="26"/>
      <c r="BQ693" s="26"/>
      <c r="BR693" s="26"/>
      <c r="BS693" s="26"/>
      <c r="BT693" s="26"/>
      <c r="BU693" s="26"/>
      <c r="BV693" s="26"/>
      <c r="BW693" s="26"/>
      <c r="BX693" s="26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26"/>
      <c r="CP693" s="26"/>
      <c r="CQ693" s="26"/>
      <c r="CR693" s="26"/>
      <c r="CS693" s="26"/>
      <c r="CT693" s="26"/>
      <c r="CU693" s="26"/>
      <c r="CV693" s="26"/>
      <c r="CW693" s="26"/>
      <c r="CX693" s="26"/>
      <c r="CY693" s="26"/>
      <c r="CZ693" s="26"/>
      <c r="DA693" s="26"/>
      <c r="DB693" s="26"/>
      <c r="DC693" s="26"/>
      <c r="DD693" s="26"/>
      <c r="DE693" s="26"/>
      <c r="DF693" s="26"/>
      <c r="DG693" s="26"/>
      <c r="DH693" s="26"/>
      <c r="DI693" s="26"/>
      <c r="DJ693" s="26"/>
      <c r="DK693" s="26"/>
      <c r="DL693" s="26"/>
      <c r="DM693" s="26"/>
      <c r="DN693" s="26"/>
      <c r="DO693" s="26"/>
      <c r="DP693" s="26"/>
      <c r="DQ693" s="26"/>
      <c r="DR693" s="26"/>
      <c r="DS693" s="26"/>
      <c r="DT693" s="26"/>
      <c r="DU693" s="26"/>
      <c r="DV693" s="26"/>
      <c r="DW693" s="26"/>
      <c r="DX693" s="26"/>
      <c r="DY693" s="26"/>
      <c r="DZ693" s="26"/>
      <c r="EA693" s="26"/>
      <c r="EB693" s="26"/>
      <c r="EC693" s="26"/>
      <c r="ED693" s="26"/>
      <c r="EE693" s="26"/>
      <c r="EF693" s="26"/>
      <c r="EG693" s="26"/>
      <c r="EH693" s="26"/>
      <c r="EI693" s="26"/>
      <c r="EJ693" s="26"/>
      <c r="EK693" s="26"/>
      <c r="EL693" s="26"/>
      <c r="EM693" s="26"/>
      <c r="EN693" s="26"/>
      <c r="EO693" s="26"/>
      <c r="EP693" s="26"/>
      <c r="EQ693" s="26"/>
      <c r="ER693" s="26"/>
      <c r="ES693" s="26"/>
      <c r="ET693" s="26"/>
      <c r="EU693" s="26"/>
      <c r="EV693" s="26"/>
      <c r="EW693" s="26"/>
      <c r="EX693" s="26"/>
      <c r="EY693" s="26"/>
      <c r="EZ693" s="26"/>
      <c r="FA693" s="26"/>
      <c r="FB693" s="26"/>
      <c r="FC693" s="26"/>
      <c r="FD693" s="26"/>
      <c r="FE693" s="26"/>
      <c r="FF693" s="26"/>
      <c r="FG693" s="26"/>
      <c r="FH693" s="26"/>
      <c r="FI693" s="26"/>
      <c r="FJ693" s="26"/>
      <c r="FK693" s="26"/>
      <c r="FL693" s="26"/>
      <c r="FM693" s="26"/>
      <c r="FN693" s="26"/>
      <c r="FO693" s="26"/>
      <c r="FP693" s="26"/>
      <c r="FQ693" s="26"/>
      <c r="FR693" s="26"/>
      <c r="FS693" s="26"/>
      <c r="FT693" s="26"/>
      <c r="FU693" s="26"/>
      <c r="FV693" s="26"/>
      <c r="FW693" s="26"/>
      <c r="FX693" s="26"/>
      <c r="FY693" s="26"/>
      <c r="FZ693" s="26"/>
      <c r="GA693" s="26"/>
      <c r="GB693" s="26"/>
      <c r="GC693" s="26"/>
      <c r="GD693" s="26"/>
      <c r="GE693" s="26"/>
      <c r="GF693" s="26"/>
      <c r="GG693" s="26"/>
      <c r="GH693" s="26"/>
      <c r="GI693" s="26"/>
      <c r="GJ693" s="26"/>
      <c r="GK693" s="26"/>
      <c r="GL693" s="26"/>
      <c r="GM693" s="26"/>
      <c r="GN693" s="26"/>
      <c r="GO693" s="26"/>
      <c r="GP693" s="26"/>
      <c r="GQ693" s="26"/>
      <c r="GR693" s="26"/>
      <c r="GS693" s="26"/>
      <c r="GT693" s="26"/>
      <c r="GU693" s="26"/>
      <c r="GV693" s="26"/>
      <c r="GW693" s="26"/>
      <c r="GX693" s="26"/>
      <c r="GY693" s="26"/>
      <c r="GZ693" s="26"/>
      <c r="HA693" s="26"/>
      <c r="HB693" s="26"/>
      <c r="HC693" s="26"/>
      <c r="HD693" s="26"/>
      <c r="HE693" s="26"/>
      <c r="HF693" s="26"/>
      <c r="HG693" s="26"/>
      <c r="HH693" s="26"/>
      <c r="HI693" s="26"/>
      <c r="HJ693" s="26"/>
      <c r="HK693" s="26"/>
      <c r="HL693" s="26"/>
      <c r="HM693" s="26"/>
      <c r="HN693" s="26"/>
      <c r="HO693" s="26"/>
      <c r="HP693" s="26"/>
      <c r="HQ693" s="26"/>
      <c r="HR693" s="26"/>
      <c r="HS693" s="26"/>
      <c r="HT693" s="26"/>
      <c r="HU693" s="26"/>
      <c r="HV693" s="26"/>
      <c r="HW693" s="26"/>
      <c r="HX693" s="26"/>
      <c r="HY693" s="26"/>
      <c r="HZ693" s="26"/>
      <c r="IA693" s="26"/>
      <c r="IB693" s="26"/>
      <c r="IC693" s="26"/>
      <c r="ID693" s="26"/>
      <c r="IE693" s="26"/>
      <c r="IF693" s="26"/>
      <c r="IG693" s="26"/>
      <c r="IH693" s="26"/>
      <c r="II693" s="26"/>
      <c r="IJ693" s="26"/>
      <c r="IK693" s="26"/>
      <c r="IL693" s="26"/>
      <c r="IM693" s="26"/>
      <c r="IN693" s="26"/>
      <c r="IO693" s="26"/>
      <c r="IP693" s="26"/>
      <c r="IQ693" s="26"/>
      <c r="IR693" s="26"/>
      <c r="IS693" s="26"/>
      <c r="IT693" s="26"/>
      <c r="IU693" s="26"/>
      <c r="IV693" s="26"/>
    </row>
    <row r="694" spans="1:256" ht="12.75" customHeight="1" x14ac:dyDescent="0.25">
      <c r="A694" s="26"/>
      <c r="B694" s="26"/>
      <c r="C694" s="296"/>
      <c r="D694" s="363"/>
      <c r="E694" s="364"/>
      <c r="F694" s="364"/>
      <c r="G694" s="364"/>
      <c r="H694" s="364"/>
      <c r="I694" s="364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6"/>
      <c r="AB694" s="26"/>
      <c r="AC694" s="26"/>
      <c r="AD694" s="26"/>
      <c r="AE694" s="26"/>
      <c r="AF694" s="26"/>
      <c r="AG694" s="26"/>
      <c r="AH694" s="26"/>
      <c r="AI694" s="26"/>
      <c r="AJ694" s="26"/>
      <c r="AK694" s="26"/>
      <c r="AL694" s="26"/>
      <c r="AM694" s="26"/>
      <c r="AN694" s="26"/>
      <c r="AO694" s="26"/>
      <c r="AP694" s="26"/>
      <c r="AQ694" s="26"/>
      <c r="AR694" s="26"/>
      <c r="AS694" s="26"/>
      <c r="AT694" s="26"/>
      <c r="AU694" s="26"/>
      <c r="AV694" s="26"/>
      <c r="AW694" s="26"/>
      <c r="AX694" s="26"/>
      <c r="AY694" s="26"/>
      <c r="AZ694" s="26"/>
      <c r="BA694" s="26"/>
      <c r="BB694" s="26"/>
      <c r="BC694" s="26"/>
      <c r="BD694" s="26"/>
      <c r="BE694" s="26"/>
      <c r="BF694" s="26"/>
      <c r="BG694" s="26"/>
      <c r="BH694" s="26"/>
      <c r="BI694" s="26"/>
      <c r="BJ694" s="26"/>
      <c r="BK694" s="26"/>
      <c r="BL694" s="26"/>
      <c r="BM694" s="26"/>
      <c r="BN694" s="26"/>
      <c r="BO694" s="26"/>
      <c r="BP694" s="26"/>
      <c r="BQ694" s="26"/>
      <c r="BR694" s="26"/>
      <c r="BS694" s="26"/>
      <c r="BT694" s="26"/>
      <c r="BU694" s="26"/>
      <c r="BV694" s="26"/>
      <c r="BW694" s="26"/>
      <c r="BX694" s="26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26"/>
      <c r="CP694" s="26"/>
      <c r="CQ694" s="26"/>
      <c r="CR694" s="26"/>
      <c r="CS694" s="26"/>
      <c r="CT694" s="26"/>
      <c r="CU694" s="26"/>
      <c r="CV694" s="26"/>
      <c r="CW694" s="26"/>
      <c r="CX694" s="26"/>
      <c r="CY694" s="26"/>
      <c r="CZ694" s="26"/>
      <c r="DA694" s="26"/>
      <c r="DB694" s="26"/>
      <c r="DC694" s="26"/>
      <c r="DD694" s="26"/>
      <c r="DE694" s="26"/>
      <c r="DF694" s="26"/>
      <c r="DG694" s="26"/>
      <c r="DH694" s="26"/>
      <c r="DI694" s="26"/>
      <c r="DJ694" s="26"/>
      <c r="DK694" s="26"/>
      <c r="DL694" s="26"/>
      <c r="DM694" s="26"/>
      <c r="DN694" s="26"/>
      <c r="DO694" s="26"/>
      <c r="DP694" s="26"/>
      <c r="DQ694" s="26"/>
      <c r="DR694" s="26"/>
      <c r="DS694" s="26"/>
      <c r="DT694" s="26"/>
      <c r="DU694" s="26"/>
      <c r="DV694" s="26"/>
      <c r="DW694" s="26"/>
      <c r="DX694" s="26"/>
      <c r="DY694" s="26"/>
      <c r="DZ694" s="26"/>
      <c r="EA694" s="26"/>
      <c r="EB694" s="26"/>
      <c r="EC694" s="26"/>
      <c r="ED694" s="26"/>
      <c r="EE694" s="26"/>
      <c r="EF694" s="26"/>
      <c r="EG694" s="26"/>
      <c r="EH694" s="26"/>
      <c r="EI694" s="26"/>
      <c r="EJ694" s="26"/>
      <c r="EK694" s="26"/>
      <c r="EL694" s="26"/>
      <c r="EM694" s="26"/>
      <c r="EN694" s="26"/>
      <c r="EO694" s="26"/>
      <c r="EP694" s="26"/>
      <c r="EQ694" s="26"/>
      <c r="ER694" s="26"/>
      <c r="ES694" s="26"/>
      <c r="ET694" s="26"/>
      <c r="EU694" s="26"/>
      <c r="EV694" s="26"/>
      <c r="EW694" s="26"/>
      <c r="EX694" s="26"/>
      <c r="EY694" s="26"/>
      <c r="EZ694" s="26"/>
      <c r="FA694" s="26"/>
      <c r="FB694" s="26"/>
      <c r="FC694" s="26"/>
      <c r="FD694" s="26"/>
      <c r="FE694" s="26"/>
      <c r="FF694" s="26"/>
      <c r="FG694" s="26"/>
      <c r="FH694" s="26"/>
      <c r="FI694" s="26"/>
      <c r="FJ694" s="26"/>
      <c r="FK694" s="26"/>
      <c r="FL694" s="26"/>
      <c r="FM694" s="26"/>
      <c r="FN694" s="26"/>
      <c r="FO694" s="26"/>
      <c r="FP694" s="26"/>
      <c r="FQ694" s="26"/>
      <c r="FR694" s="26"/>
      <c r="FS694" s="26"/>
      <c r="FT694" s="26"/>
      <c r="FU694" s="26"/>
      <c r="FV694" s="26"/>
      <c r="FW694" s="26"/>
      <c r="FX694" s="26"/>
      <c r="FY694" s="26"/>
      <c r="FZ694" s="26"/>
      <c r="GA694" s="26"/>
      <c r="GB694" s="26"/>
      <c r="GC694" s="26"/>
      <c r="GD694" s="26"/>
      <c r="GE694" s="26"/>
      <c r="GF694" s="26"/>
      <c r="GG694" s="26"/>
      <c r="GH694" s="26"/>
      <c r="GI694" s="26"/>
      <c r="GJ694" s="26"/>
      <c r="GK694" s="26"/>
      <c r="GL694" s="26"/>
      <c r="GM694" s="26"/>
      <c r="GN694" s="26"/>
      <c r="GO694" s="26"/>
      <c r="GP694" s="26"/>
      <c r="GQ694" s="26"/>
      <c r="GR694" s="26"/>
      <c r="GS694" s="26"/>
      <c r="GT694" s="26"/>
      <c r="GU694" s="26"/>
      <c r="GV694" s="26"/>
      <c r="GW694" s="26"/>
      <c r="GX694" s="26"/>
      <c r="GY694" s="26"/>
      <c r="GZ694" s="26"/>
      <c r="HA694" s="26"/>
      <c r="HB694" s="26"/>
      <c r="HC694" s="26"/>
      <c r="HD694" s="26"/>
      <c r="HE694" s="26"/>
      <c r="HF694" s="26"/>
      <c r="HG694" s="26"/>
      <c r="HH694" s="26"/>
      <c r="HI694" s="26"/>
      <c r="HJ694" s="26"/>
      <c r="HK694" s="26"/>
      <c r="HL694" s="26"/>
      <c r="HM694" s="26"/>
      <c r="HN694" s="26"/>
      <c r="HO694" s="26"/>
      <c r="HP694" s="26"/>
      <c r="HQ694" s="26"/>
      <c r="HR694" s="26"/>
      <c r="HS694" s="26"/>
      <c r="HT694" s="26"/>
      <c r="HU694" s="26"/>
      <c r="HV694" s="26"/>
      <c r="HW694" s="26"/>
      <c r="HX694" s="26"/>
      <c r="HY694" s="26"/>
      <c r="HZ694" s="26"/>
      <c r="IA694" s="26"/>
      <c r="IB694" s="26"/>
      <c r="IC694" s="26"/>
      <c r="ID694" s="26"/>
      <c r="IE694" s="26"/>
      <c r="IF694" s="26"/>
      <c r="IG694" s="26"/>
      <c r="IH694" s="26"/>
      <c r="II694" s="26"/>
      <c r="IJ694" s="26"/>
      <c r="IK694" s="26"/>
      <c r="IL694" s="26"/>
      <c r="IM694" s="26"/>
      <c r="IN694" s="26"/>
      <c r="IO694" s="26"/>
      <c r="IP694" s="26"/>
      <c r="IQ694" s="26"/>
      <c r="IR694" s="26"/>
      <c r="IS694" s="26"/>
      <c r="IT694" s="26"/>
      <c r="IU694" s="26"/>
      <c r="IV694" s="26"/>
    </row>
    <row r="695" spans="1:256" ht="12.75" customHeight="1" x14ac:dyDescent="0.25">
      <c r="A695" s="26"/>
      <c r="B695" s="26"/>
      <c r="C695" s="296"/>
      <c r="D695" s="363"/>
      <c r="E695" s="364"/>
      <c r="F695" s="364"/>
      <c r="G695" s="364"/>
      <c r="H695" s="364"/>
      <c r="I695" s="364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6"/>
      <c r="AB695" s="26"/>
      <c r="AC695" s="26"/>
      <c r="AD695" s="26"/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6"/>
      <c r="AP695" s="26"/>
      <c r="AQ695" s="26"/>
      <c r="AR695" s="26"/>
      <c r="AS695" s="26"/>
      <c r="AT695" s="26"/>
      <c r="AU695" s="26"/>
      <c r="AV695" s="26"/>
      <c r="AW695" s="26"/>
      <c r="AX695" s="26"/>
      <c r="AY695" s="26"/>
      <c r="AZ695" s="26"/>
      <c r="BA695" s="26"/>
      <c r="BB695" s="26"/>
      <c r="BC695" s="26"/>
      <c r="BD695" s="26"/>
      <c r="BE695" s="26"/>
      <c r="BF695" s="26"/>
      <c r="BG695" s="26"/>
      <c r="BH695" s="26"/>
      <c r="BI695" s="26"/>
      <c r="BJ695" s="26"/>
      <c r="BK695" s="26"/>
      <c r="BL695" s="26"/>
      <c r="BM695" s="26"/>
      <c r="BN695" s="26"/>
      <c r="BO695" s="26"/>
      <c r="BP695" s="26"/>
      <c r="BQ695" s="26"/>
      <c r="BR695" s="26"/>
      <c r="BS695" s="26"/>
      <c r="BT695" s="26"/>
      <c r="BU695" s="26"/>
      <c r="BV695" s="26"/>
      <c r="BW695" s="26"/>
      <c r="BX695" s="26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26"/>
      <c r="CP695" s="26"/>
      <c r="CQ695" s="26"/>
      <c r="CR695" s="26"/>
      <c r="CS695" s="26"/>
      <c r="CT695" s="26"/>
      <c r="CU695" s="26"/>
      <c r="CV695" s="26"/>
      <c r="CW695" s="26"/>
      <c r="CX695" s="26"/>
      <c r="CY695" s="26"/>
      <c r="CZ695" s="26"/>
      <c r="DA695" s="26"/>
      <c r="DB695" s="26"/>
      <c r="DC695" s="26"/>
      <c r="DD695" s="26"/>
      <c r="DE695" s="26"/>
      <c r="DF695" s="26"/>
      <c r="DG695" s="26"/>
      <c r="DH695" s="26"/>
      <c r="DI695" s="26"/>
      <c r="DJ695" s="26"/>
      <c r="DK695" s="26"/>
      <c r="DL695" s="26"/>
      <c r="DM695" s="26"/>
      <c r="DN695" s="26"/>
      <c r="DO695" s="26"/>
      <c r="DP695" s="26"/>
      <c r="DQ695" s="26"/>
      <c r="DR695" s="26"/>
      <c r="DS695" s="26"/>
      <c r="DT695" s="26"/>
      <c r="DU695" s="26"/>
      <c r="DV695" s="26"/>
      <c r="DW695" s="26"/>
      <c r="DX695" s="26"/>
      <c r="DY695" s="26"/>
      <c r="DZ695" s="26"/>
      <c r="EA695" s="26"/>
      <c r="EB695" s="26"/>
      <c r="EC695" s="26"/>
      <c r="ED695" s="26"/>
      <c r="EE695" s="26"/>
      <c r="EF695" s="26"/>
      <c r="EG695" s="26"/>
      <c r="EH695" s="26"/>
      <c r="EI695" s="26"/>
      <c r="EJ695" s="26"/>
      <c r="EK695" s="26"/>
      <c r="EL695" s="26"/>
      <c r="EM695" s="26"/>
      <c r="EN695" s="26"/>
      <c r="EO695" s="26"/>
      <c r="EP695" s="26"/>
      <c r="EQ695" s="26"/>
      <c r="ER695" s="26"/>
      <c r="ES695" s="26"/>
      <c r="ET695" s="26"/>
      <c r="EU695" s="26"/>
      <c r="EV695" s="26"/>
      <c r="EW695" s="26"/>
      <c r="EX695" s="26"/>
      <c r="EY695" s="26"/>
      <c r="EZ695" s="26"/>
      <c r="FA695" s="26"/>
      <c r="FB695" s="26"/>
      <c r="FC695" s="26"/>
      <c r="FD695" s="26"/>
      <c r="FE695" s="26"/>
      <c r="FF695" s="26"/>
      <c r="FG695" s="26"/>
      <c r="FH695" s="26"/>
      <c r="FI695" s="26"/>
      <c r="FJ695" s="26"/>
      <c r="FK695" s="26"/>
      <c r="FL695" s="26"/>
      <c r="FM695" s="26"/>
      <c r="FN695" s="26"/>
      <c r="FO695" s="26"/>
      <c r="FP695" s="26"/>
      <c r="FQ695" s="26"/>
      <c r="FR695" s="26"/>
      <c r="FS695" s="26"/>
      <c r="FT695" s="26"/>
      <c r="FU695" s="26"/>
      <c r="FV695" s="26"/>
      <c r="FW695" s="26"/>
      <c r="FX695" s="26"/>
      <c r="FY695" s="26"/>
      <c r="FZ695" s="26"/>
      <c r="GA695" s="26"/>
      <c r="GB695" s="26"/>
      <c r="GC695" s="26"/>
      <c r="GD695" s="26"/>
      <c r="GE695" s="26"/>
      <c r="GF695" s="26"/>
      <c r="GG695" s="26"/>
      <c r="GH695" s="26"/>
      <c r="GI695" s="26"/>
      <c r="GJ695" s="26"/>
      <c r="GK695" s="26"/>
      <c r="GL695" s="26"/>
      <c r="GM695" s="26"/>
      <c r="GN695" s="26"/>
      <c r="GO695" s="26"/>
      <c r="GP695" s="26"/>
      <c r="GQ695" s="26"/>
      <c r="GR695" s="26"/>
      <c r="GS695" s="26"/>
      <c r="GT695" s="26"/>
      <c r="GU695" s="26"/>
      <c r="GV695" s="26"/>
      <c r="GW695" s="26"/>
      <c r="GX695" s="26"/>
      <c r="GY695" s="26"/>
      <c r="GZ695" s="26"/>
      <c r="HA695" s="26"/>
      <c r="HB695" s="26"/>
      <c r="HC695" s="26"/>
      <c r="HD695" s="26"/>
      <c r="HE695" s="26"/>
      <c r="HF695" s="26"/>
      <c r="HG695" s="26"/>
      <c r="HH695" s="26"/>
      <c r="HI695" s="26"/>
      <c r="HJ695" s="26"/>
      <c r="HK695" s="26"/>
      <c r="HL695" s="26"/>
      <c r="HM695" s="26"/>
      <c r="HN695" s="26"/>
      <c r="HO695" s="26"/>
      <c r="HP695" s="26"/>
      <c r="HQ695" s="26"/>
      <c r="HR695" s="26"/>
      <c r="HS695" s="26"/>
      <c r="HT695" s="26"/>
      <c r="HU695" s="26"/>
      <c r="HV695" s="26"/>
      <c r="HW695" s="26"/>
      <c r="HX695" s="26"/>
      <c r="HY695" s="26"/>
      <c r="HZ695" s="26"/>
      <c r="IA695" s="26"/>
      <c r="IB695" s="26"/>
      <c r="IC695" s="26"/>
      <c r="ID695" s="26"/>
      <c r="IE695" s="26"/>
      <c r="IF695" s="26"/>
      <c r="IG695" s="26"/>
      <c r="IH695" s="26"/>
      <c r="II695" s="26"/>
      <c r="IJ695" s="26"/>
      <c r="IK695" s="26"/>
      <c r="IL695" s="26"/>
      <c r="IM695" s="26"/>
      <c r="IN695" s="26"/>
      <c r="IO695" s="26"/>
      <c r="IP695" s="26"/>
      <c r="IQ695" s="26"/>
      <c r="IR695" s="26"/>
      <c r="IS695" s="26"/>
      <c r="IT695" s="26"/>
      <c r="IU695" s="26"/>
      <c r="IV695" s="26"/>
    </row>
    <row r="696" spans="1:256" ht="12.75" customHeight="1" x14ac:dyDescent="0.25">
      <c r="A696" s="26"/>
      <c r="B696" s="26"/>
      <c r="C696" s="296"/>
      <c r="D696" s="363"/>
      <c r="E696" s="364"/>
      <c r="F696" s="364"/>
      <c r="G696" s="364"/>
      <c r="H696" s="364"/>
      <c r="I696" s="364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6"/>
      <c r="AB696" s="26"/>
      <c r="AC696" s="26"/>
      <c r="AD696" s="26"/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6"/>
      <c r="AP696" s="26"/>
      <c r="AQ696" s="26"/>
      <c r="AR696" s="26"/>
      <c r="AS696" s="26"/>
      <c r="AT696" s="26"/>
      <c r="AU696" s="26"/>
      <c r="AV696" s="26"/>
      <c r="AW696" s="26"/>
      <c r="AX696" s="26"/>
      <c r="AY696" s="26"/>
      <c r="AZ696" s="26"/>
      <c r="BA696" s="26"/>
      <c r="BB696" s="26"/>
      <c r="BC696" s="26"/>
      <c r="BD696" s="26"/>
      <c r="BE696" s="26"/>
      <c r="BF696" s="26"/>
      <c r="BG696" s="26"/>
      <c r="BH696" s="26"/>
      <c r="BI696" s="26"/>
      <c r="BJ696" s="26"/>
      <c r="BK696" s="26"/>
      <c r="BL696" s="26"/>
      <c r="BM696" s="26"/>
      <c r="BN696" s="26"/>
      <c r="BO696" s="26"/>
      <c r="BP696" s="26"/>
      <c r="BQ696" s="26"/>
      <c r="BR696" s="26"/>
      <c r="BS696" s="26"/>
      <c r="BT696" s="26"/>
      <c r="BU696" s="26"/>
      <c r="BV696" s="26"/>
      <c r="BW696" s="26"/>
      <c r="BX696" s="26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26"/>
      <c r="CP696" s="26"/>
      <c r="CQ696" s="26"/>
      <c r="CR696" s="26"/>
      <c r="CS696" s="26"/>
      <c r="CT696" s="26"/>
      <c r="CU696" s="26"/>
      <c r="CV696" s="26"/>
      <c r="CW696" s="26"/>
      <c r="CX696" s="26"/>
      <c r="CY696" s="26"/>
      <c r="CZ696" s="26"/>
      <c r="DA696" s="26"/>
      <c r="DB696" s="26"/>
      <c r="DC696" s="26"/>
      <c r="DD696" s="26"/>
      <c r="DE696" s="26"/>
      <c r="DF696" s="26"/>
      <c r="DG696" s="26"/>
      <c r="DH696" s="26"/>
      <c r="DI696" s="26"/>
      <c r="DJ696" s="26"/>
      <c r="DK696" s="26"/>
      <c r="DL696" s="26"/>
      <c r="DM696" s="26"/>
      <c r="DN696" s="26"/>
      <c r="DO696" s="26"/>
      <c r="DP696" s="26"/>
      <c r="DQ696" s="26"/>
      <c r="DR696" s="26"/>
      <c r="DS696" s="26"/>
      <c r="DT696" s="26"/>
      <c r="DU696" s="26"/>
      <c r="DV696" s="26"/>
      <c r="DW696" s="26"/>
      <c r="DX696" s="26"/>
      <c r="DY696" s="26"/>
      <c r="DZ696" s="26"/>
      <c r="EA696" s="26"/>
      <c r="EB696" s="26"/>
      <c r="EC696" s="26"/>
      <c r="ED696" s="26"/>
      <c r="EE696" s="26"/>
      <c r="EF696" s="26"/>
      <c r="EG696" s="26"/>
      <c r="EH696" s="26"/>
      <c r="EI696" s="26"/>
      <c r="EJ696" s="26"/>
      <c r="EK696" s="26"/>
      <c r="EL696" s="26"/>
      <c r="EM696" s="26"/>
      <c r="EN696" s="26"/>
      <c r="EO696" s="26"/>
      <c r="EP696" s="26"/>
      <c r="EQ696" s="26"/>
      <c r="ER696" s="26"/>
      <c r="ES696" s="26"/>
      <c r="ET696" s="26"/>
      <c r="EU696" s="26"/>
      <c r="EV696" s="26"/>
      <c r="EW696" s="26"/>
      <c r="EX696" s="26"/>
      <c r="EY696" s="26"/>
      <c r="EZ696" s="26"/>
      <c r="FA696" s="26"/>
      <c r="FB696" s="26"/>
      <c r="FC696" s="26"/>
      <c r="FD696" s="26"/>
      <c r="FE696" s="26"/>
      <c r="FF696" s="26"/>
      <c r="FG696" s="26"/>
      <c r="FH696" s="26"/>
      <c r="FI696" s="26"/>
      <c r="FJ696" s="26"/>
      <c r="FK696" s="26"/>
      <c r="FL696" s="26"/>
      <c r="FM696" s="26"/>
      <c r="FN696" s="26"/>
      <c r="FO696" s="26"/>
      <c r="FP696" s="26"/>
      <c r="FQ696" s="26"/>
      <c r="FR696" s="26"/>
      <c r="FS696" s="26"/>
      <c r="FT696" s="26"/>
      <c r="FU696" s="26"/>
      <c r="FV696" s="26"/>
      <c r="FW696" s="26"/>
      <c r="FX696" s="26"/>
      <c r="FY696" s="26"/>
      <c r="FZ696" s="26"/>
      <c r="GA696" s="26"/>
      <c r="GB696" s="26"/>
      <c r="GC696" s="26"/>
      <c r="GD696" s="26"/>
      <c r="GE696" s="26"/>
      <c r="GF696" s="26"/>
      <c r="GG696" s="26"/>
      <c r="GH696" s="26"/>
      <c r="GI696" s="26"/>
      <c r="GJ696" s="26"/>
      <c r="GK696" s="26"/>
      <c r="GL696" s="26"/>
      <c r="GM696" s="26"/>
      <c r="GN696" s="26"/>
      <c r="GO696" s="26"/>
      <c r="GP696" s="26"/>
      <c r="GQ696" s="26"/>
      <c r="GR696" s="26"/>
      <c r="GS696" s="26"/>
      <c r="GT696" s="26"/>
      <c r="GU696" s="26"/>
      <c r="GV696" s="26"/>
      <c r="GW696" s="26"/>
      <c r="GX696" s="26"/>
      <c r="GY696" s="26"/>
      <c r="GZ696" s="26"/>
      <c r="HA696" s="26"/>
      <c r="HB696" s="26"/>
      <c r="HC696" s="26"/>
      <c r="HD696" s="26"/>
      <c r="HE696" s="26"/>
      <c r="HF696" s="26"/>
      <c r="HG696" s="26"/>
      <c r="HH696" s="26"/>
      <c r="HI696" s="26"/>
      <c r="HJ696" s="26"/>
      <c r="HK696" s="26"/>
      <c r="HL696" s="26"/>
      <c r="HM696" s="26"/>
      <c r="HN696" s="26"/>
      <c r="HO696" s="26"/>
      <c r="HP696" s="26"/>
      <c r="HQ696" s="26"/>
      <c r="HR696" s="26"/>
      <c r="HS696" s="26"/>
      <c r="HT696" s="26"/>
      <c r="HU696" s="26"/>
      <c r="HV696" s="26"/>
      <c r="HW696" s="26"/>
      <c r="HX696" s="26"/>
      <c r="HY696" s="26"/>
      <c r="HZ696" s="26"/>
      <c r="IA696" s="26"/>
      <c r="IB696" s="26"/>
      <c r="IC696" s="26"/>
      <c r="ID696" s="26"/>
      <c r="IE696" s="26"/>
      <c r="IF696" s="26"/>
      <c r="IG696" s="26"/>
      <c r="IH696" s="26"/>
      <c r="II696" s="26"/>
      <c r="IJ696" s="26"/>
      <c r="IK696" s="26"/>
      <c r="IL696" s="26"/>
      <c r="IM696" s="26"/>
      <c r="IN696" s="26"/>
      <c r="IO696" s="26"/>
      <c r="IP696" s="26"/>
      <c r="IQ696" s="26"/>
      <c r="IR696" s="26"/>
      <c r="IS696" s="26"/>
      <c r="IT696" s="26"/>
      <c r="IU696" s="26"/>
      <c r="IV696" s="26"/>
    </row>
    <row r="697" spans="1:256" ht="12.75" customHeight="1" x14ac:dyDescent="0.25">
      <c r="A697" s="26"/>
      <c r="B697" s="26"/>
      <c r="C697" s="296"/>
      <c r="D697" s="363"/>
      <c r="E697" s="364"/>
      <c r="F697" s="364"/>
      <c r="G697" s="364"/>
      <c r="H697" s="364"/>
      <c r="I697" s="364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6"/>
      <c r="AB697" s="26"/>
      <c r="AC697" s="26"/>
      <c r="AD697" s="26"/>
      <c r="AE697" s="26"/>
      <c r="AF697" s="26"/>
      <c r="AG697" s="26"/>
      <c r="AH697" s="26"/>
      <c r="AI697" s="26"/>
      <c r="AJ697" s="26"/>
      <c r="AK697" s="26"/>
      <c r="AL697" s="26"/>
      <c r="AM697" s="26"/>
      <c r="AN697" s="26"/>
      <c r="AO697" s="26"/>
      <c r="AP697" s="26"/>
      <c r="AQ697" s="26"/>
      <c r="AR697" s="26"/>
      <c r="AS697" s="26"/>
      <c r="AT697" s="26"/>
      <c r="AU697" s="26"/>
      <c r="AV697" s="26"/>
      <c r="AW697" s="26"/>
      <c r="AX697" s="26"/>
      <c r="AY697" s="26"/>
      <c r="AZ697" s="26"/>
      <c r="BA697" s="26"/>
      <c r="BB697" s="26"/>
      <c r="BC697" s="26"/>
      <c r="BD697" s="26"/>
      <c r="BE697" s="26"/>
      <c r="BF697" s="26"/>
      <c r="BG697" s="26"/>
      <c r="BH697" s="26"/>
      <c r="BI697" s="26"/>
      <c r="BJ697" s="26"/>
      <c r="BK697" s="26"/>
      <c r="BL697" s="26"/>
      <c r="BM697" s="26"/>
      <c r="BN697" s="26"/>
      <c r="BO697" s="26"/>
      <c r="BP697" s="26"/>
      <c r="BQ697" s="26"/>
      <c r="BR697" s="26"/>
      <c r="BS697" s="26"/>
      <c r="BT697" s="26"/>
      <c r="BU697" s="26"/>
      <c r="BV697" s="26"/>
      <c r="BW697" s="26"/>
      <c r="BX697" s="26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26"/>
      <c r="CP697" s="26"/>
      <c r="CQ697" s="26"/>
      <c r="CR697" s="26"/>
      <c r="CS697" s="26"/>
      <c r="CT697" s="26"/>
      <c r="CU697" s="26"/>
      <c r="CV697" s="26"/>
      <c r="CW697" s="26"/>
      <c r="CX697" s="26"/>
      <c r="CY697" s="26"/>
      <c r="CZ697" s="26"/>
      <c r="DA697" s="26"/>
      <c r="DB697" s="26"/>
      <c r="DC697" s="26"/>
      <c r="DD697" s="26"/>
      <c r="DE697" s="26"/>
      <c r="DF697" s="26"/>
      <c r="DG697" s="26"/>
      <c r="DH697" s="26"/>
      <c r="DI697" s="26"/>
      <c r="DJ697" s="26"/>
      <c r="DK697" s="26"/>
      <c r="DL697" s="26"/>
      <c r="DM697" s="26"/>
      <c r="DN697" s="26"/>
      <c r="DO697" s="26"/>
      <c r="DP697" s="26"/>
      <c r="DQ697" s="26"/>
      <c r="DR697" s="26"/>
      <c r="DS697" s="26"/>
      <c r="DT697" s="26"/>
      <c r="DU697" s="26"/>
      <c r="DV697" s="26"/>
      <c r="DW697" s="26"/>
      <c r="DX697" s="26"/>
      <c r="DY697" s="26"/>
      <c r="DZ697" s="26"/>
      <c r="EA697" s="26"/>
      <c r="EB697" s="26"/>
      <c r="EC697" s="26"/>
      <c r="ED697" s="26"/>
      <c r="EE697" s="26"/>
      <c r="EF697" s="26"/>
      <c r="EG697" s="26"/>
      <c r="EH697" s="26"/>
      <c r="EI697" s="26"/>
      <c r="EJ697" s="26"/>
      <c r="EK697" s="26"/>
      <c r="EL697" s="26"/>
      <c r="EM697" s="26"/>
      <c r="EN697" s="26"/>
      <c r="EO697" s="26"/>
      <c r="EP697" s="26"/>
      <c r="EQ697" s="26"/>
      <c r="ER697" s="26"/>
      <c r="ES697" s="26"/>
      <c r="ET697" s="26"/>
      <c r="EU697" s="26"/>
      <c r="EV697" s="26"/>
      <c r="EW697" s="26"/>
      <c r="EX697" s="26"/>
      <c r="EY697" s="26"/>
      <c r="EZ697" s="26"/>
      <c r="FA697" s="26"/>
      <c r="FB697" s="26"/>
      <c r="FC697" s="26"/>
      <c r="FD697" s="26"/>
      <c r="FE697" s="26"/>
      <c r="FF697" s="26"/>
      <c r="FG697" s="26"/>
      <c r="FH697" s="26"/>
      <c r="FI697" s="26"/>
      <c r="FJ697" s="26"/>
      <c r="FK697" s="26"/>
      <c r="FL697" s="26"/>
      <c r="FM697" s="26"/>
      <c r="FN697" s="26"/>
      <c r="FO697" s="26"/>
      <c r="FP697" s="26"/>
      <c r="FQ697" s="26"/>
      <c r="FR697" s="26"/>
      <c r="FS697" s="26"/>
      <c r="FT697" s="26"/>
      <c r="FU697" s="26"/>
      <c r="FV697" s="26"/>
      <c r="FW697" s="26"/>
      <c r="FX697" s="26"/>
      <c r="FY697" s="26"/>
      <c r="FZ697" s="26"/>
      <c r="GA697" s="26"/>
      <c r="GB697" s="26"/>
      <c r="GC697" s="26"/>
      <c r="GD697" s="26"/>
      <c r="GE697" s="26"/>
      <c r="GF697" s="26"/>
      <c r="GG697" s="26"/>
      <c r="GH697" s="26"/>
      <c r="GI697" s="26"/>
      <c r="GJ697" s="26"/>
      <c r="GK697" s="26"/>
      <c r="GL697" s="26"/>
      <c r="GM697" s="26"/>
      <c r="GN697" s="26"/>
      <c r="GO697" s="26"/>
      <c r="GP697" s="26"/>
      <c r="GQ697" s="26"/>
      <c r="GR697" s="26"/>
      <c r="GS697" s="26"/>
      <c r="GT697" s="26"/>
      <c r="GU697" s="26"/>
      <c r="GV697" s="26"/>
      <c r="GW697" s="26"/>
      <c r="GX697" s="26"/>
      <c r="GY697" s="26"/>
      <c r="GZ697" s="26"/>
      <c r="HA697" s="26"/>
      <c r="HB697" s="26"/>
      <c r="HC697" s="26"/>
      <c r="HD697" s="26"/>
      <c r="HE697" s="26"/>
      <c r="HF697" s="26"/>
      <c r="HG697" s="26"/>
      <c r="HH697" s="26"/>
      <c r="HI697" s="26"/>
      <c r="HJ697" s="26"/>
      <c r="HK697" s="26"/>
      <c r="HL697" s="26"/>
      <c r="HM697" s="26"/>
      <c r="HN697" s="26"/>
      <c r="HO697" s="26"/>
      <c r="HP697" s="26"/>
      <c r="HQ697" s="26"/>
      <c r="HR697" s="26"/>
      <c r="HS697" s="26"/>
      <c r="HT697" s="26"/>
      <c r="HU697" s="26"/>
      <c r="HV697" s="26"/>
      <c r="HW697" s="26"/>
      <c r="HX697" s="26"/>
      <c r="HY697" s="26"/>
      <c r="HZ697" s="26"/>
      <c r="IA697" s="26"/>
      <c r="IB697" s="26"/>
      <c r="IC697" s="26"/>
      <c r="ID697" s="26"/>
      <c r="IE697" s="26"/>
      <c r="IF697" s="26"/>
      <c r="IG697" s="26"/>
      <c r="IH697" s="26"/>
      <c r="II697" s="26"/>
      <c r="IJ697" s="26"/>
      <c r="IK697" s="26"/>
      <c r="IL697" s="26"/>
      <c r="IM697" s="26"/>
      <c r="IN697" s="26"/>
      <c r="IO697" s="26"/>
      <c r="IP697" s="26"/>
      <c r="IQ697" s="26"/>
      <c r="IR697" s="26"/>
      <c r="IS697" s="26"/>
      <c r="IT697" s="26"/>
      <c r="IU697" s="26"/>
      <c r="IV697" s="26"/>
    </row>
    <row r="698" spans="1:256" ht="12.75" customHeight="1" x14ac:dyDescent="0.25">
      <c r="A698" s="26"/>
      <c r="B698" s="26"/>
      <c r="C698" s="296"/>
      <c r="D698" s="363"/>
      <c r="E698" s="364"/>
      <c r="F698" s="364"/>
      <c r="G698" s="364"/>
      <c r="H698" s="364"/>
      <c r="I698" s="364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6"/>
      <c r="AB698" s="26"/>
      <c r="AC698" s="26"/>
      <c r="AD698" s="26"/>
      <c r="AE698" s="26"/>
      <c r="AF698" s="26"/>
      <c r="AG698" s="26"/>
      <c r="AH698" s="26"/>
      <c r="AI698" s="26"/>
      <c r="AJ698" s="26"/>
      <c r="AK698" s="26"/>
      <c r="AL698" s="26"/>
      <c r="AM698" s="26"/>
      <c r="AN698" s="26"/>
      <c r="AO698" s="26"/>
      <c r="AP698" s="26"/>
      <c r="AQ698" s="26"/>
      <c r="AR698" s="26"/>
      <c r="AS698" s="26"/>
      <c r="AT698" s="26"/>
      <c r="AU698" s="26"/>
      <c r="AV698" s="26"/>
      <c r="AW698" s="26"/>
      <c r="AX698" s="26"/>
      <c r="AY698" s="26"/>
      <c r="AZ698" s="26"/>
      <c r="BA698" s="26"/>
      <c r="BB698" s="26"/>
      <c r="BC698" s="26"/>
      <c r="BD698" s="26"/>
      <c r="BE698" s="26"/>
      <c r="BF698" s="26"/>
      <c r="BG698" s="26"/>
      <c r="BH698" s="26"/>
      <c r="BI698" s="26"/>
      <c r="BJ698" s="26"/>
      <c r="BK698" s="26"/>
      <c r="BL698" s="26"/>
      <c r="BM698" s="26"/>
      <c r="BN698" s="26"/>
      <c r="BO698" s="26"/>
      <c r="BP698" s="26"/>
      <c r="BQ698" s="26"/>
      <c r="BR698" s="26"/>
      <c r="BS698" s="26"/>
      <c r="BT698" s="26"/>
      <c r="BU698" s="26"/>
      <c r="BV698" s="26"/>
      <c r="BW698" s="26"/>
      <c r="BX698" s="26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26"/>
      <c r="CP698" s="26"/>
      <c r="CQ698" s="26"/>
      <c r="CR698" s="26"/>
      <c r="CS698" s="26"/>
      <c r="CT698" s="26"/>
      <c r="CU698" s="26"/>
      <c r="CV698" s="26"/>
      <c r="CW698" s="26"/>
      <c r="CX698" s="26"/>
      <c r="CY698" s="26"/>
      <c r="CZ698" s="26"/>
      <c r="DA698" s="26"/>
      <c r="DB698" s="26"/>
      <c r="DC698" s="26"/>
      <c r="DD698" s="26"/>
      <c r="DE698" s="26"/>
      <c r="DF698" s="26"/>
      <c r="DG698" s="26"/>
      <c r="DH698" s="26"/>
      <c r="DI698" s="26"/>
      <c r="DJ698" s="26"/>
      <c r="DK698" s="26"/>
      <c r="DL698" s="26"/>
      <c r="DM698" s="26"/>
      <c r="DN698" s="26"/>
      <c r="DO698" s="26"/>
      <c r="DP698" s="26"/>
      <c r="DQ698" s="26"/>
      <c r="DR698" s="26"/>
      <c r="DS698" s="26"/>
      <c r="DT698" s="26"/>
      <c r="DU698" s="26"/>
      <c r="DV698" s="26"/>
      <c r="DW698" s="26"/>
      <c r="DX698" s="26"/>
      <c r="DY698" s="26"/>
      <c r="DZ698" s="26"/>
      <c r="EA698" s="26"/>
      <c r="EB698" s="26"/>
      <c r="EC698" s="26"/>
      <c r="ED698" s="26"/>
      <c r="EE698" s="26"/>
      <c r="EF698" s="26"/>
      <c r="EG698" s="26"/>
      <c r="EH698" s="26"/>
      <c r="EI698" s="26"/>
      <c r="EJ698" s="26"/>
      <c r="EK698" s="26"/>
      <c r="EL698" s="26"/>
      <c r="EM698" s="26"/>
      <c r="EN698" s="26"/>
      <c r="EO698" s="26"/>
      <c r="EP698" s="26"/>
      <c r="EQ698" s="26"/>
      <c r="ER698" s="26"/>
      <c r="ES698" s="26"/>
      <c r="ET698" s="26"/>
      <c r="EU698" s="26"/>
      <c r="EV698" s="26"/>
      <c r="EW698" s="26"/>
      <c r="EX698" s="26"/>
      <c r="EY698" s="26"/>
      <c r="EZ698" s="26"/>
      <c r="FA698" s="26"/>
      <c r="FB698" s="26"/>
      <c r="FC698" s="26"/>
      <c r="FD698" s="26"/>
      <c r="FE698" s="26"/>
      <c r="FF698" s="26"/>
      <c r="FG698" s="26"/>
      <c r="FH698" s="26"/>
      <c r="FI698" s="26"/>
      <c r="FJ698" s="26"/>
      <c r="FK698" s="26"/>
      <c r="FL698" s="26"/>
      <c r="FM698" s="26"/>
      <c r="FN698" s="26"/>
      <c r="FO698" s="26"/>
      <c r="FP698" s="26"/>
      <c r="FQ698" s="26"/>
      <c r="FR698" s="26"/>
      <c r="FS698" s="26"/>
      <c r="FT698" s="26"/>
      <c r="FU698" s="26"/>
      <c r="FV698" s="26"/>
      <c r="FW698" s="26"/>
      <c r="FX698" s="26"/>
      <c r="FY698" s="26"/>
      <c r="FZ698" s="26"/>
      <c r="GA698" s="26"/>
      <c r="GB698" s="26"/>
      <c r="GC698" s="26"/>
      <c r="GD698" s="26"/>
      <c r="GE698" s="26"/>
      <c r="GF698" s="26"/>
      <c r="GG698" s="26"/>
      <c r="GH698" s="26"/>
      <c r="GI698" s="26"/>
      <c r="GJ698" s="26"/>
      <c r="GK698" s="26"/>
      <c r="GL698" s="26"/>
      <c r="GM698" s="26"/>
      <c r="GN698" s="26"/>
      <c r="GO698" s="26"/>
      <c r="GP698" s="26"/>
      <c r="GQ698" s="26"/>
      <c r="GR698" s="26"/>
      <c r="GS698" s="26"/>
      <c r="GT698" s="26"/>
      <c r="GU698" s="26"/>
      <c r="GV698" s="26"/>
      <c r="GW698" s="26"/>
      <c r="GX698" s="26"/>
      <c r="GY698" s="26"/>
      <c r="GZ698" s="26"/>
      <c r="HA698" s="26"/>
      <c r="HB698" s="26"/>
      <c r="HC698" s="26"/>
      <c r="HD698" s="26"/>
      <c r="HE698" s="26"/>
      <c r="HF698" s="26"/>
      <c r="HG698" s="26"/>
      <c r="HH698" s="26"/>
      <c r="HI698" s="26"/>
      <c r="HJ698" s="26"/>
      <c r="HK698" s="26"/>
      <c r="HL698" s="26"/>
      <c r="HM698" s="26"/>
      <c r="HN698" s="26"/>
      <c r="HO698" s="26"/>
      <c r="HP698" s="26"/>
      <c r="HQ698" s="26"/>
      <c r="HR698" s="26"/>
      <c r="HS698" s="26"/>
      <c r="HT698" s="26"/>
      <c r="HU698" s="26"/>
      <c r="HV698" s="26"/>
      <c r="HW698" s="26"/>
      <c r="HX698" s="26"/>
      <c r="HY698" s="26"/>
      <c r="HZ698" s="26"/>
      <c r="IA698" s="26"/>
      <c r="IB698" s="26"/>
      <c r="IC698" s="26"/>
      <c r="ID698" s="26"/>
      <c r="IE698" s="26"/>
      <c r="IF698" s="26"/>
      <c r="IG698" s="26"/>
      <c r="IH698" s="26"/>
      <c r="II698" s="26"/>
      <c r="IJ698" s="26"/>
      <c r="IK698" s="26"/>
      <c r="IL698" s="26"/>
      <c r="IM698" s="26"/>
      <c r="IN698" s="26"/>
      <c r="IO698" s="26"/>
      <c r="IP698" s="26"/>
      <c r="IQ698" s="26"/>
      <c r="IR698" s="26"/>
      <c r="IS698" s="26"/>
      <c r="IT698" s="26"/>
      <c r="IU698" s="26"/>
      <c r="IV698" s="26"/>
    </row>
    <row r="699" spans="1:256" ht="12.75" customHeight="1" x14ac:dyDescent="0.25">
      <c r="A699" s="26"/>
      <c r="B699" s="26"/>
      <c r="C699" s="296"/>
      <c r="D699" s="363"/>
      <c r="E699" s="364"/>
      <c r="F699" s="364"/>
      <c r="G699" s="364"/>
      <c r="H699" s="364"/>
      <c r="I699" s="364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6"/>
      <c r="AB699" s="26"/>
      <c r="AC699" s="26"/>
      <c r="AD699" s="26"/>
      <c r="AE699" s="26"/>
      <c r="AF699" s="26"/>
      <c r="AG699" s="26"/>
      <c r="AH699" s="26"/>
      <c r="AI699" s="26"/>
      <c r="AJ699" s="26"/>
      <c r="AK699" s="26"/>
      <c r="AL699" s="26"/>
      <c r="AM699" s="26"/>
      <c r="AN699" s="26"/>
      <c r="AO699" s="26"/>
      <c r="AP699" s="26"/>
      <c r="AQ699" s="26"/>
      <c r="AR699" s="26"/>
      <c r="AS699" s="26"/>
      <c r="AT699" s="26"/>
      <c r="AU699" s="26"/>
      <c r="AV699" s="26"/>
      <c r="AW699" s="26"/>
      <c r="AX699" s="26"/>
      <c r="AY699" s="26"/>
      <c r="AZ699" s="26"/>
      <c r="BA699" s="26"/>
      <c r="BB699" s="26"/>
      <c r="BC699" s="26"/>
      <c r="BD699" s="26"/>
      <c r="BE699" s="26"/>
      <c r="BF699" s="26"/>
      <c r="BG699" s="26"/>
      <c r="BH699" s="26"/>
      <c r="BI699" s="26"/>
      <c r="BJ699" s="26"/>
      <c r="BK699" s="26"/>
      <c r="BL699" s="26"/>
      <c r="BM699" s="26"/>
      <c r="BN699" s="26"/>
      <c r="BO699" s="26"/>
      <c r="BP699" s="26"/>
      <c r="BQ699" s="26"/>
      <c r="BR699" s="26"/>
      <c r="BS699" s="26"/>
      <c r="BT699" s="26"/>
      <c r="BU699" s="26"/>
      <c r="BV699" s="26"/>
      <c r="BW699" s="26"/>
      <c r="BX699" s="26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26"/>
      <c r="CP699" s="26"/>
      <c r="CQ699" s="26"/>
      <c r="CR699" s="26"/>
      <c r="CS699" s="26"/>
      <c r="CT699" s="26"/>
      <c r="CU699" s="26"/>
      <c r="CV699" s="26"/>
      <c r="CW699" s="26"/>
      <c r="CX699" s="26"/>
      <c r="CY699" s="26"/>
      <c r="CZ699" s="26"/>
      <c r="DA699" s="26"/>
      <c r="DB699" s="26"/>
      <c r="DC699" s="26"/>
      <c r="DD699" s="26"/>
      <c r="DE699" s="26"/>
      <c r="DF699" s="26"/>
      <c r="DG699" s="26"/>
      <c r="DH699" s="26"/>
      <c r="DI699" s="26"/>
      <c r="DJ699" s="26"/>
      <c r="DK699" s="26"/>
      <c r="DL699" s="26"/>
      <c r="DM699" s="26"/>
      <c r="DN699" s="26"/>
      <c r="DO699" s="26"/>
      <c r="DP699" s="26"/>
      <c r="DQ699" s="26"/>
      <c r="DR699" s="26"/>
      <c r="DS699" s="26"/>
      <c r="DT699" s="26"/>
      <c r="DU699" s="26"/>
      <c r="DV699" s="26"/>
      <c r="DW699" s="26"/>
      <c r="DX699" s="26"/>
      <c r="DY699" s="26"/>
      <c r="DZ699" s="26"/>
      <c r="EA699" s="26"/>
      <c r="EB699" s="26"/>
      <c r="EC699" s="26"/>
      <c r="ED699" s="26"/>
      <c r="EE699" s="26"/>
      <c r="EF699" s="26"/>
      <c r="EG699" s="26"/>
      <c r="EH699" s="26"/>
      <c r="EI699" s="26"/>
      <c r="EJ699" s="26"/>
      <c r="EK699" s="26"/>
      <c r="EL699" s="26"/>
      <c r="EM699" s="26"/>
      <c r="EN699" s="26"/>
      <c r="EO699" s="26"/>
      <c r="EP699" s="26"/>
      <c r="EQ699" s="26"/>
      <c r="ER699" s="26"/>
      <c r="ES699" s="26"/>
      <c r="ET699" s="26"/>
      <c r="EU699" s="26"/>
      <c r="EV699" s="26"/>
      <c r="EW699" s="26"/>
      <c r="EX699" s="26"/>
      <c r="EY699" s="26"/>
      <c r="EZ699" s="26"/>
      <c r="FA699" s="26"/>
      <c r="FB699" s="26"/>
      <c r="FC699" s="26"/>
      <c r="FD699" s="26"/>
      <c r="FE699" s="26"/>
      <c r="FF699" s="26"/>
      <c r="FG699" s="26"/>
      <c r="FH699" s="26"/>
      <c r="FI699" s="26"/>
      <c r="FJ699" s="26"/>
      <c r="FK699" s="26"/>
      <c r="FL699" s="26"/>
      <c r="FM699" s="26"/>
      <c r="FN699" s="26"/>
      <c r="FO699" s="26"/>
      <c r="FP699" s="26"/>
      <c r="FQ699" s="26"/>
      <c r="FR699" s="26"/>
      <c r="FS699" s="26"/>
      <c r="FT699" s="26"/>
      <c r="FU699" s="26"/>
      <c r="FV699" s="26"/>
      <c r="FW699" s="26"/>
      <c r="FX699" s="26"/>
      <c r="FY699" s="26"/>
      <c r="FZ699" s="26"/>
      <c r="GA699" s="26"/>
      <c r="GB699" s="26"/>
      <c r="GC699" s="26"/>
      <c r="GD699" s="26"/>
      <c r="GE699" s="26"/>
      <c r="GF699" s="26"/>
      <c r="GG699" s="26"/>
      <c r="GH699" s="26"/>
      <c r="GI699" s="26"/>
      <c r="GJ699" s="26"/>
      <c r="GK699" s="26"/>
      <c r="GL699" s="26"/>
      <c r="GM699" s="26"/>
      <c r="GN699" s="26"/>
      <c r="GO699" s="26"/>
      <c r="GP699" s="26"/>
      <c r="GQ699" s="26"/>
      <c r="GR699" s="26"/>
      <c r="GS699" s="26"/>
      <c r="GT699" s="26"/>
      <c r="GU699" s="26"/>
      <c r="GV699" s="26"/>
      <c r="GW699" s="26"/>
      <c r="GX699" s="26"/>
      <c r="GY699" s="26"/>
      <c r="GZ699" s="26"/>
      <c r="HA699" s="26"/>
      <c r="HB699" s="26"/>
      <c r="HC699" s="26"/>
      <c r="HD699" s="26"/>
      <c r="HE699" s="26"/>
      <c r="HF699" s="26"/>
      <c r="HG699" s="26"/>
      <c r="HH699" s="26"/>
      <c r="HI699" s="26"/>
      <c r="HJ699" s="26"/>
      <c r="HK699" s="26"/>
      <c r="HL699" s="26"/>
      <c r="HM699" s="26"/>
      <c r="HN699" s="26"/>
      <c r="HO699" s="26"/>
      <c r="HP699" s="26"/>
      <c r="HQ699" s="26"/>
      <c r="HR699" s="26"/>
      <c r="HS699" s="26"/>
      <c r="HT699" s="26"/>
      <c r="HU699" s="26"/>
      <c r="HV699" s="26"/>
      <c r="HW699" s="26"/>
      <c r="HX699" s="26"/>
      <c r="HY699" s="26"/>
      <c r="HZ699" s="26"/>
      <c r="IA699" s="26"/>
      <c r="IB699" s="26"/>
      <c r="IC699" s="26"/>
      <c r="ID699" s="26"/>
      <c r="IE699" s="26"/>
      <c r="IF699" s="26"/>
      <c r="IG699" s="26"/>
      <c r="IH699" s="26"/>
      <c r="II699" s="26"/>
      <c r="IJ699" s="26"/>
      <c r="IK699" s="26"/>
      <c r="IL699" s="26"/>
      <c r="IM699" s="26"/>
      <c r="IN699" s="26"/>
      <c r="IO699" s="26"/>
      <c r="IP699" s="26"/>
      <c r="IQ699" s="26"/>
      <c r="IR699" s="26"/>
      <c r="IS699" s="26"/>
      <c r="IT699" s="26"/>
      <c r="IU699" s="26"/>
      <c r="IV699" s="26"/>
    </row>
    <row r="700" spans="1:256" ht="12.75" customHeight="1" x14ac:dyDescent="0.25">
      <c r="A700" s="26"/>
      <c r="B700" s="26"/>
      <c r="C700" s="296"/>
      <c r="D700" s="363"/>
      <c r="E700" s="364"/>
      <c r="F700" s="364"/>
      <c r="G700" s="364"/>
      <c r="H700" s="364"/>
      <c r="I700" s="364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6"/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  <c r="BL700" s="26"/>
      <c r="BM700" s="26"/>
      <c r="BN700" s="26"/>
      <c r="BO700" s="26"/>
      <c r="BP700" s="26"/>
      <c r="BQ700" s="26"/>
      <c r="BR700" s="26"/>
      <c r="BS700" s="26"/>
      <c r="BT700" s="26"/>
      <c r="BU700" s="26"/>
      <c r="BV700" s="26"/>
      <c r="BW700" s="26"/>
      <c r="BX700" s="26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26"/>
      <c r="CP700" s="26"/>
      <c r="CQ700" s="26"/>
      <c r="CR700" s="26"/>
      <c r="CS700" s="26"/>
      <c r="CT700" s="26"/>
      <c r="CU700" s="26"/>
      <c r="CV700" s="26"/>
      <c r="CW700" s="26"/>
      <c r="CX700" s="26"/>
      <c r="CY700" s="26"/>
      <c r="CZ700" s="26"/>
      <c r="DA700" s="26"/>
      <c r="DB700" s="26"/>
      <c r="DC700" s="26"/>
      <c r="DD700" s="26"/>
      <c r="DE700" s="26"/>
      <c r="DF700" s="26"/>
      <c r="DG700" s="26"/>
      <c r="DH700" s="26"/>
      <c r="DI700" s="26"/>
      <c r="DJ700" s="26"/>
      <c r="DK700" s="26"/>
      <c r="DL700" s="26"/>
      <c r="DM700" s="26"/>
      <c r="DN700" s="26"/>
      <c r="DO700" s="26"/>
      <c r="DP700" s="26"/>
      <c r="DQ700" s="26"/>
      <c r="DR700" s="26"/>
      <c r="DS700" s="26"/>
      <c r="DT700" s="26"/>
      <c r="DU700" s="26"/>
      <c r="DV700" s="26"/>
      <c r="DW700" s="26"/>
      <c r="DX700" s="26"/>
      <c r="DY700" s="26"/>
      <c r="DZ700" s="26"/>
      <c r="EA700" s="26"/>
      <c r="EB700" s="26"/>
      <c r="EC700" s="26"/>
      <c r="ED700" s="26"/>
      <c r="EE700" s="26"/>
      <c r="EF700" s="26"/>
      <c r="EG700" s="26"/>
      <c r="EH700" s="26"/>
      <c r="EI700" s="26"/>
      <c r="EJ700" s="26"/>
      <c r="EK700" s="26"/>
      <c r="EL700" s="26"/>
      <c r="EM700" s="26"/>
      <c r="EN700" s="26"/>
      <c r="EO700" s="26"/>
      <c r="EP700" s="26"/>
      <c r="EQ700" s="26"/>
      <c r="ER700" s="26"/>
      <c r="ES700" s="26"/>
      <c r="ET700" s="26"/>
      <c r="EU700" s="26"/>
      <c r="EV700" s="26"/>
      <c r="EW700" s="26"/>
      <c r="EX700" s="26"/>
      <c r="EY700" s="26"/>
      <c r="EZ700" s="26"/>
      <c r="FA700" s="26"/>
      <c r="FB700" s="26"/>
      <c r="FC700" s="26"/>
      <c r="FD700" s="26"/>
      <c r="FE700" s="26"/>
      <c r="FF700" s="26"/>
      <c r="FG700" s="26"/>
      <c r="FH700" s="26"/>
      <c r="FI700" s="26"/>
      <c r="FJ700" s="26"/>
      <c r="FK700" s="26"/>
      <c r="FL700" s="26"/>
      <c r="FM700" s="26"/>
      <c r="FN700" s="26"/>
      <c r="FO700" s="26"/>
      <c r="FP700" s="26"/>
      <c r="FQ700" s="26"/>
      <c r="FR700" s="26"/>
      <c r="FS700" s="26"/>
      <c r="FT700" s="26"/>
      <c r="FU700" s="26"/>
      <c r="FV700" s="26"/>
      <c r="FW700" s="26"/>
      <c r="FX700" s="26"/>
      <c r="FY700" s="26"/>
      <c r="FZ700" s="26"/>
      <c r="GA700" s="26"/>
      <c r="GB700" s="26"/>
      <c r="GC700" s="26"/>
      <c r="GD700" s="26"/>
      <c r="GE700" s="26"/>
      <c r="GF700" s="26"/>
      <c r="GG700" s="26"/>
      <c r="GH700" s="26"/>
      <c r="GI700" s="26"/>
      <c r="GJ700" s="26"/>
      <c r="GK700" s="26"/>
      <c r="GL700" s="26"/>
      <c r="GM700" s="26"/>
      <c r="GN700" s="26"/>
      <c r="GO700" s="26"/>
      <c r="GP700" s="26"/>
      <c r="GQ700" s="26"/>
      <c r="GR700" s="26"/>
      <c r="GS700" s="26"/>
      <c r="GT700" s="26"/>
      <c r="GU700" s="26"/>
      <c r="GV700" s="26"/>
      <c r="GW700" s="26"/>
      <c r="GX700" s="26"/>
      <c r="GY700" s="26"/>
      <c r="GZ700" s="26"/>
      <c r="HA700" s="26"/>
      <c r="HB700" s="26"/>
      <c r="HC700" s="26"/>
      <c r="HD700" s="26"/>
      <c r="HE700" s="26"/>
      <c r="HF700" s="26"/>
      <c r="HG700" s="26"/>
      <c r="HH700" s="26"/>
      <c r="HI700" s="26"/>
      <c r="HJ700" s="26"/>
      <c r="HK700" s="26"/>
      <c r="HL700" s="26"/>
      <c r="HM700" s="26"/>
      <c r="HN700" s="26"/>
      <c r="HO700" s="26"/>
      <c r="HP700" s="26"/>
      <c r="HQ700" s="26"/>
      <c r="HR700" s="26"/>
      <c r="HS700" s="26"/>
      <c r="HT700" s="26"/>
      <c r="HU700" s="26"/>
      <c r="HV700" s="26"/>
      <c r="HW700" s="26"/>
      <c r="HX700" s="26"/>
      <c r="HY700" s="26"/>
      <c r="HZ700" s="26"/>
      <c r="IA700" s="26"/>
      <c r="IB700" s="26"/>
      <c r="IC700" s="26"/>
      <c r="ID700" s="26"/>
      <c r="IE700" s="26"/>
      <c r="IF700" s="26"/>
      <c r="IG700" s="26"/>
      <c r="IH700" s="26"/>
      <c r="II700" s="26"/>
      <c r="IJ700" s="26"/>
      <c r="IK700" s="26"/>
      <c r="IL700" s="26"/>
      <c r="IM700" s="26"/>
      <c r="IN700" s="26"/>
      <c r="IO700" s="26"/>
      <c r="IP700" s="26"/>
      <c r="IQ700" s="26"/>
      <c r="IR700" s="26"/>
      <c r="IS700" s="26"/>
      <c r="IT700" s="26"/>
      <c r="IU700" s="26"/>
      <c r="IV700" s="26"/>
    </row>
    <row r="701" spans="1:256" ht="12.75" customHeight="1" x14ac:dyDescent="0.25">
      <c r="A701" s="26"/>
      <c r="B701" s="26"/>
      <c r="C701" s="296"/>
      <c r="D701" s="363"/>
      <c r="E701" s="364"/>
      <c r="F701" s="364"/>
      <c r="G701" s="364"/>
      <c r="H701" s="364"/>
      <c r="I701" s="364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6"/>
      <c r="AB701" s="26"/>
      <c r="AC701" s="26"/>
      <c r="AD701" s="26"/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26"/>
      <c r="AP701" s="26"/>
      <c r="AQ701" s="26"/>
      <c r="AR701" s="26"/>
      <c r="AS701" s="26"/>
      <c r="AT701" s="26"/>
      <c r="AU701" s="26"/>
      <c r="AV701" s="26"/>
      <c r="AW701" s="26"/>
      <c r="AX701" s="26"/>
      <c r="AY701" s="26"/>
      <c r="AZ701" s="26"/>
      <c r="BA701" s="26"/>
      <c r="BB701" s="26"/>
      <c r="BC701" s="26"/>
      <c r="BD701" s="26"/>
      <c r="BE701" s="26"/>
      <c r="BF701" s="26"/>
      <c r="BG701" s="26"/>
      <c r="BH701" s="26"/>
      <c r="BI701" s="26"/>
      <c r="BJ701" s="26"/>
      <c r="BK701" s="26"/>
      <c r="BL701" s="26"/>
      <c r="BM701" s="26"/>
      <c r="BN701" s="26"/>
      <c r="BO701" s="26"/>
      <c r="BP701" s="26"/>
      <c r="BQ701" s="26"/>
      <c r="BR701" s="26"/>
      <c r="BS701" s="26"/>
      <c r="BT701" s="26"/>
      <c r="BU701" s="26"/>
      <c r="BV701" s="26"/>
      <c r="BW701" s="26"/>
      <c r="BX701" s="26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26"/>
      <c r="CP701" s="26"/>
      <c r="CQ701" s="26"/>
      <c r="CR701" s="26"/>
      <c r="CS701" s="26"/>
      <c r="CT701" s="26"/>
      <c r="CU701" s="26"/>
      <c r="CV701" s="26"/>
      <c r="CW701" s="26"/>
      <c r="CX701" s="26"/>
      <c r="CY701" s="26"/>
      <c r="CZ701" s="26"/>
      <c r="DA701" s="26"/>
      <c r="DB701" s="26"/>
      <c r="DC701" s="26"/>
      <c r="DD701" s="26"/>
      <c r="DE701" s="26"/>
      <c r="DF701" s="26"/>
      <c r="DG701" s="26"/>
      <c r="DH701" s="26"/>
      <c r="DI701" s="26"/>
      <c r="DJ701" s="26"/>
      <c r="DK701" s="26"/>
      <c r="DL701" s="26"/>
      <c r="DM701" s="26"/>
      <c r="DN701" s="26"/>
      <c r="DO701" s="26"/>
      <c r="DP701" s="26"/>
      <c r="DQ701" s="26"/>
      <c r="DR701" s="26"/>
      <c r="DS701" s="26"/>
      <c r="DT701" s="26"/>
      <c r="DU701" s="26"/>
      <c r="DV701" s="26"/>
      <c r="DW701" s="26"/>
      <c r="DX701" s="26"/>
      <c r="DY701" s="26"/>
      <c r="DZ701" s="26"/>
      <c r="EA701" s="26"/>
      <c r="EB701" s="26"/>
      <c r="EC701" s="26"/>
      <c r="ED701" s="26"/>
      <c r="EE701" s="26"/>
      <c r="EF701" s="26"/>
      <c r="EG701" s="26"/>
      <c r="EH701" s="26"/>
      <c r="EI701" s="26"/>
      <c r="EJ701" s="26"/>
      <c r="EK701" s="26"/>
      <c r="EL701" s="26"/>
      <c r="EM701" s="26"/>
      <c r="EN701" s="26"/>
      <c r="EO701" s="26"/>
      <c r="EP701" s="26"/>
      <c r="EQ701" s="26"/>
      <c r="ER701" s="26"/>
      <c r="ES701" s="26"/>
      <c r="ET701" s="26"/>
      <c r="EU701" s="26"/>
      <c r="EV701" s="26"/>
      <c r="EW701" s="26"/>
      <c r="EX701" s="26"/>
      <c r="EY701" s="26"/>
      <c r="EZ701" s="26"/>
      <c r="FA701" s="26"/>
      <c r="FB701" s="26"/>
      <c r="FC701" s="26"/>
      <c r="FD701" s="26"/>
      <c r="FE701" s="26"/>
      <c r="FF701" s="26"/>
      <c r="FG701" s="26"/>
      <c r="FH701" s="26"/>
      <c r="FI701" s="26"/>
      <c r="FJ701" s="26"/>
      <c r="FK701" s="26"/>
      <c r="FL701" s="26"/>
      <c r="FM701" s="26"/>
      <c r="FN701" s="26"/>
      <c r="FO701" s="26"/>
      <c r="FP701" s="26"/>
      <c r="FQ701" s="26"/>
      <c r="FR701" s="26"/>
      <c r="FS701" s="26"/>
      <c r="FT701" s="26"/>
      <c r="FU701" s="26"/>
      <c r="FV701" s="26"/>
      <c r="FW701" s="26"/>
      <c r="FX701" s="26"/>
      <c r="FY701" s="26"/>
      <c r="FZ701" s="26"/>
      <c r="GA701" s="26"/>
      <c r="GB701" s="26"/>
      <c r="GC701" s="26"/>
      <c r="GD701" s="26"/>
      <c r="GE701" s="26"/>
      <c r="GF701" s="26"/>
      <c r="GG701" s="26"/>
      <c r="GH701" s="26"/>
      <c r="GI701" s="26"/>
      <c r="GJ701" s="26"/>
      <c r="GK701" s="26"/>
      <c r="GL701" s="26"/>
      <c r="GM701" s="26"/>
      <c r="GN701" s="26"/>
      <c r="GO701" s="26"/>
      <c r="GP701" s="26"/>
      <c r="GQ701" s="26"/>
      <c r="GR701" s="26"/>
      <c r="GS701" s="26"/>
      <c r="GT701" s="26"/>
      <c r="GU701" s="26"/>
      <c r="GV701" s="26"/>
      <c r="GW701" s="26"/>
      <c r="GX701" s="26"/>
      <c r="GY701" s="26"/>
      <c r="GZ701" s="26"/>
      <c r="HA701" s="26"/>
      <c r="HB701" s="26"/>
      <c r="HC701" s="26"/>
      <c r="HD701" s="26"/>
      <c r="HE701" s="26"/>
      <c r="HF701" s="26"/>
      <c r="HG701" s="26"/>
      <c r="HH701" s="26"/>
      <c r="HI701" s="26"/>
      <c r="HJ701" s="26"/>
      <c r="HK701" s="26"/>
      <c r="HL701" s="26"/>
      <c r="HM701" s="26"/>
      <c r="HN701" s="26"/>
      <c r="HO701" s="26"/>
      <c r="HP701" s="26"/>
      <c r="HQ701" s="26"/>
      <c r="HR701" s="26"/>
      <c r="HS701" s="26"/>
      <c r="HT701" s="26"/>
      <c r="HU701" s="26"/>
      <c r="HV701" s="26"/>
      <c r="HW701" s="26"/>
      <c r="HX701" s="26"/>
      <c r="HY701" s="26"/>
      <c r="HZ701" s="26"/>
      <c r="IA701" s="26"/>
      <c r="IB701" s="26"/>
      <c r="IC701" s="26"/>
      <c r="ID701" s="26"/>
      <c r="IE701" s="26"/>
      <c r="IF701" s="26"/>
      <c r="IG701" s="26"/>
      <c r="IH701" s="26"/>
      <c r="II701" s="26"/>
      <c r="IJ701" s="26"/>
      <c r="IK701" s="26"/>
      <c r="IL701" s="26"/>
      <c r="IM701" s="26"/>
      <c r="IN701" s="26"/>
      <c r="IO701" s="26"/>
      <c r="IP701" s="26"/>
      <c r="IQ701" s="26"/>
      <c r="IR701" s="26"/>
      <c r="IS701" s="26"/>
      <c r="IT701" s="26"/>
      <c r="IU701" s="26"/>
      <c r="IV701" s="26"/>
    </row>
    <row r="702" spans="1:256" ht="12.75" customHeight="1" x14ac:dyDescent="0.25">
      <c r="A702" s="26"/>
      <c r="B702" s="26"/>
      <c r="C702" s="296"/>
      <c r="D702" s="363"/>
      <c r="E702" s="364"/>
      <c r="F702" s="364"/>
      <c r="G702" s="364"/>
      <c r="H702" s="364"/>
      <c r="I702" s="364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6"/>
      <c r="AB702" s="26"/>
      <c r="AC702" s="26"/>
      <c r="AD702" s="26"/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6"/>
      <c r="AP702" s="26"/>
      <c r="AQ702" s="26"/>
      <c r="AR702" s="26"/>
      <c r="AS702" s="26"/>
      <c r="AT702" s="26"/>
      <c r="AU702" s="26"/>
      <c r="AV702" s="26"/>
      <c r="AW702" s="26"/>
      <c r="AX702" s="26"/>
      <c r="AY702" s="26"/>
      <c r="AZ702" s="26"/>
      <c r="BA702" s="26"/>
      <c r="BB702" s="26"/>
      <c r="BC702" s="26"/>
      <c r="BD702" s="26"/>
      <c r="BE702" s="26"/>
      <c r="BF702" s="26"/>
      <c r="BG702" s="26"/>
      <c r="BH702" s="26"/>
      <c r="BI702" s="26"/>
      <c r="BJ702" s="26"/>
      <c r="BK702" s="26"/>
      <c r="BL702" s="26"/>
      <c r="BM702" s="26"/>
      <c r="BN702" s="26"/>
      <c r="BO702" s="26"/>
      <c r="BP702" s="26"/>
      <c r="BQ702" s="26"/>
      <c r="BR702" s="26"/>
      <c r="BS702" s="26"/>
      <c r="BT702" s="26"/>
      <c r="BU702" s="26"/>
      <c r="BV702" s="26"/>
      <c r="BW702" s="26"/>
      <c r="BX702" s="26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26"/>
      <c r="CP702" s="26"/>
      <c r="CQ702" s="26"/>
      <c r="CR702" s="26"/>
      <c r="CS702" s="26"/>
      <c r="CT702" s="26"/>
      <c r="CU702" s="26"/>
      <c r="CV702" s="26"/>
      <c r="CW702" s="26"/>
      <c r="CX702" s="26"/>
      <c r="CY702" s="26"/>
      <c r="CZ702" s="26"/>
      <c r="DA702" s="26"/>
      <c r="DB702" s="26"/>
      <c r="DC702" s="26"/>
      <c r="DD702" s="26"/>
      <c r="DE702" s="26"/>
      <c r="DF702" s="26"/>
      <c r="DG702" s="26"/>
      <c r="DH702" s="26"/>
      <c r="DI702" s="26"/>
      <c r="DJ702" s="26"/>
      <c r="DK702" s="26"/>
      <c r="DL702" s="26"/>
      <c r="DM702" s="26"/>
      <c r="DN702" s="26"/>
      <c r="DO702" s="26"/>
      <c r="DP702" s="26"/>
      <c r="DQ702" s="26"/>
      <c r="DR702" s="26"/>
      <c r="DS702" s="26"/>
      <c r="DT702" s="26"/>
      <c r="DU702" s="26"/>
      <c r="DV702" s="26"/>
      <c r="DW702" s="26"/>
      <c r="DX702" s="26"/>
      <c r="DY702" s="26"/>
      <c r="DZ702" s="26"/>
      <c r="EA702" s="26"/>
      <c r="EB702" s="26"/>
      <c r="EC702" s="26"/>
      <c r="ED702" s="26"/>
      <c r="EE702" s="26"/>
      <c r="EF702" s="26"/>
      <c r="EG702" s="26"/>
      <c r="EH702" s="26"/>
      <c r="EI702" s="26"/>
      <c r="EJ702" s="26"/>
      <c r="EK702" s="26"/>
      <c r="EL702" s="26"/>
      <c r="EM702" s="26"/>
      <c r="EN702" s="26"/>
      <c r="EO702" s="26"/>
      <c r="EP702" s="26"/>
      <c r="EQ702" s="26"/>
      <c r="ER702" s="26"/>
      <c r="ES702" s="26"/>
      <c r="ET702" s="26"/>
      <c r="EU702" s="26"/>
      <c r="EV702" s="26"/>
      <c r="EW702" s="26"/>
      <c r="EX702" s="26"/>
      <c r="EY702" s="26"/>
      <c r="EZ702" s="26"/>
      <c r="FA702" s="26"/>
      <c r="FB702" s="26"/>
      <c r="FC702" s="26"/>
      <c r="FD702" s="26"/>
      <c r="FE702" s="26"/>
      <c r="FF702" s="26"/>
      <c r="FG702" s="26"/>
      <c r="FH702" s="26"/>
      <c r="FI702" s="26"/>
      <c r="FJ702" s="26"/>
      <c r="FK702" s="26"/>
      <c r="FL702" s="26"/>
      <c r="FM702" s="26"/>
      <c r="FN702" s="26"/>
      <c r="FO702" s="26"/>
      <c r="FP702" s="26"/>
      <c r="FQ702" s="26"/>
      <c r="FR702" s="26"/>
      <c r="FS702" s="26"/>
      <c r="FT702" s="26"/>
      <c r="FU702" s="26"/>
      <c r="FV702" s="26"/>
      <c r="FW702" s="26"/>
      <c r="FX702" s="26"/>
      <c r="FY702" s="26"/>
      <c r="FZ702" s="26"/>
      <c r="GA702" s="26"/>
      <c r="GB702" s="26"/>
      <c r="GC702" s="26"/>
      <c r="GD702" s="26"/>
      <c r="GE702" s="26"/>
      <c r="GF702" s="26"/>
      <c r="GG702" s="26"/>
      <c r="GH702" s="26"/>
      <c r="GI702" s="26"/>
      <c r="GJ702" s="26"/>
      <c r="GK702" s="26"/>
      <c r="GL702" s="26"/>
      <c r="GM702" s="26"/>
      <c r="GN702" s="26"/>
      <c r="GO702" s="26"/>
      <c r="GP702" s="26"/>
      <c r="GQ702" s="26"/>
      <c r="GR702" s="26"/>
      <c r="GS702" s="26"/>
      <c r="GT702" s="26"/>
      <c r="GU702" s="26"/>
      <c r="GV702" s="26"/>
      <c r="GW702" s="26"/>
      <c r="GX702" s="26"/>
      <c r="GY702" s="26"/>
      <c r="GZ702" s="26"/>
      <c r="HA702" s="26"/>
      <c r="HB702" s="26"/>
      <c r="HC702" s="26"/>
      <c r="HD702" s="26"/>
      <c r="HE702" s="26"/>
      <c r="HF702" s="26"/>
      <c r="HG702" s="26"/>
      <c r="HH702" s="26"/>
      <c r="HI702" s="26"/>
      <c r="HJ702" s="26"/>
      <c r="HK702" s="26"/>
      <c r="HL702" s="26"/>
      <c r="HM702" s="26"/>
      <c r="HN702" s="26"/>
      <c r="HO702" s="26"/>
      <c r="HP702" s="26"/>
      <c r="HQ702" s="26"/>
      <c r="HR702" s="26"/>
      <c r="HS702" s="26"/>
      <c r="HT702" s="26"/>
      <c r="HU702" s="26"/>
      <c r="HV702" s="26"/>
      <c r="HW702" s="26"/>
      <c r="HX702" s="26"/>
      <c r="HY702" s="26"/>
      <c r="HZ702" s="26"/>
      <c r="IA702" s="26"/>
      <c r="IB702" s="26"/>
      <c r="IC702" s="26"/>
      <c r="ID702" s="26"/>
      <c r="IE702" s="26"/>
      <c r="IF702" s="26"/>
      <c r="IG702" s="26"/>
      <c r="IH702" s="26"/>
      <c r="II702" s="26"/>
      <c r="IJ702" s="26"/>
      <c r="IK702" s="26"/>
      <c r="IL702" s="26"/>
      <c r="IM702" s="26"/>
      <c r="IN702" s="26"/>
      <c r="IO702" s="26"/>
      <c r="IP702" s="26"/>
      <c r="IQ702" s="26"/>
      <c r="IR702" s="26"/>
      <c r="IS702" s="26"/>
      <c r="IT702" s="26"/>
      <c r="IU702" s="26"/>
      <c r="IV702" s="26"/>
    </row>
    <row r="703" spans="1:256" ht="12.75" customHeight="1" x14ac:dyDescent="0.25">
      <c r="A703" s="26"/>
      <c r="B703" s="26"/>
      <c r="C703" s="296"/>
      <c r="D703" s="363"/>
      <c r="E703" s="364"/>
      <c r="F703" s="364"/>
      <c r="G703" s="364"/>
      <c r="H703" s="364"/>
      <c r="I703" s="364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6"/>
      <c r="AB703" s="26"/>
      <c r="AC703" s="26"/>
      <c r="AD703" s="26"/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6"/>
      <c r="AP703" s="26"/>
      <c r="AQ703" s="26"/>
      <c r="AR703" s="26"/>
      <c r="AS703" s="26"/>
      <c r="AT703" s="26"/>
      <c r="AU703" s="26"/>
      <c r="AV703" s="26"/>
      <c r="AW703" s="26"/>
      <c r="AX703" s="26"/>
      <c r="AY703" s="26"/>
      <c r="AZ703" s="26"/>
      <c r="BA703" s="26"/>
      <c r="BB703" s="26"/>
      <c r="BC703" s="26"/>
      <c r="BD703" s="26"/>
      <c r="BE703" s="26"/>
      <c r="BF703" s="26"/>
      <c r="BG703" s="26"/>
      <c r="BH703" s="26"/>
      <c r="BI703" s="26"/>
      <c r="BJ703" s="26"/>
      <c r="BK703" s="26"/>
      <c r="BL703" s="26"/>
      <c r="BM703" s="26"/>
      <c r="BN703" s="26"/>
      <c r="BO703" s="26"/>
      <c r="BP703" s="26"/>
      <c r="BQ703" s="26"/>
      <c r="BR703" s="26"/>
      <c r="BS703" s="26"/>
      <c r="BT703" s="26"/>
      <c r="BU703" s="26"/>
      <c r="BV703" s="26"/>
      <c r="BW703" s="26"/>
      <c r="BX703" s="26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26"/>
      <c r="CP703" s="26"/>
      <c r="CQ703" s="26"/>
      <c r="CR703" s="26"/>
      <c r="CS703" s="26"/>
      <c r="CT703" s="26"/>
      <c r="CU703" s="26"/>
      <c r="CV703" s="26"/>
      <c r="CW703" s="26"/>
      <c r="CX703" s="26"/>
      <c r="CY703" s="26"/>
      <c r="CZ703" s="26"/>
      <c r="DA703" s="26"/>
      <c r="DB703" s="26"/>
      <c r="DC703" s="26"/>
      <c r="DD703" s="26"/>
      <c r="DE703" s="26"/>
      <c r="DF703" s="26"/>
      <c r="DG703" s="26"/>
      <c r="DH703" s="26"/>
      <c r="DI703" s="26"/>
      <c r="DJ703" s="26"/>
      <c r="DK703" s="26"/>
      <c r="DL703" s="26"/>
      <c r="DM703" s="26"/>
      <c r="DN703" s="26"/>
      <c r="DO703" s="26"/>
      <c r="DP703" s="26"/>
      <c r="DQ703" s="26"/>
      <c r="DR703" s="26"/>
      <c r="DS703" s="26"/>
      <c r="DT703" s="26"/>
      <c r="DU703" s="26"/>
      <c r="DV703" s="26"/>
      <c r="DW703" s="26"/>
      <c r="DX703" s="26"/>
      <c r="DY703" s="26"/>
      <c r="DZ703" s="26"/>
      <c r="EA703" s="26"/>
      <c r="EB703" s="26"/>
      <c r="EC703" s="26"/>
      <c r="ED703" s="26"/>
      <c r="EE703" s="26"/>
      <c r="EF703" s="26"/>
      <c r="EG703" s="26"/>
      <c r="EH703" s="26"/>
      <c r="EI703" s="26"/>
      <c r="EJ703" s="26"/>
      <c r="EK703" s="26"/>
      <c r="EL703" s="26"/>
      <c r="EM703" s="26"/>
      <c r="EN703" s="26"/>
      <c r="EO703" s="26"/>
      <c r="EP703" s="26"/>
      <c r="EQ703" s="26"/>
      <c r="ER703" s="26"/>
      <c r="ES703" s="26"/>
      <c r="ET703" s="26"/>
      <c r="EU703" s="26"/>
      <c r="EV703" s="26"/>
      <c r="EW703" s="26"/>
      <c r="EX703" s="26"/>
      <c r="EY703" s="26"/>
      <c r="EZ703" s="26"/>
      <c r="FA703" s="26"/>
      <c r="FB703" s="26"/>
      <c r="FC703" s="26"/>
      <c r="FD703" s="26"/>
      <c r="FE703" s="26"/>
      <c r="FF703" s="26"/>
      <c r="FG703" s="26"/>
      <c r="FH703" s="26"/>
      <c r="FI703" s="26"/>
      <c r="FJ703" s="26"/>
      <c r="FK703" s="26"/>
      <c r="FL703" s="26"/>
      <c r="FM703" s="26"/>
      <c r="FN703" s="26"/>
      <c r="FO703" s="26"/>
      <c r="FP703" s="26"/>
      <c r="FQ703" s="26"/>
      <c r="FR703" s="26"/>
      <c r="FS703" s="26"/>
      <c r="FT703" s="26"/>
      <c r="FU703" s="26"/>
      <c r="FV703" s="26"/>
      <c r="FW703" s="26"/>
      <c r="FX703" s="26"/>
      <c r="FY703" s="26"/>
      <c r="FZ703" s="26"/>
      <c r="GA703" s="26"/>
      <c r="GB703" s="26"/>
      <c r="GC703" s="26"/>
      <c r="GD703" s="26"/>
      <c r="GE703" s="26"/>
      <c r="GF703" s="26"/>
      <c r="GG703" s="26"/>
      <c r="GH703" s="26"/>
      <c r="GI703" s="26"/>
      <c r="GJ703" s="26"/>
      <c r="GK703" s="26"/>
      <c r="GL703" s="26"/>
      <c r="GM703" s="26"/>
      <c r="GN703" s="26"/>
      <c r="GO703" s="26"/>
      <c r="GP703" s="26"/>
      <c r="GQ703" s="26"/>
      <c r="GR703" s="26"/>
      <c r="GS703" s="26"/>
      <c r="GT703" s="26"/>
      <c r="GU703" s="26"/>
      <c r="GV703" s="26"/>
      <c r="GW703" s="26"/>
      <c r="GX703" s="26"/>
      <c r="GY703" s="26"/>
      <c r="GZ703" s="26"/>
      <c r="HA703" s="26"/>
      <c r="HB703" s="26"/>
      <c r="HC703" s="26"/>
      <c r="HD703" s="26"/>
      <c r="HE703" s="26"/>
      <c r="HF703" s="26"/>
      <c r="HG703" s="26"/>
      <c r="HH703" s="26"/>
      <c r="HI703" s="26"/>
      <c r="HJ703" s="26"/>
      <c r="HK703" s="26"/>
      <c r="HL703" s="26"/>
      <c r="HM703" s="26"/>
      <c r="HN703" s="26"/>
      <c r="HO703" s="26"/>
      <c r="HP703" s="26"/>
      <c r="HQ703" s="26"/>
      <c r="HR703" s="26"/>
      <c r="HS703" s="26"/>
      <c r="HT703" s="26"/>
      <c r="HU703" s="26"/>
      <c r="HV703" s="26"/>
      <c r="HW703" s="26"/>
      <c r="HX703" s="26"/>
      <c r="HY703" s="26"/>
      <c r="HZ703" s="26"/>
      <c r="IA703" s="26"/>
      <c r="IB703" s="26"/>
      <c r="IC703" s="26"/>
      <c r="ID703" s="26"/>
      <c r="IE703" s="26"/>
      <c r="IF703" s="26"/>
      <c r="IG703" s="26"/>
      <c r="IH703" s="26"/>
      <c r="II703" s="26"/>
      <c r="IJ703" s="26"/>
      <c r="IK703" s="26"/>
      <c r="IL703" s="26"/>
      <c r="IM703" s="26"/>
      <c r="IN703" s="26"/>
      <c r="IO703" s="26"/>
      <c r="IP703" s="26"/>
      <c r="IQ703" s="26"/>
      <c r="IR703" s="26"/>
      <c r="IS703" s="26"/>
      <c r="IT703" s="26"/>
      <c r="IU703" s="26"/>
      <c r="IV703" s="26"/>
    </row>
    <row r="704" spans="1:256" ht="12.75" customHeight="1" x14ac:dyDescent="0.25">
      <c r="A704" s="26"/>
      <c r="B704" s="26"/>
      <c r="C704" s="296"/>
      <c r="D704" s="363"/>
      <c r="E704" s="364"/>
      <c r="F704" s="364"/>
      <c r="G704" s="364"/>
      <c r="H704" s="364"/>
      <c r="I704" s="364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6"/>
      <c r="AB704" s="26"/>
      <c r="AC704" s="26"/>
      <c r="AD704" s="26"/>
      <c r="AE704" s="26"/>
      <c r="AF704" s="26"/>
      <c r="AG704" s="26"/>
      <c r="AH704" s="26"/>
      <c r="AI704" s="26"/>
      <c r="AJ704" s="26"/>
      <c r="AK704" s="26"/>
      <c r="AL704" s="26"/>
      <c r="AM704" s="26"/>
      <c r="AN704" s="26"/>
      <c r="AO704" s="26"/>
      <c r="AP704" s="26"/>
      <c r="AQ704" s="26"/>
      <c r="AR704" s="26"/>
      <c r="AS704" s="26"/>
      <c r="AT704" s="26"/>
      <c r="AU704" s="26"/>
      <c r="AV704" s="26"/>
      <c r="AW704" s="26"/>
      <c r="AX704" s="26"/>
      <c r="AY704" s="26"/>
      <c r="AZ704" s="26"/>
      <c r="BA704" s="26"/>
      <c r="BB704" s="26"/>
      <c r="BC704" s="26"/>
      <c r="BD704" s="26"/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26"/>
      <c r="CV704" s="26"/>
      <c r="CW704" s="26"/>
      <c r="CX704" s="26"/>
      <c r="CY704" s="26"/>
      <c r="CZ704" s="26"/>
      <c r="DA704" s="26"/>
      <c r="DB704" s="26"/>
      <c r="DC704" s="26"/>
      <c r="DD704" s="26"/>
      <c r="DE704" s="26"/>
      <c r="DF704" s="26"/>
      <c r="DG704" s="26"/>
      <c r="DH704" s="26"/>
      <c r="DI704" s="26"/>
      <c r="DJ704" s="26"/>
      <c r="DK704" s="26"/>
      <c r="DL704" s="26"/>
      <c r="DM704" s="26"/>
      <c r="DN704" s="26"/>
      <c r="DO704" s="26"/>
      <c r="DP704" s="26"/>
      <c r="DQ704" s="26"/>
      <c r="DR704" s="26"/>
      <c r="DS704" s="26"/>
      <c r="DT704" s="26"/>
      <c r="DU704" s="26"/>
      <c r="DV704" s="26"/>
      <c r="DW704" s="26"/>
      <c r="DX704" s="26"/>
      <c r="DY704" s="26"/>
      <c r="DZ704" s="26"/>
      <c r="EA704" s="26"/>
      <c r="EB704" s="26"/>
      <c r="EC704" s="26"/>
      <c r="ED704" s="26"/>
      <c r="EE704" s="26"/>
      <c r="EF704" s="26"/>
      <c r="EG704" s="26"/>
      <c r="EH704" s="26"/>
      <c r="EI704" s="26"/>
      <c r="EJ704" s="26"/>
      <c r="EK704" s="26"/>
      <c r="EL704" s="26"/>
      <c r="EM704" s="26"/>
      <c r="EN704" s="26"/>
      <c r="EO704" s="26"/>
      <c r="EP704" s="26"/>
      <c r="EQ704" s="26"/>
      <c r="ER704" s="26"/>
      <c r="ES704" s="26"/>
      <c r="ET704" s="26"/>
      <c r="EU704" s="26"/>
      <c r="EV704" s="26"/>
      <c r="EW704" s="26"/>
      <c r="EX704" s="26"/>
      <c r="EY704" s="26"/>
      <c r="EZ704" s="26"/>
      <c r="FA704" s="26"/>
      <c r="FB704" s="26"/>
      <c r="FC704" s="26"/>
      <c r="FD704" s="26"/>
      <c r="FE704" s="26"/>
      <c r="FF704" s="26"/>
      <c r="FG704" s="26"/>
      <c r="FH704" s="26"/>
      <c r="FI704" s="26"/>
      <c r="FJ704" s="26"/>
      <c r="FK704" s="26"/>
      <c r="FL704" s="26"/>
      <c r="FM704" s="26"/>
      <c r="FN704" s="26"/>
      <c r="FO704" s="26"/>
      <c r="FP704" s="26"/>
      <c r="FQ704" s="26"/>
      <c r="FR704" s="26"/>
      <c r="FS704" s="26"/>
      <c r="FT704" s="26"/>
      <c r="FU704" s="26"/>
      <c r="FV704" s="26"/>
      <c r="FW704" s="26"/>
      <c r="FX704" s="26"/>
      <c r="FY704" s="26"/>
      <c r="FZ704" s="26"/>
      <c r="GA704" s="26"/>
      <c r="GB704" s="26"/>
      <c r="GC704" s="26"/>
      <c r="GD704" s="26"/>
      <c r="GE704" s="26"/>
      <c r="GF704" s="26"/>
      <c r="GG704" s="26"/>
      <c r="GH704" s="26"/>
      <c r="GI704" s="26"/>
      <c r="GJ704" s="26"/>
      <c r="GK704" s="26"/>
      <c r="GL704" s="26"/>
      <c r="GM704" s="26"/>
      <c r="GN704" s="26"/>
      <c r="GO704" s="26"/>
      <c r="GP704" s="26"/>
      <c r="GQ704" s="26"/>
      <c r="GR704" s="26"/>
      <c r="GS704" s="26"/>
      <c r="GT704" s="26"/>
      <c r="GU704" s="26"/>
      <c r="GV704" s="26"/>
      <c r="GW704" s="26"/>
      <c r="GX704" s="26"/>
      <c r="GY704" s="26"/>
      <c r="GZ704" s="26"/>
      <c r="HA704" s="26"/>
      <c r="HB704" s="26"/>
      <c r="HC704" s="26"/>
      <c r="HD704" s="26"/>
      <c r="HE704" s="26"/>
      <c r="HF704" s="26"/>
      <c r="HG704" s="26"/>
      <c r="HH704" s="26"/>
      <c r="HI704" s="26"/>
      <c r="HJ704" s="26"/>
      <c r="HK704" s="26"/>
      <c r="HL704" s="26"/>
      <c r="HM704" s="26"/>
      <c r="HN704" s="26"/>
      <c r="HO704" s="26"/>
      <c r="HP704" s="26"/>
      <c r="HQ704" s="26"/>
      <c r="HR704" s="26"/>
      <c r="HS704" s="26"/>
      <c r="HT704" s="26"/>
      <c r="HU704" s="26"/>
      <c r="HV704" s="26"/>
      <c r="HW704" s="26"/>
      <c r="HX704" s="26"/>
      <c r="HY704" s="26"/>
      <c r="HZ704" s="26"/>
      <c r="IA704" s="26"/>
      <c r="IB704" s="26"/>
      <c r="IC704" s="26"/>
      <c r="ID704" s="26"/>
      <c r="IE704" s="26"/>
      <c r="IF704" s="26"/>
      <c r="IG704" s="26"/>
      <c r="IH704" s="26"/>
      <c r="II704" s="26"/>
      <c r="IJ704" s="26"/>
      <c r="IK704" s="26"/>
      <c r="IL704" s="26"/>
      <c r="IM704" s="26"/>
      <c r="IN704" s="26"/>
      <c r="IO704" s="26"/>
      <c r="IP704" s="26"/>
      <c r="IQ704" s="26"/>
      <c r="IR704" s="26"/>
      <c r="IS704" s="26"/>
      <c r="IT704" s="26"/>
      <c r="IU704" s="26"/>
      <c r="IV704" s="26"/>
    </row>
    <row r="705" spans="1:256" ht="12.75" customHeight="1" x14ac:dyDescent="0.25">
      <c r="A705" s="26"/>
      <c r="B705" s="26"/>
      <c r="C705" s="296"/>
      <c r="D705" s="363"/>
      <c r="E705" s="364"/>
      <c r="F705" s="364"/>
      <c r="G705" s="364"/>
      <c r="H705" s="364"/>
      <c r="I705" s="364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6"/>
      <c r="AB705" s="26"/>
      <c r="AC705" s="26"/>
      <c r="AD705" s="26"/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  <c r="AO705" s="26"/>
      <c r="AP705" s="26"/>
      <c r="AQ705" s="26"/>
      <c r="AR705" s="26"/>
      <c r="AS705" s="26"/>
      <c r="AT705" s="26"/>
      <c r="AU705" s="26"/>
      <c r="AV705" s="26"/>
      <c r="AW705" s="26"/>
      <c r="AX705" s="26"/>
      <c r="AY705" s="26"/>
      <c r="AZ705" s="26"/>
      <c r="BA705" s="26"/>
      <c r="BB705" s="26"/>
      <c r="BC705" s="26"/>
      <c r="BD705" s="26"/>
      <c r="BE705" s="26"/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26"/>
      <c r="CV705" s="26"/>
      <c r="CW705" s="26"/>
      <c r="CX705" s="26"/>
      <c r="CY705" s="26"/>
      <c r="CZ705" s="26"/>
      <c r="DA705" s="26"/>
      <c r="DB705" s="26"/>
      <c r="DC705" s="26"/>
      <c r="DD705" s="26"/>
      <c r="DE705" s="26"/>
      <c r="DF705" s="26"/>
      <c r="DG705" s="26"/>
      <c r="DH705" s="26"/>
      <c r="DI705" s="26"/>
      <c r="DJ705" s="26"/>
      <c r="DK705" s="26"/>
      <c r="DL705" s="26"/>
      <c r="DM705" s="26"/>
      <c r="DN705" s="26"/>
      <c r="DO705" s="26"/>
      <c r="DP705" s="26"/>
      <c r="DQ705" s="26"/>
      <c r="DR705" s="26"/>
      <c r="DS705" s="26"/>
      <c r="DT705" s="26"/>
      <c r="DU705" s="26"/>
      <c r="DV705" s="26"/>
      <c r="DW705" s="26"/>
      <c r="DX705" s="26"/>
      <c r="DY705" s="26"/>
      <c r="DZ705" s="26"/>
      <c r="EA705" s="26"/>
      <c r="EB705" s="26"/>
      <c r="EC705" s="26"/>
      <c r="ED705" s="26"/>
      <c r="EE705" s="26"/>
      <c r="EF705" s="26"/>
      <c r="EG705" s="26"/>
      <c r="EH705" s="26"/>
      <c r="EI705" s="26"/>
      <c r="EJ705" s="26"/>
      <c r="EK705" s="26"/>
      <c r="EL705" s="26"/>
      <c r="EM705" s="26"/>
      <c r="EN705" s="26"/>
      <c r="EO705" s="26"/>
      <c r="EP705" s="26"/>
      <c r="EQ705" s="26"/>
      <c r="ER705" s="26"/>
      <c r="ES705" s="26"/>
      <c r="ET705" s="26"/>
      <c r="EU705" s="26"/>
      <c r="EV705" s="26"/>
      <c r="EW705" s="26"/>
      <c r="EX705" s="26"/>
      <c r="EY705" s="26"/>
      <c r="EZ705" s="26"/>
      <c r="FA705" s="26"/>
      <c r="FB705" s="26"/>
      <c r="FC705" s="26"/>
      <c r="FD705" s="26"/>
      <c r="FE705" s="26"/>
      <c r="FF705" s="26"/>
      <c r="FG705" s="26"/>
      <c r="FH705" s="26"/>
      <c r="FI705" s="26"/>
      <c r="FJ705" s="26"/>
      <c r="FK705" s="26"/>
      <c r="FL705" s="26"/>
      <c r="FM705" s="26"/>
      <c r="FN705" s="26"/>
      <c r="FO705" s="26"/>
      <c r="FP705" s="26"/>
      <c r="FQ705" s="26"/>
      <c r="FR705" s="26"/>
      <c r="FS705" s="26"/>
      <c r="FT705" s="26"/>
      <c r="FU705" s="26"/>
      <c r="FV705" s="26"/>
      <c r="FW705" s="26"/>
      <c r="FX705" s="26"/>
      <c r="FY705" s="26"/>
      <c r="FZ705" s="26"/>
      <c r="GA705" s="26"/>
      <c r="GB705" s="26"/>
      <c r="GC705" s="26"/>
      <c r="GD705" s="26"/>
      <c r="GE705" s="26"/>
      <c r="GF705" s="26"/>
      <c r="GG705" s="26"/>
      <c r="GH705" s="26"/>
      <c r="GI705" s="26"/>
      <c r="GJ705" s="26"/>
      <c r="GK705" s="26"/>
      <c r="GL705" s="26"/>
      <c r="GM705" s="26"/>
      <c r="GN705" s="26"/>
      <c r="GO705" s="26"/>
      <c r="GP705" s="26"/>
      <c r="GQ705" s="26"/>
      <c r="GR705" s="26"/>
      <c r="GS705" s="26"/>
      <c r="GT705" s="26"/>
      <c r="GU705" s="26"/>
      <c r="GV705" s="26"/>
      <c r="GW705" s="26"/>
      <c r="GX705" s="26"/>
      <c r="GY705" s="26"/>
      <c r="GZ705" s="26"/>
      <c r="HA705" s="26"/>
      <c r="HB705" s="26"/>
      <c r="HC705" s="26"/>
      <c r="HD705" s="26"/>
      <c r="HE705" s="26"/>
      <c r="HF705" s="26"/>
      <c r="HG705" s="26"/>
      <c r="HH705" s="26"/>
      <c r="HI705" s="26"/>
      <c r="HJ705" s="26"/>
      <c r="HK705" s="26"/>
      <c r="HL705" s="26"/>
      <c r="HM705" s="26"/>
      <c r="HN705" s="26"/>
      <c r="HO705" s="26"/>
      <c r="HP705" s="26"/>
      <c r="HQ705" s="26"/>
      <c r="HR705" s="26"/>
      <c r="HS705" s="26"/>
      <c r="HT705" s="26"/>
      <c r="HU705" s="26"/>
      <c r="HV705" s="26"/>
      <c r="HW705" s="26"/>
      <c r="HX705" s="26"/>
      <c r="HY705" s="26"/>
      <c r="HZ705" s="26"/>
      <c r="IA705" s="26"/>
      <c r="IB705" s="26"/>
      <c r="IC705" s="26"/>
      <c r="ID705" s="26"/>
      <c r="IE705" s="26"/>
      <c r="IF705" s="26"/>
      <c r="IG705" s="26"/>
      <c r="IH705" s="26"/>
      <c r="II705" s="26"/>
      <c r="IJ705" s="26"/>
      <c r="IK705" s="26"/>
      <c r="IL705" s="26"/>
      <c r="IM705" s="26"/>
      <c r="IN705" s="26"/>
      <c r="IO705" s="26"/>
      <c r="IP705" s="26"/>
      <c r="IQ705" s="26"/>
      <c r="IR705" s="26"/>
      <c r="IS705" s="26"/>
      <c r="IT705" s="26"/>
      <c r="IU705" s="26"/>
      <c r="IV705" s="26"/>
    </row>
    <row r="706" spans="1:256" ht="12.75" customHeight="1" x14ac:dyDescent="0.25">
      <c r="A706" s="26"/>
      <c r="B706" s="26"/>
      <c r="C706" s="296"/>
      <c r="D706" s="363"/>
      <c r="E706" s="364"/>
      <c r="F706" s="364"/>
      <c r="G706" s="364"/>
      <c r="H706" s="364"/>
      <c r="I706" s="364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6"/>
      <c r="AB706" s="26"/>
      <c r="AC706" s="26"/>
      <c r="AD706" s="26"/>
      <c r="AE706" s="26"/>
      <c r="AF706" s="26"/>
      <c r="AG706" s="26"/>
      <c r="AH706" s="26"/>
      <c r="AI706" s="26"/>
      <c r="AJ706" s="26"/>
      <c r="AK706" s="26"/>
      <c r="AL706" s="26"/>
      <c r="AM706" s="26"/>
      <c r="AN706" s="26"/>
      <c r="AO706" s="26"/>
      <c r="AP706" s="26"/>
      <c r="AQ706" s="26"/>
      <c r="AR706" s="26"/>
      <c r="AS706" s="26"/>
      <c r="AT706" s="26"/>
      <c r="AU706" s="26"/>
      <c r="AV706" s="26"/>
      <c r="AW706" s="26"/>
      <c r="AX706" s="26"/>
      <c r="AY706" s="26"/>
      <c r="AZ706" s="26"/>
      <c r="BA706" s="26"/>
      <c r="BB706" s="26"/>
      <c r="BC706" s="26"/>
      <c r="BD706" s="26"/>
      <c r="BE706" s="26"/>
      <c r="BF706" s="26"/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26"/>
      <c r="CV706" s="26"/>
      <c r="CW706" s="26"/>
      <c r="CX706" s="26"/>
      <c r="CY706" s="26"/>
      <c r="CZ706" s="26"/>
      <c r="DA706" s="26"/>
      <c r="DB706" s="26"/>
      <c r="DC706" s="26"/>
      <c r="DD706" s="26"/>
      <c r="DE706" s="26"/>
      <c r="DF706" s="26"/>
      <c r="DG706" s="26"/>
      <c r="DH706" s="26"/>
      <c r="DI706" s="26"/>
      <c r="DJ706" s="26"/>
      <c r="DK706" s="26"/>
      <c r="DL706" s="26"/>
      <c r="DM706" s="26"/>
      <c r="DN706" s="26"/>
      <c r="DO706" s="26"/>
      <c r="DP706" s="26"/>
      <c r="DQ706" s="26"/>
      <c r="DR706" s="26"/>
      <c r="DS706" s="26"/>
      <c r="DT706" s="26"/>
      <c r="DU706" s="26"/>
      <c r="DV706" s="26"/>
      <c r="DW706" s="26"/>
      <c r="DX706" s="26"/>
      <c r="DY706" s="26"/>
      <c r="DZ706" s="26"/>
      <c r="EA706" s="26"/>
      <c r="EB706" s="26"/>
      <c r="EC706" s="26"/>
      <c r="ED706" s="26"/>
      <c r="EE706" s="26"/>
      <c r="EF706" s="26"/>
      <c r="EG706" s="26"/>
      <c r="EH706" s="26"/>
      <c r="EI706" s="26"/>
      <c r="EJ706" s="26"/>
      <c r="EK706" s="26"/>
      <c r="EL706" s="26"/>
      <c r="EM706" s="26"/>
      <c r="EN706" s="26"/>
      <c r="EO706" s="26"/>
      <c r="EP706" s="26"/>
      <c r="EQ706" s="26"/>
      <c r="ER706" s="26"/>
      <c r="ES706" s="26"/>
      <c r="ET706" s="26"/>
      <c r="EU706" s="26"/>
      <c r="EV706" s="26"/>
      <c r="EW706" s="26"/>
      <c r="EX706" s="26"/>
      <c r="EY706" s="26"/>
      <c r="EZ706" s="26"/>
      <c r="FA706" s="26"/>
      <c r="FB706" s="26"/>
      <c r="FC706" s="26"/>
      <c r="FD706" s="26"/>
      <c r="FE706" s="26"/>
      <c r="FF706" s="26"/>
      <c r="FG706" s="26"/>
      <c r="FH706" s="26"/>
      <c r="FI706" s="26"/>
      <c r="FJ706" s="26"/>
      <c r="FK706" s="26"/>
      <c r="FL706" s="26"/>
      <c r="FM706" s="26"/>
      <c r="FN706" s="26"/>
      <c r="FO706" s="26"/>
      <c r="FP706" s="26"/>
      <c r="FQ706" s="26"/>
      <c r="FR706" s="26"/>
      <c r="FS706" s="26"/>
      <c r="FT706" s="26"/>
      <c r="FU706" s="26"/>
      <c r="FV706" s="26"/>
      <c r="FW706" s="26"/>
      <c r="FX706" s="26"/>
      <c r="FY706" s="26"/>
      <c r="FZ706" s="26"/>
      <c r="GA706" s="26"/>
      <c r="GB706" s="26"/>
      <c r="GC706" s="26"/>
      <c r="GD706" s="26"/>
      <c r="GE706" s="26"/>
      <c r="GF706" s="26"/>
      <c r="GG706" s="26"/>
      <c r="GH706" s="26"/>
      <c r="GI706" s="26"/>
      <c r="GJ706" s="26"/>
      <c r="GK706" s="26"/>
      <c r="GL706" s="26"/>
      <c r="GM706" s="26"/>
      <c r="GN706" s="26"/>
      <c r="GO706" s="26"/>
      <c r="GP706" s="26"/>
      <c r="GQ706" s="26"/>
      <c r="GR706" s="26"/>
      <c r="GS706" s="26"/>
      <c r="GT706" s="26"/>
      <c r="GU706" s="26"/>
      <c r="GV706" s="26"/>
      <c r="GW706" s="26"/>
      <c r="GX706" s="26"/>
      <c r="GY706" s="26"/>
      <c r="GZ706" s="26"/>
      <c r="HA706" s="26"/>
      <c r="HB706" s="26"/>
      <c r="HC706" s="26"/>
      <c r="HD706" s="26"/>
      <c r="HE706" s="26"/>
      <c r="HF706" s="26"/>
      <c r="HG706" s="26"/>
      <c r="HH706" s="26"/>
      <c r="HI706" s="26"/>
      <c r="HJ706" s="26"/>
      <c r="HK706" s="26"/>
      <c r="HL706" s="26"/>
      <c r="HM706" s="26"/>
      <c r="HN706" s="26"/>
      <c r="HO706" s="26"/>
      <c r="HP706" s="26"/>
      <c r="HQ706" s="26"/>
      <c r="HR706" s="26"/>
      <c r="HS706" s="26"/>
      <c r="HT706" s="26"/>
      <c r="HU706" s="26"/>
      <c r="HV706" s="26"/>
      <c r="HW706" s="26"/>
      <c r="HX706" s="26"/>
      <c r="HY706" s="26"/>
      <c r="HZ706" s="26"/>
      <c r="IA706" s="26"/>
      <c r="IB706" s="26"/>
      <c r="IC706" s="26"/>
      <c r="ID706" s="26"/>
      <c r="IE706" s="26"/>
      <c r="IF706" s="26"/>
      <c r="IG706" s="26"/>
      <c r="IH706" s="26"/>
      <c r="II706" s="26"/>
      <c r="IJ706" s="26"/>
      <c r="IK706" s="26"/>
      <c r="IL706" s="26"/>
      <c r="IM706" s="26"/>
      <c r="IN706" s="26"/>
      <c r="IO706" s="26"/>
      <c r="IP706" s="26"/>
      <c r="IQ706" s="26"/>
      <c r="IR706" s="26"/>
      <c r="IS706" s="26"/>
      <c r="IT706" s="26"/>
      <c r="IU706" s="26"/>
      <c r="IV706" s="26"/>
    </row>
    <row r="707" spans="1:256" ht="12.75" customHeight="1" x14ac:dyDescent="0.25">
      <c r="A707" s="26"/>
      <c r="B707" s="26"/>
      <c r="C707" s="296"/>
      <c r="D707" s="363"/>
      <c r="E707" s="364"/>
      <c r="F707" s="364"/>
      <c r="G707" s="364"/>
      <c r="H707" s="364"/>
      <c r="I707" s="364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6"/>
      <c r="AB707" s="26"/>
      <c r="AC707" s="26"/>
      <c r="AD707" s="26"/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  <c r="AO707" s="26"/>
      <c r="AP707" s="26"/>
      <c r="AQ707" s="26"/>
      <c r="AR707" s="26"/>
      <c r="AS707" s="26"/>
      <c r="AT707" s="26"/>
      <c r="AU707" s="26"/>
      <c r="AV707" s="26"/>
      <c r="AW707" s="26"/>
      <c r="AX707" s="26"/>
      <c r="AY707" s="26"/>
      <c r="AZ707" s="26"/>
      <c r="BA707" s="26"/>
      <c r="BB707" s="26"/>
      <c r="BC707" s="26"/>
      <c r="BD707" s="26"/>
      <c r="BE707" s="26"/>
      <c r="BF707" s="26"/>
      <c r="BG707" s="26"/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26"/>
      <c r="CV707" s="26"/>
      <c r="CW707" s="26"/>
      <c r="CX707" s="26"/>
      <c r="CY707" s="26"/>
      <c r="CZ707" s="26"/>
      <c r="DA707" s="26"/>
      <c r="DB707" s="26"/>
      <c r="DC707" s="26"/>
      <c r="DD707" s="26"/>
      <c r="DE707" s="26"/>
      <c r="DF707" s="26"/>
      <c r="DG707" s="26"/>
      <c r="DH707" s="26"/>
      <c r="DI707" s="26"/>
      <c r="DJ707" s="26"/>
      <c r="DK707" s="26"/>
      <c r="DL707" s="26"/>
      <c r="DM707" s="26"/>
      <c r="DN707" s="26"/>
      <c r="DO707" s="26"/>
      <c r="DP707" s="26"/>
      <c r="DQ707" s="26"/>
      <c r="DR707" s="26"/>
      <c r="DS707" s="26"/>
      <c r="DT707" s="26"/>
      <c r="DU707" s="26"/>
      <c r="DV707" s="26"/>
      <c r="DW707" s="26"/>
      <c r="DX707" s="26"/>
      <c r="DY707" s="26"/>
      <c r="DZ707" s="26"/>
      <c r="EA707" s="26"/>
      <c r="EB707" s="26"/>
      <c r="EC707" s="26"/>
      <c r="ED707" s="26"/>
      <c r="EE707" s="26"/>
      <c r="EF707" s="26"/>
      <c r="EG707" s="26"/>
      <c r="EH707" s="26"/>
      <c r="EI707" s="26"/>
      <c r="EJ707" s="26"/>
      <c r="EK707" s="26"/>
      <c r="EL707" s="26"/>
      <c r="EM707" s="26"/>
      <c r="EN707" s="26"/>
      <c r="EO707" s="26"/>
      <c r="EP707" s="26"/>
      <c r="EQ707" s="26"/>
      <c r="ER707" s="26"/>
      <c r="ES707" s="26"/>
      <c r="ET707" s="26"/>
      <c r="EU707" s="26"/>
      <c r="EV707" s="26"/>
      <c r="EW707" s="26"/>
      <c r="EX707" s="26"/>
      <c r="EY707" s="26"/>
      <c r="EZ707" s="26"/>
      <c r="FA707" s="26"/>
      <c r="FB707" s="26"/>
      <c r="FC707" s="26"/>
      <c r="FD707" s="26"/>
      <c r="FE707" s="26"/>
      <c r="FF707" s="26"/>
      <c r="FG707" s="26"/>
      <c r="FH707" s="26"/>
      <c r="FI707" s="26"/>
      <c r="FJ707" s="26"/>
      <c r="FK707" s="26"/>
      <c r="FL707" s="26"/>
      <c r="FM707" s="26"/>
      <c r="FN707" s="26"/>
      <c r="FO707" s="26"/>
      <c r="FP707" s="26"/>
      <c r="FQ707" s="26"/>
      <c r="FR707" s="26"/>
      <c r="FS707" s="26"/>
      <c r="FT707" s="26"/>
      <c r="FU707" s="26"/>
      <c r="FV707" s="26"/>
      <c r="FW707" s="26"/>
      <c r="FX707" s="26"/>
      <c r="FY707" s="26"/>
      <c r="FZ707" s="26"/>
      <c r="GA707" s="26"/>
      <c r="GB707" s="26"/>
      <c r="GC707" s="26"/>
      <c r="GD707" s="26"/>
      <c r="GE707" s="26"/>
      <c r="GF707" s="26"/>
      <c r="GG707" s="26"/>
      <c r="GH707" s="26"/>
      <c r="GI707" s="26"/>
      <c r="GJ707" s="26"/>
      <c r="GK707" s="26"/>
      <c r="GL707" s="26"/>
      <c r="GM707" s="26"/>
      <c r="GN707" s="26"/>
      <c r="GO707" s="26"/>
      <c r="GP707" s="26"/>
      <c r="GQ707" s="26"/>
      <c r="GR707" s="26"/>
      <c r="GS707" s="26"/>
      <c r="GT707" s="26"/>
      <c r="GU707" s="26"/>
      <c r="GV707" s="26"/>
      <c r="GW707" s="26"/>
      <c r="GX707" s="26"/>
      <c r="GY707" s="26"/>
      <c r="GZ707" s="26"/>
      <c r="HA707" s="26"/>
      <c r="HB707" s="26"/>
      <c r="HC707" s="26"/>
      <c r="HD707" s="26"/>
      <c r="HE707" s="26"/>
      <c r="HF707" s="26"/>
      <c r="HG707" s="26"/>
      <c r="HH707" s="26"/>
      <c r="HI707" s="26"/>
      <c r="HJ707" s="26"/>
      <c r="HK707" s="26"/>
      <c r="HL707" s="26"/>
      <c r="HM707" s="26"/>
      <c r="HN707" s="26"/>
      <c r="HO707" s="26"/>
      <c r="HP707" s="26"/>
      <c r="HQ707" s="26"/>
      <c r="HR707" s="26"/>
      <c r="HS707" s="26"/>
      <c r="HT707" s="26"/>
      <c r="HU707" s="26"/>
      <c r="HV707" s="26"/>
      <c r="HW707" s="26"/>
      <c r="HX707" s="26"/>
      <c r="HY707" s="26"/>
      <c r="HZ707" s="26"/>
      <c r="IA707" s="26"/>
      <c r="IB707" s="26"/>
      <c r="IC707" s="26"/>
      <c r="ID707" s="26"/>
      <c r="IE707" s="26"/>
      <c r="IF707" s="26"/>
      <c r="IG707" s="26"/>
      <c r="IH707" s="26"/>
      <c r="II707" s="26"/>
      <c r="IJ707" s="26"/>
      <c r="IK707" s="26"/>
      <c r="IL707" s="26"/>
      <c r="IM707" s="26"/>
      <c r="IN707" s="26"/>
      <c r="IO707" s="26"/>
      <c r="IP707" s="26"/>
      <c r="IQ707" s="26"/>
      <c r="IR707" s="26"/>
      <c r="IS707" s="26"/>
      <c r="IT707" s="26"/>
      <c r="IU707" s="26"/>
      <c r="IV707" s="26"/>
    </row>
    <row r="708" spans="1:256" ht="12.75" customHeight="1" x14ac:dyDescent="0.25">
      <c r="A708" s="26"/>
      <c r="B708" s="26"/>
      <c r="C708" s="296"/>
      <c r="D708" s="363"/>
      <c r="E708" s="364"/>
      <c r="F708" s="364"/>
      <c r="G708" s="364"/>
      <c r="H708" s="364"/>
      <c r="I708" s="364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6"/>
      <c r="AB708" s="26"/>
      <c r="AC708" s="26"/>
      <c r="AD708" s="26"/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26"/>
      <c r="AP708" s="26"/>
      <c r="AQ708" s="26"/>
      <c r="AR708" s="26"/>
      <c r="AS708" s="26"/>
      <c r="AT708" s="26"/>
      <c r="AU708" s="26"/>
      <c r="AV708" s="26"/>
      <c r="AW708" s="26"/>
      <c r="AX708" s="26"/>
      <c r="AY708" s="26"/>
      <c r="AZ708" s="26"/>
      <c r="BA708" s="26"/>
      <c r="BB708" s="26"/>
      <c r="BC708" s="26"/>
      <c r="BD708" s="26"/>
      <c r="BE708" s="26"/>
      <c r="BF708" s="26"/>
      <c r="BG708" s="26"/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26"/>
      <c r="CV708" s="26"/>
      <c r="CW708" s="26"/>
      <c r="CX708" s="26"/>
      <c r="CY708" s="26"/>
      <c r="CZ708" s="26"/>
      <c r="DA708" s="26"/>
      <c r="DB708" s="26"/>
      <c r="DC708" s="26"/>
      <c r="DD708" s="26"/>
      <c r="DE708" s="26"/>
      <c r="DF708" s="26"/>
      <c r="DG708" s="26"/>
      <c r="DH708" s="26"/>
      <c r="DI708" s="26"/>
      <c r="DJ708" s="26"/>
      <c r="DK708" s="26"/>
      <c r="DL708" s="26"/>
      <c r="DM708" s="26"/>
      <c r="DN708" s="26"/>
      <c r="DO708" s="26"/>
      <c r="DP708" s="26"/>
      <c r="DQ708" s="26"/>
      <c r="DR708" s="26"/>
      <c r="DS708" s="26"/>
      <c r="DT708" s="26"/>
      <c r="DU708" s="26"/>
      <c r="DV708" s="26"/>
      <c r="DW708" s="26"/>
      <c r="DX708" s="26"/>
      <c r="DY708" s="26"/>
      <c r="DZ708" s="26"/>
      <c r="EA708" s="26"/>
      <c r="EB708" s="26"/>
      <c r="EC708" s="26"/>
      <c r="ED708" s="26"/>
      <c r="EE708" s="26"/>
      <c r="EF708" s="26"/>
      <c r="EG708" s="26"/>
      <c r="EH708" s="26"/>
      <c r="EI708" s="26"/>
      <c r="EJ708" s="26"/>
      <c r="EK708" s="26"/>
      <c r="EL708" s="26"/>
      <c r="EM708" s="26"/>
      <c r="EN708" s="26"/>
      <c r="EO708" s="26"/>
      <c r="EP708" s="26"/>
      <c r="EQ708" s="26"/>
      <c r="ER708" s="26"/>
      <c r="ES708" s="26"/>
      <c r="ET708" s="26"/>
      <c r="EU708" s="26"/>
      <c r="EV708" s="26"/>
      <c r="EW708" s="26"/>
      <c r="EX708" s="26"/>
      <c r="EY708" s="26"/>
      <c r="EZ708" s="26"/>
      <c r="FA708" s="26"/>
      <c r="FB708" s="26"/>
      <c r="FC708" s="26"/>
      <c r="FD708" s="26"/>
      <c r="FE708" s="26"/>
      <c r="FF708" s="26"/>
      <c r="FG708" s="26"/>
      <c r="FH708" s="26"/>
      <c r="FI708" s="26"/>
      <c r="FJ708" s="26"/>
      <c r="FK708" s="26"/>
      <c r="FL708" s="26"/>
      <c r="FM708" s="26"/>
      <c r="FN708" s="26"/>
      <c r="FO708" s="26"/>
      <c r="FP708" s="26"/>
      <c r="FQ708" s="26"/>
      <c r="FR708" s="26"/>
      <c r="FS708" s="26"/>
      <c r="FT708" s="26"/>
      <c r="FU708" s="26"/>
      <c r="FV708" s="26"/>
      <c r="FW708" s="26"/>
      <c r="FX708" s="26"/>
      <c r="FY708" s="26"/>
      <c r="FZ708" s="26"/>
      <c r="GA708" s="26"/>
      <c r="GB708" s="26"/>
      <c r="GC708" s="26"/>
      <c r="GD708" s="26"/>
      <c r="GE708" s="26"/>
      <c r="GF708" s="26"/>
      <c r="GG708" s="26"/>
      <c r="GH708" s="26"/>
      <c r="GI708" s="26"/>
      <c r="GJ708" s="26"/>
      <c r="GK708" s="26"/>
      <c r="GL708" s="26"/>
      <c r="GM708" s="26"/>
      <c r="GN708" s="26"/>
      <c r="GO708" s="26"/>
      <c r="GP708" s="26"/>
      <c r="GQ708" s="26"/>
      <c r="GR708" s="26"/>
      <c r="GS708" s="26"/>
      <c r="GT708" s="26"/>
      <c r="GU708" s="26"/>
      <c r="GV708" s="26"/>
      <c r="GW708" s="26"/>
      <c r="GX708" s="26"/>
      <c r="GY708" s="26"/>
      <c r="GZ708" s="26"/>
      <c r="HA708" s="26"/>
      <c r="HB708" s="26"/>
      <c r="HC708" s="26"/>
      <c r="HD708" s="26"/>
      <c r="HE708" s="26"/>
      <c r="HF708" s="26"/>
      <c r="HG708" s="26"/>
      <c r="HH708" s="26"/>
      <c r="HI708" s="26"/>
      <c r="HJ708" s="26"/>
      <c r="HK708" s="26"/>
      <c r="HL708" s="26"/>
      <c r="HM708" s="26"/>
      <c r="HN708" s="26"/>
      <c r="HO708" s="26"/>
      <c r="HP708" s="26"/>
      <c r="HQ708" s="26"/>
      <c r="HR708" s="26"/>
      <c r="HS708" s="26"/>
      <c r="HT708" s="26"/>
      <c r="HU708" s="26"/>
      <c r="HV708" s="26"/>
      <c r="HW708" s="26"/>
      <c r="HX708" s="26"/>
      <c r="HY708" s="26"/>
      <c r="HZ708" s="26"/>
      <c r="IA708" s="26"/>
      <c r="IB708" s="26"/>
      <c r="IC708" s="26"/>
      <c r="ID708" s="26"/>
      <c r="IE708" s="26"/>
      <c r="IF708" s="26"/>
      <c r="IG708" s="26"/>
      <c r="IH708" s="26"/>
      <c r="II708" s="26"/>
      <c r="IJ708" s="26"/>
      <c r="IK708" s="26"/>
      <c r="IL708" s="26"/>
      <c r="IM708" s="26"/>
      <c r="IN708" s="26"/>
      <c r="IO708" s="26"/>
      <c r="IP708" s="26"/>
      <c r="IQ708" s="26"/>
      <c r="IR708" s="26"/>
      <c r="IS708" s="26"/>
      <c r="IT708" s="26"/>
      <c r="IU708" s="26"/>
      <c r="IV708" s="26"/>
    </row>
    <row r="709" spans="1:256" ht="12.75" customHeight="1" x14ac:dyDescent="0.25">
      <c r="A709" s="26"/>
      <c r="B709" s="26"/>
      <c r="C709" s="296"/>
      <c r="D709" s="363"/>
      <c r="E709" s="364"/>
      <c r="F709" s="364"/>
      <c r="G709" s="364"/>
      <c r="H709" s="364"/>
      <c r="I709" s="364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6"/>
      <c r="AP709" s="26"/>
      <c r="AQ709" s="26"/>
      <c r="AR709" s="26"/>
      <c r="AS709" s="26"/>
      <c r="AT709" s="26"/>
      <c r="AU709" s="26"/>
      <c r="AV709" s="26"/>
      <c r="AW709" s="26"/>
      <c r="AX709" s="26"/>
      <c r="AY709" s="26"/>
      <c r="AZ709" s="26"/>
      <c r="BA709" s="26"/>
      <c r="BB709" s="26"/>
      <c r="BC709" s="26"/>
      <c r="BD709" s="26"/>
      <c r="BE709" s="26"/>
      <c r="BF709" s="26"/>
      <c r="BG709" s="26"/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26"/>
      <c r="CV709" s="26"/>
      <c r="CW709" s="26"/>
      <c r="CX709" s="26"/>
      <c r="CY709" s="26"/>
      <c r="CZ709" s="26"/>
      <c r="DA709" s="26"/>
      <c r="DB709" s="26"/>
      <c r="DC709" s="26"/>
      <c r="DD709" s="26"/>
      <c r="DE709" s="26"/>
      <c r="DF709" s="26"/>
      <c r="DG709" s="26"/>
      <c r="DH709" s="26"/>
      <c r="DI709" s="26"/>
      <c r="DJ709" s="26"/>
      <c r="DK709" s="26"/>
      <c r="DL709" s="26"/>
      <c r="DM709" s="26"/>
      <c r="DN709" s="26"/>
      <c r="DO709" s="26"/>
      <c r="DP709" s="26"/>
      <c r="DQ709" s="26"/>
      <c r="DR709" s="26"/>
      <c r="DS709" s="26"/>
      <c r="DT709" s="26"/>
      <c r="DU709" s="26"/>
      <c r="DV709" s="26"/>
      <c r="DW709" s="26"/>
      <c r="DX709" s="26"/>
      <c r="DY709" s="26"/>
      <c r="DZ709" s="26"/>
      <c r="EA709" s="26"/>
      <c r="EB709" s="26"/>
      <c r="EC709" s="26"/>
      <c r="ED709" s="26"/>
      <c r="EE709" s="26"/>
      <c r="EF709" s="26"/>
      <c r="EG709" s="26"/>
      <c r="EH709" s="26"/>
      <c r="EI709" s="26"/>
      <c r="EJ709" s="26"/>
      <c r="EK709" s="26"/>
      <c r="EL709" s="26"/>
      <c r="EM709" s="26"/>
      <c r="EN709" s="26"/>
      <c r="EO709" s="26"/>
      <c r="EP709" s="26"/>
      <c r="EQ709" s="26"/>
      <c r="ER709" s="26"/>
      <c r="ES709" s="26"/>
      <c r="ET709" s="26"/>
      <c r="EU709" s="26"/>
      <c r="EV709" s="26"/>
      <c r="EW709" s="26"/>
      <c r="EX709" s="26"/>
      <c r="EY709" s="26"/>
      <c r="EZ709" s="26"/>
      <c r="FA709" s="26"/>
      <c r="FB709" s="26"/>
      <c r="FC709" s="26"/>
      <c r="FD709" s="26"/>
      <c r="FE709" s="26"/>
      <c r="FF709" s="26"/>
      <c r="FG709" s="26"/>
      <c r="FH709" s="26"/>
      <c r="FI709" s="26"/>
      <c r="FJ709" s="26"/>
      <c r="FK709" s="26"/>
      <c r="FL709" s="26"/>
      <c r="FM709" s="26"/>
      <c r="FN709" s="26"/>
      <c r="FO709" s="26"/>
      <c r="FP709" s="26"/>
      <c r="FQ709" s="26"/>
      <c r="FR709" s="26"/>
      <c r="FS709" s="26"/>
      <c r="FT709" s="26"/>
      <c r="FU709" s="26"/>
      <c r="FV709" s="26"/>
      <c r="FW709" s="26"/>
      <c r="FX709" s="26"/>
      <c r="FY709" s="26"/>
      <c r="FZ709" s="26"/>
      <c r="GA709" s="26"/>
      <c r="GB709" s="26"/>
      <c r="GC709" s="26"/>
      <c r="GD709" s="26"/>
      <c r="GE709" s="26"/>
      <c r="GF709" s="26"/>
      <c r="GG709" s="26"/>
      <c r="GH709" s="26"/>
      <c r="GI709" s="26"/>
      <c r="GJ709" s="26"/>
      <c r="GK709" s="26"/>
      <c r="GL709" s="26"/>
      <c r="GM709" s="26"/>
      <c r="GN709" s="26"/>
      <c r="GO709" s="26"/>
      <c r="GP709" s="26"/>
      <c r="GQ709" s="26"/>
      <c r="GR709" s="26"/>
      <c r="GS709" s="26"/>
      <c r="GT709" s="26"/>
      <c r="GU709" s="26"/>
      <c r="GV709" s="26"/>
      <c r="GW709" s="26"/>
      <c r="GX709" s="26"/>
      <c r="GY709" s="26"/>
      <c r="GZ709" s="26"/>
      <c r="HA709" s="26"/>
      <c r="HB709" s="26"/>
      <c r="HC709" s="26"/>
      <c r="HD709" s="26"/>
      <c r="HE709" s="26"/>
      <c r="HF709" s="26"/>
      <c r="HG709" s="26"/>
      <c r="HH709" s="26"/>
      <c r="HI709" s="26"/>
      <c r="HJ709" s="26"/>
      <c r="HK709" s="26"/>
      <c r="HL709" s="26"/>
      <c r="HM709" s="26"/>
      <c r="HN709" s="26"/>
      <c r="HO709" s="26"/>
      <c r="HP709" s="26"/>
      <c r="HQ709" s="26"/>
      <c r="HR709" s="26"/>
      <c r="HS709" s="26"/>
      <c r="HT709" s="26"/>
      <c r="HU709" s="26"/>
      <c r="HV709" s="26"/>
      <c r="HW709" s="26"/>
      <c r="HX709" s="26"/>
      <c r="HY709" s="26"/>
      <c r="HZ709" s="26"/>
      <c r="IA709" s="26"/>
      <c r="IB709" s="26"/>
      <c r="IC709" s="26"/>
      <c r="ID709" s="26"/>
      <c r="IE709" s="26"/>
      <c r="IF709" s="26"/>
      <c r="IG709" s="26"/>
      <c r="IH709" s="26"/>
      <c r="II709" s="26"/>
      <c r="IJ709" s="26"/>
      <c r="IK709" s="26"/>
      <c r="IL709" s="26"/>
      <c r="IM709" s="26"/>
      <c r="IN709" s="26"/>
      <c r="IO709" s="26"/>
      <c r="IP709" s="26"/>
      <c r="IQ709" s="26"/>
      <c r="IR709" s="26"/>
      <c r="IS709" s="26"/>
      <c r="IT709" s="26"/>
      <c r="IU709" s="26"/>
      <c r="IV709" s="26"/>
    </row>
    <row r="710" spans="1:256" ht="12.75" customHeight="1" x14ac:dyDescent="0.25">
      <c r="A710" s="26"/>
      <c r="B710" s="26"/>
      <c r="C710" s="296"/>
      <c r="D710" s="363"/>
      <c r="E710" s="364"/>
      <c r="F710" s="364"/>
      <c r="G710" s="364"/>
      <c r="H710" s="364"/>
      <c r="I710" s="364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6"/>
      <c r="AB710" s="26"/>
      <c r="AC710" s="26"/>
      <c r="AD710" s="26"/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6"/>
      <c r="AP710" s="26"/>
      <c r="AQ710" s="26"/>
      <c r="AR710" s="26"/>
      <c r="AS710" s="26"/>
      <c r="AT710" s="26"/>
      <c r="AU710" s="26"/>
      <c r="AV710" s="26"/>
      <c r="AW710" s="26"/>
      <c r="AX710" s="26"/>
      <c r="AY710" s="26"/>
      <c r="AZ710" s="26"/>
      <c r="BA710" s="26"/>
      <c r="BB710" s="26"/>
      <c r="BC710" s="26"/>
      <c r="BD710" s="26"/>
      <c r="BE710" s="26"/>
      <c r="BF710" s="26"/>
      <c r="BG710" s="26"/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26"/>
      <c r="CV710" s="26"/>
      <c r="CW710" s="26"/>
      <c r="CX710" s="26"/>
      <c r="CY710" s="26"/>
      <c r="CZ710" s="26"/>
      <c r="DA710" s="26"/>
      <c r="DB710" s="26"/>
      <c r="DC710" s="26"/>
      <c r="DD710" s="26"/>
      <c r="DE710" s="26"/>
      <c r="DF710" s="26"/>
      <c r="DG710" s="26"/>
      <c r="DH710" s="26"/>
      <c r="DI710" s="26"/>
      <c r="DJ710" s="26"/>
      <c r="DK710" s="26"/>
      <c r="DL710" s="26"/>
      <c r="DM710" s="26"/>
      <c r="DN710" s="26"/>
      <c r="DO710" s="26"/>
      <c r="DP710" s="26"/>
      <c r="DQ710" s="26"/>
      <c r="DR710" s="26"/>
      <c r="DS710" s="26"/>
      <c r="DT710" s="26"/>
      <c r="DU710" s="26"/>
      <c r="DV710" s="26"/>
      <c r="DW710" s="26"/>
      <c r="DX710" s="26"/>
      <c r="DY710" s="26"/>
      <c r="DZ710" s="26"/>
      <c r="EA710" s="26"/>
      <c r="EB710" s="26"/>
      <c r="EC710" s="26"/>
      <c r="ED710" s="26"/>
      <c r="EE710" s="26"/>
      <c r="EF710" s="26"/>
      <c r="EG710" s="26"/>
      <c r="EH710" s="26"/>
      <c r="EI710" s="26"/>
      <c r="EJ710" s="26"/>
      <c r="EK710" s="26"/>
      <c r="EL710" s="26"/>
      <c r="EM710" s="26"/>
      <c r="EN710" s="26"/>
      <c r="EO710" s="26"/>
      <c r="EP710" s="26"/>
      <c r="EQ710" s="26"/>
      <c r="ER710" s="26"/>
      <c r="ES710" s="26"/>
      <c r="ET710" s="26"/>
      <c r="EU710" s="26"/>
      <c r="EV710" s="26"/>
      <c r="EW710" s="26"/>
      <c r="EX710" s="26"/>
      <c r="EY710" s="26"/>
      <c r="EZ710" s="26"/>
      <c r="FA710" s="26"/>
      <c r="FB710" s="26"/>
      <c r="FC710" s="26"/>
      <c r="FD710" s="26"/>
      <c r="FE710" s="26"/>
      <c r="FF710" s="26"/>
      <c r="FG710" s="26"/>
      <c r="FH710" s="26"/>
      <c r="FI710" s="26"/>
      <c r="FJ710" s="26"/>
      <c r="FK710" s="26"/>
      <c r="FL710" s="26"/>
      <c r="FM710" s="26"/>
      <c r="FN710" s="26"/>
      <c r="FO710" s="26"/>
      <c r="FP710" s="26"/>
      <c r="FQ710" s="26"/>
      <c r="FR710" s="26"/>
      <c r="FS710" s="26"/>
      <c r="FT710" s="26"/>
      <c r="FU710" s="26"/>
      <c r="FV710" s="26"/>
      <c r="FW710" s="26"/>
      <c r="FX710" s="26"/>
      <c r="FY710" s="26"/>
      <c r="FZ710" s="26"/>
      <c r="GA710" s="26"/>
      <c r="GB710" s="26"/>
      <c r="GC710" s="26"/>
      <c r="GD710" s="26"/>
      <c r="GE710" s="26"/>
      <c r="GF710" s="26"/>
      <c r="GG710" s="26"/>
      <c r="GH710" s="26"/>
      <c r="GI710" s="26"/>
      <c r="GJ710" s="26"/>
      <c r="GK710" s="26"/>
      <c r="GL710" s="26"/>
      <c r="GM710" s="26"/>
      <c r="GN710" s="26"/>
      <c r="GO710" s="26"/>
      <c r="GP710" s="26"/>
      <c r="GQ710" s="26"/>
      <c r="GR710" s="26"/>
      <c r="GS710" s="26"/>
      <c r="GT710" s="26"/>
      <c r="GU710" s="26"/>
      <c r="GV710" s="26"/>
      <c r="GW710" s="26"/>
      <c r="GX710" s="26"/>
      <c r="GY710" s="26"/>
      <c r="GZ710" s="26"/>
      <c r="HA710" s="26"/>
      <c r="HB710" s="26"/>
      <c r="HC710" s="26"/>
      <c r="HD710" s="26"/>
      <c r="HE710" s="26"/>
      <c r="HF710" s="26"/>
      <c r="HG710" s="26"/>
      <c r="HH710" s="26"/>
      <c r="HI710" s="26"/>
      <c r="HJ710" s="26"/>
      <c r="HK710" s="26"/>
      <c r="HL710" s="26"/>
      <c r="HM710" s="26"/>
      <c r="HN710" s="26"/>
      <c r="HO710" s="26"/>
      <c r="HP710" s="26"/>
      <c r="HQ710" s="26"/>
      <c r="HR710" s="26"/>
      <c r="HS710" s="26"/>
      <c r="HT710" s="26"/>
      <c r="HU710" s="26"/>
      <c r="HV710" s="26"/>
      <c r="HW710" s="26"/>
      <c r="HX710" s="26"/>
      <c r="HY710" s="26"/>
      <c r="HZ710" s="26"/>
      <c r="IA710" s="26"/>
      <c r="IB710" s="26"/>
      <c r="IC710" s="26"/>
      <c r="ID710" s="26"/>
      <c r="IE710" s="26"/>
      <c r="IF710" s="26"/>
      <c r="IG710" s="26"/>
      <c r="IH710" s="26"/>
      <c r="II710" s="26"/>
      <c r="IJ710" s="26"/>
      <c r="IK710" s="26"/>
      <c r="IL710" s="26"/>
      <c r="IM710" s="26"/>
      <c r="IN710" s="26"/>
      <c r="IO710" s="26"/>
      <c r="IP710" s="26"/>
      <c r="IQ710" s="26"/>
      <c r="IR710" s="26"/>
      <c r="IS710" s="26"/>
      <c r="IT710" s="26"/>
      <c r="IU710" s="26"/>
      <c r="IV710" s="26"/>
    </row>
    <row r="711" spans="1:256" ht="12.75" customHeight="1" x14ac:dyDescent="0.25">
      <c r="A711" s="26"/>
      <c r="B711" s="26"/>
      <c r="C711" s="296"/>
      <c r="D711" s="363"/>
      <c r="E711" s="364"/>
      <c r="F711" s="364"/>
      <c r="G711" s="364"/>
      <c r="H711" s="364"/>
      <c r="I711" s="364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6"/>
      <c r="AB711" s="26"/>
      <c r="AC711" s="26"/>
      <c r="AD711" s="26"/>
      <c r="AE711" s="26"/>
      <c r="AF711" s="26"/>
      <c r="AG711" s="26"/>
      <c r="AH711" s="26"/>
      <c r="AI711" s="26"/>
      <c r="AJ711" s="26"/>
      <c r="AK711" s="26"/>
      <c r="AL711" s="26"/>
      <c r="AM711" s="26"/>
      <c r="AN711" s="26"/>
      <c r="AO711" s="26"/>
      <c r="AP711" s="26"/>
      <c r="AQ711" s="26"/>
      <c r="AR711" s="26"/>
      <c r="AS711" s="26"/>
      <c r="AT711" s="26"/>
      <c r="AU711" s="26"/>
      <c r="AV711" s="26"/>
      <c r="AW711" s="26"/>
      <c r="AX711" s="26"/>
      <c r="AY711" s="26"/>
      <c r="AZ711" s="26"/>
      <c r="BA711" s="26"/>
      <c r="BB711" s="26"/>
      <c r="BC711" s="26"/>
      <c r="BD711" s="26"/>
      <c r="BE711" s="26"/>
      <c r="BF711" s="26"/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26"/>
      <c r="CV711" s="26"/>
      <c r="CW711" s="26"/>
      <c r="CX711" s="26"/>
      <c r="CY711" s="26"/>
      <c r="CZ711" s="26"/>
      <c r="DA711" s="26"/>
      <c r="DB711" s="26"/>
      <c r="DC711" s="26"/>
      <c r="DD711" s="26"/>
      <c r="DE711" s="26"/>
      <c r="DF711" s="26"/>
      <c r="DG711" s="26"/>
      <c r="DH711" s="26"/>
      <c r="DI711" s="26"/>
      <c r="DJ711" s="26"/>
      <c r="DK711" s="26"/>
      <c r="DL711" s="26"/>
      <c r="DM711" s="26"/>
      <c r="DN711" s="26"/>
      <c r="DO711" s="26"/>
      <c r="DP711" s="26"/>
      <c r="DQ711" s="26"/>
      <c r="DR711" s="26"/>
      <c r="DS711" s="26"/>
      <c r="DT711" s="26"/>
      <c r="DU711" s="26"/>
      <c r="DV711" s="26"/>
      <c r="DW711" s="26"/>
      <c r="DX711" s="26"/>
      <c r="DY711" s="26"/>
      <c r="DZ711" s="26"/>
      <c r="EA711" s="26"/>
      <c r="EB711" s="26"/>
      <c r="EC711" s="26"/>
      <c r="ED711" s="26"/>
      <c r="EE711" s="26"/>
      <c r="EF711" s="26"/>
      <c r="EG711" s="26"/>
      <c r="EH711" s="26"/>
      <c r="EI711" s="26"/>
      <c r="EJ711" s="26"/>
      <c r="EK711" s="26"/>
      <c r="EL711" s="26"/>
      <c r="EM711" s="26"/>
      <c r="EN711" s="26"/>
      <c r="EO711" s="26"/>
      <c r="EP711" s="26"/>
      <c r="EQ711" s="26"/>
      <c r="ER711" s="26"/>
      <c r="ES711" s="26"/>
      <c r="ET711" s="26"/>
      <c r="EU711" s="26"/>
      <c r="EV711" s="26"/>
      <c r="EW711" s="26"/>
      <c r="EX711" s="26"/>
      <c r="EY711" s="26"/>
      <c r="EZ711" s="26"/>
      <c r="FA711" s="26"/>
      <c r="FB711" s="26"/>
      <c r="FC711" s="26"/>
      <c r="FD711" s="26"/>
      <c r="FE711" s="26"/>
      <c r="FF711" s="26"/>
      <c r="FG711" s="26"/>
      <c r="FH711" s="26"/>
      <c r="FI711" s="26"/>
      <c r="FJ711" s="26"/>
      <c r="FK711" s="26"/>
      <c r="FL711" s="26"/>
      <c r="FM711" s="26"/>
      <c r="FN711" s="26"/>
      <c r="FO711" s="26"/>
      <c r="FP711" s="26"/>
      <c r="FQ711" s="26"/>
      <c r="FR711" s="26"/>
      <c r="FS711" s="26"/>
      <c r="FT711" s="26"/>
      <c r="FU711" s="26"/>
      <c r="FV711" s="26"/>
      <c r="FW711" s="26"/>
      <c r="FX711" s="26"/>
      <c r="FY711" s="26"/>
      <c r="FZ711" s="26"/>
      <c r="GA711" s="26"/>
      <c r="GB711" s="26"/>
      <c r="GC711" s="26"/>
      <c r="GD711" s="26"/>
      <c r="GE711" s="26"/>
      <c r="GF711" s="26"/>
      <c r="GG711" s="26"/>
      <c r="GH711" s="26"/>
      <c r="GI711" s="26"/>
      <c r="GJ711" s="26"/>
      <c r="GK711" s="26"/>
      <c r="GL711" s="26"/>
      <c r="GM711" s="26"/>
      <c r="GN711" s="26"/>
      <c r="GO711" s="26"/>
      <c r="GP711" s="26"/>
      <c r="GQ711" s="26"/>
      <c r="GR711" s="26"/>
      <c r="GS711" s="26"/>
      <c r="GT711" s="26"/>
      <c r="GU711" s="26"/>
      <c r="GV711" s="26"/>
      <c r="GW711" s="26"/>
      <c r="GX711" s="26"/>
      <c r="GY711" s="26"/>
      <c r="GZ711" s="26"/>
      <c r="HA711" s="26"/>
      <c r="HB711" s="26"/>
      <c r="HC711" s="26"/>
      <c r="HD711" s="26"/>
      <c r="HE711" s="26"/>
      <c r="HF711" s="26"/>
      <c r="HG711" s="26"/>
      <c r="HH711" s="26"/>
      <c r="HI711" s="26"/>
      <c r="HJ711" s="26"/>
      <c r="HK711" s="26"/>
      <c r="HL711" s="26"/>
      <c r="HM711" s="26"/>
      <c r="HN711" s="26"/>
      <c r="HO711" s="26"/>
      <c r="HP711" s="26"/>
      <c r="HQ711" s="26"/>
      <c r="HR711" s="26"/>
      <c r="HS711" s="26"/>
      <c r="HT711" s="26"/>
      <c r="HU711" s="26"/>
      <c r="HV711" s="26"/>
      <c r="HW711" s="26"/>
      <c r="HX711" s="26"/>
      <c r="HY711" s="26"/>
      <c r="HZ711" s="26"/>
      <c r="IA711" s="26"/>
      <c r="IB711" s="26"/>
      <c r="IC711" s="26"/>
      <c r="ID711" s="26"/>
      <c r="IE711" s="26"/>
      <c r="IF711" s="26"/>
      <c r="IG711" s="26"/>
      <c r="IH711" s="26"/>
      <c r="II711" s="26"/>
      <c r="IJ711" s="26"/>
      <c r="IK711" s="26"/>
      <c r="IL711" s="26"/>
      <c r="IM711" s="26"/>
      <c r="IN711" s="26"/>
      <c r="IO711" s="26"/>
      <c r="IP711" s="26"/>
      <c r="IQ711" s="26"/>
      <c r="IR711" s="26"/>
      <c r="IS711" s="26"/>
      <c r="IT711" s="26"/>
      <c r="IU711" s="26"/>
      <c r="IV711" s="26"/>
    </row>
    <row r="712" spans="1:256" ht="12.75" customHeight="1" x14ac:dyDescent="0.25">
      <c r="A712" s="26"/>
      <c r="B712" s="26"/>
      <c r="C712" s="296"/>
      <c r="D712" s="363"/>
      <c r="E712" s="364"/>
      <c r="F712" s="364"/>
      <c r="G712" s="364"/>
      <c r="H712" s="364"/>
      <c r="I712" s="364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6"/>
      <c r="AB712" s="26"/>
      <c r="AC712" s="26"/>
      <c r="AD712" s="26"/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  <c r="AO712" s="26"/>
      <c r="AP712" s="26"/>
      <c r="AQ712" s="26"/>
      <c r="AR712" s="26"/>
      <c r="AS712" s="26"/>
      <c r="AT712" s="26"/>
      <c r="AU712" s="26"/>
      <c r="AV712" s="26"/>
      <c r="AW712" s="26"/>
      <c r="AX712" s="26"/>
      <c r="AY712" s="26"/>
      <c r="AZ712" s="26"/>
      <c r="BA712" s="26"/>
      <c r="BB712" s="26"/>
      <c r="BC712" s="26"/>
      <c r="BD712" s="26"/>
      <c r="BE712" s="26"/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26"/>
      <c r="CV712" s="26"/>
      <c r="CW712" s="26"/>
      <c r="CX712" s="26"/>
      <c r="CY712" s="26"/>
      <c r="CZ712" s="26"/>
      <c r="DA712" s="26"/>
      <c r="DB712" s="26"/>
      <c r="DC712" s="26"/>
      <c r="DD712" s="26"/>
      <c r="DE712" s="26"/>
      <c r="DF712" s="26"/>
      <c r="DG712" s="26"/>
      <c r="DH712" s="26"/>
      <c r="DI712" s="26"/>
      <c r="DJ712" s="26"/>
      <c r="DK712" s="26"/>
      <c r="DL712" s="26"/>
      <c r="DM712" s="26"/>
      <c r="DN712" s="26"/>
      <c r="DO712" s="26"/>
      <c r="DP712" s="26"/>
      <c r="DQ712" s="26"/>
      <c r="DR712" s="26"/>
      <c r="DS712" s="26"/>
      <c r="DT712" s="26"/>
      <c r="DU712" s="26"/>
      <c r="DV712" s="26"/>
      <c r="DW712" s="26"/>
      <c r="DX712" s="26"/>
      <c r="DY712" s="26"/>
      <c r="DZ712" s="26"/>
      <c r="EA712" s="26"/>
      <c r="EB712" s="26"/>
      <c r="EC712" s="26"/>
      <c r="ED712" s="26"/>
      <c r="EE712" s="26"/>
      <c r="EF712" s="26"/>
      <c r="EG712" s="26"/>
      <c r="EH712" s="26"/>
      <c r="EI712" s="26"/>
      <c r="EJ712" s="26"/>
      <c r="EK712" s="26"/>
      <c r="EL712" s="26"/>
      <c r="EM712" s="26"/>
      <c r="EN712" s="26"/>
      <c r="EO712" s="26"/>
      <c r="EP712" s="26"/>
      <c r="EQ712" s="26"/>
      <c r="ER712" s="26"/>
      <c r="ES712" s="26"/>
      <c r="ET712" s="26"/>
      <c r="EU712" s="26"/>
      <c r="EV712" s="26"/>
      <c r="EW712" s="26"/>
      <c r="EX712" s="26"/>
      <c r="EY712" s="26"/>
      <c r="EZ712" s="26"/>
      <c r="FA712" s="26"/>
      <c r="FB712" s="26"/>
      <c r="FC712" s="26"/>
      <c r="FD712" s="26"/>
      <c r="FE712" s="26"/>
      <c r="FF712" s="26"/>
      <c r="FG712" s="26"/>
      <c r="FH712" s="26"/>
      <c r="FI712" s="26"/>
      <c r="FJ712" s="26"/>
      <c r="FK712" s="26"/>
      <c r="FL712" s="26"/>
      <c r="FM712" s="26"/>
      <c r="FN712" s="26"/>
      <c r="FO712" s="26"/>
      <c r="FP712" s="26"/>
      <c r="FQ712" s="26"/>
      <c r="FR712" s="26"/>
      <c r="FS712" s="26"/>
      <c r="FT712" s="26"/>
      <c r="FU712" s="26"/>
      <c r="FV712" s="26"/>
      <c r="FW712" s="26"/>
      <c r="FX712" s="26"/>
      <c r="FY712" s="26"/>
      <c r="FZ712" s="26"/>
      <c r="GA712" s="26"/>
      <c r="GB712" s="26"/>
      <c r="GC712" s="26"/>
      <c r="GD712" s="26"/>
      <c r="GE712" s="26"/>
      <c r="GF712" s="26"/>
      <c r="GG712" s="26"/>
      <c r="GH712" s="26"/>
      <c r="GI712" s="26"/>
      <c r="GJ712" s="26"/>
      <c r="GK712" s="26"/>
      <c r="GL712" s="26"/>
      <c r="GM712" s="26"/>
      <c r="GN712" s="26"/>
      <c r="GO712" s="26"/>
      <c r="GP712" s="26"/>
      <c r="GQ712" s="26"/>
      <c r="GR712" s="26"/>
      <c r="GS712" s="26"/>
      <c r="GT712" s="26"/>
      <c r="GU712" s="26"/>
      <c r="GV712" s="26"/>
      <c r="GW712" s="26"/>
      <c r="GX712" s="26"/>
      <c r="GY712" s="26"/>
      <c r="GZ712" s="26"/>
      <c r="HA712" s="26"/>
      <c r="HB712" s="26"/>
      <c r="HC712" s="26"/>
      <c r="HD712" s="26"/>
      <c r="HE712" s="26"/>
      <c r="HF712" s="26"/>
      <c r="HG712" s="26"/>
      <c r="HH712" s="26"/>
      <c r="HI712" s="26"/>
      <c r="HJ712" s="26"/>
      <c r="HK712" s="26"/>
      <c r="HL712" s="26"/>
      <c r="HM712" s="26"/>
      <c r="HN712" s="26"/>
      <c r="HO712" s="26"/>
      <c r="HP712" s="26"/>
      <c r="HQ712" s="26"/>
      <c r="HR712" s="26"/>
      <c r="HS712" s="26"/>
      <c r="HT712" s="26"/>
      <c r="HU712" s="26"/>
      <c r="HV712" s="26"/>
      <c r="HW712" s="26"/>
      <c r="HX712" s="26"/>
      <c r="HY712" s="26"/>
      <c r="HZ712" s="26"/>
      <c r="IA712" s="26"/>
      <c r="IB712" s="26"/>
      <c r="IC712" s="26"/>
      <c r="ID712" s="26"/>
      <c r="IE712" s="26"/>
      <c r="IF712" s="26"/>
      <c r="IG712" s="26"/>
      <c r="IH712" s="26"/>
      <c r="II712" s="26"/>
      <c r="IJ712" s="26"/>
      <c r="IK712" s="26"/>
      <c r="IL712" s="26"/>
      <c r="IM712" s="26"/>
      <c r="IN712" s="26"/>
      <c r="IO712" s="26"/>
      <c r="IP712" s="26"/>
      <c r="IQ712" s="26"/>
      <c r="IR712" s="26"/>
      <c r="IS712" s="26"/>
      <c r="IT712" s="26"/>
      <c r="IU712" s="26"/>
      <c r="IV712" s="26"/>
    </row>
    <row r="713" spans="1:256" ht="12.75" customHeight="1" x14ac:dyDescent="0.25">
      <c r="A713" s="26"/>
      <c r="B713" s="26"/>
      <c r="C713" s="296"/>
      <c r="D713" s="363"/>
      <c r="E713" s="364"/>
      <c r="F713" s="364"/>
      <c r="G713" s="364"/>
      <c r="H713" s="364"/>
      <c r="I713" s="364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  <c r="AO713" s="26"/>
      <c r="AP713" s="26"/>
      <c r="AQ713" s="26"/>
      <c r="AR713" s="26"/>
      <c r="AS713" s="26"/>
      <c r="AT713" s="26"/>
      <c r="AU713" s="26"/>
      <c r="AV713" s="26"/>
      <c r="AW713" s="26"/>
      <c r="AX713" s="26"/>
      <c r="AY713" s="26"/>
      <c r="AZ713" s="26"/>
      <c r="BA713" s="26"/>
      <c r="BB713" s="26"/>
      <c r="BC713" s="26"/>
      <c r="BD713" s="26"/>
      <c r="BE713" s="26"/>
      <c r="BF713" s="26"/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26"/>
      <c r="CV713" s="26"/>
      <c r="CW713" s="26"/>
      <c r="CX713" s="26"/>
      <c r="CY713" s="26"/>
      <c r="CZ713" s="26"/>
      <c r="DA713" s="26"/>
      <c r="DB713" s="26"/>
      <c r="DC713" s="26"/>
      <c r="DD713" s="26"/>
      <c r="DE713" s="26"/>
      <c r="DF713" s="26"/>
      <c r="DG713" s="26"/>
      <c r="DH713" s="26"/>
      <c r="DI713" s="26"/>
      <c r="DJ713" s="26"/>
      <c r="DK713" s="26"/>
      <c r="DL713" s="26"/>
      <c r="DM713" s="26"/>
      <c r="DN713" s="26"/>
      <c r="DO713" s="26"/>
      <c r="DP713" s="26"/>
      <c r="DQ713" s="26"/>
      <c r="DR713" s="26"/>
      <c r="DS713" s="26"/>
      <c r="DT713" s="26"/>
      <c r="DU713" s="26"/>
      <c r="DV713" s="26"/>
      <c r="DW713" s="26"/>
      <c r="DX713" s="26"/>
      <c r="DY713" s="26"/>
      <c r="DZ713" s="26"/>
      <c r="EA713" s="26"/>
      <c r="EB713" s="26"/>
      <c r="EC713" s="26"/>
      <c r="ED713" s="26"/>
      <c r="EE713" s="26"/>
      <c r="EF713" s="26"/>
      <c r="EG713" s="26"/>
      <c r="EH713" s="26"/>
      <c r="EI713" s="26"/>
      <c r="EJ713" s="26"/>
      <c r="EK713" s="26"/>
      <c r="EL713" s="26"/>
      <c r="EM713" s="26"/>
      <c r="EN713" s="26"/>
      <c r="EO713" s="26"/>
      <c r="EP713" s="26"/>
      <c r="EQ713" s="26"/>
      <c r="ER713" s="26"/>
      <c r="ES713" s="26"/>
      <c r="ET713" s="26"/>
      <c r="EU713" s="26"/>
      <c r="EV713" s="26"/>
      <c r="EW713" s="26"/>
      <c r="EX713" s="26"/>
      <c r="EY713" s="26"/>
      <c r="EZ713" s="26"/>
      <c r="FA713" s="26"/>
      <c r="FB713" s="26"/>
      <c r="FC713" s="26"/>
      <c r="FD713" s="26"/>
      <c r="FE713" s="26"/>
      <c r="FF713" s="26"/>
      <c r="FG713" s="26"/>
      <c r="FH713" s="26"/>
      <c r="FI713" s="26"/>
      <c r="FJ713" s="26"/>
      <c r="FK713" s="26"/>
      <c r="FL713" s="26"/>
      <c r="FM713" s="26"/>
      <c r="FN713" s="26"/>
      <c r="FO713" s="26"/>
      <c r="FP713" s="26"/>
      <c r="FQ713" s="26"/>
      <c r="FR713" s="26"/>
      <c r="FS713" s="26"/>
      <c r="FT713" s="26"/>
      <c r="FU713" s="26"/>
      <c r="FV713" s="26"/>
      <c r="FW713" s="26"/>
      <c r="FX713" s="26"/>
      <c r="FY713" s="26"/>
      <c r="FZ713" s="26"/>
      <c r="GA713" s="26"/>
      <c r="GB713" s="26"/>
      <c r="GC713" s="26"/>
      <c r="GD713" s="26"/>
      <c r="GE713" s="26"/>
      <c r="GF713" s="26"/>
      <c r="GG713" s="26"/>
      <c r="GH713" s="26"/>
      <c r="GI713" s="26"/>
      <c r="GJ713" s="26"/>
      <c r="GK713" s="26"/>
      <c r="GL713" s="26"/>
      <c r="GM713" s="26"/>
      <c r="GN713" s="26"/>
      <c r="GO713" s="26"/>
      <c r="GP713" s="26"/>
      <c r="GQ713" s="26"/>
      <c r="GR713" s="26"/>
      <c r="GS713" s="26"/>
      <c r="GT713" s="26"/>
      <c r="GU713" s="26"/>
      <c r="GV713" s="26"/>
      <c r="GW713" s="26"/>
      <c r="GX713" s="26"/>
      <c r="GY713" s="26"/>
      <c r="GZ713" s="26"/>
      <c r="HA713" s="26"/>
      <c r="HB713" s="26"/>
      <c r="HC713" s="26"/>
      <c r="HD713" s="26"/>
      <c r="HE713" s="26"/>
      <c r="HF713" s="26"/>
      <c r="HG713" s="26"/>
      <c r="HH713" s="26"/>
      <c r="HI713" s="26"/>
      <c r="HJ713" s="26"/>
      <c r="HK713" s="26"/>
      <c r="HL713" s="26"/>
      <c r="HM713" s="26"/>
      <c r="HN713" s="26"/>
      <c r="HO713" s="26"/>
      <c r="HP713" s="26"/>
      <c r="HQ713" s="26"/>
      <c r="HR713" s="26"/>
      <c r="HS713" s="26"/>
      <c r="HT713" s="26"/>
      <c r="HU713" s="26"/>
      <c r="HV713" s="26"/>
      <c r="HW713" s="26"/>
      <c r="HX713" s="26"/>
      <c r="HY713" s="26"/>
      <c r="HZ713" s="26"/>
      <c r="IA713" s="26"/>
      <c r="IB713" s="26"/>
      <c r="IC713" s="26"/>
      <c r="ID713" s="26"/>
      <c r="IE713" s="26"/>
      <c r="IF713" s="26"/>
      <c r="IG713" s="26"/>
      <c r="IH713" s="26"/>
      <c r="II713" s="26"/>
      <c r="IJ713" s="26"/>
      <c r="IK713" s="26"/>
      <c r="IL713" s="26"/>
      <c r="IM713" s="26"/>
      <c r="IN713" s="26"/>
      <c r="IO713" s="26"/>
      <c r="IP713" s="26"/>
      <c r="IQ713" s="26"/>
      <c r="IR713" s="26"/>
      <c r="IS713" s="26"/>
      <c r="IT713" s="26"/>
      <c r="IU713" s="26"/>
      <c r="IV713" s="26"/>
    </row>
    <row r="714" spans="1:256" ht="12.75" customHeight="1" x14ac:dyDescent="0.25">
      <c r="A714" s="26"/>
      <c r="B714" s="26"/>
      <c r="C714" s="296"/>
      <c r="D714" s="363"/>
      <c r="E714" s="364"/>
      <c r="F714" s="364"/>
      <c r="G714" s="364"/>
      <c r="H714" s="364"/>
      <c r="I714" s="364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6"/>
      <c r="AP714" s="26"/>
      <c r="AQ714" s="26"/>
      <c r="AR714" s="26"/>
      <c r="AS714" s="26"/>
      <c r="AT714" s="26"/>
      <c r="AU714" s="26"/>
      <c r="AV714" s="26"/>
      <c r="AW714" s="26"/>
      <c r="AX714" s="26"/>
      <c r="AY714" s="26"/>
      <c r="AZ714" s="26"/>
      <c r="BA714" s="26"/>
      <c r="BB714" s="26"/>
      <c r="BC714" s="26"/>
      <c r="BD714" s="26"/>
      <c r="BE714" s="26"/>
      <c r="BF714" s="26"/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26"/>
      <c r="CV714" s="26"/>
      <c r="CW714" s="26"/>
      <c r="CX714" s="26"/>
      <c r="CY714" s="26"/>
      <c r="CZ714" s="26"/>
      <c r="DA714" s="26"/>
      <c r="DB714" s="26"/>
      <c r="DC714" s="26"/>
      <c r="DD714" s="26"/>
      <c r="DE714" s="26"/>
      <c r="DF714" s="26"/>
      <c r="DG714" s="26"/>
      <c r="DH714" s="26"/>
      <c r="DI714" s="26"/>
      <c r="DJ714" s="26"/>
      <c r="DK714" s="26"/>
      <c r="DL714" s="26"/>
      <c r="DM714" s="26"/>
      <c r="DN714" s="26"/>
      <c r="DO714" s="26"/>
      <c r="DP714" s="26"/>
      <c r="DQ714" s="26"/>
      <c r="DR714" s="26"/>
      <c r="DS714" s="26"/>
      <c r="DT714" s="26"/>
      <c r="DU714" s="26"/>
      <c r="DV714" s="26"/>
      <c r="DW714" s="26"/>
      <c r="DX714" s="26"/>
      <c r="DY714" s="26"/>
      <c r="DZ714" s="26"/>
      <c r="EA714" s="26"/>
      <c r="EB714" s="26"/>
      <c r="EC714" s="26"/>
      <c r="ED714" s="26"/>
      <c r="EE714" s="26"/>
      <c r="EF714" s="26"/>
      <c r="EG714" s="26"/>
      <c r="EH714" s="26"/>
      <c r="EI714" s="26"/>
      <c r="EJ714" s="26"/>
      <c r="EK714" s="26"/>
      <c r="EL714" s="26"/>
      <c r="EM714" s="26"/>
      <c r="EN714" s="26"/>
      <c r="EO714" s="26"/>
      <c r="EP714" s="26"/>
      <c r="EQ714" s="26"/>
      <c r="ER714" s="26"/>
      <c r="ES714" s="26"/>
      <c r="ET714" s="26"/>
      <c r="EU714" s="26"/>
      <c r="EV714" s="26"/>
      <c r="EW714" s="26"/>
      <c r="EX714" s="26"/>
      <c r="EY714" s="26"/>
      <c r="EZ714" s="26"/>
      <c r="FA714" s="26"/>
      <c r="FB714" s="26"/>
      <c r="FC714" s="26"/>
      <c r="FD714" s="26"/>
      <c r="FE714" s="26"/>
      <c r="FF714" s="26"/>
      <c r="FG714" s="26"/>
      <c r="FH714" s="26"/>
      <c r="FI714" s="26"/>
      <c r="FJ714" s="26"/>
      <c r="FK714" s="26"/>
      <c r="FL714" s="26"/>
      <c r="FM714" s="26"/>
      <c r="FN714" s="26"/>
      <c r="FO714" s="26"/>
      <c r="FP714" s="26"/>
      <c r="FQ714" s="26"/>
      <c r="FR714" s="26"/>
      <c r="FS714" s="26"/>
      <c r="FT714" s="26"/>
      <c r="FU714" s="26"/>
      <c r="FV714" s="26"/>
      <c r="FW714" s="26"/>
      <c r="FX714" s="26"/>
      <c r="FY714" s="26"/>
      <c r="FZ714" s="26"/>
      <c r="GA714" s="26"/>
      <c r="GB714" s="26"/>
      <c r="GC714" s="26"/>
      <c r="GD714" s="26"/>
      <c r="GE714" s="26"/>
      <c r="GF714" s="26"/>
      <c r="GG714" s="26"/>
      <c r="GH714" s="26"/>
      <c r="GI714" s="26"/>
      <c r="GJ714" s="26"/>
      <c r="GK714" s="26"/>
      <c r="GL714" s="26"/>
      <c r="GM714" s="26"/>
      <c r="GN714" s="26"/>
      <c r="GO714" s="26"/>
      <c r="GP714" s="26"/>
      <c r="GQ714" s="26"/>
      <c r="GR714" s="26"/>
      <c r="GS714" s="26"/>
      <c r="GT714" s="26"/>
      <c r="GU714" s="26"/>
      <c r="GV714" s="26"/>
      <c r="GW714" s="26"/>
      <c r="GX714" s="26"/>
      <c r="GY714" s="26"/>
      <c r="GZ714" s="26"/>
      <c r="HA714" s="26"/>
      <c r="HB714" s="26"/>
      <c r="HC714" s="26"/>
      <c r="HD714" s="26"/>
      <c r="HE714" s="26"/>
      <c r="HF714" s="26"/>
      <c r="HG714" s="26"/>
      <c r="HH714" s="26"/>
      <c r="HI714" s="26"/>
      <c r="HJ714" s="26"/>
      <c r="HK714" s="26"/>
      <c r="HL714" s="26"/>
      <c r="HM714" s="26"/>
      <c r="HN714" s="26"/>
      <c r="HO714" s="26"/>
      <c r="HP714" s="26"/>
      <c r="HQ714" s="26"/>
      <c r="HR714" s="26"/>
      <c r="HS714" s="26"/>
      <c r="HT714" s="26"/>
      <c r="HU714" s="26"/>
      <c r="HV714" s="26"/>
      <c r="HW714" s="26"/>
      <c r="HX714" s="26"/>
      <c r="HY714" s="26"/>
      <c r="HZ714" s="26"/>
      <c r="IA714" s="26"/>
      <c r="IB714" s="26"/>
      <c r="IC714" s="26"/>
      <c r="ID714" s="26"/>
      <c r="IE714" s="26"/>
      <c r="IF714" s="26"/>
      <c r="IG714" s="26"/>
      <c r="IH714" s="26"/>
      <c r="II714" s="26"/>
      <c r="IJ714" s="26"/>
      <c r="IK714" s="26"/>
      <c r="IL714" s="26"/>
      <c r="IM714" s="26"/>
      <c r="IN714" s="26"/>
      <c r="IO714" s="26"/>
      <c r="IP714" s="26"/>
      <c r="IQ714" s="26"/>
      <c r="IR714" s="26"/>
      <c r="IS714" s="26"/>
      <c r="IT714" s="26"/>
      <c r="IU714" s="26"/>
      <c r="IV714" s="26"/>
    </row>
    <row r="715" spans="1:256" ht="12.75" customHeight="1" x14ac:dyDescent="0.25">
      <c r="A715" s="26"/>
      <c r="B715" s="26"/>
      <c r="C715" s="296"/>
      <c r="D715" s="363"/>
      <c r="E715" s="364"/>
      <c r="F715" s="364"/>
      <c r="G715" s="364"/>
      <c r="H715" s="364"/>
      <c r="I715" s="364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6"/>
      <c r="AB715" s="26"/>
      <c r="AC715" s="26"/>
      <c r="AD715" s="26"/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6"/>
      <c r="AP715" s="26"/>
      <c r="AQ715" s="26"/>
      <c r="AR715" s="26"/>
      <c r="AS715" s="26"/>
      <c r="AT715" s="26"/>
      <c r="AU715" s="26"/>
      <c r="AV715" s="26"/>
      <c r="AW715" s="26"/>
      <c r="AX715" s="26"/>
      <c r="AY715" s="26"/>
      <c r="AZ715" s="26"/>
      <c r="BA715" s="26"/>
      <c r="BB715" s="26"/>
      <c r="BC715" s="26"/>
      <c r="BD715" s="26"/>
      <c r="BE715" s="26"/>
      <c r="BF715" s="26"/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26"/>
      <c r="CV715" s="26"/>
      <c r="CW715" s="26"/>
      <c r="CX715" s="26"/>
      <c r="CY715" s="26"/>
      <c r="CZ715" s="26"/>
      <c r="DA715" s="26"/>
      <c r="DB715" s="26"/>
      <c r="DC715" s="26"/>
      <c r="DD715" s="26"/>
      <c r="DE715" s="26"/>
      <c r="DF715" s="26"/>
      <c r="DG715" s="26"/>
      <c r="DH715" s="26"/>
      <c r="DI715" s="26"/>
      <c r="DJ715" s="26"/>
      <c r="DK715" s="26"/>
      <c r="DL715" s="26"/>
      <c r="DM715" s="26"/>
      <c r="DN715" s="26"/>
      <c r="DO715" s="26"/>
      <c r="DP715" s="26"/>
      <c r="DQ715" s="26"/>
      <c r="DR715" s="26"/>
      <c r="DS715" s="26"/>
      <c r="DT715" s="26"/>
      <c r="DU715" s="26"/>
      <c r="DV715" s="26"/>
      <c r="DW715" s="26"/>
      <c r="DX715" s="26"/>
      <c r="DY715" s="26"/>
      <c r="DZ715" s="26"/>
      <c r="EA715" s="26"/>
      <c r="EB715" s="26"/>
      <c r="EC715" s="26"/>
      <c r="ED715" s="26"/>
      <c r="EE715" s="26"/>
      <c r="EF715" s="26"/>
      <c r="EG715" s="26"/>
      <c r="EH715" s="26"/>
      <c r="EI715" s="26"/>
      <c r="EJ715" s="26"/>
      <c r="EK715" s="26"/>
      <c r="EL715" s="26"/>
      <c r="EM715" s="26"/>
      <c r="EN715" s="26"/>
      <c r="EO715" s="26"/>
      <c r="EP715" s="26"/>
      <c r="EQ715" s="26"/>
      <c r="ER715" s="26"/>
      <c r="ES715" s="26"/>
      <c r="ET715" s="26"/>
      <c r="EU715" s="26"/>
      <c r="EV715" s="26"/>
      <c r="EW715" s="26"/>
      <c r="EX715" s="26"/>
      <c r="EY715" s="26"/>
      <c r="EZ715" s="26"/>
      <c r="FA715" s="26"/>
      <c r="FB715" s="26"/>
      <c r="FC715" s="26"/>
      <c r="FD715" s="26"/>
      <c r="FE715" s="26"/>
      <c r="FF715" s="26"/>
      <c r="FG715" s="26"/>
      <c r="FH715" s="26"/>
      <c r="FI715" s="26"/>
      <c r="FJ715" s="26"/>
      <c r="FK715" s="26"/>
      <c r="FL715" s="26"/>
      <c r="FM715" s="26"/>
      <c r="FN715" s="26"/>
      <c r="FO715" s="26"/>
      <c r="FP715" s="26"/>
      <c r="FQ715" s="26"/>
      <c r="FR715" s="26"/>
      <c r="FS715" s="26"/>
      <c r="FT715" s="26"/>
      <c r="FU715" s="26"/>
      <c r="FV715" s="26"/>
      <c r="FW715" s="26"/>
      <c r="FX715" s="26"/>
      <c r="FY715" s="26"/>
      <c r="FZ715" s="26"/>
      <c r="GA715" s="26"/>
      <c r="GB715" s="26"/>
      <c r="GC715" s="26"/>
      <c r="GD715" s="26"/>
      <c r="GE715" s="26"/>
      <c r="GF715" s="26"/>
      <c r="GG715" s="26"/>
      <c r="GH715" s="26"/>
      <c r="GI715" s="26"/>
      <c r="GJ715" s="26"/>
      <c r="GK715" s="26"/>
      <c r="GL715" s="26"/>
      <c r="GM715" s="26"/>
      <c r="GN715" s="26"/>
      <c r="GO715" s="26"/>
      <c r="GP715" s="26"/>
      <c r="GQ715" s="26"/>
      <c r="GR715" s="26"/>
      <c r="GS715" s="26"/>
      <c r="GT715" s="26"/>
      <c r="GU715" s="26"/>
      <c r="GV715" s="26"/>
      <c r="GW715" s="26"/>
      <c r="GX715" s="26"/>
      <c r="GY715" s="26"/>
      <c r="GZ715" s="26"/>
      <c r="HA715" s="26"/>
      <c r="HB715" s="26"/>
      <c r="HC715" s="26"/>
      <c r="HD715" s="26"/>
      <c r="HE715" s="26"/>
      <c r="HF715" s="26"/>
      <c r="HG715" s="26"/>
      <c r="HH715" s="26"/>
      <c r="HI715" s="26"/>
      <c r="HJ715" s="26"/>
      <c r="HK715" s="26"/>
      <c r="HL715" s="26"/>
      <c r="HM715" s="26"/>
      <c r="HN715" s="26"/>
      <c r="HO715" s="26"/>
      <c r="HP715" s="26"/>
      <c r="HQ715" s="26"/>
      <c r="HR715" s="26"/>
      <c r="HS715" s="26"/>
      <c r="HT715" s="26"/>
      <c r="HU715" s="26"/>
      <c r="HV715" s="26"/>
      <c r="HW715" s="26"/>
      <c r="HX715" s="26"/>
      <c r="HY715" s="26"/>
      <c r="HZ715" s="26"/>
      <c r="IA715" s="26"/>
      <c r="IB715" s="26"/>
      <c r="IC715" s="26"/>
      <c r="ID715" s="26"/>
      <c r="IE715" s="26"/>
      <c r="IF715" s="26"/>
      <c r="IG715" s="26"/>
      <c r="IH715" s="26"/>
      <c r="II715" s="26"/>
      <c r="IJ715" s="26"/>
      <c r="IK715" s="26"/>
      <c r="IL715" s="26"/>
      <c r="IM715" s="26"/>
      <c r="IN715" s="26"/>
      <c r="IO715" s="26"/>
      <c r="IP715" s="26"/>
      <c r="IQ715" s="26"/>
      <c r="IR715" s="26"/>
      <c r="IS715" s="26"/>
      <c r="IT715" s="26"/>
      <c r="IU715" s="26"/>
      <c r="IV715" s="26"/>
    </row>
    <row r="716" spans="1:256" ht="12.75" customHeight="1" x14ac:dyDescent="0.25">
      <c r="A716" s="26"/>
      <c r="B716" s="26"/>
      <c r="C716" s="296"/>
      <c r="D716" s="363"/>
      <c r="E716" s="364"/>
      <c r="F716" s="364"/>
      <c r="G716" s="364"/>
      <c r="H716" s="364"/>
      <c r="I716" s="364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6"/>
      <c r="AD716" s="26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6"/>
      <c r="AP716" s="26"/>
      <c r="AQ716" s="26"/>
      <c r="AR716" s="26"/>
      <c r="AS716" s="26"/>
      <c r="AT716" s="26"/>
      <c r="AU716" s="26"/>
      <c r="AV716" s="26"/>
      <c r="AW716" s="26"/>
      <c r="AX716" s="26"/>
      <c r="AY716" s="26"/>
      <c r="AZ716" s="26"/>
      <c r="BA716" s="26"/>
      <c r="BB716" s="26"/>
      <c r="BC716" s="26"/>
      <c r="BD716" s="26"/>
      <c r="BE716" s="26"/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26"/>
      <c r="CV716" s="26"/>
      <c r="CW716" s="26"/>
      <c r="CX716" s="26"/>
      <c r="CY716" s="26"/>
      <c r="CZ716" s="26"/>
      <c r="DA716" s="26"/>
      <c r="DB716" s="26"/>
      <c r="DC716" s="26"/>
      <c r="DD716" s="26"/>
      <c r="DE716" s="26"/>
      <c r="DF716" s="26"/>
      <c r="DG716" s="26"/>
      <c r="DH716" s="26"/>
      <c r="DI716" s="26"/>
      <c r="DJ716" s="26"/>
      <c r="DK716" s="26"/>
      <c r="DL716" s="26"/>
      <c r="DM716" s="26"/>
      <c r="DN716" s="26"/>
      <c r="DO716" s="26"/>
      <c r="DP716" s="26"/>
      <c r="DQ716" s="26"/>
      <c r="DR716" s="26"/>
      <c r="DS716" s="26"/>
      <c r="DT716" s="26"/>
      <c r="DU716" s="26"/>
      <c r="DV716" s="26"/>
      <c r="DW716" s="26"/>
      <c r="DX716" s="26"/>
      <c r="DY716" s="26"/>
      <c r="DZ716" s="26"/>
      <c r="EA716" s="26"/>
      <c r="EB716" s="26"/>
      <c r="EC716" s="26"/>
      <c r="ED716" s="26"/>
      <c r="EE716" s="26"/>
      <c r="EF716" s="26"/>
      <c r="EG716" s="26"/>
      <c r="EH716" s="26"/>
      <c r="EI716" s="26"/>
      <c r="EJ716" s="26"/>
      <c r="EK716" s="26"/>
      <c r="EL716" s="26"/>
      <c r="EM716" s="26"/>
      <c r="EN716" s="26"/>
      <c r="EO716" s="26"/>
      <c r="EP716" s="26"/>
      <c r="EQ716" s="26"/>
      <c r="ER716" s="26"/>
      <c r="ES716" s="26"/>
      <c r="ET716" s="26"/>
      <c r="EU716" s="26"/>
      <c r="EV716" s="26"/>
      <c r="EW716" s="26"/>
      <c r="EX716" s="26"/>
      <c r="EY716" s="26"/>
      <c r="EZ716" s="26"/>
      <c r="FA716" s="26"/>
      <c r="FB716" s="26"/>
      <c r="FC716" s="26"/>
      <c r="FD716" s="26"/>
      <c r="FE716" s="26"/>
      <c r="FF716" s="26"/>
      <c r="FG716" s="26"/>
      <c r="FH716" s="26"/>
      <c r="FI716" s="26"/>
      <c r="FJ716" s="26"/>
      <c r="FK716" s="26"/>
      <c r="FL716" s="26"/>
      <c r="FM716" s="26"/>
      <c r="FN716" s="26"/>
      <c r="FO716" s="26"/>
      <c r="FP716" s="26"/>
      <c r="FQ716" s="26"/>
      <c r="FR716" s="26"/>
      <c r="FS716" s="26"/>
      <c r="FT716" s="26"/>
      <c r="FU716" s="26"/>
      <c r="FV716" s="26"/>
      <c r="FW716" s="26"/>
      <c r="FX716" s="26"/>
      <c r="FY716" s="26"/>
      <c r="FZ716" s="26"/>
      <c r="GA716" s="26"/>
      <c r="GB716" s="26"/>
      <c r="GC716" s="26"/>
      <c r="GD716" s="26"/>
      <c r="GE716" s="26"/>
      <c r="GF716" s="26"/>
      <c r="GG716" s="26"/>
      <c r="GH716" s="26"/>
      <c r="GI716" s="26"/>
      <c r="GJ716" s="26"/>
      <c r="GK716" s="26"/>
      <c r="GL716" s="26"/>
      <c r="GM716" s="26"/>
      <c r="GN716" s="26"/>
      <c r="GO716" s="26"/>
      <c r="GP716" s="26"/>
      <c r="GQ716" s="26"/>
      <c r="GR716" s="26"/>
      <c r="GS716" s="26"/>
      <c r="GT716" s="26"/>
      <c r="GU716" s="26"/>
      <c r="GV716" s="26"/>
      <c r="GW716" s="26"/>
      <c r="GX716" s="26"/>
      <c r="GY716" s="26"/>
      <c r="GZ716" s="26"/>
      <c r="HA716" s="26"/>
      <c r="HB716" s="26"/>
      <c r="HC716" s="26"/>
      <c r="HD716" s="26"/>
      <c r="HE716" s="26"/>
      <c r="HF716" s="26"/>
      <c r="HG716" s="26"/>
      <c r="HH716" s="26"/>
      <c r="HI716" s="26"/>
      <c r="HJ716" s="26"/>
      <c r="HK716" s="26"/>
      <c r="HL716" s="26"/>
      <c r="HM716" s="26"/>
      <c r="HN716" s="26"/>
      <c r="HO716" s="26"/>
      <c r="HP716" s="26"/>
      <c r="HQ716" s="26"/>
      <c r="HR716" s="26"/>
      <c r="HS716" s="26"/>
      <c r="HT716" s="26"/>
      <c r="HU716" s="26"/>
      <c r="HV716" s="26"/>
      <c r="HW716" s="26"/>
      <c r="HX716" s="26"/>
      <c r="HY716" s="26"/>
      <c r="HZ716" s="26"/>
      <c r="IA716" s="26"/>
      <c r="IB716" s="26"/>
      <c r="IC716" s="26"/>
      <c r="ID716" s="26"/>
      <c r="IE716" s="26"/>
      <c r="IF716" s="26"/>
      <c r="IG716" s="26"/>
      <c r="IH716" s="26"/>
      <c r="II716" s="26"/>
      <c r="IJ716" s="26"/>
      <c r="IK716" s="26"/>
      <c r="IL716" s="26"/>
      <c r="IM716" s="26"/>
      <c r="IN716" s="26"/>
      <c r="IO716" s="26"/>
      <c r="IP716" s="26"/>
      <c r="IQ716" s="26"/>
      <c r="IR716" s="26"/>
      <c r="IS716" s="26"/>
      <c r="IT716" s="26"/>
      <c r="IU716" s="26"/>
      <c r="IV716" s="26"/>
    </row>
    <row r="717" spans="1:256" ht="12.75" customHeight="1" x14ac:dyDescent="0.25">
      <c r="A717" s="26"/>
      <c r="B717" s="26"/>
      <c r="C717" s="296"/>
      <c r="D717" s="363"/>
      <c r="E717" s="364"/>
      <c r="F717" s="364"/>
      <c r="G717" s="364"/>
      <c r="H717" s="364"/>
      <c r="I717" s="364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6"/>
      <c r="AB717" s="26"/>
      <c r="AC717" s="26"/>
      <c r="AD717" s="26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6"/>
      <c r="AP717" s="26"/>
      <c r="AQ717" s="26"/>
      <c r="AR717" s="26"/>
      <c r="AS717" s="26"/>
      <c r="AT717" s="26"/>
      <c r="AU717" s="26"/>
      <c r="AV717" s="26"/>
      <c r="AW717" s="26"/>
      <c r="AX717" s="26"/>
      <c r="AY717" s="26"/>
      <c r="AZ717" s="26"/>
      <c r="BA717" s="26"/>
      <c r="BB717" s="26"/>
      <c r="BC717" s="26"/>
      <c r="BD717" s="26"/>
      <c r="BE717" s="26"/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26"/>
      <c r="CV717" s="26"/>
      <c r="CW717" s="26"/>
      <c r="CX717" s="26"/>
      <c r="CY717" s="26"/>
      <c r="CZ717" s="26"/>
      <c r="DA717" s="26"/>
      <c r="DB717" s="26"/>
      <c r="DC717" s="26"/>
      <c r="DD717" s="26"/>
      <c r="DE717" s="26"/>
      <c r="DF717" s="26"/>
      <c r="DG717" s="26"/>
      <c r="DH717" s="26"/>
      <c r="DI717" s="26"/>
      <c r="DJ717" s="26"/>
      <c r="DK717" s="26"/>
      <c r="DL717" s="26"/>
      <c r="DM717" s="26"/>
      <c r="DN717" s="26"/>
      <c r="DO717" s="26"/>
      <c r="DP717" s="26"/>
      <c r="DQ717" s="26"/>
      <c r="DR717" s="26"/>
      <c r="DS717" s="26"/>
      <c r="DT717" s="26"/>
      <c r="DU717" s="26"/>
      <c r="DV717" s="26"/>
      <c r="DW717" s="26"/>
      <c r="DX717" s="26"/>
      <c r="DY717" s="26"/>
      <c r="DZ717" s="26"/>
      <c r="EA717" s="26"/>
      <c r="EB717" s="26"/>
      <c r="EC717" s="26"/>
      <c r="ED717" s="26"/>
      <c r="EE717" s="26"/>
      <c r="EF717" s="26"/>
      <c r="EG717" s="26"/>
      <c r="EH717" s="26"/>
      <c r="EI717" s="26"/>
      <c r="EJ717" s="26"/>
      <c r="EK717" s="26"/>
      <c r="EL717" s="26"/>
      <c r="EM717" s="26"/>
      <c r="EN717" s="26"/>
      <c r="EO717" s="26"/>
      <c r="EP717" s="26"/>
      <c r="EQ717" s="26"/>
      <c r="ER717" s="26"/>
      <c r="ES717" s="26"/>
      <c r="ET717" s="26"/>
      <c r="EU717" s="26"/>
      <c r="EV717" s="26"/>
      <c r="EW717" s="26"/>
      <c r="EX717" s="26"/>
      <c r="EY717" s="26"/>
      <c r="EZ717" s="26"/>
      <c r="FA717" s="26"/>
      <c r="FB717" s="26"/>
      <c r="FC717" s="26"/>
      <c r="FD717" s="26"/>
      <c r="FE717" s="26"/>
      <c r="FF717" s="26"/>
      <c r="FG717" s="26"/>
      <c r="FH717" s="26"/>
      <c r="FI717" s="26"/>
      <c r="FJ717" s="26"/>
      <c r="FK717" s="26"/>
      <c r="FL717" s="26"/>
      <c r="FM717" s="26"/>
      <c r="FN717" s="26"/>
      <c r="FO717" s="26"/>
      <c r="FP717" s="26"/>
      <c r="FQ717" s="26"/>
      <c r="FR717" s="26"/>
      <c r="FS717" s="26"/>
      <c r="FT717" s="26"/>
      <c r="FU717" s="26"/>
      <c r="FV717" s="26"/>
      <c r="FW717" s="26"/>
      <c r="FX717" s="26"/>
      <c r="FY717" s="26"/>
      <c r="FZ717" s="26"/>
      <c r="GA717" s="26"/>
      <c r="GB717" s="26"/>
      <c r="GC717" s="26"/>
      <c r="GD717" s="26"/>
      <c r="GE717" s="26"/>
      <c r="GF717" s="26"/>
      <c r="GG717" s="26"/>
      <c r="GH717" s="26"/>
      <c r="GI717" s="26"/>
      <c r="GJ717" s="26"/>
      <c r="GK717" s="26"/>
      <c r="GL717" s="26"/>
      <c r="GM717" s="26"/>
      <c r="GN717" s="26"/>
      <c r="GO717" s="26"/>
      <c r="GP717" s="26"/>
      <c r="GQ717" s="26"/>
      <c r="GR717" s="26"/>
      <c r="GS717" s="26"/>
      <c r="GT717" s="26"/>
      <c r="GU717" s="26"/>
      <c r="GV717" s="26"/>
      <c r="GW717" s="26"/>
      <c r="GX717" s="26"/>
      <c r="GY717" s="26"/>
      <c r="GZ717" s="26"/>
      <c r="HA717" s="26"/>
      <c r="HB717" s="26"/>
      <c r="HC717" s="26"/>
      <c r="HD717" s="26"/>
      <c r="HE717" s="26"/>
      <c r="HF717" s="26"/>
      <c r="HG717" s="26"/>
      <c r="HH717" s="26"/>
      <c r="HI717" s="26"/>
      <c r="HJ717" s="26"/>
      <c r="HK717" s="26"/>
      <c r="HL717" s="26"/>
      <c r="HM717" s="26"/>
      <c r="HN717" s="26"/>
      <c r="HO717" s="26"/>
      <c r="HP717" s="26"/>
      <c r="HQ717" s="26"/>
      <c r="HR717" s="26"/>
      <c r="HS717" s="26"/>
      <c r="HT717" s="26"/>
      <c r="HU717" s="26"/>
      <c r="HV717" s="26"/>
      <c r="HW717" s="26"/>
      <c r="HX717" s="26"/>
      <c r="HY717" s="26"/>
      <c r="HZ717" s="26"/>
      <c r="IA717" s="26"/>
      <c r="IB717" s="26"/>
      <c r="IC717" s="26"/>
      <c r="ID717" s="26"/>
      <c r="IE717" s="26"/>
      <c r="IF717" s="26"/>
      <c r="IG717" s="26"/>
      <c r="IH717" s="26"/>
      <c r="II717" s="26"/>
      <c r="IJ717" s="26"/>
      <c r="IK717" s="26"/>
      <c r="IL717" s="26"/>
      <c r="IM717" s="26"/>
      <c r="IN717" s="26"/>
      <c r="IO717" s="26"/>
      <c r="IP717" s="26"/>
      <c r="IQ717" s="26"/>
      <c r="IR717" s="26"/>
      <c r="IS717" s="26"/>
      <c r="IT717" s="26"/>
      <c r="IU717" s="26"/>
      <c r="IV717" s="26"/>
    </row>
    <row r="718" spans="1:256" ht="12.75" customHeight="1" x14ac:dyDescent="0.25">
      <c r="A718" s="26"/>
      <c r="B718" s="26"/>
      <c r="C718" s="296"/>
      <c r="D718" s="363"/>
      <c r="E718" s="364"/>
      <c r="F718" s="364"/>
      <c r="G718" s="364"/>
      <c r="H718" s="364"/>
      <c r="I718" s="364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6"/>
      <c r="AP718" s="26"/>
      <c r="AQ718" s="26"/>
      <c r="AR718" s="26"/>
      <c r="AS718" s="26"/>
      <c r="AT718" s="26"/>
      <c r="AU718" s="26"/>
      <c r="AV718" s="26"/>
      <c r="AW718" s="26"/>
      <c r="AX718" s="26"/>
      <c r="AY718" s="26"/>
      <c r="AZ718" s="26"/>
      <c r="BA718" s="26"/>
      <c r="BB718" s="26"/>
      <c r="BC718" s="26"/>
      <c r="BD718" s="26"/>
      <c r="BE718" s="26"/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26"/>
      <c r="CV718" s="26"/>
      <c r="CW718" s="26"/>
      <c r="CX718" s="26"/>
      <c r="CY718" s="26"/>
      <c r="CZ718" s="26"/>
      <c r="DA718" s="26"/>
      <c r="DB718" s="26"/>
      <c r="DC718" s="26"/>
      <c r="DD718" s="26"/>
      <c r="DE718" s="26"/>
      <c r="DF718" s="26"/>
      <c r="DG718" s="26"/>
      <c r="DH718" s="26"/>
      <c r="DI718" s="26"/>
      <c r="DJ718" s="26"/>
      <c r="DK718" s="26"/>
      <c r="DL718" s="26"/>
      <c r="DM718" s="26"/>
      <c r="DN718" s="26"/>
      <c r="DO718" s="26"/>
      <c r="DP718" s="26"/>
      <c r="DQ718" s="26"/>
      <c r="DR718" s="26"/>
      <c r="DS718" s="26"/>
      <c r="DT718" s="26"/>
      <c r="DU718" s="26"/>
      <c r="DV718" s="26"/>
      <c r="DW718" s="26"/>
      <c r="DX718" s="26"/>
      <c r="DY718" s="26"/>
      <c r="DZ718" s="26"/>
      <c r="EA718" s="26"/>
      <c r="EB718" s="26"/>
      <c r="EC718" s="26"/>
      <c r="ED718" s="26"/>
      <c r="EE718" s="26"/>
      <c r="EF718" s="26"/>
      <c r="EG718" s="26"/>
      <c r="EH718" s="26"/>
      <c r="EI718" s="26"/>
      <c r="EJ718" s="26"/>
      <c r="EK718" s="26"/>
      <c r="EL718" s="26"/>
      <c r="EM718" s="26"/>
      <c r="EN718" s="26"/>
      <c r="EO718" s="26"/>
      <c r="EP718" s="26"/>
      <c r="EQ718" s="26"/>
      <c r="ER718" s="26"/>
      <c r="ES718" s="26"/>
      <c r="ET718" s="26"/>
      <c r="EU718" s="26"/>
      <c r="EV718" s="26"/>
      <c r="EW718" s="26"/>
      <c r="EX718" s="26"/>
      <c r="EY718" s="26"/>
      <c r="EZ718" s="26"/>
      <c r="FA718" s="26"/>
      <c r="FB718" s="26"/>
      <c r="FC718" s="26"/>
      <c r="FD718" s="26"/>
      <c r="FE718" s="26"/>
      <c r="FF718" s="26"/>
      <c r="FG718" s="26"/>
      <c r="FH718" s="26"/>
      <c r="FI718" s="26"/>
      <c r="FJ718" s="26"/>
      <c r="FK718" s="26"/>
      <c r="FL718" s="26"/>
      <c r="FM718" s="26"/>
      <c r="FN718" s="26"/>
      <c r="FO718" s="26"/>
      <c r="FP718" s="26"/>
      <c r="FQ718" s="26"/>
      <c r="FR718" s="26"/>
      <c r="FS718" s="26"/>
      <c r="FT718" s="26"/>
      <c r="FU718" s="26"/>
      <c r="FV718" s="26"/>
      <c r="FW718" s="26"/>
      <c r="FX718" s="26"/>
      <c r="FY718" s="26"/>
      <c r="FZ718" s="26"/>
      <c r="GA718" s="26"/>
      <c r="GB718" s="26"/>
      <c r="GC718" s="26"/>
      <c r="GD718" s="26"/>
      <c r="GE718" s="26"/>
      <c r="GF718" s="26"/>
      <c r="GG718" s="26"/>
      <c r="GH718" s="26"/>
      <c r="GI718" s="26"/>
      <c r="GJ718" s="26"/>
      <c r="GK718" s="26"/>
      <c r="GL718" s="26"/>
      <c r="GM718" s="26"/>
      <c r="GN718" s="26"/>
      <c r="GO718" s="26"/>
      <c r="GP718" s="26"/>
      <c r="GQ718" s="26"/>
      <c r="GR718" s="26"/>
      <c r="GS718" s="26"/>
      <c r="GT718" s="26"/>
      <c r="GU718" s="26"/>
      <c r="GV718" s="26"/>
      <c r="GW718" s="26"/>
      <c r="GX718" s="26"/>
      <c r="GY718" s="26"/>
      <c r="GZ718" s="26"/>
      <c r="HA718" s="26"/>
      <c r="HB718" s="26"/>
      <c r="HC718" s="26"/>
      <c r="HD718" s="26"/>
      <c r="HE718" s="26"/>
      <c r="HF718" s="26"/>
      <c r="HG718" s="26"/>
      <c r="HH718" s="26"/>
      <c r="HI718" s="26"/>
      <c r="HJ718" s="26"/>
      <c r="HK718" s="26"/>
      <c r="HL718" s="26"/>
      <c r="HM718" s="26"/>
      <c r="HN718" s="26"/>
      <c r="HO718" s="26"/>
      <c r="HP718" s="26"/>
      <c r="HQ718" s="26"/>
      <c r="HR718" s="26"/>
      <c r="HS718" s="26"/>
      <c r="HT718" s="26"/>
      <c r="HU718" s="26"/>
      <c r="HV718" s="26"/>
      <c r="HW718" s="26"/>
      <c r="HX718" s="26"/>
      <c r="HY718" s="26"/>
      <c r="HZ718" s="26"/>
      <c r="IA718" s="26"/>
      <c r="IB718" s="26"/>
      <c r="IC718" s="26"/>
      <c r="ID718" s="26"/>
      <c r="IE718" s="26"/>
      <c r="IF718" s="26"/>
      <c r="IG718" s="26"/>
      <c r="IH718" s="26"/>
      <c r="II718" s="26"/>
      <c r="IJ718" s="26"/>
      <c r="IK718" s="26"/>
      <c r="IL718" s="26"/>
      <c r="IM718" s="26"/>
      <c r="IN718" s="26"/>
      <c r="IO718" s="26"/>
      <c r="IP718" s="26"/>
      <c r="IQ718" s="26"/>
      <c r="IR718" s="26"/>
      <c r="IS718" s="26"/>
      <c r="IT718" s="26"/>
      <c r="IU718" s="26"/>
      <c r="IV718" s="26"/>
    </row>
    <row r="719" spans="1:256" ht="12.75" customHeight="1" x14ac:dyDescent="0.25">
      <c r="A719" s="26"/>
      <c r="B719" s="26"/>
      <c r="C719" s="296"/>
      <c r="D719" s="363"/>
      <c r="E719" s="364"/>
      <c r="F719" s="364"/>
      <c r="G719" s="364"/>
      <c r="H719" s="364"/>
      <c r="I719" s="364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6"/>
      <c r="AD719" s="26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6"/>
      <c r="AP719" s="26"/>
      <c r="AQ719" s="26"/>
      <c r="AR719" s="26"/>
      <c r="AS719" s="26"/>
      <c r="AT719" s="26"/>
      <c r="AU719" s="26"/>
      <c r="AV719" s="26"/>
      <c r="AW719" s="26"/>
      <c r="AX719" s="26"/>
      <c r="AY719" s="26"/>
      <c r="AZ719" s="26"/>
      <c r="BA719" s="26"/>
      <c r="BB719" s="26"/>
      <c r="BC719" s="26"/>
      <c r="BD719" s="26"/>
      <c r="BE719" s="26"/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26"/>
      <c r="CV719" s="26"/>
      <c r="CW719" s="26"/>
      <c r="CX719" s="26"/>
      <c r="CY719" s="26"/>
      <c r="CZ719" s="26"/>
      <c r="DA719" s="26"/>
      <c r="DB719" s="26"/>
      <c r="DC719" s="26"/>
      <c r="DD719" s="26"/>
      <c r="DE719" s="26"/>
      <c r="DF719" s="26"/>
      <c r="DG719" s="26"/>
      <c r="DH719" s="26"/>
      <c r="DI719" s="26"/>
      <c r="DJ719" s="26"/>
      <c r="DK719" s="26"/>
      <c r="DL719" s="26"/>
      <c r="DM719" s="26"/>
      <c r="DN719" s="26"/>
      <c r="DO719" s="26"/>
      <c r="DP719" s="26"/>
      <c r="DQ719" s="26"/>
      <c r="DR719" s="26"/>
      <c r="DS719" s="26"/>
      <c r="DT719" s="26"/>
      <c r="DU719" s="26"/>
      <c r="DV719" s="26"/>
      <c r="DW719" s="26"/>
      <c r="DX719" s="26"/>
      <c r="DY719" s="26"/>
      <c r="DZ719" s="26"/>
      <c r="EA719" s="26"/>
      <c r="EB719" s="26"/>
      <c r="EC719" s="26"/>
      <c r="ED719" s="26"/>
      <c r="EE719" s="26"/>
      <c r="EF719" s="26"/>
      <c r="EG719" s="26"/>
      <c r="EH719" s="26"/>
      <c r="EI719" s="26"/>
      <c r="EJ719" s="26"/>
      <c r="EK719" s="26"/>
      <c r="EL719" s="26"/>
      <c r="EM719" s="26"/>
      <c r="EN719" s="26"/>
      <c r="EO719" s="26"/>
      <c r="EP719" s="26"/>
      <c r="EQ719" s="26"/>
      <c r="ER719" s="26"/>
      <c r="ES719" s="26"/>
      <c r="ET719" s="26"/>
      <c r="EU719" s="26"/>
      <c r="EV719" s="26"/>
      <c r="EW719" s="26"/>
      <c r="EX719" s="26"/>
      <c r="EY719" s="26"/>
      <c r="EZ719" s="26"/>
      <c r="FA719" s="26"/>
      <c r="FB719" s="26"/>
      <c r="FC719" s="26"/>
      <c r="FD719" s="26"/>
      <c r="FE719" s="26"/>
      <c r="FF719" s="26"/>
      <c r="FG719" s="26"/>
      <c r="FH719" s="26"/>
      <c r="FI719" s="26"/>
      <c r="FJ719" s="26"/>
      <c r="FK719" s="26"/>
      <c r="FL719" s="26"/>
      <c r="FM719" s="26"/>
      <c r="FN719" s="26"/>
      <c r="FO719" s="26"/>
      <c r="FP719" s="26"/>
      <c r="FQ719" s="26"/>
      <c r="FR719" s="26"/>
      <c r="FS719" s="26"/>
      <c r="FT719" s="26"/>
      <c r="FU719" s="26"/>
      <c r="FV719" s="26"/>
      <c r="FW719" s="26"/>
      <c r="FX719" s="26"/>
      <c r="FY719" s="26"/>
      <c r="FZ719" s="26"/>
      <c r="GA719" s="26"/>
      <c r="GB719" s="26"/>
      <c r="GC719" s="26"/>
      <c r="GD719" s="26"/>
      <c r="GE719" s="26"/>
      <c r="GF719" s="26"/>
      <c r="GG719" s="26"/>
      <c r="GH719" s="26"/>
      <c r="GI719" s="26"/>
      <c r="GJ719" s="26"/>
      <c r="GK719" s="26"/>
      <c r="GL719" s="26"/>
      <c r="GM719" s="26"/>
      <c r="GN719" s="26"/>
      <c r="GO719" s="26"/>
      <c r="GP719" s="26"/>
      <c r="GQ719" s="26"/>
      <c r="GR719" s="26"/>
      <c r="GS719" s="26"/>
      <c r="GT719" s="26"/>
      <c r="GU719" s="26"/>
      <c r="GV719" s="26"/>
      <c r="GW719" s="26"/>
      <c r="GX719" s="26"/>
      <c r="GY719" s="26"/>
      <c r="GZ719" s="26"/>
      <c r="HA719" s="26"/>
      <c r="HB719" s="26"/>
      <c r="HC719" s="26"/>
      <c r="HD719" s="26"/>
      <c r="HE719" s="26"/>
      <c r="HF719" s="26"/>
      <c r="HG719" s="26"/>
      <c r="HH719" s="26"/>
      <c r="HI719" s="26"/>
      <c r="HJ719" s="26"/>
      <c r="HK719" s="26"/>
      <c r="HL719" s="26"/>
      <c r="HM719" s="26"/>
      <c r="HN719" s="26"/>
      <c r="HO719" s="26"/>
      <c r="HP719" s="26"/>
      <c r="HQ719" s="26"/>
      <c r="HR719" s="26"/>
      <c r="HS719" s="26"/>
      <c r="HT719" s="26"/>
      <c r="HU719" s="26"/>
      <c r="HV719" s="26"/>
      <c r="HW719" s="26"/>
      <c r="HX719" s="26"/>
      <c r="HY719" s="26"/>
      <c r="HZ719" s="26"/>
      <c r="IA719" s="26"/>
      <c r="IB719" s="26"/>
      <c r="IC719" s="26"/>
      <c r="ID719" s="26"/>
      <c r="IE719" s="26"/>
      <c r="IF719" s="26"/>
      <c r="IG719" s="26"/>
      <c r="IH719" s="26"/>
      <c r="II719" s="26"/>
      <c r="IJ719" s="26"/>
      <c r="IK719" s="26"/>
      <c r="IL719" s="26"/>
      <c r="IM719" s="26"/>
      <c r="IN719" s="26"/>
      <c r="IO719" s="26"/>
      <c r="IP719" s="26"/>
      <c r="IQ719" s="26"/>
      <c r="IR719" s="26"/>
      <c r="IS719" s="26"/>
      <c r="IT719" s="26"/>
      <c r="IU719" s="26"/>
      <c r="IV719" s="26"/>
    </row>
    <row r="720" spans="1:256" ht="12.75" customHeight="1" x14ac:dyDescent="0.25">
      <c r="A720" s="26"/>
      <c r="B720" s="26"/>
      <c r="C720" s="296"/>
      <c r="D720" s="363"/>
      <c r="E720" s="364"/>
      <c r="F720" s="364"/>
      <c r="G720" s="364"/>
      <c r="H720" s="364"/>
      <c r="I720" s="364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6"/>
      <c r="AB720" s="26"/>
      <c r="AC720" s="26"/>
      <c r="AD720" s="26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6"/>
      <c r="AP720" s="26"/>
      <c r="AQ720" s="26"/>
      <c r="AR720" s="26"/>
      <c r="AS720" s="26"/>
      <c r="AT720" s="26"/>
      <c r="AU720" s="26"/>
      <c r="AV720" s="26"/>
      <c r="AW720" s="26"/>
      <c r="AX720" s="26"/>
      <c r="AY720" s="26"/>
      <c r="AZ720" s="26"/>
      <c r="BA720" s="26"/>
      <c r="BB720" s="26"/>
      <c r="BC720" s="26"/>
      <c r="BD720" s="26"/>
      <c r="BE720" s="26"/>
      <c r="BF720" s="26"/>
      <c r="BG720" s="26"/>
      <c r="BH720" s="26"/>
      <c r="BI720" s="26"/>
      <c r="BJ720" s="26"/>
      <c r="BK720" s="26"/>
      <c r="BL720" s="26"/>
      <c r="BM720" s="26"/>
      <c r="BN720" s="26"/>
      <c r="BO720" s="26"/>
      <c r="BP720" s="26"/>
      <c r="BQ720" s="26"/>
      <c r="BR720" s="26"/>
      <c r="BS720" s="26"/>
      <c r="BT720" s="26"/>
      <c r="BU720" s="26"/>
      <c r="BV720" s="26"/>
      <c r="BW720" s="26"/>
      <c r="BX720" s="26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26"/>
      <c r="CP720" s="26"/>
      <c r="CQ720" s="26"/>
      <c r="CR720" s="26"/>
      <c r="CS720" s="26"/>
      <c r="CT720" s="26"/>
      <c r="CU720" s="26"/>
      <c r="CV720" s="26"/>
      <c r="CW720" s="26"/>
      <c r="CX720" s="26"/>
      <c r="CY720" s="26"/>
      <c r="CZ720" s="26"/>
      <c r="DA720" s="26"/>
      <c r="DB720" s="26"/>
      <c r="DC720" s="26"/>
      <c r="DD720" s="26"/>
      <c r="DE720" s="26"/>
      <c r="DF720" s="26"/>
      <c r="DG720" s="26"/>
      <c r="DH720" s="26"/>
      <c r="DI720" s="26"/>
      <c r="DJ720" s="26"/>
      <c r="DK720" s="26"/>
      <c r="DL720" s="26"/>
      <c r="DM720" s="26"/>
      <c r="DN720" s="26"/>
      <c r="DO720" s="26"/>
      <c r="DP720" s="26"/>
      <c r="DQ720" s="26"/>
      <c r="DR720" s="26"/>
      <c r="DS720" s="26"/>
      <c r="DT720" s="26"/>
      <c r="DU720" s="26"/>
      <c r="DV720" s="26"/>
      <c r="DW720" s="26"/>
      <c r="DX720" s="26"/>
      <c r="DY720" s="26"/>
      <c r="DZ720" s="26"/>
      <c r="EA720" s="26"/>
      <c r="EB720" s="26"/>
      <c r="EC720" s="26"/>
      <c r="ED720" s="26"/>
      <c r="EE720" s="26"/>
      <c r="EF720" s="26"/>
      <c r="EG720" s="26"/>
      <c r="EH720" s="26"/>
      <c r="EI720" s="26"/>
      <c r="EJ720" s="26"/>
      <c r="EK720" s="26"/>
      <c r="EL720" s="26"/>
      <c r="EM720" s="26"/>
      <c r="EN720" s="26"/>
      <c r="EO720" s="26"/>
      <c r="EP720" s="26"/>
      <c r="EQ720" s="26"/>
      <c r="ER720" s="26"/>
      <c r="ES720" s="26"/>
      <c r="ET720" s="26"/>
      <c r="EU720" s="26"/>
      <c r="EV720" s="26"/>
      <c r="EW720" s="26"/>
      <c r="EX720" s="26"/>
      <c r="EY720" s="26"/>
      <c r="EZ720" s="26"/>
      <c r="FA720" s="26"/>
      <c r="FB720" s="26"/>
      <c r="FC720" s="26"/>
      <c r="FD720" s="26"/>
      <c r="FE720" s="26"/>
      <c r="FF720" s="26"/>
      <c r="FG720" s="26"/>
      <c r="FH720" s="26"/>
      <c r="FI720" s="26"/>
      <c r="FJ720" s="26"/>
      <c r="FK720" s="26"/>
      <c r="FL720" s="26"/>
      <c r="FM720" s="26"/>
      <c r="FN720" s="26"/>
      <c r="FO720" s="26"/>
      <c r="FP720" s="26"/>
      <c r="FQ720" s="26"/>
      <c r="FR720" s="26"/>
      <c r="FS720" s="26"/>
      <c r="FT720" s="26"/>
      <c r="FU720" s="26"/>
      <c r="FV720" s="26"/>
      <c r="FW720" s="26"/>
      <c r="FX720" s="26"/>
      <c r="FY720" s="26"/>
      <c r="FZ720" s="26"/>
      <c r="GA720" s="26"/>
      <c r="GB720" s="26"/>
      <c r="GC720" s="26"/>
      <c r="GD720" s="26"/>
      <c r="GE720" s="26"/>
      <c r="GF720" s="26"/>
      <c r="GG720" s="26"/>
      <c r="GH720" s="26"/>
      <c r="GI720" s="26"/>
      <c r="GJ720" s="26"/>
      <c r="GK720" s="26"/>
      <c r="GL720" s="26"/>
      <c r="GM720" s="26"/>
      <c r="GN720" s="26"/>
      <c r="GO720" s="26"/>
      <c r="GP720" s="26"/>
      <c r="GQ720" s="26"/>
      <c r="GR720" s="26"/>
      <c r="GS720" s="26"/>
      <c r="GT720" s="26"/>
      <c r="GU720" s="26"/>
      <c r="GV720" s="26"/>
      <c r="GW720" s="26"/>
      <c r="GX720" s="26"/>
      <c r="GY720" s="26"/>
      <c r="GZ720" s="26"/>
      <c r="HA720" s="26"/>
      <c r="HB720" s="26"/>
      <c r="HC720" s="26"/>
      <c r="HD720" s="26"/>
      <c r="HE720" s="26"/>
      <c r="HF720" s="26"/>
      <c r="HG720" s="26"/>
      <c r="HH720" s="26"/>
      <c r="HI720" s="26"/>
      <c r="HJ720" s="26"/>
      <c r="HK720" s="26"/>
      <c r="HL720" s="26"/>
      <c r="HM720" s="26"/>
      <c r="HN720" s="26"/>
      <c r="HO720" s="26"/>
      <c r="HP720" s="26"/>
      <c r="HQ720" s="26"/>
      <c r="HR720" s="26"/>
      <c r="HS720" s="26"/>
      <c r="HT720" s="26"/>
      <c r="HU720" s="26"/>
      <c r="HV720" s="26"/>
      <c r="HW720" s="26"/>
      <c r="HX720" s="26"/>
      <c r="HY720" s="26"/>
      <c r="HZ720" s="26"/>
      <c r="IA720" s="26"/>
      <c r="IB720" s="26"/>
      <c r="IC720" s="26"/>
      <c r="ID720" s="26"/>
      <c r="IE720" s="26"/>
      <c r="IF720" s="26"/>
      <c r="IG720" s="26"/>
      <c r="IH720" s="26"/>
      <c r="II720" s="26"/>
      <c r="IJ720" s="26"/>
      <c r="IK720" s="26"/>
      <c r="IL720" s="26"/>
      <c r="IM720" s="26"/>
      <c r="IN720" s="26"/>
      <c r="IO720" s="26"/>
      <c r="IP720" s="26"/>
      <c r="IQ720" s="26"/>
      <c r="IR720" s="26"/>
      <c r="IS720" s="26"/>
      <c r="IT720" s="26"/>
      <c r="IU720" s="26"/>
      <c r="IV720" s="26"/>
    </row>
    <row r="721" spans="1:256" ht="12.75" customHeight="1" x14ac:dyDescent="0.25">
      <c r="A721" s="26"/>
      <c r="B721" s="26"/>
      <c r="C721" s="296"/>
      <c r="D721" s="363"/>
      <c r="E721" s="364"/>
      <c r="F721" s="364"/>
      <c r="G721" s="364"/>
      <c r="H721" s="364"/>
      <c r="I721" s="364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6"/>
      <c r="AP721" s="26"/>
      <c r="AQ721" s="26"/>
      <c r="AR721" s="26"/>
      <c r="AS721" s="26"/>
      <c r="AT721" s="26"/>
      <c r="AU721" s="26"/>
      <c r="AV721" s="26"/>
      <c r="AW721" s="26"/>
      <c r="AX721" s="26"/>
      <c r="AY721" s="26"/>
      <c r="AZ721" s="26"/>
      <c r="BA721" s="26"/>
      <c r="BB721" s="26"/>
      <c r="BC721" s="26"/>
      <c r="BD721" s="26"/>
      <c r="BE721" s="26"/>
      <c r="BF721" s="26"/>
      <c r="BG721" s="26"/>
      <c r="BH721" s="26"/>
      <c r="BI721" s="26"/>
      <c r="BJ721" s="26"/>
      <c r="BK721" s="26"/>
      <c r="BL721" s="26"/>
      <c r="BM721" s="26"/>
      <c r="BN721" s="26"/>
      <c r="BO721" s="26"/>
      <c r="BP721" s="26"/>
      <c r="BQ721" s="26"/>
      <c r="BR721" s="26"/>
      <c r="BS721" s="26"/>
      <c r="BT721" s="26"/>
      <c r="BU721" s="26"/>
      <c r="BV721" s="26"/>
      <c r="BW721" s="26"/>
      <c r="BX721" s="26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26"/>
      <c r="CP721" s="26"/>
      <c r="CQ721" s="26"/>
      <c r="CR721" s="26"/>
      <c r="CS721" s="26"/>
      <c r="CT721" s="26"/>
      <c r="CU721" s="26"/>
      <c r="CV721" s="26"/>
      <c r="CW721" s="26"/>
      <c r="CX721" s="26"/>
      <c r="CY721" s="26"/>
      <c r="CZ721" s="26"/>
      <c r="DA721" s="26"/>
      <c r="DB721" s="26"/>
      <c r="DC721" s="26"/>
      <c r="DD721" s="26"/>
      <c r="DE721" s="26"/>
      <c r="DF721" s="26"/>
      <c r="DG721" s="26"/>
      <c r="DH721" s="26"/>
      <c r="DI721" s="26"/>
      <c r="DJ721" s="26"/>
      <c r="DK721" s="26"/>
      <c r="DL721" s="26"/>
      <c r="DM721" s="26"/>
      <c r="DN721" s="26"/>
      <c r="DO721" s="26"/>
      <c r="DP721" s="26"/>
      <c r="DQ721" s="26"/>
      <c r="DR721" s="26"/>
      <c r="DS721" s="26"/>
      <c r="DT721" s="26"/>
      <c r="DU721" s="26"/>
      <c r="DV721" s="26"/>
      <c r="DW721" s="26"/>
      <c r="DX721" s="26"/>
      <c r="DY721" s="26"/>
      <c r="DZ721" s="26"/>
      <c r="EA721" s="26"/>
      <c r="EB721" s="26"/>
      <c r="EC721" s="26"/>
      <c r="ED721" s="26"/>
      <c r="EE721" s="26"/>
      <c r="EF721" s="26"/>
      <c r="EG721" s="26"/>
      <c r="EH721" s="26"/>
      <c r="EI721" s="26"/>
      <c r="EJ721" s="26"/>
      <c r="EK721" s="26"/>
      <c r="EL721" s="26"/>
      <c r="EM721" s="26"/>
      <c r="EN721" s="26"/>
      <c r="EO721" s="26"/>
      <c r="EP721" s="26"/>
      <c r="EQ721" s="26"/>
      <c r="ER721" s="26"/>
      <c r="ES721" s="26"/>
      <c r="ET721" s="26"/>
      <c r="EU721" s="26"/>
      <c r="EV721" s="26"/>
      <c r="EW721" s="26"/>
      <c r="EX721" s="26"/>
      <c r="EY721" s="26"/>
      <c r="EZ721" s="26"/>
      <c r="FA721" s="26"/>
      <c r="FB721" s="26"/>
      <c r="FC721" s="26"/>
      <c r="FD721" s="26"/>
      <c r="FE721" s="26"/>
      <c r="FF721" s="26"/>
      <c r="FG721" s="26"/>
      <c r="FH721" s="26"/>
      <c r="FI721" s="26"/>
      <c r="FJ721" s="26"/>
      <c r="FK721" s="26"/>
      <c r="FL721" s="26"/>
      <c r="FM721" s="26"/>
      <c r="FN721" s="26"/>
      <c r="FO721" s="26"/>
      <c r="FP721" s="26"/>
      <c r="FQ721" s="26"/>
      <c r="FR721" s="26"/>
      <c r="FS721" s="26"/>
      <c r="FT721" s="26"/>
      <c r="FU721" s="26"/>
      <c r="FV721" s="26"/>
      <c r="FW721" s="26"/>
      <c r="FX721" s="26"/>
      <c r="FY721" s="26"/>
      <c r="FZ721" s="26"/>
      <c r="GA721" s="26"/>
      <c r="GB721" s="26"/>
      <c r="GC721" s="26"/>
      <c r="GD721" s="26"/>
      <c r="GE721" s="26"/>
      <c r="GF721" s="26"/>
      <c r="GG721" s="26"/>
      <c r="GH721" s="26"/>
      <c r="GI721" s="26"/>
      <c r="GJ721" s="26"/>
      <c r="GK721" s="26"/>
      <c r="GL721" s="26"/>
      <c r="GM721" s="26"/>
      <c r="GN721" s="26"/>
      <c r="GO721" s="26"/>
      <c r="GP721" s="26"/>
      <c r="GQ721" s="26"/>
      <c r="GR721" s="26"/>
      <c r="GS721" s="26"/>
      <c r="GT721" s="26"/>
      <c r="GU721" s="26"/>
      <c r="GV721" s="26"/>
      <c r="GW721" s="26"/>
      <c r="GX721" s="26"/>
      <c r="GY721" s="26"/>
      <c r="GZ721" s="26"/>
      <c r="HA721" s="26"/>
      <c r="HB721" s="26"/>
      <c r="HC721" s="26"/>
      <c r="HD721" s="26"/>
      <c r="HE721" s="26"/>
      <c r="HF721" s="26"/>
      <c r="HG721" s="26"/>
      <c r="HH721" s="26"/>
      <c r="HI721" s="26"/>
      <c r="HJ721" s="26"/>
      <c r="HK721" s="26"/>
      <c r="HL721" s="26"/>
      <c r="HM721" s="26"/>
      <c r="HN721" s="26"/>
      <c r="HO721" s="26"/>
      <c r="HP721" s="26"/>
      <c r="HQ721" s="26"/>
      <c r="HR721" s="26"/>
      <c r="HS721" s="26"/>
      <c r="HT721" s="26"/>
      <c r="HU721" s="26"/>
      <c r="HV721" s="26"/>
      <c r="HW721" s="26"/>
      <c r="HX721" s="26"/>
      <c r="HY721" s="26"/>
      <c r="HZ721" s="26"/>
      <c r="IA721" s="26"/>
      <c r="IB721" s="26"/>
      <c r="IC721" s="26"/>
      <c r="ID721" s="26"/>
      <c r="IE721" s="26"/>
      <c r="IF721" s="26"/>
      <c r="IG721" s="26"/>
      <c r="IH721" s="26"/>
      <c r="II721" s="26"/>
      <c r="IJ721" s="26"/>
      <c r="IK721" s="26"/>
      <c r="IL721" s="26"/>
      <c r="IM721" s="26"/>
      <c r="IN721" s="26"/>
      <c r="IO721" s="26"/>
      <c r="IP721" s="26"/>
      <c r="IQ721" s="26"/>
      <c r="IR721" s="26"/>
      <c r="IS721" s="26"/>
      <c r="IT721" s="26"/>
      <c r="IU721" s="26"/>
      <c r="IV721" s="26"/>
    </row>
    <row r="722" spans="1:256" ht="12.75" customHeight="1" x14ac:dyDescent="0.25">
      <c r="A722" s="26"/>
      <c r="B722" s="26"/>
      <c r="C722" s="296"/>
      <c r="D722" s="363"/>
      <c r="E722" s="364"/>
      <c r="F722" s="364"/>
      <c r="G722" s="364"/>
      <c r="H722" s="364"/>
      <c r="I722" s="364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6"/>
      <c r="AD722" s="26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6"/>
      <c r="AP722" s="26"/>
      <c r="AQ722" s="26"/>
      <c r="AR722" s="26"/>
      <c r="AS722" s="26"/>
      <c r="AT722" s="26"/>
      <c r="AU722" s="26"/>
      <c r="AV722" s="26"/>
      <c r="AW722" s="26"/>
      <c r="AX722" s="26"/>
      <c r="AY722" s="26"/>
      <c r="AZ722" s="26"/>
      <c r="BA722" s="26"/>
      <c r="BB722" s="26"/>
      <c r="BC722" s="26"/>
      <c r="BD722" s="26"/>
      <c r="BE722" s="26"/>
      <c r="BF722" s="26"/>
      <c r="BG722" s="26"/>
      <c r="BH722" s="26"/>
      <c r="BI722" s="26"/>
      <c r="BJ722" s="26"/>
      <c r="BK722" s="26"/>
      <c r="BL722" s="26"/>
      <c r="BM722" s="26"/>
      <c r="BN722" s="26"/>
      <c r="BO722" s="26"/>
      <c r="BP722" s="26"/>
      <c r="BQ722" s="26"/>
      <c r="BR722" s="26"/>
      <c r="BS722" s="26"/>
      <c r="BT722" s="26"/>
      <c r="BU722" s="26"/>
      <c r="BV722" s="26"/>
      <c r="BW722" s="26"/>
      <c r="BX722" s="26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26"/>
      <c r="CP722" s="26"/>
      <c r="CQ722" s="26"/>
      <c r="CR722" s="26"/>
      <c r="CS722" s="26"/>
      <c r="CT722" s="26"/>
      <c r="CU722" s="26"/>
      <c r="CV722" s="26"/>
      <c r="CW722" s="26"/>
      <c r="CX722" s="26"/>
      <c r="CY722" s="26"/>
      <c r="CZ722" s="26"/>
      <c r="DA722" s="26"/>
      <c r="DB722" s="26"/>
      <c r="DC722" s="26"/>
      <c r="DD722" s="26"/>
      <c r="DE722" s="26"/>
      <c r="DF722" s="26"/>
      <c r="DG722" s="26"/>
      <c r="DH722" s="26"/>
      <c r="DI722" s="26"/>
      <c r="DJ722" s="26"/>
      <c r="DK722" s="26"/>
      <c r="DL722" s="26"/>
      <c r="DM722" s="26"/>
      <c r="DN722" s="26"/>
      <c r="DO722" s="26"/>
      <c r="DP722" s="26"/>
      <c r="DQ722" s="26"/>
      <c r="DR722" s="26"/>
      <c r="DS722" s="26"/>
      <c r="DT722" s="26"/>
      <c r="DU722" s="26"/>
      <c r="DV722" s="26"/>
      <c r="DW722" s="26"/>
      <c r="DX722" s="26"/>
      <c r="DY722" s="26"/>
      <c r="DZ722" s="26"/>
      <c r="EA722" s="26"/>
      <c r="EB722" s="26"/>
      <c r="EC722" s="26"/>
      <c r="ED722" s="26"/>
      <c r="EE722" s="26"/>
      <c r="EF722" s="26"/>
      <c r="EG722" s="26"/>
      <c r="EH722" s="26"/>
      <c r="EI722" s="26"/>
      <c r="EJ722" s="26"/>
      <c r="EK722" s="26"/>
      <c r="EL722" s="26"/>
      <c r="EM722" s="26"/>
      <c r="EN722" s="26"/>
      <c r="EO722" s="26"/>
      <c r="EP722" s="26"/>
      <c r="EQ722" s="26"/>
      <c r="ER722" s="26"/>
      <c r="ES722" s="26"/>
      <c r="ET722" s="26"/>
      <c r="EU722" s="26"/>
      <c r="EV722" s="26"/>
      <c r="EW722" s="26"/>
      <c r="EX722" s="26"/>
      <c r="EY722" s="26"/>
      <c r="EZ722" s="26"/>
      <c r="FA722" s="26"/>
      <c r="FB722" s="26"/>
      <c r="FC722" s="26"/>
      <c r="FD722" s="26"/>
      <c r="FE722" s="26"/>
      <c r="FF722" s="26"/>
      <c r="FG722" s="26"/>
      <c r="FH722" s="26"/>
      <c r="FI722" s="26"/>
      <c r="FJ722" s="26"/>
      <c r="FK722" s="26"/>
      <c r="FL722" s="26"/>
      <c r="FM722" s="26"/>
      <c r="FN722" s="26"/>
      <c r="FO722" s="26"/>
      <c r="FP722" s="26"/>
      <c r="FQ722" s="26"/>
      <c r="FR722" s="26"/>
      <c r="FS722" s="26"/>
      <c r="FT722" s="26"/>
      <c r="FU722" s="26"/>
      <c r="FV722" s="26"/>
      <c r="FW722" s="26"/>
      <c r="FX722" s="26"/>
      <c r="FY722" s="26"/>
      <c r="FZ722" s="26"/>
      <c r="GA722" s="26"/>
      <c r="GB722" s="26"/>
      <c r="GC722" s="26"/>
      <c r="GD722" s="26"/>
      <c r="GE722" s="26"/>
      <c r="GF722" s="26"/>
      <c r="GG722" s="26"/>
      <c r="GH722" s="26"/>
      <c r="GI722" s="26"/>
      <c r="GJ722" s="26"/>
      <c r="GK722" s="26"/>
      <c r="GL722" s="26"/>
      <c r="GM722" s="26"/>
      <c r="GN722" s="26"/>
      <c r="GO722" s="26"/>
      <c r="GP722" s="26"/>
      <c r="GQ722" s="26"/>
      <c r="GR722" s="26"/>
      <c r="GS722" s="26"/>
      <c r="GT722" s="26"/>
      <c r="GU722" s="26"/>
      <c r="GV722" s="26"/>
      <c r="GW722" s="26"/>
      <c r="GX722" s="26"/>
      <c r="GY722" s="26"/>
      <c r="GZ722" s="26"/>
      <c r="HA722" s="26"/>
      <c r="HB722" s="26"/>
      <c r="HC722" s="26"/>
      <c r="HD722" s="26"/>
      <c r="HE722" s="26"/>
      <c r="HF722" s="26"/>
      <c r="HG722" s="26"/>
      <c r="HH722" s="26"/>
      <c r="HI722" s="26"/>
      <c r="HJ722" s="26"/>
      <c r="HK722" s="26"/>
      <c r="HL722" s="26"/>
      <c r="HM722" s="26"/>
      <c r="HN722" s="26"/>
      <c r="HO722" s="26"/>
      <c r="HP722" s="26"/>
      <c r="HQ722" s="26"/>
      <c r="HR722" s="26"/>
      <c r="HS722" s="26"/>
      <c r="HT722" s="26"/>
      <c r="HU722" s="26"/>
      <c r="HV722" s="26"/>
      <c r="HW722" s="26"/>
      <c r="HX722" s="26"/>
      <c r="HY722" s="26"/>
      <c r="HZ722" s="26"/>
      <c r="IA722" s="26"/>
      <c r="IB722" s="26"/>
      <c r="IC722" s="26"/>
      <c r="ID722" s="26"/>
      <c r="IE722" s="26"/>
      <c r="IF722" s="26"/>
      <c r="IG722" s="26"/>
      <c r="IH722" s="26"/>
      <c r="II722" s="26"/>
      <c r="IJ722" s="26"/>
      <c r="IK722" s="26"/>
      <c r="IL722" s="26"/>
      <c r="IM722" s="26"/>
      <c r="IN722" s="26"/>
      <c r="IO722" s="26"/>
      <c r="IP722" s="26"/>
      <c r="IQ722" s="26"/>
      <c r="IR722" s="26"/>
      <c r="IS722" s="26"/>
      <c r="IT722" s="26"/>
      <c r="IU722" s="26"/>
      <c r="IV722" s="26"/>
    </row>
    <row r="723" spans="1:256" ht="12.75" customHeight="1" x14ac:dyDescent="0.25">
      <c r="A723" s="26"/>
      <c r="B723" s="26"/>
      <c r="C723" s="296"/>
      <c r="D723" s="363"/>
      <c r="E723" s="364"/>
      <c r="F723" s="364"/>
      <c r="G723" s="364"/>
      <c r="H723" s="364"/>
      <c r="I723" s="364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6"/>
      <c r="AP723" s="26"/>
      <c r="AQ723" s="26"/>
      <c r="AR723" s="26"/>
      <c r="AS723" s="26"/>
      <c r="AT723" s="26"/>
      <c r="AU723" s="26"/>
      <c r="AV723" s="26"/>
      <c r="AW723" s="26"/>
      <c r="AX723" s="26"/>
      <c r="AY723" s="26"/>
      <c r="AZ723" s="26"/>
      <c r="BA723" s="26"/>
      <c r="BB723" s="26"/>
      <c r="BC723" s="26"/>
      <c r="BD723" s="26"/>
      <c r="BE723" s="26"/>
      <c r="BF723" s="26"/>
      <c r="BG723" s="26"/>
      <c r="BH723" s="26"/>
      <c r="BI723" s="26"/>
      <c r="BJ723" s="26"/>
      <c r="BK723" s="26"/>
      <c r="BL723" s="26"/>
      <c r="BM723" s="26"/>
      <c r="BN723" s="26"/>
      <c r="BO723" s="26"/>
      <c r="BP723" s="26"/>
      <c r="BQ723" s="26"/>
      <c r="BR723" s="26"/>
      <c r="BS723" s="26"/>
      <c r="BT723" s="26"/>
      <c r="BU723" s="26"/>
      <c r="BV723" s="26"/>
      <c r="BW723" s="26"/>
      <c r="BX723" s="26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26"/>
      <c r="CP723" s="26"/>
      <c r="CQ723" s="26"/>
      <c r="CR723" s="26"/>
      <c r="CS723" s="26"/>
      <c r="CT723" s="26"/>
      <c r="CU723" s="26"/>
      <c r="CV723" s="26"/>
      <c r="CW723" s="26"/>
      <c r="CX723" s="26"/>
      <c r="CY723" s="26"/>
      <c r="CZ723" s="26"/>
      <c r="DA723" s="26"/>
      <c r="DB723" s="26"/>
      <c r="DC723" s="26"/>
      <c r="DD723" s="26"/>
      <c r="DE723" s="26"/>
      <c r="DF723" s="26"/>
      <c r="DG723" s="26"/>
      <c r="DH723" s="26"/>
      <c r="DI723" s="26"/>
      <c r="DJ723" s="26"/>
      <c r="DK723" s="26"/>
      <c r="DL723" s="26"/>
      <c r="DM723" s="26"/>
      <c r="DN723" s="26"/>
      <c r="DO723" s="26"/>
      <c r="DP723" s="26"/>
      <c r="DQ723" s="26"/>
      <c r="DR723" s="26"/>
      <c r="DS723" s="26"/>
      <c r="DT723" s="26"/>
      <c r="DU723" s="26"/>
      <c r="DV723" s="26"/>
      <c r="DW723" s="26"/>
      <c r="DX723" s="26"/>
      <c r="DY723" s="26"/>
      <c r="DZ723" s="26"/>
      <c r="EA723" s="26"/>
      <c r="EB723" s="26"/>
      <c r="EC723" s="26"/>
      <c r="ED723" s="26"/>
      <c r="EE723" s="26"/>
      <c r="EF723" s="26"/>
      <c r="EG723" s="26"/>
      <c r="EH723" s="26"/>
      <c r="EI723" s="26"/>
      <c r="EJ723" s="26"/>
      <c r="EK723" s="26"/>
      <c r="EL723" s="26"/>
      <c r="EM723" s="26"/>
      <c r="EN723" s="26"/>
      <c r="EO723" s="26"/>
      <c r="EP723" s="26"/>
      <c r="EQ723" s="26"/>
      <c r="ER723" s="26"/>
      <c r="ES723" s="26"/>
      <c r="ET723" s="26"/>
      <c r="EU723" s="26"/>
      <c r="EV723" s="26"/>
      <c r="EW723" s="26"/>
      <c r="EX723" s="26"/>
      <c r="EY723" s="26"/>
      <c r="EZ723" s="26"/>
      <c r="FA723" s="26"/>
      <c r="FB723" s="26"/>
      <c r="FC723" s="26"/>
      <c r="FD723" s="26"/>
      <c r="FE723" s="26"/>
      <c r="FF723" s="26"/>
      <c r="FG723" s="26"/>
      <c r="FH723" s="26"/>
      <c r="FI723" s="26"/>
      <c r="FJ723" s="26"/>
      <c r="FK723" s="26"/>
      <c r="FL723" s="26"/>
      <c r="FM723" s="26"/>
      <c r="FN723" s="26"/>
      <c r="FO723" s="26"/>
      <c r="FP723" s="26"/>
      <c r="FQ723" s="26"/>
      <c r="FR723" s="26"/>
      <c r="FS723" s="26"/>
      <c r="FT723" s="26"/>
      <c r="FU723" s="26"/>
      <c r="FV723" s="26"/>
      <c r="FW723" s="26"/>
      <c r="FX723" s="26"/>
      <c r="FY723" s="26"/>
      <c r="FZ723" s="26"/>
      <c r="GA723" s="26"/>
      <c r="GB723" s="26"/>
      <c r="GC723" s="26"/>
      <c r="GD723" s="26"/>
      <c r="GE723" s="26"/>
      <c r="GF723" s="26"/>
      <c r="GG723" s="26"/>
      <c r="GH723" s="26"/>
      <c r="GI723" s="26"/>
      <c r="GJ723" s="26"/>
      <c r="GK723" s="26"/>
      <c r="GL723" s="26"/>
      <c r="GM723" s="26"/>
      <c r="GN723" s="26"/>
      <c r="GO723" s="26"/>
      <c r="GP723" s="26"/>
      <c r="GQ723" s="26"/>
      <c r="GR723" s="26"/>
      <c r="GS723" s="26"/>
      <c r="GT723" s="26"/>
      <c r="GU723" s="26"/>
      <c r="GV723" s="26"/>
      <c r="GW723" s="26"/>
      <c r="GX723" s="26"/>
      <c r="GY723" s="26"/>
      <c r="GZ723" s="26"/>
      <c r="HA723" s="26"/>
      <c r="HB723" s="26"/>
      <c r="HC723" s="26"/>
      <c r="HD723" s="26"/>
      <c r="HE723" s="26"/>
      <c r="HF723" s="26"/>
      <c r="HG723" s="26"/>
      <c r="HH723" s="26"/>
      <c r="HI723" s="26"/>
      <c r="HJ723" s="26"/>
      <c r="HK723" s="26"/>
      <c r="HL723" s="26"/>
      <c r="HM723" s="26"/>
      <c r="HN723" s="26"/>
      <c r="HO723" s="26"/>
      <c r="HP723" s="26"/>
      <c r="HQ723" s="26"/>
      <c r="HR723" s="26"/>
      <c r="HS723" s="26"/>
      <c r="HT723" s="26"/>
      <c r="HU723" s="26"/>
      <c r="HV723" s="26"/>
      <c r="HW723" s="26"/>
      <c r="HX723" s="26"/>
      <c r="HY723" s="26"/>
      <c r="HZ723" s="26"/>
      <c r="IA723" s="26"/>
      <c r="IB723" s="26"/>
      <c r="IC723" s="26"/>
      <c r="ID723" s="26"/>
      <c r="IE723" s="26"/>
      <c r="IF723" s="26"/>
      <c r="IG723" s="26"/>
      <c r="IH723" s="26"/>
      <c r="II723" s="26"/>
      <c r="IJ723" s="26"/>
      <c r="IK723" s="26"/>
      <c r="IL723" s="26"/>
      <c r="IM723" s="26"/>
      <c r="IN723" s="26"/>
      <c r="IO723" s="26"/>
      <c r="IP723" s="26"/>
      <c r="IQ723" s="26"/>
      <c r="IR723" s="26"/>
      <c r="IS723" s="26"/>
      <c r="IT723" s="26"/>
      <c r="IU723" s="26"/>
      <c r="IV723" s="26"/>
    </row>
    <row r="724" spans="1:256" ht="12.75" customHeight="1" x14ac:dyDescent="0.25">
      <c r="A724" s="26"/>
      <c r="B724" s="26"/>
      <c r="C724" s="296"/>
      <c r="D724" s="363"/>
      <c r="E724" s="364"/>
      <c r="F724" s="364"/>
      <c r="G724" s="364"/>
      <c r="H724" s="364"/>
      <c r="I724" s="364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6"/>
      <c r="AB724" s="26"/>
      <c r="AC724" s="26"/>
      <c r="AD724" s="26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6"/>
      <c r="AP724" s="26"/>
      <c r="AQ724" s="26"/>
      <c r="AR724" s="26"/>
      <c r="AS724" s="26"/>
      <c r="AT724" s="26"/>
      <c r="AU724" s="26"/>
      <c r="AV724" s="26"/>
      <c r="AW724" s="26"/>
      <c r="AX724" s="26"/>
      <c r="AY724" s="26"/>
      <c r="AZ724" s="26"/>
      <c r="BA724" s="26"/>
      <c r="BB724" s="26"/>
      <c r="BC724" s="26"/>
      <c r="BD724" s="26"/>
      <c r="BE724" s="26"/>
      <c r="BF724" s="26"/>
      <c r="BG724" s="26"/>
      <c r="BH724" s="26"/>
      <c r="BI724" s="26"/>
      <c r="BJ724" s="26"/>
      <c r="BK724" s="26"/>
      <c r="BL724" s="26"/>
      <c r="BM724" s="26"/>
      <c r="BN724" s="26"/>
      <c r="BO724" s="26"/>
      <c r="BP724" s="26"/>
      <c r="BQ724" s="26"/>
      <c r="BR724" s="26"/>
      <c r="BS724" s="26"/>
      <c r="BT724" s="26"/>
      <c r="BU724" s="26"/>
      <c r="BV724" s="26"/>
      <c r="BW724" s="26"/>
      <c r="BX724" s="26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26"/>
      <c r="CP724" s="26"/>
      <c r="CQ724" s="26"/>
      <c r="CR724" s="26"/>
      <c r="CS724" s="26"/>
      <c r="CT724" s="26"/>
      <c r="CU724" s="26"/>
      <c r="CV724" s="26"/>
      <c r="CW724" s="26"/>
      <c r="CX724" s="26"/>
      <c r="CY724" s="26"/>
      <c r="CZ724" s="26"/>
      <c r="DA724" s="26"/>
      <c r="DB724" s="26"/>
      <c r="DC724" s="26"/>
      <c r="DD724" s="26"/>
      <c r="DE724" s="26"/>
      <c r="DF724" s="26"/>
      <c r="DG724" s="26"/>
      <c r="DH724" s="26"/>
      <c r="DI724" s="26"/>
      <c r="DJ724" s="26"/>
      <c r="DK724" s="26"/>
      <c r="DL724" s="26"/>
      <c r="DM724" s="26"/>
      <c r="DN724" s="26"/>
      <c r="DO724" s="26"/>
      <c r="DP724" s="26"/>
      <c r="DQ724" s="26"/>
      <c r="DR724" s="26"/>
      <c r="DS724" s="26"/>
      <c r="DT724" s="26"/>
      <c r="DU724" s="26"/>
      <c r="DV724" s="26"/>
      <c r="DW724" s="26"/>
      <c r="DX724" s="26"/>
      <c r="DY724" s="26"/>
      <c r="DZ724" s="26"/>
      <c r="EA724" s="26"/>
      <c r="EB724" s="26"/>
      <c r="EC724" s="26"/>
      <c r="ED724" s="26"/>
      <c r="EE724" s="26"/>
      <c r="EF724" s="26"/>
      <c r="EG724" s="26"/>
      <c r="EH724" s="26"/>
      <c r="EI724" s="26"/>
      <c r="EJ724" s="26"/>
      <c r="EK724" s="26"/>
      <c r="EL724" s="26"/>
      <c r="EM724" s="26"/>
      <c r="EN724" s="26"/>
      <c r="EO724" s="26"/>
      <c r="EP724" s="26"/>
      <c r="EQ724" s="26"/>
      <c r="ER724" s="26"/>
      <c r="ES724" s="26"/>
      <c r="ET724" s="26"/>
      <c r="EU724" s="26"/>
      <c r="EV724" s="26"/>
      <c r="EW724" s="26"/>
      <c r="EX724" s="26"/>
      <c r="EY724" s="26"/>
      <c r="EZ724" s="26"/>
      <c r="FA724" s="26"/>
      <c r="FB724" s="26"/>
      <c r="FC724" s="26"/>
      <c r="FD724" s="26"/>
      <c r="FE724" s="26"/>
      <c r="FF724" s="26"/>
      <c r="FG724" s="26"/>
      <c r="FH724" s="26"/>
      <c r="FI724" s="26"/>
      <c r="FJ724" s="26"/>
      <c r="FK724" s="26"/>
      <c r="FL724" s="26"/>
      <c r="FM724" s="26"/>
      <c r="FN724" s="26"/>
      <c r="FO724" s="26"/>
      <c r="FP724" s="26"/>
      <c r="FQ724" s="26"/>
      <c r="FR724" s="26"/>
      <c r="FS724" s="26"/>
      <c r="FT724" s="26"/>
      <c r="FU724" s="26"/>
      <c r="FV724" s="26"/>
      <c r="FW724" s="26"/>
      <c r="FX724" s="26"/>
      <c r="FY724" s="26"/>
      <c r="FZ724" s="26"/>
      <c r="GA724" s="26"/>
      <c r="GB724" s="26"/>
      <c r="GC724" s="26"/>
      <c r="GD724" s="26"/>
      <c r="GE724" s="26"/>
      <c r="GF724" s="26"/>
      <c r="GG724" s="26"/>
      <c r="GH724" s="26"/>
      <c r="GI724" s="26"/>
      <c r="GJ724" s="26"/>
      <c r="GK724" s="26"/>
      <c r="GL724" s="26"/>
      <c r="GM724" s="26"/>
      <c r="GN724" s="26"/>
      <c r="GO724" s="26"/>
      <c r="GP724" s="26"/>
      <c r="GQ724" s="26"/>
      <c r="GR724" s="26"/>
      <c r="GS724" s="26"/>
      <c r="GT724" s="26"/>
      <c r="GU724" s="26"/>
      <c r="GV724" s="26"/>
      <c r="GW724" s="26"/>
      <c r="GX724" s="26"/>
      <c r="GY724" s="26"/>
      <c r="GZ724" s="26"/>
      <c r="HA724" s="26"/>
      <c r="HB724" s="26"/>
      <c r="HC724" s="26"/>
      <c r="HD724" s="26"/>
      <c r="HE724" s="26"/>
      <c r="HF724" s="26"/>
      <c r="HG724" s="26"/>
      <c r="HH724" s="26"/>
      <c r="HI724" s="26"/>
      <c r="HJ724" s="26"/>
      <c r="HK724" s="26"/>
      <c r="HL724" s="26"/>
      <c r="HM724" s="26"/>
      <c r="HN724" s="26"/>
      <c r="HO724" s="26"/>
      <c r="HP724" s="26"/>
      <c r="HQ724" s="26"/>
      <c r="HR724" s="26"/>
      <c r="HS724" s="26"/>
      <c r="HT724" s="26"/>
      <c r="HU724" s="26"/>
      <c r="HV724" s="26"/>
      <c r="HW724" s="26"/>
      <c r="HX724" s="26"/>
      <c r="HY724" s="26"/>
      <c r="HZ724" s="26"/>
      <c r="IA724" s="26"/>
      <c r="IB724" s="26"/>
      <c r="IC724" s="26"/>
      <c r="ID724" s="26"/>
      <c r="IE724" s="26"/>
      <c r="IF724" s="26"/>
      <c r="IG724" s="26"/>
      <c r="IH724" s="26"/>
      <c r="II724" s="26"/>
      <c r="IJ724" s="26"/>
      <c r="IK724" s="26"/>
      <c r="IL724" s="26"/>
      <c r="IM724" s="26"/>
      <c r="IN724" s="26"/>
      <c r="IO724" s="26"/>
      <c r="IP724" s="26"/>
      <c r="IQ724" s="26"/>
      <c r="IR724" s="26"/>
      <c r="IS724" s="26"/>
      <c r="IT724" s="26"/>
      <c r="IU724" s="26"/>
      <c r="IV724" s="26"/>
    </row>
    <row r="725" spans="1:256" ht="12.75" customHeight="1" x14ac:dyDescent="0.25">
      <c r="A725" s="26"/>
      <c r="B725" s="26"/>
      <c r="C725" s="296"/>
      <c r="D725" s="363"/>
      <c r="E725" s="364"/>
      <c r="F725" s="364"/>
      <c r="G725" s="364"/>
      <c r="H725" s="364"/>
      <c r="I725" s="364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6"/>
      <c r="AB725" s="26"/>
      <c r="AC725" s="26"/>
      <c r="AD725" s="26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6"/>
      <c r="AP725" s="26"/>
      <c r="AQ725" s="26"/>
      <c r="AR725" s="26"/>
      <c r="AS725" s="26"/>
      <c r="AT725" s="26"/>
      <c r="AU725" s="26"/>
      <c r="AV725" s="26"/>
      <c r="AW725" s="26"/>
      <c r="AX725" s="26"/>
      <c r="AY725" s="26"/>
      <c r="AZ725" s="26"/>
      <c r="BA725" s="26"/>
      <c r="BB725" s="26"/>
      <c r="BC725" s="26"/>
      <c r="BD725" s="26"/>
      <c r="BE725" s="26"/>
      <c r="BF725" s="26"/>
      <c r="BG725" s="26"/>
      <c r="BH725" s="26"/>
      <c r="BI725" s="26"/>
      <c r="BJ725" s="26"/>
      <c r="BK725" s="26"/>
      <c r="BL725" s="26"/>
      <c r="BM725" s="26"/>
      <c r="BN725" s="26"/>
      <c r="BO725" s="26"/>
      <c r="BP725" s="26"/>
      <c r="BQ725" s="26"/>
      <c r="BR725" s="26"/>
      <c r="BS725" s="26"/>
      <c r="BT725" s="26"/>
      <c r="BU725" s="26"/>
      <c r="BV725" s="26"/>
      <c r="BW725" s="26"/>
      <c r="BX725" s="26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26"/>
      <c r="CP725" s="26"/>
      <c r="CQ725" s="26"/>
      <c r="CR725" s="26"/>
      <c r="CS725" s="26"/>
      <c r="CT725" s="26"/>
      <c r="CU725" s="26"/>
      <c r="CV725" s="26"/>
      <c r="CW725" s="26"/>
      <c r="CX725" s="26"/>
      <c r="CY725" s="26"/>
      <c r="CZ725" s="26"/>
      <c r="DA725" s="26"/>
      <c r="DB725" s="26"/>
      <c r="DC725" s="26"/>
      <c r="DD725" s="26"/>
      <c r="DE725" s="26"/>
      <c r="DF725" s="26"/>
      <c r="DG725" s="26"/>
      <c r="DH725" s="26"/>
      <c r="DI725" s="26"/>
      <c r="DJ725" s="26"/>
      <c r="DK725" s="26"/>
      <c r="DL725" s="26"/>
      <c r="DM725" s="26"/>
      <c r="DN725" s="26"/>
      <c r="DO725" s="26"/>
      <c r="DP725" s="26"/>
      <c r="DQ725" s="26"/>
      <c r="DR725" s="26"/>
      <c r="DS725" s="26"/>
      <c r="DT725" s="26"/>
      <c r="DU725" s="26"/>
      <c r="DV725" s="26"/>
      <c r="DW725" s="26"/>
      <c r="DX725" s="26"/>
      <c r="DY725" s="26"/>
      <c r="DZ725" s="26"/>
      <c r="EA725" s="26"/>
      <c r="EB725" s="26"/>
      <c r="EC725" s="26"/>
      <c r="ED725" s="26"/>
      <c r="EE725" s="26"/>
      <c r="EF725" s="26"/>
      <c r="EG725" s="26"/>
      <c r="EH725" s="26"/>
      <c r="EI725" s="26"/>
      <c r="EJ725" s="26"/>
      <c r="EK725" s="26"/>
      <c r="EL725" s="26"/>
      <c r="EM725" s="26"/>
      <c r="EN725" s="26"/>
      <c r="EO725" s="26"/>
      <c r="EP725" s="26"/>
      <c r="EQ725" s="26"/>
      <c r="ER725" s="26"/>
      <c r="ES725" s="26"/>
      <c r="ET725" s="26"/>
      <c r="EU725" s="26"/>
      <c r="EV725" s="26"/>
      <c r="EW725" s="26"/>
      <c r="EX725" s="26"/>
      <c r="EY725" s="26"/>
      <c r="EZ725" s="26"/>
      <c r="FA725" s="26"/>
      <c r="FB725" s="26"/>
      <c r="FC725" s="26"/>
      <c r="FD725" s="26"/>
      <c r="FE725" s="26"/>
      <c r="FF725" s="26"/>
      <c r="FG725" s="26"/>
      <c r="FH725" s="26"/>
      <c r="FI725" s="26"/>
      <c r="FJ725" s="26"/>
      <c r="FK725" s="26"/>
      <c r="FL725" s="26"/>
      <c r="FM725" s="26"/>
      <c r="FN725" s="26"/>
      <c r="FO725" s="26"/>
      <c r="FP725" s="26"/>
      <c r="FQ725" s="26"/>
      <c r="FR725" s="26"/>
      <c r="FS725" s="26"/>
      <c r="FT725" s="26"/>
      <c r="FU725" s="26"/>
      <c r="FV725" s="26"/>
      <c r="FW725" s="26"/>
      <c r="FX725" s="26"/>
      <c r="FY725" s="26"/>
      <c r="FZ725" s="26"/>
      <c r="GA725" s="26"/>
      <c r="GB725" s="26"/>
      <c r="GC725" s="26"/>
      <c r="GD725" s="26"/>
      <c r="GE725" s="26"/>
      <c r="GF725" s="26"/>
      <c r="GG725" s="26"/>
      <c r="GH725" s="26"/>
      <c r="GI725" s="26"/>
      <c r="GJ725" s="26"/>
      <c r="GK725" s="26"/>
      <c r="GL725" s="26"/>
      <c r="GM725" s="26"/>
      <c r="GN725" s="26"/>
      <c r="GO725" s="26"/>
      <c r="GP725" s="26"/>
      <c r="GQ725" s="26"/>
      <c r="GR725" s="26"/>
      <c r="GS725" s="26"/>
      <c r="GT725" s="26"/>
      <c r="GU725" s="26"/>
      <c r="GV725" s="26"/>
      <c r="GW725" s="26"/>
      <c r="GX725" s="26"/>
      <c r="GY725" s="26"/>
      <c r="GZ725" s="26"/>
      <c r="HA725" s="26"/>
      <c r="HB725" s="26"/>
      <c r="HC725" s="26"/>
      <c r="HD725" s="26"/>
      <c r="HE725" s="26"/>
      <c r="HF725" s="26"/>
      <c r="HG725" s="26"/>
      <c r="HH725" s="26"/>
      <c r="HI725" s="26"/>
      <c r="HJ725" s="26"/>
      <c r="HK725" s="26"/>
      <c r="HL725" s="26"/>
      <c r="HM725" s="26"/>
      <c r="HN725" s="26"/>
      <c r="HO725" s="26"/>
      <c r="HP725" s="26"/>
      <c r="HQ725" s="26"/>
      <c r="HR725" s="26"/>
      <c r="HS725" s="26"/>
      <c r="HT725" s="26"/>
      <c r="HU725" s="26"/>
      <c r="HV725" s="26"/>
      <c r="HW725" s="26"/>
      <c r="HX725" s="26"/>
      <c r="HY725" s="26"/>
      <c r="HZ725" s="26"/>
      <c r="IA725" s="26"/>
      <c r="IB725" s="26"/>
      <c r="IC725" s="26"/>
      <c r="ID725" s="26"/>
      <c r="IE725" s="26"/>
      <c r="IF725" s="26"/>
      <c r="IG725" s="26"/>
      <c r="IH725" s="26"/>
      <c r="II725" s="26"/>
      <c r="IJ725" s="26"/>
      <c r="IK725" s="26"/>
      <c r="IL725" s="26"/>
      <c r="IM725" s="26"/>
      <c r="IN725" s="26"/>
      <c r="IO725" s="26"/>
      <c r="IP725" s="26"/>
      <c r="IQ725" s="26"/>
      <c r="IR725" s="26"/>
      <c r="IS725" s="26"/>
      <c r="IT725" s="26"/>
      <c r="IU725" s="26"/>
      <c r="IV725" s="26"/>
    </row>
    <row r="726" spans="1:256" ht="12.75" customHeight="1" x14ac:dyDescent="0.25">
      <c r="A726" s="26"/>
      <c r="B726" s="26"/>
      <c r="C726" s="296"/>
      <c r="D726" s="363"/>
      <c r="E726" s="364"/>
      <c r="F726" s="364"/>
      <c r="G726" s="364"/>
      <c r="H726" s="364"/>
      <c r="I726" s="364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6"/>
      <c r="AD726" s="26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6"/>
      <c r="AP726" s="26"/>
      <c r="AQ726" s="26"/>
      <c r="AR726" s="26"/>
      <c r="AS726" s="26"/>
      <c r="AT726" s="26"/>
      <c r="AU726" s="26"/>
      <c r="AV726" s="26"/>
      <c r="AW726" s="26"/>
      <c r="AX726" s="26"/>
      <c r="AY726" s="26"/>
      <c r="AZ726" s="26"/>
      <c r="BA726" s="26"/>
      <c r="BB726" s="26"/>
      <c r="BC726" s="26"/>
      <c r="BD726" s="26"/>
      <c r="BE726" s="26"/>
      <c r="BF726" s="26"/>
      <c r="BG726" s="26"/>
      <c r="BH726" s="26"/>
      <c r="BI726" s="26"/>
      <c r="BJ726" s="26"/>
      <c r="BK726" s="26"/>
      <c r="BL726" s="26"/>
      <c r="BM726" s="26"/>
      <c r="BN726" s="26"/>
      <c r="BO726" s="26"/>
      <c r="BP726" s="26"/>
      <c r="BQ726" s="26"/>
      <c r="BR726" s="26"/>
      <c r="BS726" s="26"/>
      <c r="BT726" s="26"/>
      <c r="BU726" s="26"/>
      <c r="BV726" s="26"/>
      <c r="BW726" s="26"/>
      <c r="BX726" s="26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26"/>
      <c r="CP726" s="26"/>
      <c r="CQ726" s="26"/>
      <c r="CR726" s="26"/>
      <c r="CS726" s="26"/>
      <c r="CT726" s="26"/>
      <c r="CU726" s="26"/>
      <c r="CV726" s="26"/>
      <c r="CW726" s="26"/>
      <c r="CX726" s="26"/>
      <c r="CY726" s="26"/>
      <c r="CZ726" s="26"/>
      <c r="DA726" s="26"/>
      <c r="DB726" s="26"/>
      <c r="DC726" s="26"/>
      <c r="DD726" s="26"/>
      <c r="DE726" s="26"/>
      <c r="DF726" s="26"/>
      <c r="DG726" s="26"/>
      <c r="DH726" s="26"/>
      <c r="DI726" s="26"/>
      <c r="DJ726" s="26"/>
      <c r="DK726" s="26"/>
      <c r="DL726" s="26"/>
      <c r="DM726" s="26"/>
      <c r="DN726" s="26"/>
      <c r="DO726" s="26"/>
      <c r="DP726" s="26"/>
      <c r="DQ726" s="26"/>
      <c r="DR726" s="26"/>
      <c r="DS726" s="26"/>
      <c r="DT726" s="26"/>
      <c r="DU726" s="26"/>
      <c r="DV726" s="26"/>
      <c r="DW726" s="26"/>
      <c r="DX726" s="26"/>
      <c r="DY726" s="26"/>
      <c r="DZ726" s="26"/>
      <c r="EA726" s="26"/>
      <c r="EB726" s="26"/>
      <c r="EC726" s="26"/>
      <c r="ED726" s="26"/>
      <c r="EE726" s="26"/>
      <c r="EF726" s="26"/>
      <c r="EG726" s="26"/>
      <c r="EH726" s="26"/>
      <c r="EI726" s="26"/>
      <c r="EJ726" s="26"/>
      <c r="EK726" s="26"/>
      <c r="EL726" s="26"/>
      <c r="EM726" s="26"/>
      <c r="EN726" s="26"/>
      <c r="EO726" s="26"/>
      <c r="EP726" s="26"/>
      <c r="EQ726" s="26"/>
      <c r="ER726" s="26"/>
      <c r="ES726" s="26"/>
      <c r="ET726" s="26"/>
      <c r="EU726" s="26"/>
      <c r="EV726" s="26"/>
      <c r="EW726" s="26"/>
      <c r="EX726" s="26"/>
      <c r="EY726" s="26"/>
      <c r="EZ726" s="26"/>
      <c r="FA726" s="26"/>
      <c r="FB726" s="26"/>
      <c r="FC726" s="26"/>
      <c r="FD726" s="26"/>
      <c r="FE726" s="26"/>
      <c r="FF726" s="26"/>
      <c r="FG726" s="26"/>
      <c r="FH726" s="26"/>
      <c r="FI726" s="26"/>
      <c r="FJ726" s="26"/>
      <c r="FK726" s="26"/>
      <c r="FL726" s="26"/>
      <c r="FM726" s="26"/>
      <c r="FN726" s="26"/>
      <c r="FO726" s="26"/>
      <c r="FP726" s="26"/>
      <c r="FQ726" s="26"/>
      <c r="FR726" s="26"/>
      <c r="FS726" s="26"/>
      <c r="FT726" s="26"/>
      <c r="FU726" s="26"/>
      <c r="FV726" s="26"/>
      <c r="FW726" s="26"/>
      <c r="FX726" s="26"/>
      <c r="FY726" s="26"/>
      <c r="FZ726" s="26"/>
      <c r="GA726" s="26"/>
      <c r="GB726" s="26"/>
      <c r="GC726" s="26"/>
      <c r="GD726" s="26"/>
      <c r="GE726" s="26"/>
      <c r="GF726" s="26"/>
      <c r="GG726" s="26"/>
      <c r="GH726" s="26"/>
      <c r="GI726" s="26"/>
      <c r="GJ726" s="26"/>
      <c r="GK726" s="26"/>
      <c r="GL726" s="26"/>
      <c r="GM726" s="26"/>
      <c r="GN726" s="26"/>
      <c r="GO726" s="26"/>
      <c r="GP726" s="26"/>
      <c r="GQ726" s="26"/>
      <c r="GR726" s="26"/>
      <c r="GS726" s="26"/>
      <c r="GT726" s="26"/>
      <c r="GU726" s="26"/>
      <c r="GV726" s="26"/>
      <c r="GW726" s="26"/>
      <c r="GX726" s="26"/>
      <c r="GY726" s="26"/>
      <c r="GZ726" s="26"/>
      <c r="HA726" s="26"/>
      <c r="HB726" s="26"/>
      <c r="HC726" s="26"/>
      <c r="HD726" s="26"/>
      <c r="HE726" s="26"/>
      <c r="HF726" s="26"/>
      <c r="HG726" s="26"/>
      <c r="HH726" s="26"/>
      <c r="HI726" s="26"/>
      <c r="HJ726" s="26"/>
      <c r="HK726" s="26"/>
      <c r="HL726" s="26"/>
      <c r="HM726" s="26"/>
      <c r="HN726" s="26"/>
      <c r="HO726" s="26"/>
      <c r="HP726" s="26"/>
      <c r="HQ726" s="26"/>
      <c r="HR726" s="26"/>
      <c r="HS726" s="26"/>
      <c r="HT726" s="26"/>
      <c r="HU726" s="26"/>
      <c r="HV726" s="26"/>
      <c r="HW726" s="26"/>
      <c r="HX726" s="26"/>
      <c r="HY726" s="26"/>
      <c r="HZ726" s="26"/>
      <c r="IA726" s="26"/>
      <c r="IB726" s="26"/>
      <c r="IC726" s="26"/>
      <c r="ID726" s="26"/>
      <c r="IE726" s="26"/>
      <c r="IF726" s="26"/>
      <c r="IG726" s="26"/>
      <c r="IH726" s="26"/>
      <c r="II726" s="26"/>
      <c r="IJ726" s="26"/>
      <c r="IK726" s="26"/>
      <c r="IL726" s="26"/>
      <c r="IM726" s="26"/>
      <c r="IN726" s="26"/>
      <c r="IO726" s="26"/>
      <c r="IP726" s="26"/>
      <c r="IQ726" s="26"/>
      <c r="IR726" s="26"/>
      <c r="IS726" s="26"/>
      <c r="IT726" s="26"/>
      <c r="IU726" s="26"/>
      <c r="IV726" s="26"/>
    </row>
    <row r="727" spans="1:256" ht="12.75" customHeight="1" x14ac:dyDescent="0.25">
      <c r="A727" s="26"/>
      <c r="B727" s="26"/>
      <c r="C727" s="296"/>
      <c r="D727" s="363"/>
      <c r="E727" s="364"/>
      <c r="F727" s="364"/>
      <c r="G727" s="364"/>
      <c r="H727" s="364"/>
      <c r="I727" s="364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6"/>
      <c r="AB727" s="26"/>
      <c r="AC727" s="26"/>
      <c r="AD727" s="26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6"/>
      <c r="AP727" s="26"/>
      <c r="AQ727" s="26"/>
      <c r="AR727" s="26"/>
      <c r="AS727" s="26"/>
      <c r="AT727" s="26"/>
      <c r="AU727" s="26"/>
      <c r="AV727" s="26"/>
      <c r="AW727" s="26"/>
      <c r="AX727" s="26"/>
      <c r="AY727" s="26"/>
      <c r="AZ727" s="26"/>
      <c r="BA727" s="26"/>
      <c r="BB727" s="26"/>
      <c r="BC727" s="26"/>
      <c r="BD727" s="26"/>
      <c r="BE727" s="26"/>
      <c r="BF727" s="26"/>
      <c r="BG727" s="26"/>
      <c r="BH727" s="26"/>
      <c r="BI727" s="26"/>
      <c r="BJ727" s="26"/>
      <c r="BK727" s="26"/>
      <c r="BL727" s="26"/>
      <c r="BM727" s="26"/>
      <c r="BN727" s="26"/>
      <c r="BO727" s="26"/>
      <c r="BP727" s="26"/>
      <c r="BQ727" s="26"/>
      <c r="BR727" s="26"/>
      <c r="BS727" s="26"/>
      <c r="BT727" s="26"/>
      <c r="BU727" s="26"/>
      <c r="BV727" s="26"/>
      <c r="BW727" s="26"/>
      <c r="BX727" s="26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26"/>
      <c r="CP727" s="26"/>
      <c r="CQ727" s="26"/>
      <c r="CR727" s="26"/>
      <c r="CS727" s="26"/>
      <c r="CT727" s="26"/>
      <c r="CU727" s="26"/>
      <c r="CV727" s="26"/>
      <c r="CW727" s="26"/>
      <c r="CX727" s="26"/>
      <c r="CY727" s="26"/>
      <c r="CZ727" s="26"/>
      <c r="DA727" s="26"/>
      <c r="DB727" s="26"/>
      <c r="DC727" s="26"/>
      <c r="DD727" s="26"/>
      <c r="DE727" s="26"/>
      <c r="DF727" s="26"/>
      <c r="DG727" s="26"/>
      <c r="DH727" s="26"/>
      <c r="DI727" s="26"/>
      <c r="DJ727" s="26"/>
      <c r="DK727" s="26"/>
      <c r="DL727" s="26"/>
      <c r="DM727" s="26"/>
      <c r="DN727" s="26"/>
      <c r="DO727" s="26"/>
      <c r="DP727" s="26"/>
      <c r="DQ727" s="26"/>
      <c r="DR727" s="26"/>
      <c r="DS727" s="26"/>
      <c r="DT727" s="26"/>
      <c r="DU727" s="26"/>
      <c r="DV727" s="26"/>
      <c r="DW727" s="26"/>
      <c r="DX727" s="26"/>
      <c r="DY727" s="26"/>
      <c r="DZ727" s="26"/>
      <c r="EA727" s="26"/>
      <c r="EB727" s="26"/>
      <c r="EC727" s="26"/>
      <c r="ED727" s="26"/>
      <c r="EE727" s="26"/>
      <c r="EF727" s="26"/>
      <c r="EG727" s="26"/>
      <c r="EH727" s="26"/>
      <c r="EI727" s="26"/>
      <c r="EJ727" s="26"/>
      <c r="EK727" s="26"/>
      <c r="EL727" s="26"/>
      <c r="EM727" s="26"/>
      <c r="EN727" s="26"/>
      <c r="EO727" s="26"/>
      <c r="EP727" s="26"/>
      <c r="EQ727" s="26"/>
      <c r="ER727" s="26"/>
      <c r="ES727" s="26"/>
      <c r="ET727" s="26"/>
      <c r="EU727" s="26"/>
      <c r="EV727" s="26"/>
      <c r="EW727" s="26"/>
      <c r="EX727" s="26"/>
      <c r="EY727" s="26"/>
      <c r="EZ727" s="26"/>
      <c r="FA727" s="26"/>
      <c r="FB727" s="26"/>
      <c r="FC727" s="26"/>
      <c r="FD727" s="26"/>
      <c r="FE727" s="26"/>
      <c r="FF727" s="26"/>
      <c r="FG727" s="26"/>
      <c r="FH727" s="26"/>
      <c r="FI727" s="26"/>
      <c r="FJ727" s="26"/>
      <c r="FK727" s="26"/>
      <c r="FL727" s="26"/>
      <c r="FM727" s="26"/>
      <c r="FN727" s="26"/>
      <c r="FO727" s="26"/>
      <c r="FP727" s="26"/>
      <c r="FQ727" s="26"/>
      <c r="FR727" s="26"/>
      <c r="FS727" s="26"/>
      <c r="FT727" s="26"/>
      <c r="FU727" s="26"/>
      <c r="FV727" s="26"/>
      <c r="FW727" s="26"/>
      <c r="FX727" s="26"/>
      <c r="FY727" s="26"/>
      <c r="FZ727" s="26"/>
      <c r="GA727" s="26"/>
      <c r="GB727" s="26"/>
      <c r="GC727" s="26"/>
      <c r="GD727" s="26"/>
      <c r="GE727" s="26"/>
      <c r="GF727" s="26"/>
      <c r="GG727" s="26"/>
      <c r="GH727" s="26"/>
      <c r="GI727" s="26"/>
      <c r="GJ727" s="26"/>
      <c r="GK727" s="26"/>
      <c r="GL727" s="26"/>
      <c r="GM727" s="26"/>
      <c r="GN727" s="26"/>
      <c r="GO727" s="26"/>
      <c r="GP727" s="26"/>
      <c r="GQ727" s="26"/>
      <c r="GR727" s="26"/>
      <c r="GS727" s="26"/>
      <c r="GT727" s="26"/>
      <c r="GU727" s="26"/>
      <c r="GV727" s="26"/>
      <c r="GW727" s="26"/>
      <c r="GX727" s="26"/>
      <c r="GY727" s="26"/>
      <c r="GZ727" s="26"/>
      <c r="HA727" s="26"/>
      <c r="HB727" s="26"/>
      <c r="HC727" s="26"/>
      <c r="HD727" s="26"/>
      <c r="HE727" s="26"/>
      <c r="HF727" s="26"/>
      <c r="HG727" s="26"/>
      <c r="HH727" s="26"/>
      <c r="HI727" s="26"/>
      <c r="HJ727" s="26"/>
      <c r="HK727" s="26"/>
      <c r="HL727" s="26"/>
      <c r="HM727" s="26"/>
      <c r="HN727" s="26"/>
      <c r="HO727" s="26"/>
      <c r="HP727" s="26"/>
      <c r="HQ727" s="26"/>
      <c r="HR727" s="26"/>
      <c r="HS727" s="26"/>
      <c r="HT727" s="26"/>
      <c r="HU727" s="26"/>
      <c r="HV727" s="26"/>
      <c r="HW727" s="26"/>
      <c r="HX727" s="26"/>
      <c r="HY727" s="26"/>
      <c r="HZ727" s="26"/>
      <c r="IA727" s="26"/>
      <c r="IB727" s="26"/>
      <c r="IC727" s="26"/>
      <c r="ID727" s="26"/>
      <c r="IE727" s="26"/>
      <c r="IF727" s="26"/>
      <c r="IG727" s="26"/>
      <c r="IH727" s="26"/>
      <c r="II727" s="26"/>
      <c r="IJ727" s="26"/>
      <c r="IK727" s="26"/>
      <c r="IL727" s="26"/>
      <c r="IM727" s="26"/>
      <c r="IN727" s="26"/>
      <c r="IO727" s="26"/>
      <c r="IP727" s="26"/>
      <c r="IQ727" s="26"/>
      <c r="IR727" s="26"/>
      <c r="IS727" s="26"/>
      <c r="IT727" s="26"/>
      <c r="IU727" s="26"/>
      <c r="IV727" s="26"/>
    </row>
    <row r="728" spans="1:256" ht="12.75" customHeight="1" x14ac:dyDescent="0.25">
      <c r="A728" s="26"/>
      <c r="B728" s="26"/>
      <c r="C728" s="296"/>
      <c r="D728" s="363"/>
      <c r="E728" s="364"/>
      <c r="F728" s="364"/>
      <c r="G728" s="364"/>
      <c r="H728" s="364"/>
      <c r="I728" s="364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6"/>
      <c r="AB728" s="26"/>
      <c r="AC728" s="26"/>
      <c r="AD728" s="26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6"/>
      <c r="AP728" s="26"/>
      <c r="AQ728" s="26"/>
      <c r="AR728" s="26"/>
      <c r="AS728" s="26"/>
      <c r="AT728" s="26"/>
      <c r="AU728" s="26"/>
      <c r="AV728" s="26"/>
      <c r="AW728" s="26"/>
      <c r="AX728" s="26"/>
      <c r="AY728" s="26"/>
      <c r="AZ728" s="26"/>
      <c r="BA728" s="26"/>
      <c r="BB728" s="26"/>
      <c r="BC728" s="26"/>
      <c r="BD728" s="26"/>
      <c r="BE728" s="26"/>
      <c r="BF728" s="26"/>
      <c r="BG728" s="26"/>
      <c r="BH728" s="26"/>
      <c r="BI728" s="26"/>
      <c r="BJ728" s="26"/>
      <c r="BK728" s="26"/>
      <c r="BL728" s="26"/>
      <c r="BM728" s="26"/>
      <c r="BN728" s="26"/>
      <c r="BO728" s="26"/>
      <c r="BP728" s="26"/>
      <c r="BQ728" s="26"/>
      <c r="BR728" s="26"/>
      <c r="BS728" s="26"/>
      <c r="BT728" s="26"/>
      <c r="BU728" s="26"/>
      <c r="BV728" s="26"/>
      <c r="BW728" s="26"/>
      <c r="BX728" s="26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26"/>
      <c r="CP728" s="26"/>
      <c r="CQ728" s="26"/>
      <c r="CR728" s="26"/>
      <c r="CS728" s="26"/>
      <c r="CT728" s="26"/>
      <c r="CU728" s="26"/>
      <c r="CV728" s="26"/>
      <c r="CW728" s="26"/>
      <c r="CX728" s="26"/>
      <c r="CY728" s="26"/>
      <c r="CZ728" s="26"/>
      <c r="DA728" s="26"/>
      <c r="DB728" s="26"/>
      <c r="DC728" s="26"/>
      <c r="DD728" s="26"/>
      <c r="DE728" s="26"/>
      <c r="DF728" s="26"/>
      <c r="DG728" s="26"/>
      <c r="DH728" s="26"/>
      <c r="DI728" s="26"/>
      <c r="DJ728" s="26"/>
      <c r="DK728" s="26"/>
      <c r="DL728" s="26"/>
      <c r="DM728" s="26"/>
      <c r="DN728" s="26"/>
      <c r="DO728" s="26"/>
      <c r="DP728" s="26"/>
      <c r="DQ728" s="26"/>
      <c r="DR728" s="26"/>
      <c r="DS728" s="26"/>
      <c r="DT728" s="26"/>
      <c r="DU728" s="26"/>
      <c r="DV728" s="26"/>
      <c r="DW728" s="26"/>
      <c r="DX728" s="26"/>
      <c r="DY728" s="26"/>
      <c r="DZ728" s="26"/>
      <c r="EA728" s="26"/>
      <c r="EB728" s="26"/>
      <c r="EC728" s="26"/>
      <c r="ED728" s="26"/>
      <c r="EE728" s="26"/>
      <c r="EF728" s="26"/>
      <c r="EG728" s="26"/>
      <c r="EH728" s="26"/>
      <c r="EI728" s="26"/>
      <c r="EJ728" s="26"/>
      <c r="EK728" s="26"/>
      <c r="EL728" s="26"/>
      <c r="EM728" s="26"/>
      <c r="EN728" s="26"/>
      <c r="EO728" s="26"/>
      <c r="EP728" s="26"/>
      <c r="EQ728" s="26"/>
      <c r="ER728" s="26"/>
      <c r="ES728" s="26"/>
      <c r="ET728" s="26"/>
      <c r="EU728" s="26"/>
      <c r="EV728" s="26"/>
      <c r="EW728" s="26"/>
      <c r="EX728" s="26"/>
      <c r="EY728" s="26"/>
      <c r="EZ728" s="26"/>
      <c r="FA728" s="26"/>
      <c r="FB728" s="26"/>
      <c r="FC728" s="26"/>
      <c r="FD728" s="26"/>
      <c r="FE728" s="26"/>
      <c r="FF728" s="26"/>
      <c r="FG728" s="26"/>
      <c r="FH728" s="26"/>
      <c r="FI728" s="26"/>
      <c r="FJ728" s="26"/>
      <c r="FK728" s="26"/>
      <c r="FL728" s="26"/>
      <c r="FM728" s="26"/>
      <c r="FN728" s="26"/>
      <c r="FO728" s="26"/>
      <c r="FP728" s="26"/>
      <c r="FQ728" s="26"/>
      <c r="FR728" s="26"/>
      <c r="FS728" s="26"/>
      <c r="FT728" s="26"/>
      <c r="FU728" s="26"/>
      <c r="FV728" s="26"/>
      <c r="FW728" s="26"/>
      <c r="FX728" s="26"/>
      <c r="FY728" s="26"/>
      <c r="FZ728" s="26"/>
      <c r="GA728" s="26"/>
      <c r="GB728" s="26"/>
      <c r="GC728" s="26"/>
      <c r="GD728" s="26"/>
      <c r="GE728" s="26"/>
      <c r="GF728" s="26"/>
      <c r="GG728" s="26"/>
      <c r="GH728" s="26"/>
      <c r="GI728" s="26"/>
      <c r="GJ728" s="26"/>
      <c r="GK728" s="26"/>
      <c r="GL728" s="26"/>
      <c r="GM728" s="26"/>
      <c r="GN728" s="26"/>
      <c r="GO728" s="26"/>
      <c r="GP728" s="26"/>
      <c r="GQ728" s="26"/>
      <c r="GR728" s="26"/>
      <c r="GS728" s="26"/>
      <c r="GT728" s="26"/>
      <c r="GU728" s="26"/>
      <c r="GV728" s="26"/>
      <c r="GW728" s="26"/>
      <c r="GX728" s="26"/>
      <c r="GY728" s="26"/>
      <c r="GZ728" s="26"/>
      <c r="HA728" s="26"/>
      <c r="HB728" s="26"/>
      <c r="HC728" s="26"/>
      <c r="HD728" s="26"/>
      <c r="HE728" s="26"/>
      <c r="HF728" s="26"/>
      <c r="HG728" s="26"/>
      <c r="HH728" s="26"/>
      <c r="HI728" s="26"/>
      <c r="HJ728" s="26"/>
      <c r="HK728" s="26"/>
      <c r="HL728" s="26"/>
      <c r="HM728" s="26"/>
      <c r="HN728" s="26"/>
      <c r="HO728" s="26"/>
      <c r="HP728" s="26"/>
      <c r="HQ728" s="26"/>
      <c r="HR728" s="26"/>
      <c r="HS728" s="26"/>
      <c r="HT728" s="26"/>
      <c r="HU728" s="26"/>
      <c r="HV728" s="26"/>
      <c r="HW728" s="26"/>
      <c r="HX728" s="26"/>
      <c r="HY728" s="26"/>
      <c r="HZ728" s="26"/>
      <c r="IA728" s="26"/>
      <c r="IB728" s="26"/>
      <c r="IC728" s="26"/>
      <c r="ID728" s="26"/>
      <c r="IE728" s="26"/>
      <c r="IF728" s="26"/>
      <c r="IG728" s="26"/>
      <c r="IH728" s="26"/>
      <c r="II728" s="26"/>
      <c r="IJ728" s="26"/>
      <c r="IK728" s="26"/>
      <c r="IL728" s="26"/>
      <c r="IM728" s="26"/>
      <c r="IN728" s="26"/>
      <c r="IO728" s="26"/>
      <c r="IP728" s="26"/>
      <c r="IQ728" s="26"/>
      <c r="IR728" s="26"/>
      <c r="IS728" s="26"/>
      <c r="IT728" s="26"/>
      <c r="IU728" s="26"/>
      <c r="IV728" s="26"/>
    </row>
    <row r="729" spans="1:256" ht="12.75" customHeight="1" x14ac:dyDescent="0.25">
      <c r="A729" s="26"/>
      <c r="B729" s="26"/>
      <c r="C729" s="296"/>
      <c r="D729" s="363"/>
      <c r="E729" s="364"/>
      <c r="F729" s="364"/>
      <c r="G729" s="364"/>
      <c r="H729" s="364"/>
      <c r="I729" s="364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6"/>
      <c r="AB729" s="26"/>
      <c r="AC729" s="26"/>
      <c r="AD729" s="26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6"/>
      <c r="AP729" s="26"/>
      <c r="AQ729" s="26"/>
      <c r="AR729" s="26"/>
      <c r="AS729" s="26"/>
      <c r="AT729" s="26"/>
      <c r="AU729" s="26"/>
      <c r="AV729" s="26"/>
      <c r="AW729" s="26"/>
      <c r="AX729" s="26"/>
      <c r="AY729" s="26"/>
      <c r="AZ729" s="26"/>
      <c r="BA729" s="26"/>
      <c r="BB729" s="26"/>
      <c r="BC729" s="26"/>
      <c r="BD729" s="26"/>
      <c r="BE729" s="26"/>
      <c r="BF729" s="26"/>
      <c r="BG729" s="26"/>
      <c r="BH729" s="26"/>
      <c r="BI729" s="26"/>
      <c r="BJ729" s="26"/>
      <c r="BK729" s="26"/>
      <c r="BL729" s="26"/>
      <c r="BM729" s="26"/>
      <c r="BN729" s="26"/>
      <c r="BO729" s="26"/>
      <c r="BP729" s="26"/>
      <c r="BQ729" s="26"/>
      <c r="BR729" s="26"/>
      <c r="BS729" s="26"/>
      <c r="BT729" s="26"/>
      <c r="BU729" s="26"/>
      <c r="BV729" s="26"/>
      <c r="BW729" s="26"/>
      <c r="BX729" s="26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26"/>
      <c r="CP729" s="26"/>
      <c r="CQ729" s="26"/>
      <c r="CR729" s="26"/>
      <c r="CS729" s="26"/>
      <c r="CT729" s="26"/>
      <c r="CU729" s="26"/>
      <c r="CV729" s="26"/>
      <c r="CW729" s="26"/>
      <c r="CX729" s="26"/>
      <c r="CY729" s="26"/>
      <c r="CZ729" s="26"/>
      <c r="DA729" s="26"/>
      <c r="DB729" s="26"/>
      <c r="DC729" s="26"/>
      <c r="DD729" s="26"/>
      <c r="DE729" s="26"/>
      <c r="DF729" s="26"/>
      <c r="DG729" s="26"/>
      <c r="DH729" s="26"/>
      <c r="DI729" s="26"/>
      <c r="DJ729" s="26"/>
      <c r="DK729" s="26"/>
      <c r="DL729" s="26"/>
      <c r="DM729" s="26"/>
      <c r="DN729" s="26"/>
      <c r="DO729" s="26"/>
      <c r="DP729" s="26"/>
      <c r="DQ729" s="26"/>
      <c r="DR729" s="26"/>
      <c r="DS729" s="26"/>
      <c r="DT729" s="26"/>
      <c r="DU729" s="26"/>
      <c r="DV729" s="26"/>
      <c r="DW729" s="26"/>
      <c r="DX729" s="26"/>
      <c r="DY729" s="26"/>
      <c r="DZ729" s="26"/>
      <c r="EA729" s="26"/>
      <c r="EB729" s="26"/>
      <c r="EC729" s="26"/>
      <c r="ED729" s="26"/>
      <c r="EE729" s="26"/>
      <c r="EF729" s="26"/>
      <c r="EG729" s="26"/>
      <c r="EH729" s="26"/>
      <c r="EI729" s="26"/>
      <c r="EJ729" s="26"/>
      <c r="EK729" s="26"/>
      <c r="EL729" s="26"/>
      <c r="EM729" s="26"/>
      <c r="EN729" s="26"/>
      <c r="EO729" s="26"/>
      <c r="EP729" s="26"/>
      <c r="EQ729" s="26"/>
      <c r="ER729" s="26"/>
      <c r="ES729" s="26"/>
      <c r="ET729" s="26"/>
      <c r="EU729" s="26"/>
      <c r="EV729" s="26"/>
      <c r="EW729" s="26"/>
      <c r="EX729" s="26"/>
      <c r="EY729" s="26"/>
      <c r="EZ729" s="26"/>
      <c r="FA729" s="26"/>
      <c r="FB729" s="26"/>
      <c r="FC729" s="26"/>
      <c r="FD729" s="26"/>
      <c r="FE729" s="26"/>
      <c r="FF729" s="26"/>
      <c r="FG729" s="26"/>
      <c r="FH729" s="26"/>
      <c r="FI729" s="26"/>
      <c r="FJ729" s="26"/>
      <c r="FK729" s="26"/>
      <c r="FL729" s="26"/>
      <c r="FM729" s="26"/>
      <c r="FN729" s="26"/>
      <c r="FO729" s="26"/>
      <c r="FP729" s="26"/>
      <c r="FQ729" s="26"/>
      <c r="FR729" s="26"/>
      <c r="FS729" s="26"/>
      <c r="FT729" s="26"/>
      <c r="FU729" s="26"/>
      <c r="FV729" s="26"/>
      <c r="FW729" s="26"/>
      <c r="FX729" s="26"/>
      <c r="FY729" s="26"/>
      <c r="FZ729" s="26"/>
      <c r="GA729" s="26"/>
      <c r="GB729" s="26"/>
      <c r="GC729" s="26"/>
      <c r="GD729" s="26"/>
      <c r="GE729" s="26"/>
      <c r="GF729" s="26"/>
      <c r="GG729" s="26"/>
      <c r="GH729" s="26"/>
      <c r="GI729" s="26"/>
      <c r="GJ729" s="26"/>
      <c r="GK729" s="26"/>
      <c r="GL729" s="26"/>
      <c r="GM729" s="26"/>
      <c r="GN729" s="26"/>
      <c r="GO729" s="26"/>
      <c r="GP729" s="26"/>
      <c r="GQ729" s="26"/>
      <c r="GR729" s="26"/>
      <c r="GS729" s="26"/>
      <c r="GT729" s="26"/>
      <c r="GU729" s="26"/>
      <c r="GV729" s="26"/>
      <c r="GW729" s="26"/>
      <c r="GX729" s="26"/>
      <c r="GY729" s="26"/>
      <c r="GZ729" s="26"/>
      <c r="HA729" s="26"/>
      <c r="HB729" s="26"/>
      <c r="HC729" s="26"/>
      <c r="HD729" s="26"/>
      <c r="HE729" s="26"/>
      <c r="HF729" s="26"/>
      <c r="HG729" s="26"/>
      <c r="HH729" s="26"/>
      <c r="HI729" s="26"/>
      <c r="HJ729" s="26"/>
      <c r="HK729" s="26"/>
      <c r="HL729" s="26"/>
      <c r="HM729" s="26"/>
      <c r="HN729" s="26"/>
      <c r="HO729" s="26"/>
      <c r="HP729" s="26"/>
      <c r="HQ729" s="26"/>
      <c r="HR729" s="26"/>
      <c r="HS729" s="26"/>
      <c r="HT729" s="26"/>
      <c r="HU729" s="26"/>
      <c r="HV729" s="26"/>
      <c r="HW729" s="26"/>
      <c r="HX729" s="26"/>
      <c r="HY729" s="26"/>
      <c r="HZ729" s="26"/>
      <c r="IA729" s="26"/>
      <c r="IB729" s="26"/>
      <c r="IC729" s="26"/>
      <c r="ID729" s="26"/>
      <c r="IE729" s="26"/>
      <c r="IF729" s="26"/>
      <c r="IG729" s="26"/>
      <c r="IH729" s="26"/>
      <c r="II729" s="26"/>
      <c r="IJ729" s="26"/>
      <c r="IK729" s="26"/>
      <c r="IL729" s="26"/>
      <c r="IM729" s="26"/>
      <c r="IN729" s="26"/>
      <c r="IO729" s="26"/>
      <c r="IP729" s="26"/>
      <c r="IQ729" s="26"/>
      <c r="IR729" s="26"/>
      <c r="IS729" s="26"/>
      <c r="IT729" s="26"/>
      <c r="IU729" s="26"/>
      <c r="IV729" s="26"/>
    </row>
    <row r="730" spans="1:256" ht="12.75" customHeight="1" x14ac:dyDescent="0.25">
      <c r="A730" s="26"/>
      <c r="B730" s="26"/>
      <c r="C730" s="296"/>
      <c r="D730" s="363"/>
      <c r="E730" s="364"/>
      <c r="F730" s="364"/>
      <c r="G730" s="364"/>
      <c r="H730" s="364"/>
      <c r="I730" s="364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6"/>
      <c r="AB730" s="26"/>
      <c r="AC730" s="26"/>
      <c r="AD730" s="26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6"/>
      <c r="AP730" s="26"/>
      <c r="AQ730" s="26"/>
      <c r="AR730" s="26"/>
      <c r="AS730" s="26"/>
      <c r="AT730" s="26"/>
      <c r="AU730" s="26"/>
      <c r="AV730" s="26"/>
      <c r="AW730" s="26"/>
      <c r="AX730" s="26"/>
      <c r="AY730" s="26"/>
      <c r="AZ730" s="26"/>
      <c r="BA730" s="26"/>
      <c r="BB730" s="26"/>
      <c r="BC730" s="26"/>
      <c r="BD730" s="26"/>
      <c r="BE730" s="26"/>
      <c r="BF730" s="26"/>
      <c r="BG730" s="26"/>
      <c r="BH730" s="26"/>
      <c r="BI730" s="26"/>
      <c r="BJ730" s="26"/>
      <c r="BK730" s="26"/>
      <c r="BL730" s="26"/>
      <c r="BM730" s="26"/>
      <c r="BN730" s="26"/>
      <c r="BO730" s="26"/>
      <c r="BP730" s="26"/>
      <c r="BQ730" s="26"/>
      <c r="BR730" s="26"/>
      <c r="BS730" s="26"/>
      <c r="BT730" s="26"/>
      <c r="BU730" s="26"/>
      <c r="BV730" s="26"/>
      <c r="BW730" s="26"/>
      <c r="BX730" s="26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26"/>
      <c r="CP730" s="26"/>
      <c r="CQ730" s="26"/>
      <c r="CR730" s="26"/>
      <c r="CS730" s="26"/>
      <c r="CT730" s="26"/>
      <c r="CU730" s="26"/>
      <c r="CV730" s="26"/>
      <c r="CW730" s="26"/>
      <c r="CX730" s="26"/>
      <c r="CY730" s="26"/>
      <c r="CZ730" s="26"/>
      <c r="DA730" s="26"/>
      <c r="DB730" s="26"/>
      <c r="DC730" s="26"/>
      <c r="DD730" s="26"/>
      <c r="DE730" s="26"/>
      <c r="DF730" s="26"/>
      <c r="DG730" s="26"/>
      <c r="DH730" s="26"/>
      <c r="DI730" s="26"/>
      <c r="DJ730" s="26"/>
      <c r="DK730" s="26"/>
      <c r="DL730" s="26"/>
      <c r="DM730" s="26"/>
      <c r="DN730" s="26"/>
      <c r="DO730" s="26"/>
      <c r="DP730" s="26"/>
      <c r="DQ730" s="26"/>
      <c r="DR730" s="26"/>
      <c r="DS730" s="26"/>
      <c r="DT730" s="26"/>
      <c r="DU730" s="26"/>
      <c r="DV730" s="26"/>
      <c r="DW730" s="26"/>
      <c r="DX730" s="26"/>
      <c r="DY730" s="26"/>
      <c r="DZ730" s="26"/>
      <c r="EA730" s="26"/>
      <c r="EB730" s="26"/>
      <c r="EC730" s="26"/>
      <c r="ED730" s="26"/>
      <c r="EE730" s="26"/>
      <c r="EF730" s="26"/>
      <c r="EG730" s="26"/>
      <c r="EH730" s="26"/>
      <c r="EI730" s="26"/>
      <c r="EJ730" s="26"/>
      <c r="EK730" s="26"/>
      <c r="EL730" s="26"/>
      <c r="EM730" s="26"/>
      <c r="EN730" s="26"/>
      <c r="EO730" s="26"/>
      <c r="EP730" s="26"/>
      <c r="EQ730" s="26"/>
      <c r="ER730" s="26"/>
      <c r="ES730" s="26"/>
      <c r="ET730" s="26"/>
      <c r="EU730" s="26"/>
      <c r="EV730" s="26"/>
      <c r="EW730" s="26"/>
      <c r="EX730" s="26"/>
      <c r="EY730" s="26"/>
      <c r="EZ730" s="26"/>
      <c r="FA730" s="26"/>
      <c r="FB730" s="26"/>
      <c r="FC730" s="26"/>
      <c r="FD730" s="26"/>
      <c r="FE730" s="26"/>
      <c r="FF730" s="26"/>
      <c r="FG730" s="26"/>
      <c r="FH730" s="26"/>
      <c r="FI730" s="26"/>
      <c r="FJ730" s="26"/>
      <c r="FK730" s="26"/>
      <c r="FL730" s="26"/>
      <c r="FM730" s="26"/>
      <c r="FN730" s="26"/>
      <c r="FO730" s="26"/>
      <c r="FP730" s="26"/>
      <c r="FQ730" s="26"/>
      <c r="FR730" s="26"/>
      <c r="FS730" s="26"/>
      <c r="FT730" s="26"/>
      <c r="FU730" s="26"/>
      <c r="FV730" s="26"/>
      <c r="FW730" s="26"/>
      <c r="FX730" s="26"/>
      <c r="FY730" s="26"/>
      <c r="FZ730" s="26"/>
      <c r="GA730" s="26"/>
      <c r="GB730" s="26"/>
      <c r="GC730" s="26"/>
      <c r="GD730" s="26"/>
      <c r="GE730" s="26"/>
      <c r="GF730" s="26"/>
      <c r="GG730" s="26"/>
      <c r="GH730" s="26"/>
      <c r="GI730" s="26"/>
      <c r="GJ730" s="26"/>
      <c r="GK730" s="26"/>
      <c r="GL730" s="26"/>
      <c r="GM730" s="26"/>
      <c r="GN730" s="26"/>
      <c r="GO730" s="26"/>
      <c r="GP730" s="26"/>
      <c r="GQ730" s="26"/>
      <c r="GR730" s="26"/>
      <c r="GS730" s="26"/>
      <c r="GT730" s="26"/>
      <c r="GU730" s="26"/>
      <c r="GV730" s="26"/>
      <c r="GW730" s="26"/>
      <c r="GX730" s="26"/>
      <c r="GY730" s="26"/>
      <c r="GZ730" s="26"/>
      <c r="HA730" s="26"/>
      <c r="HB730" s="26"/>
      <c r="HC730" s="26"/>
      <c r="HD730" s="26"/>
      <c r="HE730" s="26"/>
      <c r="HF730" s="26"/>
      <c r="HG730" s="26"/>
      <c r="HH730" s="26"/>
      <c r="HI730" s="26"/>
      <c r="HJ730" s="26"/>
      <c r="HK730" s="26"/>
      <c r="HL730" s="26"/>
      <c r="HM730" s="26"/>
      <c r="HN730" s="26"/>
      <c r="HO730" s="26"/>
      <c r="HP730" s="26"/>
      <c r="HQ730" s="26"/>
      <c r="HR730" s="26"/>
      <c r="HS730" s="26"/>
      <c r="HT730" s="26"/>
      <c r="HU730" s="26"/>
      <c r="HV730" s="26"/>
      <c r="HW730" s="26"/>
      <c r="HX730" s="26"/>
      <c r="HY730" s="26"/>
      <c r="HZ730" s="26"/>
      <c r="IA730" s="26"/>
      <c r="IB730" s="26"/>
      <c r="IC730" s="26"/>
      <c r="ID730" s="26"/>
      <c r="IE730" s="26"/>
      <c r="IF730" s="26"/>
      <c r="IG730" s="26"/>
      <c r="IH730" s="26"/>
      <c r="II730" s="26"/>
      <c r="IJ730" s="26"/>
      <c r="IK730" s="26"/>
      <c r="IL730" s="26"/>
      <c r="IM730" s="26"/>
      <c r="IN730" s="26"/>
      <c r="IO730" s="26"/>
      <c r="IP730" s="26"/>
      <c r="IQ730" s="26"/>
      <c r="IR730" s="26"/>
      <c r="IS730" s="26"/>
      <c r="IT730" s="26"/>
      <c r="IU730" s="26"/>
      <c r="IV730" s="26"/>
    </row>
    <row r="731" spans="1:256" ht="12.75" customHeight="1" x14ac:dyDescent="0.25">
      <c r="A731" s="26"/>
      <c r="B731" s="26"/>
      <c r="C731" s="296"/>
      <c r="D731" s="363"/>
      <c r="E731" s="364"/>
      <c r="F731" s="364"/>
      <c r="G731" s="364"/>
      <c r="H731" s="364"/>
      <c r="I731" s="364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6"/>
      <c r="AB731" s="26"/>
      <c r="AC731" s="26"/>
      <c r="AD731" s="26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6"/>
      <c r="AP731" s="26"/>
      <c r="AQ731" s="26"/>
      <c r="AR731" s="26"/>
      <c r="AS731" s="26"/>
      <c r="AT731" s="26"/>
      <c r="AU731" s="26"/>
      <c r="AV731" s="26"/>
      <c r="AW731" s="26"/>
      <c r="AX731" s="26"/>
      <c r="AY731" s="26"/>
      <c r="AZ731" s="26"/>
      <c r="BA731" s="26"/>
      <c r="BB731" s="26"/>
      <c r="BC731" s="26"/>
      <c r="BD731" s="26"/>
      <c r="BE731" s="26"/>
      <c r="BF731" s="26"/>
      <c r="BG731" s="26"/>
      <c r="BH731" s="26"/>
      <c r="BI731" s="26"/>
      <c r="BJ731" s="26"/>
      <c r="BK731" s="26"/>
      <c r="BL731" s="26"/>
      <c r="BM731" s="26"/>
      <c r="BN731" s="26"/>
      <c r="BO731" s="26"/>
      <c r="BP731" s="26"/>
      <c r="BQ731" s="26"/>
      <c r="BR731" s="26"/>
      <c r="BS731" s="26"/>
      <c r="BT731" s="26"/>
      <c r="BU731" s="26"/>
      <c r="BV731" s="26"/>
      <c r="BW731" s="26"/>
      <c r="BX731" s="26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26"/>
      <c r="CP731" s="26"/>
      <c r="CQ731" s="26"/>
      <c r="CR731" s="26"/>
      <c r="CS731" s="26"/>
      <c r="CT731" s="26"/>
      <c r="CU731" s="26"/>
      <c r="CV731" s="26"/>
      <c r="CW731" s="26"/>
      <c r="CX731" s="26"/>
      <c r="CY731" s="26"/>
      <c r="CZ731" s="26"/>
      <c r="DA731" s="26"/>
      <c r="DB731" s="26"/>
      <c r="DC731" s="26"/>
      <c r="DD731" s="26"/>
      <c r="DE731" s="26"/>
      <c r="DF731" s="26"/>
      <c r="DG731" s="26"/>
      <c r="DH731" s="26"/>
      <c r="DI731" s="26"/>
      <c r="DJ731" s="26"/>
      <c r="DK731" s="26"/>
      <c r="DL731" s="26"/>
      <c r="DM731" s="26"/>
      <c r="DN731" s="26"/>
      <c r="DO731" s="26"/>
      <c r="DP731" s="26"/>
      <c r="DQ731" s="26"/>
      <c r="DR731" s="26"/>
      <c r="DS731" s="26"/>
      <c r="DT731" s="26"/>
      <c r="DU731" s="26"/>
      <c r="DV731" s="26"/>
      <c r="DW731" s="26"/>
      <c r="DX731" s="26"/>
      <c r="DY731" s="26"/>
      <c r="DZ731" s="26"/>
      <c r="EA731" s="26"/>
      <c r="EB731" s="26"/>
      <c r="EC731" s="26"/>
      <c r="ED731" s="26"/>
      <c r="EE731" s="26"/>
      <c r="EF731" s="26"/>
      <c r="EG731" s="26"/>
      <c r="EH731" s="26"/>
      <c r="EI731" s="26"/>
      <c r="EJ731" s="26"/>
      <c r="EK731" s="26"/>
      <c r="EL731" s="26"/>
      <c r="EM731" s="26"/>
      <c r="EN731" s="26"/>
      <c r="EO731" s="26"/>
      <c r="EP731" s="26"/>
      <c r="EQ731" s="26"/>
      <c r="ER731" s="26"/>
      <c r="ES731" s="26"/>
      <c r="ET731" s="26"/>
      <c r="EU731" s="26"/>
      <c r="EV731" s="26"/>
      <c r="EW731" s="26"/>
      <c r="EX731" s="26"/>
      <c r="EY731" s="26"/>
      <c r="EZ731" s="26"/>
      <c r="FA731" s="26"/>
      <c r="FB731" s="26"/>
      <c r="FC731" s="26"/>
      <c r="FD731" s="26"/>
      <c r="FE731" s="26"/>
      <c r="FF731" s="26"/>
      <c r="FG731" s="26"/>
      <c r="FH731" s="26"/>
      <c r="FI731" s="26"/>
      <c r="FJ731" s="26"/>
      <c r="FK731" s="26"/>
      <c r="FL731" s="26"/>
      <c r="FM731" s="26"/>
      <c r="FN731" s="26"/>
      <c r="FO731" s="26"/>
      <c r="FP731" s="26"/>
      <c r="FQ731" s="26"/>
      <c r="FR731" s="26"/>
      <c r="FS731" s="26"/>
      <c r="FT731" s="26"/>
      <c r="FU731" s="26"/>
      <c r="FV731" s="26"/>
      <c r="FW731" s="26"/>
      <c r="FX731" s="26"/>
      <c r="FY731" s="26"/>
      <c r="FZ731" s="26"/>
      <c r="GA731" s="26"/>
      <c r="GB731" s="26"/>
      <c r="GC731" s="26"/>
      <c r="GD731" s="26"/>
      <c r="GE731" s="26"/>
      <c r="GF731" s="26"/>
      <c r="GG731" s="26"/>
      <c r="GH731" s="26"/>
      <c r="GI731" s="26"/>
      <c r="GJ731" s="26"/>
      <c r="GK731" s="26"/>
      <c r="GL731" s="26"/>
      <c r="GM731" s="26"/>
      <c r="GN731" s="26"/>
      <c r="GO731" s="26"/>
      <c r="GP731" s="26"/>
      <c r="GQ731" s="26"/>
      <c r="GR731" s="26"/>
      <c r="GS731" s="26"/>
      <c r="GT731" s="26"/>
      <c r="GU731" s="26"/>
      <c r="GV731" s="26"/>
      <c r="GW731" s="26"/>
      <c r="GX731" s="26"/>
      <c r="GY731" s="26"/>
      <c r="GZ731" s="26"/>
      <c r="HA731" s="26"/>
      <c r="HB731" s="26"/>
      <c r="HC731" s="26"/>
      <c r="HD731" s="26"/>
      <c r="HE731" s="26"/>
      <c r="HF731" s="26"/>
      <c r="HG731" s="26"/>
      <c r="HH731" s="26"/>
      <c r="HI731" s="26"/>
      <c r="HJ731" s="26"/>
      <c r="HK731" s="26"/>
      <c r="HL731" s="26"/>
      <c r="HM731" s="26"/>
      <c r="HN731" s="26"/>
      <c r="HO731" s="26"/>
      <c r="HP731" s="26"/>
      <c r="HQ731" s="26"/>
      <c r="HR731" s="26"/>
      <c r="HS731" s="26"/>
      <c r="HT731" s="26"/>
      <c r="HU731" s="26"/>
      <c r="HV731" s="26"/>
      <c r="HW731" s="26"/>
      <c r="HX731" s="26"/>
      <c r="HY731" s="26"/>
      <c r="HZ731" s="26"/>
      <c r="IA731" s="26"/>
      <c r="IB731" s="26"/>
      <c r="IC731" s="26"/>
      <c r="ID731" s="26"/>
      <c r="IE731" s="26"/>
      <c r="IF731" s="26"/>
      <c r="IG731" s="26"/>
      <c r="IH731" s="26"/>
      <c r="II731" s="26"/>
      <c r="IJ731" s="26"/>
      <c r="IK731" s="26"/>
      <c r="IL731" s="26"/>
      <c r="IM731" s="26"/>
      <c r="IN731" s="26"/>
      <c r="IO731" s="26"/>
      <c r="IP731" s="26"/>
      <c r="IQ731" s="26"/>
      <c r="IR731" s="26"/>
      <c r="IS731" s="26"/>
      <c r="IT731" s="26"/>
      <c r="IU731" s="26"/>
      <c r="IV731" s="26"/>
    </row>
    <row r="732" spans="1:256" ht="12.75" customHeight="1" x14ac:dyDescent="0.25">
      <c r="A732" s="26"/>
      <c r="B732" s="26"/>
      <c r="C732" s="296"/>
      <c r="D732" s="363"/>
      <c r="E732" s="364"/>
      <c r="F732" s="364"/>
      <c r="G732" s="364"/>
      <c r="H732" s="364"/>
      <c r="I732" s="364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6"/>
      <c r="AB732" s="26"/>
      <c r="AC732" s="26"/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  <c r="BL732" s="26"/>
      <c r="BM732" s="26"/>
      <c r="BN732" s="26"/>
      <c r="BO732" s="26"/>
      <c r="BP732" s="26"/>
      <c r="BQ732" s="26"/>
      <c r="BR732" s="26"/>
      <c r="BS732" s="26"/>
      <c r="BT732" s="26"/>
      <c r="BU732" s="26"/>
      <c r="BV732" s="26"/>
      <c r="BW732" s="26"/>
      <c r="BX732" s="26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26"/>
      <c r="CP732" s="26"/>
      <c r="CQ732" s="26"/>
      <c r="CR732" s="26"/>
      <c r="CS732" s="26"/>
      <c r="CT732" s="26"/>
      <c r="CU732" s="26"/>
      <c r="CV732" s="26"/>
      <c r="CW732" s="26"/>
      <c r="CX732" s="26"/>
      <c r="CY732" s="26"/>
      <c r="CZ732" s="26"/>
      <c r="DA732" s="26"/>
      <c r="DB732" s="26"/>
      <c r="DC732" s="26"/>
      <c r="DD732" s="26"/>
      <c r="DE732" s="26"/>
      <c r="DF732" s="26"/>
      <c r="DG732" s="26"/>
      <c r="DH732" s="26"/>
      <c r="DI732" s="26"/>
      <c r="DJ732" s="26"/>
      <c r="DK732" s="26"/>
      <c r="DL732" s="26"/>
      <c r="DM732" s="26"/>
      <c r="DN732" s="26"/>
      <c r="DO732" s="26"/>
      <c r="DP732" s="26"/>
      <c r="DQ732" s="26"/>
      <c r="DR732" s="26"/>
      <c r="DS732" s="26"/>
      <c r="DT732" s="26"/>
      <c r="DU732" s="26"/>
      <c r="DV732" s="26"/>
      <c r="DW732" s="26"/>
      <c r="DX732" s="26"/>
      <c r="DY732" s="26"/>
      <c r="DZ732" s="26"/>
      <c r="EA732" s="26"/>
      <c r="EB732" s="26"/>
      <c r="EC732" s="26"/>
      <c r="ED732" s="26"/>
      <c r="EE732" s="26"/>
      <c r="EF732" s="26"/>
      <c r="EG732" s="26"/>
      <c r="EH732" s="26"/>
      <c r="EI732" s="26"/>
      <c r="EJ732" s="26"/>
      <c r="EK732" s="26"/>
      <c r="EL732" s="26"/>
      <c r="EM732" s="26"/>
      <c r="EN732" s="26"/>
      <c r="EO732" s="26"/>
      <c r="EP732" s="26"/>
      <c r="EQ732" s="26"/>
      <c r="ER732" s="26"/>
      <c r="ES732" s="26"/>
      <c r="ET732" s="26"/>
      <c r="EU732" s="26"/>
      <c r="EV732" s="26"/>
      <c r="EW732" s="26"/>
      <c r="EX732" s="26"/>
      <c r="EY732" s="26"/>
      <c r="EZ732" s="26"/>
      <c r="FA732" s="26"/>
      <c r="FB732" s="26"/>
      <c r="FC732" s="26"/>
      <c r="FD732" s="26"/>
      <c r="FE732" s="26"/>
      <c r="FF732" s="26"/>
      <c r="FG732" s="26"/>
      <c r="FH732" s="26"/>
      <c r="FI732" s="26"/>
      <c r="FJ732" s="26"/>
      <c r="FK732" s="26"/>
      <c r="FL732" s="26"/>
      <c r="FM732" s="26"/>
      <c r="FN732" s="26"/>
      <c r="FO732" s="26"/>
      <c r="FP732" s="26"/>
      <c r="FQ732" s="26"/>
      <c r="FR732" s="26"/>
      <c r="FS732" s="26"/>
      <c r="FT732" s="26"/>
      <c r="FU732" s="26"/>
      <c r="FV732" s="26"/>
      <c r="FW732" s="26"/>
      <c r="FX732" s="26"/>
      <c r="FY732" s="26"/>
      <c r="FZ732" s="26"/>
      <c r="GA732" s="26"/>
      <c r="GB732" s="26"/>
      <c r="GC732" s="26"/>
      <c r="GD732" s="26"/>
      <c r="GE732" s="26"/>
      <c r="GF732" s="26"/>
      <c r="GG732" s="26"/>
      <c r="GH732" s="26"/>
      <c r="GI732" s="26"/>
      <c r="GJ732" s="26"/>
      <c r="GK732" s="26"/>
      <c r="GL732" s="26"/>
      <c r="GM732" s="26"/>
      <c r="GN732" s="26"/>
      <c r="GO732" s="26"/>
      <c r="GP732" s="26"/>
      <c r="GQ732" s="26"/>
      <c r="GR732" s="26"/>
      <c r="GS732" s="26"/>
      <c r="GT732" s="26"/>
      <c r="GU732" s="26"/>
      <c r="GV732" s="26"/>
      <c r="GW732" s="26"/>
      <c r="GX732" s="26"/>
      <c r="GY732" s="26"/>
      <c r="GZ732" s="26"/>
      <c r="HA732" s="26"/>
      <c r="HB732" s="26"/>
      <c r="HC732" s="26"/>
      <c r="HD732" s="26"/>
      <c r="HE732" s="26"/>
      <c r="HF732" s="26"/>
      <c r="HG732" s="26"/>
      <c r="HH732" s="26"/>
      <c r="HI732" s="26"/>
      <c r="HJ732" s="26"/>
      <c r="HK732" s="26"/>
      <c r="HL732" s="26"/>
      <c r="HM732" s="26"/>
      <c r="HN732" s="26"/>
      <c r="HO732" s="26"/>
      <c r="HP732" s="26"/>
      <c r="HQ732" s="26"/>
      <c r="HR732" s="26"/>
      <c r="HS732" s="26"/>
      <c r="HT732" s="26"/>
      <c r="HU732" s="26"/>
      <c r="HV732" s="26"/>
      <c r="HW732" s="26"/>
      <c r="HX732" s="26"/>
      <c r="HY732" s="26"/>
      <c r="HZ732" s="26"/>
      <c r="IA732" s="26"/>
      <c r="IB732" s="26"/>
      <c r="IC732" s="26"/>
      <c r="ID732" s="26"/>
      <c r="IE732" s="26"/>
      <c r="IF732" s="26"/>
      <c r="IG732" s="26"/>
      <c r="IH732" s="26"/>
      <c r="II732" s="26"/>
      <c r="IJ732" s="26"/>
      <c r="IK732" s="26"/>
      <c r="IL732" s="26"/>
      <c r="IM732" s="26"/>
      <c r="IN732" s="26"/>
      <c r="IO732" s="26"/>
      <c r="IP732" s="26"/>
      <c r="IQ732" s="26"/>
      <c r="IR732" s="26"/>
      <c r="IS732" s="26"/>
      <c r="IT732" s="26"/>
      <c r="IU732" s="26"/>
      <c r="IV732" s="26"/>
    </row>
    <row r="733" spans="1:256" ht="12.75" customHeight="1" x14ac:dyDescent="0.25">
      <c r="A733" s="26"/>
      <c r="B733" s="26"/>
      <c r="C733" s="296"/>
      <c r="D733" s="363"/>
      <c r="E733" s="364"/>
      <c r="F733" s="364"/>
      <c r="G733" s="364"/>
      <c r="H733" s="364"/>
      <c r="I733" s="364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6"/>
      <c r="AB733" s="26"/>
      <c r="AC733" s="26"/>
      <c r="AD733" s="26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6"/>
      <c r="AP733" s="26"/>
      <c r="AQ733" s="26"/>
      <c r="AR733" s="26"/>
      <c r="AS733" s="26"/>
      <c r="AT733" s="26"/>
      <c r="AU733" s="26"/>
      <c r="AV733" s="26"/>
      <c r="AW733" s="26"/>
      <c r="AX733" s="26"/>
      <c r="AY733" s="26"/>
      <c r="AZ733" s="26"/>
      <c r="BA733" s="26"/>
      <c r="BB733" s="26"/>
      <c r="BC733" s="26"/>
      <c r="BD733" s="26"/>
      <c r="BE733" s="26"/>
      <c r="BF733" s="26"/>
      <c r="BG733" s="26"/>
      <c r="BH733" s="26"/>
      <c r="BI733" s="26"/>
      <c r="BJ733" s="26"/>
      <c r="BK733" s="26"/>
      <c r="BL733" s="26"/>
      <c r="BM733" s="26"/>
      <c r="BN733" s="26"/>
      <c r="BO733" s="26"/>
      <c r="BP733" s="26"/>
      <c r="BQ733" s="26"/>
      <c r="BR733" s="26"/>
      <c r="BS733" s="26"/>
      <c r="BT733" s="26"/>
      <c r="BU733" s="26"/>
      <c r="BV733" s="26"/>
      <c r="BW733" s="26"/>
      <c r="BX733" s="26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26"/>
      <c r="CP733" s="26"/>
      <c r="CQ733" s="26"/>
      <c r="CR733" s="26"/>
      <c r="CS733" s="26"/>
      <c r="CT733" s="26"/>
      <c r="CU733" s="26"/>
      <c r="CV733" s="26"/>
      <c r="CW733" s="26"/>
      <c r="CX733" s="26"/>
      <c r="CY733" s="26"/>
      <c r="CZ733" s="26"/>
      <c r="DA733" s="26"/>
      <c r="DB733" s="26"/>
      <c r="DC733" s="26"/>
      <c r="DD733" s="26"/>
      <c r="DE733" s="26"/>
      <c r="DF733" s="26"/>
      <c r="DG733" s="26"/>
      <c r="DH733" s="26"/>
      <c r="DI733" s="26"/>
      <c r="DJ733" s="26"/>
      <c r="DK733" s="26"/>
      <c r="DL733" s="26"/>
      <c r="DM733" s="26"/>
      <c r="DN733" s="26"/>
      <c r="DO733" s="26"/>
      <c r="DP733" s="26"/>
      <c r="DQ733" s="26"/>
      <c r="DR733" s="26"/>
      <c r="DS733" s="26"/>
      <c r="DT733" s="26"/>
      <c r="DU733" s="26"/>
      <c r="DV733" s="26"/>
      <c r="DW733" s="26"/>
      <c r="DX733" s="26"/>
      <c r="DY733" s="26"/>
      <c r="DZ733" s="26"/>
      <c r="EA733" s="26"/>
      <c r="EB733" s="26"/>
      <c r="EC733" s="26"/>
      <c r="ED733" s="26"/>
      <c r="EE733" s="26"/>
      <c r="EF733" s="26"/>
      <c r="EG733" s="26"/>
      <c r="EH733" s="26"/>
      <c r="EI733" s="26"/>
      <c r="EJ733" s="26"/>
      <c r="EK733" s="26"/>
      <c r="EL733" s="26"/>
      <c r="EM733" s="26"/>
      <c r="EN733" s="26"/>
      <c r="EO733" s="26"/>
      <c r="EP733" s="26"/>
      <c r="EQ733" s="26"/>
      <c r="ER733" s="26"/>
      <c r="ES733" s="26"/>
      <c r="ET733" s="26"/>
      <c r="EU733" s="26"/>
      <c r="EV733" s="26"/>
      <c r="EW733" s="26"/>
      <c r="EX733" s="26"/>
      <c r="EY733" s="26"/>
      <c r="EZ733" s="26"/>
      <c r="FA733" s="26"/>
      <c r="FB733" s="26"/>
      <c r="FC733" s="26"/>
      <c r="FD733" s="26"/>
      <c r="FE733" s="26"/>
      <c r="FF733" s="26"/>
      <c r="FG733" s="26"/>
      <c r="FH733" s="26"/>
      <c r="FI733" s="26"/>
      <c r="FJ733" s="26"/>
      <c r="FK733" s="26"/>
      <c r="FL733" s="26"/>
      <c r="FM733" s="26"/>
      <c r="FN733" s="26"/>
      <c r="FO733" s="26"/>
      <c r="FP733" s="26"/>
      <c r="FQ733" s="26"/>
      <c r="FR733" s="26"/>
      <c r="FS733" s="26"/>
      <c r="FT733" s="26"/>
      <c r="FU733" s="26"/>
      <c r="FV733" s="26"/>
      <c r="FW733" s="26"/>
      <c r="FX733" s="26"/>
      <c r="FY733" s="26"/>
      <c r="FZ733" s="26"/>
      <c r="GA733" s="26"/>
      <c r="GB733" s="26"/>
      <c r="GC733" s="26"/>
      <c r="GD733" s="26"/>
      <c r="GE733" s="26"/>
      <c r="GF733" s="26"/>
      <c r="GG733" s="26"/>
      <c r="GH733" s="26"/>
      <c r="GI733" s="26"/>
      <c r="GJ733" s="26"/>
      <c r="GK733" s="26"/>
      <c r="GL733" s="26"/>
      <c r="GM733" s="26"/>
      <c r="GN733" s="26"/>
      <c r="GO733" s="26"/>
      <c r="GP733" s="26"/>
      <c r="GQ733" s="26"/>
      <c r="GR733" s="26"/>
      <c r="GS733" s="26"/>
      <c r="GT733" s="26"/>
      <c r="GU733" s="26"/>
      <c r="GV733" s="26"/>
      <c r="GW733" s="26"/>
      <c r="GX733" s="26"/>
      <c r="GY733" s="26"/>
      <c r="GZ733" s="26"/>
      <c r="HA733" s="26"/>
      <c r="HB733" s="26"/>
      <c r="HC733" s="26"/>
      <c r="HD733" s="26"/>
      <c r="HE733" s="26"/>
      <c r="HF733" s="26"/>
      <c r="HG733" s="26"/>
      <c r="HH733" s="26"/>
      <c r="HI733" s="26"/>
      <c r="HJ733" s="26"/>
      <c r="HK733" s="26"/>
      <c r="HL733" s="26"/>
      <c r="HM733" s="26"/>
      <c r="HN733" s="26"/>
      <c r="HO733" s="26"/>
      <c r="HP733" s="26"/>
      <c r="HQ733" s="26"/>
      <c r="HR733" s="26"/>
      <c r="HS733" s="26"/>
      <c r="HT733" s="26"/>
      <c r="HU733" s="26"/>
      <c r="HV733" s="26"/>
      <c r="HW733" s="26"/>
      <c r="HX733" s="26"/>
      <c r="HY733" s="26"/>
      <c r="HZ733" s="26"/>
      <c r="IA733" s="26"/>
      <c r="IB733" s="26"/>
      <c r="IC733" s="26"/>
      <c r="ID733" s="26"/>
      <c r="IE733" s="26"/>
      <c r="IF733" s="26"/>
      <c r="IG733" s="26"/>
      <c r="IH733" s="26"/>
      <c r="II733" s="26"/>
      <c r="IJ733" s="26"/>
      <c r="IK733" s="26"/>
      <c r="IL733" s="26"/>
      <c r="IM733" s="26"/>
      <c r="IN733" s="26"/>
      <c r="IO733" s="26"/>
      <c r="IP733" s="26"/>
      <c r="IQ733" s="26"/>
      <c r="IR733" s="26"/>
      <c r="IS733" s="26"/>
      <c r="IT733" s="26"/>
      <c r="IU733" s="26"/>
      <c r="IV733" s="26"/>
    </row>
    <row r="734" spans="1:256" ht="12.75" customHeight="1" x14ac:dyDescent="0.25">
      <c r="A734" s="26"/>
      <c r="B734" s="26"/>
      <c r="C734" s="296"/>
      <c r="D734" s="363"/>
      <c r="E734" s="364"/>
      <c r="F734" s="364"/>
      <c r="G734" s="364"/>
      <c r="H734" s="364"/>
      <c r="I734" s="364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6"/>
      <c r="AB734" s="26"/>
      <c r="AC734" s="26"/>
      <c r="AD734" s="26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6"/>
      <c r="AP734" s="26"/>
      <c r="AQ734" s="26"/>
      <c r="AR734" s="26"/>
      <c r="AS734" s="26"/>
      <c r="AT734" s="26"/>
      <c r="AU734" s="26"/>
      <c r="AV734" s="26"/>
      <c r="AW734" s="26"/>
      <c r="AX734" s="26"/>
      <c r="AY734" s="26"/>
      <c r="AZ734" s="26"/>
      <c r="BA734" s="26"/>
      <c r="BB734" s="26"/>
      <c r="BC734" s="26"/>
      <c r="BD734" s="26"/>
      <c r="BE734" s="26"/>
      <c r="BF734" s="26"/>
      <c r="BG734" s="26"/>
      <c r="BH734" s="26"/>
      <c r="BI734" s="26"/>
      <c r="BJ734" s="26"/>
      <c r="BK734" s="26"/>
      <c r="BL734" s="26"/>
      <c r="BM734" s="26"/>
      <c r="BN734" s="26"/>
      <c r="BO734" s="26"/>
      <c r="BP734" s="26"/>
      <c r="BQ734" s="26"/>
      <c r="BR734" s="26"/>
      <c r="BS734" s="26"/>
      <c r="BT734" s="26"/>
      <c r="BU734" s="26"/>
      <c r="BV734" s="26"/>
      <c r="BW734" s="26"/>
      <c r="BX734" s="26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26"/>
      <c r="CP734" s="26"/>
      <c r="CQ734" s="26"/>
      <c r="CR734" s="26"/>
      <c r="CS734" s="26"/>
      <c r="CT734" s="26"/>
      <c r="CU734" s="26"/>
      <c r="CV734" s="26"/>
      <c r="CW734" s="26"/>
      <c r="CX734" s="26"/>
      <c r="CY734" s="26"/>
      <c r="CZ734" s="26"/>
      <c r="DA734" s="26"/>
      <c r="DB734" s="26"/>
      <c r="DC734" s="26"/>
      <c r="DD734" s="26"/>
      <c r="DE734" s="26"/>
      <c r="DF734" s="26"/>
      <c r="DG734" s="26"/>
      <c r="DH734" s="26"/>
      <c r="DI734" s="26"/>
      <c r="DJ734" s="26"/>
      <c r="DK734" s="26"/>
      <c r="DL734" s="26"/>
      <c r="DM734" s="26"/>
      <c r="DN734" s="26"/>
      <c r="DO734" s="26"/>
      <c r="DP734" s="26"/>
      <c r="DQ734" s="26"/>
      <c r="DR734" s="26"/>
      <c r="DS734" s="26"/>
      <c r="DT734" s="26"/>
      <c r="DU734" s="26"/>
      <c r="DV734" s="26"/>
      <c r="DW734" s="26"/>
      <c r="DX734" s="26"/>
      <c r="DY734" s="26"/>
      <c r="DZ734" s="26"/>
      <c r="EA734" s="26"/>
      <c r="EB734" s="26"/>
      <c r="EC734" s="26"/>
      <c r="ED734" s="26"/>
      <c r="EE734" s="26"/>
      <c r="EF734" s="26"/>
      <c r="EG734" s="26"/>
      <c r="EH734" s="26"/>
      <c r="EI734" s="26"/>
      <c r="EJ734" s="26"/>
      <c r="EK734" s="26"/>
      <c r="EL734" s="26"/>
      <c r="EM734" s="26"/>
      <c r="EN734" s="26"/>
      <c r="EO734" s="26"/>
      <c r="EP734" s="26"/>
      <c r="EQ734" s="26"/>
      <c r="ER734" s="26"/>
      <c r="ES734" s="26"/>
      <c r="ET734" s="26"/>
      <c r="EU734" s="26"/>
      <c r="EV734" s="26"/>
      <c r="EW734" s="26"/>
      <c r="EX734" s="26"/>
      <c r="EY734" s="26"/>
      <c r="EZ734" s="26"/>
      <c r="FA734" s="26"/>
      <c r="FB734" s="26"/>
      <c r="FC734" s="26"/>
      <c r="FD734" s="26"/>
      <c r="FE734" s="26"/>
      <c r="FF734" s="26"/>
      <c r="FG734" s="26"/>
      <c r="FH734" s="26"/>
      <c r="FI734" s="26"/>
      <c r="FJ734" s="26"/>
      <c r="FK734" s="26"/>
      <c r="FL734" s="26"/>
      <c r="FM734" s="26"/>
      <c r="FN734" s="26"/>
      <c r="FO734" s="26"/>
      <c r="FP734" s="26"/>
      <c r="FQ734" s="26"/>
      <c r="FR734" s="26"/>
      <c r="FS734" s="26"/>
      <c r="FT734" s="26"/>
      <c r="FU734" s="26"/>
      <c r="FV734" s="26"/>
      <c r="FW734" s="26"/>
      <c r="FX734" s="26"/>
      <c r="FY734" s="26"/>
      <c r="FZ734" s="26"/>
      <c r="GA734" s="26"/>
      <c r="GB734" s="26"/>
      <c r="GC734" s="26"/>
      <c r="GD734" s="26"/>
      <c r="GE734" s="26"/>
      <c r="GF734" s="26"/>
      <c r="GG734" s="26"/>
      <c r="GH734" s="26"/>
      <c r="GI734" s="26"/>
      <c r="GJ734" s="26"/>
      <c r="GK734" s="26"/>
      <c r="GL734" s="26"/>
      <c r="GM734" s="26"/>
      <c r="GN734" s="26"/>
      <c r="GO734" s="26"/>
      <c r="GP734" s="26"/>
      <c r="GQ734" s="26"/>
      <c r="GR734" s="26"/>
      <c r="GS734" s="26"/>
      <c r="GT734" s="26"/>
      <c r="GU734" s="26"/>
      <c r="GV734" s="26"/>
      <c r="GW734" s="26"/>
      <c r="GX734" s="26"/>
      <c r="GY734" s="26"/>
      <c r="GZ734" s="26"/>
      <c r="HA734" s="26"/>
      <c r="HB734" s="26"/>
      <c r="HC734" s="26"/>
      <c r="HD734" s="26"/>
      <c r="HE734" s="26"/>
      <c r="HF734" s="26"/>
      <c r="HG734" s="26"/>
      <c r="HH734" s="26"/>
      <c r="HI734" s="26"/>
      <c r="HJ734" s="26"/>
      <c r="HK734" s="26"/>
      <c r="HL734" s="26"/>
      <c r="HM734" s="26"/>
      <c r="HN734" s="26"/>
      <c r="HO734" s="26"/>
      <c r="HP734" s="26"/>
      <c r="HQ734" s="26"/>
      <c r="HR734" s="26"/>
      <c r="HS734" s="26"/>
      <c r="HT734" s="26"/>
      <c r="HU734" s="26"/>
      <c r="HV734" s="26"/>
      <c r="HW734" s="26"/>
      <c r="HX734" s="26"/>
      <c r="HY734" s="26"/>
      <c r="HZ734" s="26"/>
      <c r="IA734" s="26"/>
      <c r="IB734" s="26"/>
      <c r="IC734" s="26"/>
      <c r="ID734" s="26"/>
      <c r="IE734" s="26"/>
      <c r="IF734" s="26"/>
      <c r="IG734" s="26"/>
      <c r="IH734" s="26"/>
      <c r="II734" s="26"/>
      <c r="IJ734" s="26"/>
      <c r="IK734" s="26"/>
      <c r="IL734" s="26"/>
      <c r="IM734" s="26"/>
      <c r="IN734" s="26"/>
      <c r="IO734" s="26"/>
      <c r="IP734" s="26"/>
      <c r="IQ734" s="26"/>
      <c r="IR734" s="26"/>
      <c r="IS734" s="26"/>
      <c r="IT734" s="26"/>
      <c r="IU734" s="26"/>
      <c r="IV734" s="26"/>
    </row>
    <row r="735" spans="1:256" ht="12.75" customHeight="1" x14ac:dyDescent="0.25">
      <c r="A735" s="26"/>
      <c r="B735" s="26"/>
      <c r="C735" s="296"/>
      <c r="D735" s="363"/>
      <c r="E735" s="364"/>
      <c r="F735" s="364"/>
      <c r="G735" s="364"/>
      <c r="H735" s="364"/>
      <c r="I735" s="364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6"/>
      <c r="AP735" s="26"/>
      <c r="AQ735" s="26"/>
      <c r="AR735" s="26"/>
      <c r="AS735" s="26"/>
      <c r="AT735" s="26"/>
      <c r="AU735" s="26"/>
      <c r="AV735" s="26"/>
      <c r="AW735" s="26"/>
      <c r="AX735" s="26"/>
      <c r="AY735" s="26"/>
      <c r="AZ735" s="26"/>
      <c r="BA735" s="26"/>
      <c r="BB735" s="26"/>
      <c r="BC735" s="26"/>
      <c r="BD735" s="26"/>
      <c r="BE735" s="26"/>
      <c r="BF735" s="26"/>
      <c r="BG735" s="26"/>
      <c r="BH735" s="26"/>
      <c r="BI735" s="26"/>
      <c r="BJ735" s="26"/>
      <c r="BK735" s="26"/>
      <c r="BL735" s="26"/>
      <c r="BM735" s="26"/>
      <c r="BN735" s="26"/>
      <c r="BO735" s="26"/>
      <c r="BP735" s="26"/>
      <c r="BQ735" s="26"/>
      <c r="BR735" s="26"/>
      <c r="BS735" s="26"/>
      <c r="BT735" s="26"/>
      <c r="BU735" s="26"/>
      <c r="BV735" s="26"/>
      <c r="BW735" s="26"/>
      <c r="BX735" s="26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26"/>
      <c r="CP735" s="26"/>
      <c r="CQ735" s="26"/>
      <c r="CR735" s="26"/>
      <c r="CS735" s="26"/>
      <c r="CT735" s="26"/>
      <c r="CU735" s="26"/>
      <c r="CV735" s="26"/>
      <c r="CW735" s="26"/>
      <c r="CX735" s="26"/>
      <c r="CY735" s="26"/>
      <c r="CZ735" s="26"/>
      <c r="DA735" s="26"/>
      <c r="DB735" s="26"/>
      <c r="DC735" s="26"/>
      <c r="DD735" s="26"/>
      <c r="DE735" s="26"/>
      <c r="DF735" s="26"/>
      <c r="DG735" s="26"/>
      <c r="DH735" s="26"/>
      <c r="DI735" s="26"/>
      <c r="DJ735" s="26"/>
      <c r="DK735" s="26"/>
      <c r="DL735" s="26"/>
      <c r="DM735" s="26"/>
      <c r="DN735" s="26"/>
      <c r="DO735" s="26"/>
      <c r="DP735" s="26"/>
      <c r="DQ735" s="26"/>
      <c r="DR735" s="26"/>
      <c r="DS735" s="26"/>
      <c r="DT735" s="26"/>
      <c r="DU735" s="26"/>
      <c r="DV735" s="26"/>
      <c r="DW735" s="26"/>
      <c r="DX735" s="26"/>
      <c r="DY735" s="26"/>
      <c r="DZ735" s="26"/>
      <c r="EA735" s="26"/>
      <c r="EB735" s="26"/>
      <c r="EC735" s="26"/>
      <c r="ED735" s="26"/>
      <c r="EE735" s="26"/>
      <c r="EF735" s="26"/>
      <c r="EG735" s="26"/>
      <c r="EH735" s="26"/>
      <c r="EI735" s="26"/>
      <c r="EJ735" s="26"/>
      <c r="EK735" s="26"/>
      <c r="EL735" s="26"/>
      <c r="EM735" s="26"/>
      <c r="EN735" s="26"/>
      <c r="EO735" s="26"/>
      <c r="EP735" s="26"/>
      <c r="EQ735" s="26"/>
      <c r="ER735" s="26"/>
      <c r="ES735" s="26"/>
      <c r="ET735" s="26"/>
      <c r="EU735" s="26"/>
      <c r="EV735" s="26"/>
      <c r="EW735" s="26"/>
      <c r="EX735" s="26"/>
      <c r="EY735" s="26"/>
      <c r="EZ735" s="26"/>
      <c r="FA735" s="26"/>
      <c r="FB735" s="26"/>
      <c r="FC735" s="26"/>
      <c r="FD735" s="26"/>
      <c r="FE735" s="26"/>
      <c r="FF735" s="26"/>
      <c r="FG735" s="26"/>
      <c r="FH735" s="26"/>
      <c r="FI735" s="26"/>
      <c r="FJ735" s="26"/>
      <c r="FK735" s="26"/>
      <c r="FL735" s="26"/>
      <c r="FM735" s="26"/>
      <c r="FN735" s="26"/>
      <c r="FO735" s="26"/>
      <c r="FP735" s="26"/>
      <c r="FQ735" s="26"/>
      <c r="FR735" s="26"/>
      <c r="FS735" s="26"/>
      <c r="FT735" s="26"/>
      <c r="FU735" s="26"/>
      <c r="FV735" s="26"/>
      <c r="FW735" s="26"/>
      <c r="FX735" s="26"/>
      <c r="FY735" s="26"/>
      <c r="FZ735" s="26"/>
      <c r="GA735" s="26"/>
      <c r="GB735" s="26"/>
      <c r="GC735" s="26"/>
      <c r="GD735" s="26"/>
      <c r="GE735" s="26"/>
      <c r="GF735" s="26"/>
      <c r="GG735" s="26"/>
      <c r="GH735" s="26"/>
      <c r="GI735" s="26"/>
      <c r="GJ735" s="26"/>
      <c r="GK735" s="26"/>
      <c r="GL735" s="26"/>
      <c r="GM735" s="26"/>
      <c r="GN735" s="26"/>
      <c r="GO735" s="26"/>
      <c r="GP735" s="26"/>
      <c r="GQ735" s="26"/>
      <c r="GR735" s="26"/>
      <c r="GS735" s="26"/>
      <c r="GT735" s="26"/>
      <c r="GU735" s="26"/>
      <c r="GV735" s="26"/>
      <c r="GW735" s="26"/>
      <c r="GX735" s="26"/>
      <c r="GY735" s="26"/>
      <c r="GZ735" s="26"/>
      <c r="HA735" s="26"/>
      <c r="HB735" s="26"/>
      <c r="HC735" s="26"/>
      <c r="HD735" s="26"/>
      <c r="HE735" s="26"/>
      <c r="HF735" s="26"/>
      <c r="HG735" s="26"/>
      <c r="HH735" s="26"/>
      <c r="HI735" s="26"/>
      <c r="HJ735" s="26"/>
      <c r="HK735" s="26"/>
      <c r="HL735" s="26"/>
      <c r="HM735" s="26"/>
      <c r="HN735" s="26"/>
      <c r="HO735" s="26"/>
      <c r="HP735" s="26"/>
      <c r="HQ735" s="26"/>
      <c r="HR735" s="26"/>
      <c r="HS735" s="26"/>
      <c r="HT735" s="26"/>
      <c r="HU735" s="26"/>
      <c r="HV735" s="26"/>
      <c r="HW735" s="26"/>
      <c r="HX735" s="26"/>
      <c r="HY735" s="26"/>
      <c r="HZ735" s="26"/>
      <c r="IA735" s="26"/>
      <c r="IB735" s="26"/>
      <c r="IC735" s="26"/>
      <c r="ID735" s="26"/>
      <c r="IE735" s="26"/>
      <c r="IF735" s="26"/>
      <c r="IG735" s="26"/>
      <c r="IH735" s="26"/>
      <c r="II735" s="26"/>
      <c r="IJ735" s="26"/>
      <c r="IK735" s="26"/>
      <c r="IL735" s="26"/>
      <c r="IM735" s="26"/>
      <c r="IN735" s="26"/>
      <c r="IO735" s="26"/>
      <c r="IP735" s="26"/>
      <c r="IQ735" s="26"/>
      <c r="IR735" s="26"/>
      <c r="IS735" s="26"/>
      <c r="IT735" s="26"/>
      <c r="IU735" s="26"/>
      <c r="IV735" s="26"/>
    </row>
    <row r="736" spans="1:256" ht="12.75" customHeight="1" x14ac:dyDescent="0.25">
      <c r="A736" s="26"/>
      <c r="B736" s="26"/>
      <c r="C736" s="296"/>
      <c r="D736" s="363"/>
      <c r="E736" s="364"/>
      <c r="F736" s="364"/>
      <c r="G736" s="364"/>
      <c r="H736" s="364"/>
      <c r="I736" s="364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6"/>
      <c r="AB736" s="26"/>
      <c r="AC736" s="26"/>
      <c r="AD736" s="26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6"/>
      <c r="AP736" s="26"/>
      <c r="AQ736" s="26"/>
      <c r="AR736" s="26"/>
      <c r="AS736" s="26"/>
      <c r="AT736" s="26"/>
      <c r="AU736" s="26"/>
      <c r="AV736" s="26"/>
      <c r="AW736" s="26"/>
      <c r="AX736" s="26"/>
      <c r="AY736" s="26"/>
      <c r="AZ736" s="26"/>
      <c r="BA736" s="26"/>
      <c r="BB736" s="26"/>
      <c r="BC736" s="26"/>
      <c r="BD736" s="26"/>
      <c r="BE736" s="26"/>
      <c r="BF736" s="26"/>
      <c r="BG736" s="26"/>
      <c r="BH736" s="26"/>
      <c r="BI736" s="26"/>
      <c r="BJ736" s="26"/>
      <c r="BK736" s="26"/>
      <c r="BL736" s="26"/>
      <c r="BM736" s="26"/>
      <c r="BN736" s="26"/>
      <c r="BO736" s="26"/>
      <c r="BP736" s="26"/>
      <c r="BQ736" s="26"/>
      <c r="BR736" s="26"/>
      <c r="BS736" s="26"/>
      <c r="BT736" s="26"/>
      <c r="BU736" s="26"/>
      <c r="BV736" s="26"/>
      <c r="BW736" s="26"/>
      <c r="BX736" s="26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26"/>
      <c r="CP736" s="26"/>
      <c r="CQ736" s="26"/>
      <c r="CR736" s="26"/>
      <c r="CS736" s="26"/>
      <c r="CT736" s="26"/>
      <c r="CU736" s="26"/>
      <c r="CV736" s="26"/>
      <c r="CW736" s="26"/>
      <c r="CX736" s="26"/>
      <c r="CY736" s="26"/>
      <c r="CZ736" s="26"/>
      <c r="DA736" s="26"/>
      <c r="DB736" s="26"/>
      <c r="DC736" s="26"/>
      <c r="DD736" s="26"/>
      <c r="DE736" s="26"/>
      <c r="DF736" s="26"/>
      <c r="DG736" s="26"/>
      <c r="DH736" s="26"/>
      <c r="DI736" s="26"/>
      <c r="DJ736" s="26"/>
      <c r="DK736" s="26"/>
      <c r="DL736" s="26"/>
      <c r="DM736" s="26"/>
      <c r="DN736" s="26"/>
      <c r="DO736" s="26"/>
      <c r="DP736" s="26"/>
      <c r="DQ736" s="26"/>
      <c r="DR736" s="26"/>
      <c r="DS736" s="26"/>
      <c r="DT736" s="26"/>
      <c r="DU736" s="26"/>
      <c r="DV736" s="26"/>
      <c r="DW736" s="26"/>
      <c r="DX736" s="26"/>
      <c r="DY736" s="26"/>
      <c r="DZ736" s="26"/>
      <c r="EA736" s="26"/>
      <c r="EB736" s="26"/>
      <c r="EC736" s="26"/>
      <c r="ED736" s="26"/>
      <c r="EE736" s="26"/>
      <c r="EF736" s="26"/>
      <c r="EG736" s="26"/>
      <c r="EH736" s="26"/>
      <c r="EI736" s="26"/>
      <c r="EJ736" s="26"/>
      <c r="EK736" s="26"/>
      <c r="EL736" s="26"/>
      <c r="EM736" s="26"/>
      <c r="EN736" s="26"/>
      <c r="EO736" s="26"/>
      <c r="EP736" s="26"/>
      <c r="EQ736" s="26"/>
      <c r="ER736" s="26"/>
      <c r="ES736" s="26"/>
      <c r="ET736" s="26"/>
      <c r="EU736" s="26"/>
      <c r="EV736" s="26"/>
      <c r="EW736" s="26"/>
      <c r="EX736" s="26"/>
      <c r="EY736" s="26"/>
      <c r="EZ736" s="26"/>
      <c r="FA736" s="26"/>
      <c r="FB736" s="26"/>
      <c r="FC736" s="26"/>
      <c r="FD736" s="26"/>
      <c r="FE736" s="26"/>
      <c r="FF736" s="26"/>
      <c r="FG736" s="26"/>
      <c r="FH736" s="26"/>
      <c r="FI736" s="26"/>
      <c r="FJ736" s="26"/>
      <c r="FK736" s="26"/>
      <c r="FL736" s="26"/>
      <c r="FM736" s="26"/>
      <c r="FN736" s="26"/>
      <c r="FO736" s="26"/>
      <c r="FP736" s="26"/>
      <c r="FQ736" s="26"/>
      <c r="FR736" s="26"/>
      <c r="FS736" s="26"/>
      <c r="FT736" s="26"/>
      <c r="FU736" s="26"/>
      <c r="FV736" s="26"/>
      <c r="FW736" s="26"/>
      <c r="FX736" s="26"/>
      <c r="FY736" s="26"/>
      <c r="FZ736" s="26"/>
      <c r="GA736" s="26"/>
      <c r="GB736" s="26"/>
      <c r="GC736" s="26"/>
      <c r="GD736" s="26"/>
      <c r="GE736" s="26"/>
      <c r="GF736" s="26"/>
      <c r="GG736" s="26"/>
      <c r="GH736" s="26"/>
      <c r="GI736" s="26"/>
      <c r="GJ736" s="26"/>
      <c r="GK736" s="26"/>
      <c r="GL736" s="26"/>
      <c r="GM736" s="26"/>
      <c r="GN736" s="26"/>
      <c r="GO736" s="26"/>
      <c r="GP736" s="26"/>
      <c r="GQ736" s="26"/>
      <c r="GR736" s="26"/>
      <c r="GS736" s="26"/>
      <c r="GT736" s="26"/>
      <c r="GU736" s="26"/>
      <c r="GV736" s="26"/>
      <c r="GW736" s="26"/>
      <c r="GX736" s="26"/>
      <c r="GY736" s="26"/>
      <c r="GZ736" s="26"/>
      <c r="HA736" s="26"/>
      <c r="HB736" s="26"/>
      <c r="HC736" s="26"/>
      <c r="HD736" s="26"/>
      <c r="HE736" s="26"/>
      <c r="HF736" s="26"/>
      <c r="HG736" s="26"/>
      <c r="HH736" s="26"/>
      <c r="HI736" s="26"/>
      <c r="HJ736" s="26"/>
      <c r="HK736" s="26"/>
      <c r="HL736" s="26"/>
      <c r="HM736" s="26"/>
      <c r="HN736" s="26"/>
      <c r="HO736" s="26"/>
      <c r="HP736" s="26"/>
      <c r="HQ736" s="26"/>
      <c r="HR736" s="26"/>
      <c r="HS736" s="26"/>
      <c r="HT736" s="26"/>
      <c r="HU736" s="26"/>
      <c r="HV736" s="26"/>
      <c r="HW736" s="26"/>
      <c r="HX736" s="26"/>
      <c r="HY736" s="26"/>
      <c r="HZ736" s="26"/>
      <c r="IA736" s="26"/>
      <c r="IB736" s="26"/>
      <c r="IC736" s="26"/>
      <c r="ID736" s="26"/>
      <c r="IE736" s="26"/>
      <c r="IF736" s="26"/>
      <c r="IG736" s="26"/>
      <c r="IH736" s="26"/>
      <c r="II736" s="26"/>
      <c r="IJ736" s="26"/>
      <c r="IK736" s="26"/>
      <c r="IL736" s="26"/>
      <c r="IM736" s="26"/>
      <c r="IN736" s="26"/>
      <c r="IO736" s="26"/>
      <c r="IP736" s="26"/>
      <c r="IQ736" s="26"/>
      <c r="IR736" s="26"/>
      <c r="IS736" s="26"/>
      <c r="IT736" s="26"/>
      <c r="IU736" s="26"/>
      <c r="IV736" s="26"/>
    </row>
    <row r="737" spans="1:256" ht="12.75" customHeight="1" x14ac:dyDescent="0.25">
      <c r="A737" s="26"/>
      <c r="B737" s="26"/>
      <c r="C737" s="296"/>
      <c r="D737" s="363"/>
      <c r="E737" s="364"/>
      <c r="F737" s="364"/>
      <c r="G737" s="364"/>
      <c r="H737" s="364"/>
      <c r="I737" s="364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6"/>
      <c r="AB737" s="26"/>
      <c r="AC737" s="26"/>
      <c r="AD737" s="26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6"/>
      <c r="AP737" s="26"/>
      <c r="AQ737" s="26"/>
      <c r="AR737" s="26"/>
      <c r="AS737" s="26"/>
      <c r="AT737" s="26"/>
      <c r="AU737" s="26"/>
      <c r="AV737" s="26"/>
      <c r="AW737" s="26"/>
      <c r="AX737" s="26"/>
      <c r="AY737" s="26"/>
      <c r="AZ737" s="26"/>
      <c r="BA737" s="26"/>
      <c r="BB737" s="26"/>
      <c r="BC737" s="26"/>
      <c r="BD737" s="26"/>
      <c r="BE737" s="26"/>
      <c r="BF737" s="26"/>
      <c r="BG737" s="26"/>
      <c r="BH737" s="26"/>
      <c r="BI737" s="26"/>
      <c r="BJ737" s="26"/>
      <c r="BK737" s="26"/>
      <c r="BL737" s="26"/>
      <c r="BM737" s="26"/>
      <c r="BN737" s="26"/>
      <c r="BO737" s="26"/>
      <c r="BP737" s="26"/>
      <c r="BQ737" s="26"/>
      <c r="BR737" s="26"/>
      <c r="BS737" s="26"/>
      <c r="BT737" s="26"/>
      <c r="BU737" s="26"/>
      <c r="BV737" s="26"/>
      <c r="BW737" s="26"/>
      <c r="BX737" s="26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26"/>
      <c r="CP737" s="26"/>
      <c r="CQ737" s="26"/>
      <c r="CR737" s="26"/>
      <c r="CS737" s="26"/>
      <c r="CT737" s="26"/>
      <c r="CU737" s="26"/>
      <c r="CV737" s="26"/>
      <c r="CW737" s="26"/>
      <c r="CX737" s="26"/>
      <c r="CY737" s="26"/>
      <c r="CZ737" s="26"/>
      <c r="DA737" s="26"/>
      <c r="DB737" s="26"/>
      <c r="DC737" s="26"/>
      <c r="DD737" s="26"/>
      <c r="DE737" s="26"/>
      <c r="DF737" s="26"/>
      <c r="DG737" s="26"/>
      <c r="DH737" s="26"/>
      <c r="DI737" s="26"/>
      <c r="DJ737" s="26"/>
      <c r="DK737" s="26"/>
      <c r="DL737" s="26"/>
      <c r="DM737" s="26"/>
      <c r="DN737" s="26"/>
      <c r="DO737" s="26"/>
      <c r="DP737" s="26"/>
      <c r="DQ737" s="26"/>
      <c r="DR737" s="26"/>
      <c r="DS737" s="26"/>
      <c r="DT737" s="26"/>
      <c r="DU737" s="26"/>
      <c r="DV737" s="26"/>
      <c r="DW737" s="26"/>
      <c r="DX737" s="26"/>
      <c r="DY737" s="26"/>
      <c r="DZ737" s="26"/>
      <c r="EA737" s="26"/>
      <c r="EB737" s="26"/>
      <c r="EC737" s="26"/>
      <c r="ED737" s="26"/>
      <c r="EE737" s="26"/>
      <c r="EF737" s="26"/>
      <c r="EG737" s="26"/>
      <c r="EH737" s="26"/>
      <c r="EI737" s="26"/>
      <c r="EJ737" s="26"/>
      <c r="EK737" s="26"/>
      <c r="EL737" s="26"/>
      <c r="EM737" s="26"/>
      <c r="EN737" s="26"/>
      <c r="EO737" s="26"/>
      <c r="EP737" s="26"/>
      <c r="EQ737" s="26"/>
      <c r="ER737" s="26"/>
      <c r="ES737" s="26"/>
      <c r="ET737" s="26"/>
      <c r="EU737" s="26"/>
      <c r="EV737" s="26"/>
      <c r="EW737" s="26"/>
      <c r="EX737" s="26"/>
      <c r="EY737" s="26"/>
      <c r="EZ737" s="26"/>
      <c r="FA737" s="26"/>
      <c r="FB737" s="26"/>
      <c r="FC737" s="26"/>
      <c r="FD737" s="26"/>
      <c r="FE737" s="26"/>
      <c r="FF737" s="26"/>
      <c r="FG737" s="26"/>
      <c r="FH737" s="26"/>
      <c r="FI737" s="26"/>
      <c r="FJ737" s="26"/>
      <c r="FK737" s="26"/>
      <c r="FL737" s="26"/>
      <c r="FM737" s="26"/>
      <c r="FN737" s="26"/>
      <c r="FO737" s="26"/>
      <c r="FP737" s="26"/>
      <c r="FQ737" s="26"/>
      <c r="FR737" s="26"/>
      <c r="FS737" s="26"/>
      <c r="FT737" s="26"/>
      <c r="FU737" s="26"/>
      <c r="FV737" s="26"/>
      <c r="FW737" s="26"/>
      <c r="FX737" s="26"/>
      <c r="FY737" s="26"/>
      <c r="FZ737" s="26"/>
      <c r="GA737" s="26"/>
      <c r="GB737" s="26"/>
      <c r="GC737" s="26"/>
      <c r="GD737" s="26"/>
      <c r="GE737" s="26"/>
      <c r="GF737" s="26"/>
      <c r="GG737" s="26"/>
      <c r="GH737" s="26"/>
      <c r="GI737" s="26"/>
      <c r="GJ737" s="26"/>
      <c r="GK737" s="26"/>
      <c r="GL737" s="26"/>
      <c r="GM737" s="26"/>
      <c r="GN737" s="26"/>
      <c r="GO737" s="26"/>
      <c r="GP737" s="26"/>
      <c r="GQ737" s="26"/>
      <c r="GR737" s="26"/>
      <c r="GS737" s="26"/>
      <c r="GT737" s="26"/>
      <c r="GU737" s="26"/>
      <c r="GV737" s="26"/>
      <c r="GW737" s="26"/>
      <c r="GX737" s="26"/>
      <c r="GY737" s="26"/>
      <c r="GZ737" s="26"/>
      <c r="HA737" s="26"/>
      <c r="HB737" s="26"/>
      <c r="HC737" s="26"/>
      <c r="HD737" s="26"/>
      <c r="HE737" s="26"/>
      <c r="HF737" s="26"/>
      <c r="HG737" s="26"/>
      <c r="HH737" s="26"/>
      <c r="HI737" s="26"/>
      <c r="HJ737" s="26"/>
      <c r="HK737" s="26"/>
      <c r="HL737" s="26"/>
      <c r="HM737" s="26"/>
      <c r="HN737" s="26"/>
      <c r="HO737" s="26"/>
      <c r="HP737" s="26"/>
      <c r="HQ737" s="26"/>
      <c r="HR737" s="26"/>
      <c r="HS737" s="26"/>
      <c r="HT737" s="26"/>
      <c r="HU737" s="26"/>
      <c r="HV737" s="26"/>
      <c r="HW737" s="26"/>
      <c r="HX737" s="26"/>
      <c r="HY737" s="26"/>
      <c r="HZ737" s="26"/>
      <c r="IA737" s="26"/>
      <c r="IB737" s="26"/>
      <c r="IC737" s="26"/>
      <c r="ID737" s="26"/>
      <c r="IE737" s="26"/>
      <c r="IF737" s="26"/>
      <c r="IG737" s="26"/>
      <c r="IH737" s="26"/>
      <c r="II737" s="26"/>
      <c r="IJ737" s="26"/>
      <c r="IK737" s="26"/>
      <c r="IL737" s="26"/>
      <c r="IM737" s="26"/>
      <c r="IN737" s="26"/>
      <c r="IO737" s="26"/>
      <c r="IP737" s="26"/>
      <c r="IQ737" s="26"/>
      <c r="IR737" s="26"/>
      <c r="IS737" s="26"/>
      <c r="IT737" s="26"/>
      <c r="IU737" s="26"/>
      <c r="IV737" s="26"/>
    </row>
    <row r="738" spans="1:256" ht="12.75" customHeight="1" x14ac:dyDescent="0.25">
      <c r="A738" s="26"/>
      <c r="B738" s="26"/>
      <c r="C738" s="296"/>
      <c r="D738" s="363"/>
      <c r="E738" s="364"/>
      <c r="F738" s="364"/>
      <c r="G738" s="364"/>
      <c r="H738" s="364"/>
      <c r="I738" s="364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6"/>
      <c r="AB738" s="26"/>
      <c r="AC738" s="26"/>
      <c r="AD738" s="26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6"/>
      <c r="AP738" s="26"/>
      <c r="AQ738" s="26"/>
      <c r="AR738" s="26"/>
      <c r="AS738" s="26"/>
      <c r="AT738" s="26"/>
      <c r="AU738" s="26"/>
      <c r="AV738" s="26"/>
      <c r="AW738" s="26"/>
      <c r="AX738" s="26"/>
      <c r="AY738" s="26"/>
      <c r="AZ738" s="26"/>
      <c r="BA738" s="26"/>
      <c r="BB738" s="26"/>
      <c r="BC738" s="26"/>
      <c r="BD738" s="26"/>
      <c r="BE738" s="26"/>
      <c r="BF738" s="26"/>
      <c r="BG738" s="26"/>
      <c r="BH738" s="26"/>
      <c r="BI738" s="26"/>
      <c r="BJ738" s="26"/>
      <c r="BK738" s="26"/>
      <c r="BL738" s="26"/>
      <c r="BM738" s="26"/>
      <c r="BN738" s="26"/>
      <c r="BO738" s="26"/>
      <c r="BP738" s="26"/>
      <c r="BQ738" s="26"/>
      <c r="BR738" s="26"/>
      <c r="BS738" s="26"/>
      <c r="BT738" s="26"/>
      <c r="BU738" s="26"/>
      <c r="BV738" s="26"/>
      <c r="BW738" s="26"/>
      <c r="BX738" s="26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26"/>
      <c r="CP738" s="26"/>
      <c r="CQ738" s="26"/>
      <c r="CR738" s="26"/>
      <c r="CS738" s="26"/>
      <c r="CT738" s="26"/>
      <c r="CU738" s="26"/>
      <c r="CV738" s="26"/>
      <c r="CW738" s="26"/>
      <c r="CX738" s="26"/>
      <c r="CY738" s="26"/>
      <c r="CZ738" s="26"/>
      <c r="DA738" s="26"/>
      <c r="DB738" s="26"/>
      <c r="DC738" s="26"/>
      <c r="DD738" s="26"/>
      <c r="DE738" s="26"/>
      <c r="DF738" s="26"/>
      <c r="DG738" s="26"/>
      <c r="DH738" s="26"/>
      <c r="DI738" s="26"/>
      <c r="DJ738" s="26"/>
      <c r="DK738" s="26"/>
      <c r="DL738" s="26"/>
      <c r="DM738" s="26"/>
      <c r="DN738" s="26"/>
      <c r="DO738" s="26"/>
      <c r="DP738" s="26"/>
      <c r="DQ738" s="26"/>
      <c r="DR738" s="26"/>
      <c r="DS738" s="26"/>
      <c r="DT738" s="26"/>
      <c r="DU738" s="26"/>
      <c r="DV738" s="26"/>
      <c r="DW738" s="26"/>
      <c r="DX738" s="26"/>
      <c r="DY738" s="26"/>
      <c r="DZ738" s="26"/>
      <c r="EA738" s="26"/>
      <c r="EB738" s="26"/>
      <c r="EC738" s="26"/>
      <c r="ED738" s="26"/>
      <c r="EE738" s="26"/>
      <c r="EF738" s="26"/>
      <c r="EG738" s="26"/>
      <c r="EH738" s="26"/>
      <c r="EI738" s="26"/>
      <c r="EJ738" s="26"/>
      <c r="EK738" s="26"/>
      <c r="EL738" s="26"/>
      <c r="EM738" s="26"/>
      <c r="EN738" s="26"/>
      <c r="EO738" s="26"/>
      <c r="EP738" s="26"/>
      <c r="EQ738" s="26"/>
      <c r="ER738" s="26"/>
      <c r="ES738" s="26"/>
      <c r="ET738" s="26"/>
      <c r="EU738" s="26"/>
      <c r="EV738" s="26"/>
      <c r="EW738" s="26"/>
      <c r="EX738" s="26"/>
      <c r="EY738" s="26"/>
      <c r="EZ738" s="26"/>
      <c r="FA738" s="26"/>
      <c r="FB738" s="26"/>
      <c r="FC738" s="26"/>
      <c r="FD738" s="26"/>
      <c r="FE738" s="26"/>
      <c r="FF738" s="26"/>
      <c r="FG738" s="26"/>
      <c r="FH738" s="26"/>
      <c r="FI738" s="26"/>
      <c r="FJ738" s="26"/>
      <c r="FK738" s="26"/>
      <c r="FL738" s="26"/>
      <c r="FM738" s="26"/>
      <c r="FN738" s="26"/>
      <c r="FO738" s="26"/>
      <c r="FP738" s="26"/>
      <c r="FQ738" s="26"/>
      <c r="FR738" s="26"/>
      <c r="FS738" s="26"/>
      <c r="FT738" s="26"/>
      <c r="FU738" s="26"/>
      <c r="FV738" s="26"/>
      <c r="FW738" s="26"/>
      <c r="FX738" s="26"/>
      <c r="FY738" s="26"/>
      <c r="FZ738" s="26"/>
      <c r="GA738" s="26"/>
      <c r="GB738" s="26"/>
      <c r="GC738" s="26"/>
      <c r="GD738" s="26"/>
      <c r="GE738" s="26"/>
      <c r="GF738" s="26"/>
      <c r="GG738" s="26"/>
      <c r="GH738" s="26"/>
      <c r="GI738" s="26"/>
      <c r="GJ738" s="26"/>
      <c r="GK738" s="26"/>
      <c r="GL738" s="26"/>
      <c r="GM738" s="26"/>
      <c r="GN738" s="26"/>
      <c r="GO738" s="26"/>
      <c r="GP738" s="26"/>
      <c r="GQ738" s="26"/>
      <c r="GR738" s="26"/>
      <c r="GS738" s="26"/>
      <c r="GT738" s="26"/>
      <c r="GU738" s="26"/>
      <c r="GV738" s="26"/>
      <c r="GW738" s="26"/>
      <c r="GX738" s="26"/>
      <c r="GY738" s="26"/>
      <c r="GZ738" s="26"/>
      <c r="HA738" s="26"/>
      <c r="HB738" s="26"/>
      <c r="HC738" s="26"/>
      <c r="HD738" s="26"/>
      <c r="HE738" s="26"/>
      <c r="HF738" s="26"/>
      <c r="HG738" s="26"/>
      <c r="HH738" s="26"/>
      <c r="HI738" s="26"/>
      <c r="HJ738" s="26"/>
      <c r="HK738" s="26"/>
      <c r="HL738" s="26"/>
      <c r="HM738" s="26"/>
      <c r="HN738" s="26"/>
      <c r="HO738" s="26"/>
      <c r="HP738" s="26"/>
      <c r="HQ738" s="26"/>
      <c r="HR738" s="26"/>
      <c r="HS738" s="26"/>
      <c r="HT738" s="26"/>
      <c r="HU738" s="26"/>
      <c r="HV738" s="26"/>
      <c r="HW738" s="26"/>
      <c r="HX738" s="26"/>
      <c r="HY738" s="26"/>
      <c r="HZ738" s="26"/>
      <c r="IA738" s="26"/>
      <c r="IB738" s="26"/>
      <c r="IC738" s="26"/>
      <c r="ID738" s="26"/>
      <c r="IE738" s="26"/>
      <c r="IF738" s="26"/>
      <c r="IG738" s="26"/>
      <c r="IH738" s="26"/>
      <c r="II738" s="26"/>
      <c r="IJ738" s="26"/>
      <c r="IK738" s="26"/>
      <c r="IL738" s="26"/>
      <c r="IM738" s="26"/>
      <c r="IN738" s="26"/>
      <c r="IO738" s="26"/>
      <c r="IP738" s="26"/>
      <c r="IQ738" s="26"/>
      <c r="IR738" s="26"/>
      <c r="IS738" s="26"/>
      <c r="IT738" s="26"/>
      <c r="IU738" s="26"/>
      <c r="IV738" s="26"/>
    </row>
    <row r="739" spans="1:256" ht="12.75" customHeight="1" x14ac:dyDescent="0.25">
      <c r="A739" s="26"/>
      <c r="B739" s="26"/>
      <c r="C739" s="296"/>
      <c r="D739" s="363"/>
      <c r="E739" s="364"/>
      <c r="F739" s="364"/>
      <c r="G739" s="364"/>
      <c r="H739" s="364"/>
      <c r="I739" s="364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6"/>
      <c r="AB739" s="26"/>
      <c r="AC739" s="26"/>
      <c r="AD739" s="26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6"/>
      <c r="AP739" s="26"/>
      <c r="AQ739" s="26"/>
      <c r="AR739" s="26"/>
      <c r="AS739" s="26"/>
      <c r="AT739" s="26"/>
      <c r="AU739" s="26"/>
      <c r="AV739" s="26"/>
      <c r="AW739" s="26"/>
      <c r="AX739" s="26"/>
      <c r="AY739" s="26"/>
      <c r="AZ739" s="26"/>
      <c r="BA739" s="26"/>
      <c r="BB739" s="26"/>
      <c r="BC739" s="26"/>
      <c r="BD739" s="26"/>
      <c r="BE739" s="26"/>
      <c r="BF739" s="26"/>
      <c r="BG739" s="26"/>
      <c r="BH739" s="26"/>
      <c r="BI739" s="26"/>
      <c r="BJ739" s="26"/>
      <c r="BK739" s="26"/>
      <c r="BL739" s="26"/>
      <c r="BM739" s="26"/>
      <c r="BN739" s="26"/>
      <c r="BO739" s="26"/>
      <c r="BP739" s="26"/>
      <c r="BQ739" s="26"/>
      <c r="BR739" s="26"/>
      <c r="BS739" s="26"/>
      <c r="BT739" s="26"/>
      <c r="BU739" s="26"/>
      <c r="BV739" s="26"/>
      <c r="BW739" s="26"/>
      <c r="BX739" s="26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26"/>
      <c r="CP739" s="26"/>
      <c r="CQ739" s="26"/>
      <c r="CR739" s="26"/>
      <c r="CS739" s="26"/>
      <c r="CT739" s="26"/>
      <c r="CU739" s="26"/>
      <c r="CV739" s="26"/>
      <c r="CW739" s="26"/>
      <c r="CX739" s="26"/>
      <c r="CY739" s="26"/>
      <c r="CZ739" s="26"/>
      <c r="DA739" s="26"/>
      <c r="DB739" s="26"/>
      <c r="DC739" s="26"/>
      <c r="DD739" s="26"/>
      <c r="DE739" s="26"/>
      <c r="DF739" s="26"/>
      <c r="DG739" s="26"/>
      <c r="DH739" s="26"/>
      <c r="DI739" s="26"/>
      <c r="DJ739" s="26"/>
      <c r="DK739" s="26"/>
      <c r="DL739" s="26"/>
      <c r="DM739" s="26"/>
      <c r="DN739" s="26"/>
      <c r="DO739" s="26"/>
      <c r="DP739" s="26"/>
      <c r="DQ739" s="26"/>
      <c r="DR739" s="26"/>
      <c r="DS739" s="26"/>
      <c r="DT739" s="26"/>
      <c r="DU739" s="26"/>
      <c r="DV739" s="26"/>
      <c r="DW739" s="26"/>
      <c r="DX739" s="26"/>
      <c r="DY739" s="26"/>
      <c r="DZ739" s="26"/>
      <c r="EA739" s="26"/>
      <c r="EB739" s="26"/>
      <c r="EC739" s="26"/>
      <c r="ED739" s="26"/>
      <c r="EE739" s="26"/>
      <c r="EF739" s="26"/>
      <c r="EG739" s="26"/>
      <c r="EH739" s="26"/>
      <c r="EI739" s="26"/>
      <c r="EJ739" s="26"/>
      <c r="EK739" s="26"/>
      <c r="EL739" s="26"/>
      <c r="EM739" s="26"/>
      <c r="EN739" s="26"/>
      <c r="EO739" s="26"/>
      <c r="EP739" s="26"/>
      <c r="EQ739" s="26"/>
      <c r="ER739" s="26"/>
      <c r="ES739" s="26"/>
      <c r="ET739" s="26"/>
      <c r="EU739" s="26"/>
      <c r="EV739" s="26"/>
      <c r="EW739" s="26"/>
      <c r="EX739" s="26"/>
      <c r="EY739" s="26"/>
      <c r="EZ739" s="26"/>
      <c r="FA739" s="26"/>
      <c r="FB739" s="26"/>
      <c r="FC739" s="26"/>
      <c r="FD739" s="26"/>
      <c r="FE739" s="26"/>
      <c r="FF739" s="26"/>
      <c r="FG739" s="26"/>
      <c r="FH739" s="26"/>
      <c r="FI739" s="26"/>
      <c r="FJ739" s="26"/>
      <c r="FK739" s="26"/>
      <c r="FL739" s="26"/>
      <c r="FM739" s="26"/>
      <c r="FN739" s="26"/>
      <c r="FO739" s="26"/>
      <c r="FP739" s="26"/>
      <c r="FQ739" s="26"/>
      <c r="FR739" s="26"/>
      <c r="FS739" s="26"/>
      <c r="FT739" s="26"/>
      <c r="FU739" s="26"/>
      <c r="FV739" s="26"/>
      <c r="FW739" s="26"/>
      <c r="FX739" s="26"/>
      <c r="FY739" s="26"/>
      <c r="FZ739" s="26"/>
      <c r="GA739" s="26"/>
      <c r="GB739" s="26"/>
      <c r="GC739" s="26"/>
      <c r="GD739" s="26"/>
      <c r="GE739" s="26"/>
      <c r="GF739" s="26"/>
      <c r="GG739" s="26"/>
      <c r="GH739" s="26"/>
      <c r="GI739" s="26"/>
      <c r="GJ739" s="26"/>
      <c r="GK739" s="26"/>
      <c r="GL739" s="26"/>
      <c r="GM739" s="26"/>
      <c r="GN739" s="26"/>
      <c r="GO739" s="26"/>
      <c r="GP739" s="26"/>
      <c r="GQ739" s="26"/>
      <c r="GR739" s="26"/>
      <c r="GS739" s="26"/>
      <c r="GT739" s="26"/>
      <c r="GU739" s="26"/>
      <c r="GV739" s="26"/>
      <c r="GW739" s="26"/>
      <c r="GX739" s="26"/>
      <c r="GY739" s="26"/>
      <c r="GZ739" s="26"/>
      <c r="HA739" s="26"/>
      <c r="HB739" s="26"/>
      <c r="HC739" s="26"/>
      <c r="HD739" s="26"/>
      <c r="HE739" s="26"/>
      <c r="HF739" s="26"/>
      <c r="HG739" s="26"/>
      <c r="HH739" s="26"/>
      <c r="HI739" s="26"/>
      <c r="HJ739" s="26"/>
      <c r="HK739" s="26"/>
      <c r="HL739" s="26"/>
      <c r="HM739" s="26"/>
      <c r="HN739" s="26"/>
      <c r="HO739" s="26"/>
      <c r="HP739" s="26"/>
      <c r="HQ739" s="26"/>
      <c r="HR739" s="26"/>
      <c r="HS739" s="26"/>
      <c r="HT739" s="26"/>
      <c r="HU739" s="26"/>
      <c r="HV739" s="26"/>
      <c r="HW739" s="26"/>
      <c r="HX739" s="26"/>
      <c r="HY739" s="26"/>
      <c r="HZ739" s="26"/>
      <c r="IA739" s="26"/>
      <c r="IB739" s="26"/>
      <c r="IC739" s="26"/>
      <c r="ID739" s="26"/>
      <c r="IE739" s="26"/>
      <c r="IF739" s="26"/>
      <c r="IG739" s="26"/>
      <c r="IH739" s="26"/>
      <c r="II739" s="26"/>
      <c r="IJ739" s="26"/>
      <c r="IK739" s="26"/>
      <c r="IL739" s="26"/>
      <c r="IM739" s="26"/>
      <c r="IN739" s="26"/>
      <c r="IO739" s="26"/>
      <c r="IP739" s="26"/>
      <c r="IQ739" s="26"/>
      <c r="IR739" s="26"/>
      <c r="IS739" s="26"/>
      <c r="IT739" s="26"/>
      <c r="IU739" s="26"/>
      <c r="IV739" s="26"/>
    </row>
    <row r="740" spans="1:256" ht="12.75" customHeight="1" x14ac:dyDescent="0.25">
      <c r="A740" s="26"/>
      <c r="B740" s="26"/>
      <c r="C740" s="296"/>
      <c r="D740" s="363"/>
      <c r="E740" s="364"/>
      <c r="F740" s="364"/>
      <c r="G740" s="364"/>
      <c r="H740" s="364"/>
      <c r="I740" s="364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6"/>
      <c r="AB740" s="26"/>
      <c r="AC740" s="26"/>
      <c r="AD740" s="26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6"/>
      <c r="AP740" s="26"/>
      <c r="AQ740" s="26"/>
      <c r="AR740" s="26"/>
      <c r="AS740" s="26"/>
      <c r="AT740" s="26"/>
      <c r="AU740" s="26"/>
      <c r="AV740" s="26"/>
      <c r="AW740" s="26"/>
      <c r="AX740" s="26"/>
      <c r="AY740" s="26"/>
      <c r="AZ740" s="26"/>
      <c r="BA740" s="26"/>
      <c r="BB740" s="26"/>
      <c r="BC740" s="26"/>
      <c r="BD740" s="26"/>
      <c r="BE740" s="26"/>
      <c r="BF740" s="26"/>
      <c r="BG740" s="26"/>
      <c r="BH740" s="26"/>
      <c r="BI740" s="26"/>
      <c r="BJ740" s="26"/>
      <c r="BK740" s="26"/>
      <c r="BL740" s="26"/>
      <c r="BM740" s="26"/>
      <c r="BN740" s="26"/>
      <c r="BO740" s="26"/>
      <c r="BP740" s="26"/>
      <c r="BQ740" s="26"/>
      <c r="BR740" s="26"/>
      <c r="BS740" s="26"/>
      <c r="BT740" s="26"/>
      <c r="BU740" s="26"/>
      <c r="BV740" s="26"/>
      <c r="BW740" s="26"/>
      <c r="BX740" s="26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26"/>
      <c r="CP740" s="26"/>
      <c r="CQ740" s="26"/>
      <c r="CR740" s="26"/>
      <c r="CS740" s="26"/>
      <c r="CT740" s="26"/>
      <c r="CU740" s="26"/>
      <c r="CV740" s="26"/>
      <c r="CW740" s="26"/>
      <c r="CX740" s="26"/>
      <c r="CY740" s="26"/>
      <c r="CZ740" s="26"/>
      <c r="DA740" s="26"/>
      <c r="DB740" s="26"/>
      <c r="DC740" s="26"/>
      <c r="DD740" s="26"/>
      <c r="DE740" s="26"/>
      <c r="DF740" s="26"/>
      <c r="DG740" s="26"/>
      <c r="DH740" s="26"/>
      <c r="DI740" s="26"/>
      <c r="DJ740" s="26"/>
      <c r="DK740" s="26"/>
      <c r="DL740" s="26"/>
      <c r="DM740" s="26"/>
      <c r="DN740" s="26"/>
      <c r="DO740" s="26"/>
      <c r="DP740" s="26"/>
      <c r="DQ740" s="26"/>
      <c r="DR740" s="26"/>
      <c r="DS740" s="26"/>
      <c r="DT740" s="26"/>
      <c r="DU740" s="26"/>
      <c r="DV740" s="26"/>
      <c r="DW740" s="26"/>
      <c r="DX740" s="26"/>
      <c r="DY740" s="26"/>
      <c r="DZ740" s="26"/>
      <c r="EA740" s="26"/>
      <c r="EB740" s="26"/>
      <c r="EC740" s="26"/>
      <c r="ED740" s="26"/>
      <c r="EE740" s="26"/>
      <c r="EF740" s="26"/>
      <c r="EG740" s="26"/>
      <c r="EH740" s="26"/>
      <c r="EI740" s="26"/>
      <c r="EJ740" s="26"/>
      <c r="EK740" s="26"/>
      <c r="EL740" s="26"/>
      <c r="EM740" s="26"/>
      <c r="EN740" s="26"/>
      <c r="EO740" s="26"/>
      <c r="EP740" s="26"/>
      <c r="EQ740" s="26"/>
      <c r="ER740" s="26"/>
      <c r="ES740" s="26"/>
      <c r="ET740" s="26"/>
      <c r="EU740" s="26"/>
      <c r="EV740" s="26"/>
      <c r="EW740" s="26"/>
      <c r="EX740" s="26"/>
      <c r="EY740" s="26"/>
      <c r="EZ740" s="26"/>
      <c r="FA740" s="26"/>
      <c r="FB740" s="26"/>
      <c r="FC740" s="26"/>
      <c r="FD740" s="26"/>
      <c r="FE740" s="26"/>
      <c r="FF740" s="26"/>
      <c r="FG740" s="26"/>
      <c r="FH740" s="26"/>
      <c r="FI740" s="26"/>
      <c r="FJ740" s="26"/>
      <c r="FK740" s="26"/>
      <c r="FL740" s="26"/>
      <c r="FM740" s="26"/>
      <c r="FN740" s="26"/>
      <c r="FO740" s="26"/>
      <c r="FP740" s="26"/>
      <c r="FQ740" s="26"/>
      <c r="FR740" s="26"/>
      <c r="FS740" s="26"/>
      <c r="FT740" s="26"/>
      <c r="FU740" s="26"/>
      <c r="FV740" s="26"/>
      <c r="FW740" s="26"/>
      <c r="FX740" s="26"/>
      <c r="FY740" s="26"/>
      <c r="FZ740" s="26"/>
      <c r="GA740" s="26"/>
      <c r="GB740" s="26"/>
      <c r="GC740" s="26"/>
      <c r="GD740" s="26"/>
      <c r="GE740" s="26"/>
      <c r="GF740" s="26"/>
      <c r="GG740" s="26"/>
      <c r="GH740" s="26"/>
      <c r="GI740" s="26"/>
      <c r="GJ740" s="26"/>
      <c r="GK740" s="26"/>
      <c r="GL740" s="26"/>
      <c r="GM740" s="26"/>
      <c r="GN740" s="26"/>
      <c r="GO740" s="26"/>
      <c r="GP740" s="26"/>
      <c r="GQ740" s="26"/>
      <c r="GR740" s="26"/>
      <c r="GS740" s="26"/>
      <c r="GT740" s="26"/>
      <c r="GU740" s="26"/>
      <c r="GV740" s="26"/>
      <c r="GW740" s="26"/>
      <c r="GX740" s="26"/>
      <c r="GY740" s="26"/>
      <c r="GZ740" s="26"/>
      <c r="HA740" s="26"/>
      <c r="HB740" s="26"/>
      <c r="HC740" s="26"/>
      <c r="HD740" s="26"/>
      <c r="HE740" s="26"/>
      <c r="HF740" s="26"/>
      <c r="HG740" s="26"/>
      <c r="HH740" s="26"/>
      <c r="HI740" s="26"/>
      <c r="HJ740" s="26"/>
      <c r="HK740" s="26"/>
      <c r="HL740" s="26"/>
      <c r="HM740" s="26"/>
      <c r="HN740" s="26"/>
      <c r="HO740" s="26"/>
      <c r="HP740" s="26"/>
      <c r="HQ740" s="26"/>
      <c r="HR740" s="26"/>
      <c r="HS740" s="26"/>
      <c r="HT740" s="26"/>
      <c r="HU740" s="26"/>
      <c r="HV740" s="26"/>
      <c r="HW740" s="26"/>
      <c r="HX740" s="26"/>
      <c r="HY740" s="26"/>
      <c r="HZ740" s="26"/>
      <c r="IA740" s="26"/>
      <c r="IB740" s="26"/>
      <c r="IC740" s="26"/>
      <c r="ID740" s="26"/>
      <c r="IE740" s="26"/>
      <c r="IF740" s="26"/>
      <c r="IG740" s="26"/>
      <c r="IH740" s="26"/>
      <c r="II740" s="26"/>
      <c r="IJ740" s="26"/>
      <c r="IK740" s="26"/>
      <c r="IL740" s="26"/>
      <c r="IM740" s="26"/>
      <c r="IN740" s="26"/>
      <c r="IO740" s="26"/>
      <c r="IP740" s="26"/>
      <c r="IQ740" s="26"/>
      <c r="IR740" s="26"/>
      <c r="IS740" s="26"/>
      <c r="IT740" s="26"/>
      <c r="IU740" s="26"/>
      <c r="IV740" s="26"/>
    </row>
    <row r="741" spans="1:256" ht="12.75" customHeight="1" x14ac:dyDescent="0.25">
      <c r="A741" s="26"/>
      <c r="B741" s="26"/>
      <c r="C741" s="296"/>
      <c r="D741" s="363"/>
      <c r="E741" s="364"/>
      <c r="F741" s="364"/>
      <c r="G741" s="364"/>
      <c r="H741" s="364"/>
      <c r="I741" s="364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6"/>
      <c r="AB741" s="26"/>
      <c r="AC741" s="26"/>
      <c r="AD741" s="26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6"/>
      <c r="AP741" s="26"/>
      <c r="AQ741" s="26"/>
      <c r="AR741" s="26"/>
      <c r="AS741" s="26"/>
      <c r="AT741" s="26"/>
      <c r="AU741" s="26"/>
      <c r="AV741" s="26"/>
      <c r="AW741" s="26"/>
      <c r="AX741" s="26"/>
      <c r="AY741" s="26"/>
      <c r="AZ741" s="26"/>
      <c r="BA741" s="26"/>
      <c r="BB741" s="26"/>
      <c r="BC741" s="26"/>
      <c r="BD741" s="26"/>
      <c r="BE741" s="26"/>
      <c r="BF741" s="26"/>
      <c r="BG741" s="26"/>
      <c r="BH741" s="26"/>
      <c r="BI741" s="26"/>
      <c r="BJ741" s="26"/>
      <c r="BK741" s="26"/>
      <c r="BL741" s="26"/>
      <c r="BM741" s="26"/>
      <c r="BN741" s="26"/>
      <c r="BO741" s="26"/>
      <c r="BP741" s="26"/>
      <c r="BQ741" s="26"/>
      <c r="BR741" s="26"/>
      <c r="BS741" s="26"/>
      <c r="BT741" s="26"/>
      <c r="BU741" s="26"/>
      <c r="BV741" s="26"/>
      <c r="BW741" s="26"/>
      <c r="BX741" s="26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26"/>
      <c r="CP741" s="26"/>
      <c r="CQ741" s="26"/>
      <c r="CR741" s="26"/>
      <c r="CS741" s="26"/>
      <c r="CT741" s="26"/>
      <c r="CU741" s="26"/>
      <c r="CV741" s="26"/>
      <c r="CW741" s="26"/>
      <c r="CX741" s="26"/>
      <c r="CY741" s="26"/>
      <c r="CZ741" s="26"/>
      <c r="DA741" s="26"/>
      <c r="DB741" s="26"/>
      <c r="DC741" s="26"/>
      <c r="DD741" s="26"/>
      <c r="DE741" s="26"/>
      <c r="DF741" s="26"/>
      <c r="DG741" s="26"/>
      <c r="DH741" s="26"/>
      <c r="DI741" s="26"/>
      <c r="DJ741" s="26"/>
      <c r="DK741" s="26"/>
      <c r="DL741" s="26"/>
      <c r="DM741" s="26"/>
      <c r="DN741" s="26"/>
      <c r="DO741" s="26"/>
      <c r="DP741" s="26"/>
      <c r="DQ741" s="26"/>
      <c r="DR741" s="26"/>
      <c r="DS741" s="26"/>
      <c r="DT741" s="26"/>
      <c r="DU741" s="26"/>
      <c r="DV741" s="26"/>
      <c r="DW741" s="26"/>
      <c r="DX741" s="26"/>
      <c r="DY741" s="26"/>
      <c r="DZ741" s="26"/>
      <c r="EA741" s="26"/>
      <c r="EB741" s="26"/>
      <c r="EC741" s="26"/>
      <c r="ED741" s="26"/>
      <c r="EE741" s="26"/>
      <c r="EF741" s="26"/>
      <c r="EG741" s="26"/>
      <c r="EH741" s="26"/>
      <c r="EI741" s="26"/>
      <c r="EJ741" s="26"/>
      <c r="EK741" s="26"/>
      <c r="EL741" s="26"/>
      <c r="EM741" s="26"/>
      <c r="EN741" s="26"/>
      <c r="EO741" s="26"/>
      <c r="EP741" s="26"/>
      <c r="EQ741" s="26"/>
      <c r="ER741" s="26"/>
      <c r="ES741" s="26"/>
      <c r="ET741" s="26"/>
      <c r="EU741" s="26"/>
      <c r="EV741" s="26"/>
      <c r="EW741" s="26"/>
      <c r="EX741" s="26"/>
      <c r="EY741" s="26"/>
      <c r="EZ741" s="26"/>
      <c r="FA741" s="26"/>
      <c r="FB741" s="26"/>
      <c r="FC741" s="26"/>
      <c r="FD741" s="26"/>
      <c r="FE741" s="26"/>
      <c r="FF741" s="26"/>
      <c r="FG741" s="26"/>
      <c r="FH741" s="26"/>
      <c r="FI741" s="26"/>
      <c r="FJ741" s="26"/>
      <c r="FK741" s="26"/>
      <c r="FL741" s="26"/>
      <c r="FM741" s="26"/>
      <c r="FN741" s="26"/>
      <c r="FO741" s="26"/>
      <c r="FP741" s="26"/>
      <c r="FQ741" s="26"/>
      <c r="FR741" s="26"/>
      <c r="FS741" s="26"/>
      <c r="FT741" s="26"/>
      <c r="FU741" s="26"/>
      <c r="FV741" s="26"/>
      <c r="FW741" s="26"/>
      <c r="FX741" s="26"/>
      <c r="FY741" s="26"/>
      <c r="FZ741" s="26"/>
      <c r="GA741" s="26"/>
      <c r="GB741" s="26"/>
      <c r="GC741" s="26"/>
      <c r="GD741" s="26"/>
      <c r="GE741" s="26"/>
      <c r="GF741" s="26"/>
      <c r="GG741" s="26"/>
      <c r="GH741" s="26"/>
      <c r="GI741" s="26"/>
      <c r="GJ741" s="26"/>
      <c r="GK741" s="26"/>
      <c r="GL741" s="26"/>
      <c r="GM741" s="26"/>
      <c r="GN741" s="26"/>
      <c r="GO741" s="26"/>
      <c r="GP741" s="26"/>
      <c r="GQ741" s="26"/>
      <c r="GR741" s="26"/>
      <c r="GS741" s="26"/>
      <c r="GT741" s="26"/>
      <c r="GU741" s="26"/>
      <c r="GV741" s="26"/>
      <c r="GW741" s="26"/>
      <c r="GX741" s="26"/>
      <c r="GY741" s="26"/>
      <c r="GZ741" s="26"/>
      <c r="HA741" s="26"/>
      <c r="HB741" s="26"/>
      <c r="HC741" s="26"/>
      <c r="HD741" s="26"/>
      <c r="HE741" s="26"/>
      <c r="HF741" s="26"/>
      <c r="HG741" s="26"/>
      <c r="HH741" s="26"/>
      <c r="HI741" s="26"/>
      <c r="HJ741" s="26"/>
      <c r="HK741" s="26"/>
      <c r="HL741" s="26"/>
      <c r="HM741" s="26"/>
      <c r="HN741" s="26"/>
      <c r="HO741" s="26"/>
      <c r="HP741" s="26"/>
      <c r="HQ741" s="26"/>
      <c r="HR741" s="26"/>
      <c r="HS741" s="26"/>
      <c r="HT741" s="26"/>
      <c r="HU741" s="26"/>
      <c r="HV741" s="26"/>
      <c r="HW741" s="26"/>
      <c r="HX741" s="26"/>
      <c r="HY741" s="26"/>
      <c r="HZ741" s="26"/>
      <c r="IA741" s="26"/>
      <c r="IB741" s="26"/>
      <c r="IC741" s="26"/>
      <c r="ID741" s="26"/>
      <c r="IE741" s="26"/>
      <c r="IF741" s="26"/>
      <c r="IG741" s="26"/>
      <c r="IH741" s="26"/>
      <c r="II741" s="26"/>
      <c r="IJ741" s="26"/>
      <c r="IK741" s="26"/>
      <c r="IL741" s="26"/>
      <c r="IM741" s="26"/>
      <c r="IN741" s="26"/>
      <c r="IO741" s="26"/>
      <c r="IP741" s="26"/>
      <c r="IQ741" s="26"/>
      <c r="IR741" s="26"/>
      <c r="IS741" s="26"/>
      <c r="IT741" s="26"/>
      <c r="IU741" s="26"/>
      <c r="IV741" s="26"/>
    </row>
    <row r="742" spans="1:256" ht="12.75" customHeight="1" x14ac:dyDescent="0.25">
      <c r="A742" s="26"/>
      <c r="B742" s="26"/>
      <c r="C742" s="296"/>
      <c r="D742" s="363"/>
      <c r="E742" s="364"/>
      <c r="F742" s="364"/>
      <c r="G742" s="364"/>
      <c r="H742" s="364"/>
      <c r="I742" s="364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6"/>
      <c r="AB742" s="26"/>
      <c r="AC742" s="26"/>
      <c r="AD742" s="26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6"/>
      <c r="AP742" s="26"/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26"/>
      <c r="BC742" s="26"/>
      <c r="BD742" s="26"/>
      <c r="BE742" s="26"/>
      <c r="BF742" s="26"/>
      <c r="BG742" s="26"/>
      <c r="BH742" s="26"/>
      <c r="BI742" s="26"/>
      <c r="BJ742" s="26"/>
      <c r="BK742" s="26"/>
      <c r="BL742" s="26"/>
      <c r="BM742" s="26"/>
      <c r="BN742" s="26"/>
      <c r="BO742" s="26"/>
      <c r="BP742" s="26"/>
      <c r="BQ742" s="26"/>
      <c r="BR742" s="26"/>
      <c r="BS742" s="26"/>
      <c r="BT742" s="26"/>
      <c r="BU742" s="26"/>
      <c r="BV742" s="26"/>
      <c r="BW742" s="26"/>
      <c r="BX742" s="26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26"/>
      <c r="CP742" s="26"/>
      <c r="CQ742" s="26"/>
      <c r="CR742" s="26"/>
      <c r="CS742" s="26"/>
      <c r="CT742" s="26"/>
      <c r="CU742" s="26"/>
      <c r="CV742" s="26"/>
      <c r="CW742" s="26"/>
      <c r="CX742" s="26"/>
      <c r="CY742" s="26"/>
      <c r="CZ742" s="26"/>
      <c r="DA742" s="26"/>
      <c r="DB742" s="26"/>
      <c r="DC742" s="26"/>
      <c r="DD742" s="26"/>
      <c r="DE742" s="26"/>
      <c r="DF742" s="26"/>
      <c r="DG742" s="26"/>
      <c r="DH742" s="26"/>
      <c r="DI742" s="26"/>
      <c r="DJ742" s="26"/>
      <c r="DK742" s="26"/>
      <c r="DL742" s="26"/>
      <c r="DM742" s="26"/>
      <c r="DN742" s="26"/>
      <c r="DO742" s="26"/>
      <c r="DP742" s="26"/>
      <c r="DQ742" s="26"/>
      <c r="DR742" s="26"/>
      <c r="DS742" s="26"/>
      <c r="DT742" s="26"/>
      <c r="DU742" s="26"/>
      <c r="DV742" s="26"/>
      <c r="DW742" s="26"/>
      <c r="DX742" s="26"/>
      <c r="DY742" s="26"/>
      <c r="DZ742" s="26"/>
      <c r="EA742" s="26"/>
      <c r="EB742" s="26"/>
      <c r="EC742" s="26"/>
      <c r="ED742" s="26"/>
      <c r="EE742" s="26"/>
      <c r="EF742" s="26"/>
      <c r="EG742" s="26"/>
      <c r="EH742" s="26"/>
      <c r="EI742" s="26"/>
      <c r="EJ742" s="26"/>
      <c r="EK742" s="26"/>
      <c r="EL742" s="26"/>
      <c r="EM742" s="26"/>
      <c r="EN742" s="26"/>
      <c r="EO742" s="26"/>
      <c r="EP742" s="26"/>
      <c r="EQ742" s="26"/>
      <c r="ER742" s="26"/>
      <c r="ES742" s="26"/>
      <c r="ET742" s="26"/>
      <c r="EU742" s="26"/>
      <c r="EV742" s="26"/>
      <c r="EW742" s="26"/>
      <c r="EX742" s="26"/>
      <c r="EY742" s="26"/>
      <c r="EZ742" s="26"/>
      <c r="FA742" s="26"/>
      <c r="FB742" s="26"/>
      <c r="FC742" s="26"/>
      <c r="FD742" s="26"/>
      <c r="FE742" s="26"/>
      <c r="FF742" s="26"/>
      <c r="FG742" s="26"/>
      <c r="FH742" s="26"/>
      <c r="FI742" s="26"/>
      <c r="FJ742" s="26"/>
      <c r="FK742" s="26"/>
      <c r="FL742" s="26"/>
      <c r="FM742" s="26"/>
      <c r="FN742" s="26"/>
      <c r="FO742" s="26"/>
      <c r="FP742" s="26"/>
      <c r="FQ742" s="26"/>
      <c r="FR742" s="26"/>
      <c r="FS742" s="26"/>
      <c r="FT742" s="26"/>
      <c r="FU742" s="26"/>
      <c r="FV742" s="26"/>
      <c r="FW742" s="26"/>
      <c r="FX742" s="26"/>
      <c r="FY742" s="26"/>
      <c r="FZ742" s="26"/>
      <c r="GA742" s="26"/>
      <c r="GB742" s="26"/>
      <c r="GC742" s="26"/>
      <c r="GD742" s="26"/>
      <c r="GE742" s="26"/>
      <c r="GF742" s="26"/>
      <c r="GG742" s="26"/>
      <c r="GH742" s="26"/>
      <c r="GI742" s="26"/>
      <c r="GJ742" s="26"/>
      <c r="GK742" s="26"/>
      <c r="GL742" s="26"/>
      <c r="GM742" s="26"/>
      <c r="GN742" s="26"/>
      <c r="GO742" s="26"/>
      <c r="GP742" s="26"/>
      <c r="GQ742" s="26"/>
      <c r="GR742" s="26"/>
      <c r="GS742" s="26"/>
      <c r="GT742" s="26"/>
      <c r="GU742" s="26"/>
      <c r="GV742" s="26"/>
      <c r="GW742" s="26"/>
      <c r="GX742" s="26"/>
      <c r="GY742" s="26"/>
      <c r="GZ742" s="26"/>
      <c r="HA742" s="26"/>
      <c r="HB742" s="26"/>
      <c r="HC742" s="26"/>
      <c r="HD742" s="26"/>
      <c r="HE742" s="26"/>
      <c r="HF742" s="26"/>
      <c r="HG742" s="26"/>
      <c r="HH742" s="26"/>
      <c r="HI742" s="26"/>
      <c r="HJ742" s="26"/>
      <c r="HK742" s="26"/>
      <c r="HL742" s="26"/>
      <c r="HM742" s="26"/>
      <c r="HN742" s="26"/>
      <c r="HO742" s="26"/>
      <c r="HP742" s="26"/>
      <c r="HQ742" s="26"/>
      <c r="HR742" s="26"/>
      <c r="HS742" s="26"/>
      <c r="HT742" s="26"/>
      <c r="HU742" s="26"/>
      <c r="HV742" s="26"/>
      <c r="HW742" s="26"/>
      <c r="HX742" s="26"/>
      <c r="HY742" s="26"/>
      <c r="HZ742" s="26"/>
      <c r="IA742" s="26"/>
      <c r="IB742" s="26"/>
      <c r="IC742" s="26"/>
      <c r="ID742" s="26"/>
      <c r="IE742" s="26"/>
      <c r="IF742" s="26"/>
      <c r="IG742" s="26"/>
      <c r="IH742" s="26"/>
      <c r="II742" s="26"/>
      <c r="IJ742" s="26"/>
      <c r="IK742" s="26"/>
      <c r="IL742" s="26"/>
      <c r="IM742" s="26"/>
      <c r="IN742" s="26"/>
      <c r="IO742" s="26"/>
      <c r="IP742" s="26"/>
      <c r="IQ742" s="26"/>
      <c r="IR742" s="26"/>
      <c r="IS742" s="26"/>
      <c r="IT742" s="26"/>
      <c r="IU742" s="26"/>
      <c r="IV742" s="26"/>
    </row>
    <row r="743" spans="1:256" ht="12.75" customHeight="1" x14ac:dyDescent="0.25">
      <c r="A743" s="26"/>
      <c r="B743" s="26"/>
      <c r="C743" s="296"/>
      <c r="D743" s="363"/>
      <c r="E743" s="364"/>
      <c r="F743" s="364"/>
      <c r="G743" s="364"/>
      <c r="H743" s="364"/>
      <c r="I743" s="364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6"/>
      <c r="AP743" s="26"/>
      <c r="AQ743" s="26"/>
      <c r="AR743" s="26"/>
      <c r="AS743" s="26"/>
      <c r="AT743" s="26"/>
      <c r="AU743" s="26"/>
      <c r="AV743" s="26"/>
      <c r="AW743" s="26"/>
      <c r="AX743" s="26"/>
      <c r="AY743" s="26"/>
      <c r="AZ743" s="26"/>
      <c r="BA743" s="26"/>
      <c r="BB743" s="26"/>
      <c r="BC743" s="26"/>
      <c r="BD743" s="26"/>
      <c r="BE743" s="26"/>
      <c r="BF743" s="26"/>
      <c r="BG743" s="26"/>
      <c r="BH743" s="26"/>
      <c r="BI743" s="26"/>
      <c r="BJ743" s="26"/>
      <c r="BK743" s="26"/>
      <c r="BL743" s="26"/>
      <c r="BM743" s="26"/>
      <c r="BN743" s="26"/>
      <c r="BO743" s="26"/>
      <c r="BP743" s="26"/>
      <c r="BQ743" s="26"/>
      <c r="BR743" s="26"/>
      <c r="BS743" s="26"/>
      <c r="BT743" s="26"/>
      <c r="BU743" s="26"/>
      <c r="BV743" s="26"/>
      <c r="BW743" s="26"/>
      <c r="BX743" s="26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26"/>
      <c r="CP743" s="26"/>
      <c r="CQ743" s="26"/>
      <c r="CR743" s="26"/>
      <c r="CS743" s="26"/>
      <c r="CT743" s="26"/>
      <c r="CU743" s="26"/>
      <c r="CV743" s="26"/>
      <c r="CW743" s="26"/>
      <c r="CX743" s="26"/>
      <c r="CY743" s="26"/>
      <c r="CZ743" s="26"/>
      <c r="DA743" s="26"/>
      <c r="DB743" s="26"/>
      <c r="DC743" s="26"/>
      <c r="DD743" s="26"/>
      <c r="DE743" s="26"/>
      <c r="DF743" s="26"/>
      <c r="DG743" s="26"/>
      <c r="DH743" s="26"/>
      <c r="DI743" s="26"/>
      <c r="DJ743" s="26"/>
      <c r="DK743" s="26"/>
      <c r="DL743" s="26"/>
      <c r="DM743" s="26"/>
      <c r="DN743" s="26"/>
      <c r="DO743" s="26"/>
      <c r="DP743" s="26"/>
      <c r="DQ743" s="26"/>
      <c r="DR743" s="26"/>
      <c r="DS743" s="26"/>
      <c r="DT743" s="26"/>
      <c r="DU743" s="26"/>
      <c r="DV743" s="26"/>
      <c r="DW743" s="26"/>
      <c r="DX743" s="26"/>
      <c r="DY743" s="26"/>
      <c r="DZ743" s="26"/>
      <c r="EA743" s="26"/>
      <c r="EB743" s="26"/>
      <c r="EC743" s="26"/>
      <c r="ED743" s="26"/>
      <c r="EE743" s="26"/>
      <c r="EF743" s="26"/>
      <c r="EG743" s="26"/>
      <c r="EH743" s="26"/>
      <c r="EI743" s="26"/>
      <c r="EJ743" s="26"/>
      <c r="EK743" s="26"/>
      <c r="EL743" s="26"/>
      <c r="EM743" s="26"/>
      <c r="EN743" s="26"/>
      <c r="EO743" s="26"/>
      <c r="EP743" s="26"/>
      <c r="EQ743" s="26"/>
      <c r="ER743" s="26"/>
      <c r="ES743" s="26"/>
      <c r="ET743" s="26"/>
      <c r="EU743" s="26"/>
      <c r="EV743" s="26"/>
      <c r="EW743" s="26"/>
      <c r="EX743" s="26"/>
      <c r="EY743" s="26"/>
      <c r="EZ743" s="26"/>
      <c r="FA743" s="26"/>
      <c r="FB743" s="26"/>
      <c r="FC743" s="26"/>
      <c r="FD743" s="26"/>
      <c r="FE743" s="26"/>
      <c r="FF743" s="26"/>
      <c r="FG743" s="26"/>
      <c r="FH743" s="26"/>
      <c r="FI743" s="26"/>
      <c r="FJ743" s="26"/>
      <c r="FK743" s="26"/>
      <c r="FL743" s="26"/>
      <c r="FM743" s="26"/>
      <c r="FN743" s="26"/>
      <c r="FO743" s="26"/>
      <c r="FP743" s="26"/>
      <c r="FQ743" s="26"/>
      <c r="FR743" s="26"/>
      <c r="FS743" s="26"/>
      <c r="FT743" s="26"/>
      <c r="FU743" s="26"/>
      <c r="FV743" s="26"/>
      <c r="FW743" s="26"/>
      <c r="FX743" s="26"/>
      <c r="FY743" s="26"/>
      <c r="FZ743" s="26"/>
      <c r="GA743" s="26"/>
      <c r="GB743" s="26"/>
      <c r="GC743" s="26"/>
      <c r="GD743" s="26"/>
      <c r="GE743" s="26"/>
      <c r="GF743" s="26"/>
      <c r="GG743" s="26"/>
      <c r="GH743" s="26"/>
      <c r="GI743" s="26"/>
      <c r="GJ743" s="26"/>
      <c r="GK743" s="26"/>
      <c r="GL743" s="26"/>
      <c r="GM743" s="26"/>
      <c r="GN743" s="26"/>
      <c r="GO743" s="26"/>
      <c r="GP743" s="26"/>
      <c r="GQ743" s="26"/>
      <c r="GR743" s="26"/>
      <c r="GS743" s="26"/>
      <c r="GT743" s="26"/>
      <c r="GU743" s="26"/>
      <c r="GV743" s="26"/>
      <c r="GW743" s="26"/>
      <c r="GX743" s="26"/>
      <c r="GY743" s="26"/>
      <c r="GZ743" s="26"/>
      <c r="HA743" s="26"/>
      <c r="HB743" s="26"/>
      <c r="HC743" s="26"/>
      <c r="HD743" s="26"/>
      <c r="HE743" s="26"/>
      <c r="HF743" s="26"/>
      <c r="HG743" s="26"/>
      <c r="HH743" s="26"/>
      <c r="HI743" s="26"/>
      <c r="HJ743" s="26"/>
      <c r="HK743" s="26"/>
      <c r="HL743" s="26"/>
      <c r="HM743" s="26"/>
      <c r="HN743" s="26"/>
      <c r="HO743" s="26"/>
      <c r="HP743" s="26"/>
      <c r="HQ743" s="26"/>
      <c r="HR743" s="26"/>
      <c r="HS743" s="26"/>
      <c r="HT743" s="26"/>
      <c r="HU743" s="26"/>
      <c r="HV743" s="26"/>
      <c r="HW743" s="26"/>
      <c r="HX743" s="26"/>
      <c r="HY743" s="26"/>
      <c r="HZ743" s="26"/>
      <c r="IA743" s="26"/>
      <c r="IB743" s="26"/>
      <c r="IC743" s="26"/>
      <c r="ID743" s="26"/>
      <c r="IE743" s="26"/>
      <c r="IF743" s="26"/>
      <c r="IG743" s="26"/>
      <c r="IH743" s="26"/>
      <c r="II743" s="26"/>
      <c r="IJ743" s="26"/>
      <c r="IK743" s="26"/>
      <c r="IL743" s="26"/>
      <c r="IM743" s="26"/>
      <c r="IN743" s="26"/>
      <c r="IO743" s="26"/>
      <c r="IP743" s="26"/>
      <c r="IQ743" s="26"/>
      <c r="IR743" s="26"/>
      <c r="IS743" s="26"/>
      <c r="IT743" s="26"/>
      <c r="IU743" s="26"/>
      <c r="IV743" s="26"/>
    </row>
    <row r="744" spans="1:256" ht="12.75" customHeight="1" x14ac:dyDescent="0.25">
      <c r="A744" s="26"/>
      <c r="B744" s="26"/>
      <c r="C744" s="296"/>
      <c r="D744" s="363"/>
      <c r="E744" s="364"/>
      <c r="F744" s="364"/>
      <c r="G744" s="364"/>
      <c r="H744" s="364"/>
      <c r="I744" s="364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6"/>
      <c r="AB744" s="26"/>
      <c r="AC744" s="26"/>
      <c r="AD744" s="26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6"/>
      <c r="AP744" s="26"/>
      <c r="AQ744" s="26"/>
      <c r="AR744" s="26"/>
      <c r="AS744" s="26"/>
      <c r="AT744" s="26"/>
      <c r="AU744" s="26"/>
      <c r="AV744" s="26"/>
      <c r="AW744" s="26"/>
      <c r="AX744" s="26"/>
      <c r="AY744" s="26"/>
      <c r="AZ744" s="26"/>
      <c r="BA744" s="26"/>
      <c r="BB744" s="26"/>
      <c r="BC744" s="26"/>
      <c r="BD744" s="26"/>
      <c r="BE744" s="26"/>
      <c r="BF744" s="26"/>
      <c r="BG744" s="26"/>
      <c r="BH744" s="26"/>
      <c r="BI744" s="26"/>
      <c r="BJ744" s="26"/>
      <c r="BK744" s="26"/>
      <c r="BL744" s="26"/>
      <c r="BM744" s="26"/>
      <c r="BN744" s="26"/>
      <c r="BO744" s="26"/>
      <c r="BP744" s="26"/>
      <c r="BQ744" s="26"/>
      <c r="BR744" s="26"/>
      <c r="BS744" s="26"/>
      <c r="BT744" s="26"/>
      <c r="BU744" s="26"/>
      <c r="BV744" s="26"/>
      <c r="BW744" s="26"/>
      <c r="BX744" s="26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26"/>
      <c r="CP744" s="26"/>
      <c r="CQ744" s="26"/>
      <c r="CR744" s="26"/>
      <c r="CS744" s="26"/>
      <c r="CT744" s="26"/>
      <c r="CU744" s="26"/>
      <c r="CV744" s="26"/>
      <c r="CW744" s="26"/>
      <c r="CX744" s="26"/>
      <c r="CY744" s="26"/>
      <c r="CZ744" s="26"/>
      <c r="DA744" s="26"/>
      <c r="DB744" s="26"/>
      <c r="DC744" s="26"/>
      <c r="DD744" s="26"/>
      <c r="DE744" s="26"/>
      <c r="DF744" s="26"/>
      <c r="DG744" s="26"/>
      <c r="DH744" s="26"/>
      <c r="DI744" s="26"/>
      <c r="DJ744" s="26"/>
      <c r="DK744" s="26"/>
      <c r="DL744" s="26"/>
      <c r="DM744" s="26"/>
      <c r="DN744" s="26"/>
      <c r="DO744" s="26"/>
      <c r="DP744" s="26"/>
      <c r="DQ744" s="26"/>
      <c r="DR744" s="26"/>
      <c r="DS744" s="26"/>
      <c r="DT744" s="26"/>
      <c r="DU744" s="26"/>
      <c r="DV744" s="26"/>
      <c r="DW744" s="26"/>
      <c r="DX744" s="26"/>
      <c r="DY744" s="26"/>
      <c r="DZ744" s="26"/>
      <c r="EA744" s="26"/>
      <c r="EB744" s="26"/>
      <c r="EC744" s="26"/>
      <c r="ED744" s="26"/>
      <c r="EE744" s="26"/>
      <c r="EF744" s="26"/>
      <c r="EG744" s="26"/>
      <c r="EH744" s="26"/>
      <c r="EI744" s="26"/>
      <c r="EJ744" s="26"/>
      <c r="EK744" s="26"/>
      <c r="EL744" s="26"/>
      <c r="EM744" s="26"/>
      <c r="EN744" s="26"/>
      <c r="EO744" s="26"/>
      <c r="EP744" s="26"/>
      <c r="EQ744" s="26"/>
      <c r="ER744" s="26"/>
      <c r="ES744" s="26"/>
      <c r="ET744" s="26"/>
      <c r="EU744" s="26"/>
      <c r="EV744" s="26"/>
      <c r="EW744" s="26"/>
      <c r="EX744" s="26"/>
      <c r="EY744" s="26"/>
      <c r="EZ744" s="26"/>
      <c r="FA744" s="26"/>
      <c r="FB744" s="26"/>
      <c r="FC744" s="26"/>
      <c r="FD744" s="26"/>
      <c r="FE744" s="26"/>
      <c r="FF744" s="26"/>
      <c r="FG744" s="26"/>
      <c r="FH744" s="26"/>
      <c r="FI744" s="26"/>
      <c r="FJ744" s="26"/>
      <c r="FK744" s="26"/>
      <c r="FL744" s="26"/>
      <c r="FM744" s="26"/>
      <c r="FN744" s="26"/>
      <c r="FO744" s="26"/>
      <c r="FP744" s="26"/>
      <c r="FQ744" s="26"/>
      <c r="FR744" s="26"/>
      <c r="FS744" s="26"/>
      <c r="FT744" s="26"/>
      <c r="FU744" s="26"/>
      <c r="FV744" s="26"/>
      <c r="FW744" s="26"/>
      <c r="FX744" s="26"/>
      <c r="FY744" s="26"/>
      <c r="FZ744" s="26"/>
      <c r="GA744" s="26"/>
      <c r="GB744" s="26"/>
      <c r="GC744" s="26"/>
      <c r="GD744" s="26"/>
      <c r="GE744" s="26"/>
      <c r="GF744" s="26"/>
      <c r="GG744" s="26"/>
      <c r="GH744" s="26"/>
      <c r="GI744" s="26"/>
      <c r="GJ744" s="26"/>
      <c r="GK744" s="26"/>
      <c r="GL744" s="26"/>
      <c r="GM744" s="26"/>
      <c r="GN744" s="26"/>
      <c r="GO744" s="26"/>
      <c r="GP744" s="26"/>
      <c r="GQ744" s="26"/>
      <c r="GR744" s="26"/>
      <c r="GS744" s="26"/>
      <c r="GT744" s="26"/>
      <c r="GU744" s="26"/>
      <c r="GV744" s="26"/>
      <c r="GW744" s="26"/>
      <c r="GX744" s="26"/>
      <c r="GY744" s="26"/>
      <c r="GZ744" s="26"/>
      <c r="HA744" s="26"/>
      <c r="HB744" s="26"/>
      <c r="HC744" s="26"/>
      <c r="HD744" s="26"/>
      <c r="HE744" s="26"/>
      <c r="HF744" s="26"/>
      <c r="HG744" s="26"/>
      <c r="HH744" s="26"/>
      <c r="HI744" s="26"/>
      <c r="HJ744" s="26"/>
      <c r="HK744" s="26"/>
      <c r="HL744" s="26"/>
      <c r="HM744" s="26"/>
      <c r="HN744" s="26"/>
      <c r="HO744" s="26"/>
      <c r="HP744" s="26"/>
      <c r="HQ744" s="26"/>
      <c r="HR744" s="26"/>
      <c r="HS744" s="26"/>
      <c r="HT744" s="26"/>
      <c r="HU744" s="26"/>
      <c r="HV744" s="26"/>
      <c r="HW744" s="26"/>
      <c r="HX744" s="26"/>
      <c r="HY744" s="26"/>
      <c r="HZ744" s="26"/>
      <c r="IA744" s="26"/>
      <c r="IB744" s="26"/>
      <c r="IC744" s="26"/>
      <c r="ID744" s="26"/>
      <c r="IE744" s="26"/>
      <c r="IF744" s="26"/>
      <c r="IG744" s="26"/>
      <c r="IH744" s="26"/>
      <c r="II744" s="26"/>
      <c r="IJ744" s="26"/>
      <c r="IK744" s="26"/>
      <c r="IL744" s="26"/>
      <c r="IM744" s="26"/>
      <c r="IN744" s="26"/>
      <c r="IO744" s="26"/>
      <c r="IP744" s="26"/>
      <c r="IQ744" s="26"/>
      <c r="IR744" s="26"/>
      <c r="IS744" s="26"/>
      <c r="IT744" s="26"/>
      <c r="IU744" s="26"/>
      <c r="IV744" s="26"/>
    </row>
    <row r="745" spans="1:256" ht="12.75" customHeight="1" x14ac:dyDescent="0.25">
      <c r="A745" s="26"/>
      <c r="B745" s="26"/>
      <c r="C745" s="296"/>
      <c r="D745" s="363"/>
      <c r="E745" s="364"/>
      <c r="F745" s="364"/>
      <c r="G745" s="364"/>
      <c r="H745" s="364"/>
      <c r="I745" s="364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6"/>
      <c r="AB745" s="26"/>
      <c r="AC745" s="26"/>
      <c r="AD745" s="26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6"/>
      <c r="AP745" s="26"/>
      <c r="AQ745" s="26"/>
      <c r="AR745" s="26"/>
      <c r="AS745" s="26"/>
      <c r="AT745" s="26"/>
      <c r="AU745" s="26"/>
      <c r="AV745" s="26"/>
      <c r="AW745" s="26"/>
      <c r="AX745" s="26"/>
      <c r="AY745" s="26"/>
      <c r="AZ745" s="26"/>
      <c r="BA745" s="26"/>
      <c r="BB745" s="26"/>
      <c r="BC745" s="26"/>
      <c r="BD745" s="26"/>
      <c r="BE745" s="26"/>
      <c r="BF745" s="26"/>
      <c r="BG745" s="26"/>
      <c r="BH745" s="26"/>
      <c r="BI745" s="26"/>
      <c r="BJ745" s="26"/>
      <c r="BK745" s="26"/>
      <c r="BL745" s="26"/>
      <c r="BM745" s="26"/>
      <c r="BN745" s="26"/>
      <c r="BO745" s="26"/>
      <c r="BP745" s="26"/>
      <c r="BQ745" s="26"/>
      <c r="BR745" s="26"/>
      <c r="BS745" s="26"/>
      <c r="BT745" s="26"/>
      <c r="BU745" s="26"/>
      <c r="BV745" s="26"/>
      <c r="BW745" s="26"/>
      <c r="BX745" s="26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26"/>
      <c r="CP745" s="26"/>
      <c r="CQ745" s="26"/>
      <c r="CR745" s="26"/>
      <c r="CS745" s="26"/>
      <c r="CT745" s="26"/>
      <c r="CU745" s="26"/>
      <c r="CV745" s="26"/>
      <c r="CW745" s="26"/>
      <c r="CX745" s="26"/>
      <c r="CY745" s="26"/>
      <c r="CZ745" s="26"/>
      <c r="DA745" s="26"/>
      <c r="DB745" s="26"/>
      <c r="DC745" s="26"/>
      <c r="DD745" s="26"/>
      <c r="DE745" s="26"/>
      <c r="DF745" s="26"/>
      <c r="DG745" s="26"/>
      <c r="DH745" s="26"/>
      <c r="DI745" s="26"/>
      <c r="DJ745" s="26"/>
      <c r="DK745" s="26"/>
      <c r="DL745" s="26"/>
      <c r="DM745" s="26"/>
      <c r="DN745" s="26"/>
      <c r="DO745" s="26"/>
      <c r="DP745" s="26"/>
      <c r="DQ745" s="26"/>
      <c r="DR745" s="26"/>
      <c r="DS745" s="26"/>
      <c r="DT745" s="26"/>
      <c r="DU745" s="26"/>
      <c r="DV745" s="26"/>
      <c r="DW745" s="26"/>
      <c r="DX745" s="26"/>
      <c r="DY745" s="26"/>
      <c r="DZ745" s="26"/>
      <c r="EA745" s="26"/>
      <c r="EB745" s="26"/>
      <c r="EC745" s="26"/>
      <c r="ED745" s="26"/>
      <c r="EE745" s="26"/>
      <c r="EF745" s="26"/>
      <c r="EG745" s="26"/>
      <c r="EH745" s="26"/>
      <c r="EI745" s="26"/>
      <c r="EJ745" s="26"/>
      <c r="EK745" s="26"/>
      <c r="EL745" s="26"/>
      <c r="EM745" s="26"/>
      <c r="EN745" s="26"/>
      <c r="EO745" s="26"/>
      <c r="EP745" s="26"/>
      <c r="EQ745" s="26"/>
      <c r="ER745" s="26"/>
      <c r="ES745" s="26"/>
      <c r="ET745" s="26"/>
      <c r="EU745" s="26"/>
      <c r="EV745" s="26"/>
      <c r="EW745" s="26"/>
      <c r="EX745" s="26"/>
      <c r="EY745" s="26"/>
      <c r="EZ745" s="26"/>
      <c r="FA745" s="26"/>
      <c r="FB745" s="26"/>
      <c r="FC745" s="26"/>
      <c r="FD745" s="26"/>
      <c r="FE745" s="26"/>
      <c r="FF745" s="26"/>
      <c r="FG745" s="26"/>
      <c r="FH745" s="26"/>
      <c r="FI745" s="26"/>
      <c r="FJ745" s="26"/>
      <c r="FK745" s="26"/>
      <c r="FL745" s="26"/>
      <c r="FM745" s="26"/>
      <c r="FN745" s="26"/>
      <c r="FO745" s="26"/>
      <c r="FP745" s="26"/>
      <c r="FQ745" s="26"/>
      <c r="FR745" s="26"/>
      <c r="FS745" s="26"/>
      <c r="FT745" s="26"/>
      <c r="FU745" s="26"/>
      <c r="FV745" s="26"/>
      <c r="FW745" s="26"/>
      <c r="FX745" s="26"/>
      <c r="FY745" s="26"/>
      <c r="FZ745" s="26"/>
      <c r="GA745" s="26"/>
      <c r="GB745" s="26"/>
      <c r="GC745" s="26"/>
      <c r="GD745" s="26"/>
      <c r="GE745" s="26"/>
      <c r="GF745" s="26"/>
      <c r="GG745" s="26"/>
      <c r="GH745" s="26"/>
      <c r="GI745" s="26"/>
      <c r="GJ745" s="26"/>
      <c r="GK745" s="26"/>
      <c r="GL745" s="26"/>
      <c r="GM745" s="26"/>
      <c r="GN745" s="26"/>
      <c r="GO745" s="26"/>
      <c r="GP745" s="26"/>
      <c r="GQ745" s="26"/>
      <c r="GR745" s="26"/>
      <c r="GS745" s="26"/>
      <c r="GT745" s="26"/>
      <c r="GU745" s="26"/>
      <c r="GV745" s="26"/>
      <c r="GW745" s="26"/>
      <c r="GX745" s="26"/>
      <c r="GY745" s="26"/>
      <c r="GZ745" s="26"/>
      <c r="HA745" s="26"/>
      <c r="HB745" s="26"/>
      <c r="HC745" s="26"/>
      <c r="HD745" s="26"/>
      <c r="HE745" s="26"/>
      <c r="HF745" s="26"/>
      <c r="HG745" s="26"/>
      <c r="HH745" s="26"/>
      <c r="HI745" s="26"/>
      <c r="HJ745" s="26"/>
      <c r="HK745" s="26"/>
      <c r="HL745" s="26"/>
      <c r="HM745" s="26"/>
      <c r="HN745" s="26"/>
      <c r="HO745" s="26"/>
      <c r="HP745" s="26"/>
      <c r="HQ745" s="26"/>
      <c r="HR745" s="26"/>
      <c r="HS745" s="26"/>
      <c r="HT745" s="26"/>
      <c r="HU745" s="26"/>
      <c r="HV745" s="26"/>
      <c r="HW745" s="26"/>
      <c r="HX745" s="26"/>
      <c r="HY745" s="26"/>
      <c r="HZ745" s="26"/>
      <c r="IA745" s="26"/>
      <c r="IB745" s="26"/>
      <c r="IC745" s="26"/>
      <c r="ID745" s="26"/>
      <c r="IE745" s="26"/>
      <c r="IF745" s="26"/>
      <c r="IG745" s="26"/>
      <c r="IH745" s="26"/>
      <c r="II745" s="26"/>
      <c r="IJ745" s="26"/>
      <c r="IK745" s="26"/>
      <c r="IL745" s="26"/>
      <c r="IM745" s="26"/>
      <c r="IN745" s="26"/>
      <c r="IO745" s="26"/>
      <c r="IP745" s="26"/>
      <c r="IQ745" s="26"/>
      <c r="IR745" s="26"/>
      <c r="IS745" s="26"/>
      <c r="IT745" s="26"/>
      <c r="IU745" s="26"/>
      <c r="IV745" s="26"/>
    </row>
    <row r="746" spans="1:256" ht="12.75" customHeight="1" x14ac:dyDescent="0.25">
      <c r="A746" s="26"/>
      <c r="B746" s="26"/>
      <c r="C746" s="296"/>
      <c r="D746" s="363"/>
      <c r="E746" s="364"/>
      <c r="F746" s="364"/>
      <c r="G746" s="364"/>
      <c r="H746" s="364"/>
      <c r="I746" s="364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6"/>
      <c r="AB746" s="26"/>
      <c r="AC746" s="26"/>
      <c r="AD746" s="26"/>
      <c r="AE746" s="26"/>
      <c r="AF746" s="26"/>
      <c r="AG746" s="26"/>
      <c r="AH746" s="26"/>
      <c r="AI746" s="26"/>
      <c r="AJ746" s="26"/>
      <c r="AK746" s="26"/>
      <c r="AL746" s="26"/>
      <c r="AM746" s="26"/>
      <c r="AN746" s="26"/>
      <c r="AO746" s="26"/>
      <c r="AP746" s="26"/>
      <c r="AQ746" s="26"/>
      <c r="AR746" s="26"/>
      <c r="AS746" s="26"/>
      <c r="AT746" s="26"/>
      <c r="AU746" s="26"/>
      <c r="AV746" s="26"/>
      <c r="AW746" s="26"/>
      <c r="AX746" s="26"/>
      <c r="AY746" s="26"/>
      <c r="AZ746" s="26"/>
      <c r="BA746" s="26"/>
      <c r="BB746" s="26"/>
      <c r="BC746" s="26"/>
      <c r="BD746" s="26"/>
      <c r="BE746" s="26"/>
      <c r="BF746" s="26"/>
      <c r="BG746" s="26"/>
      <c r="BH746" s="26"/>
      <c r="BI746" s="26"/>
      <c r="BJ746" s="26"/>
      <c r="BK746" s="26"/>
      <c r="BL746" s="26"/>
      <c r="BM746" s="26"/>
      <c r="BN746" s="26"/>
      <c r="BO746" s="26"/>
      <c r="BP746" s="26"/>
      <c r="BQ746" s="26"/>
      <c r="BR746" s="26"/>
      <c r="BS746" s="26"/>
      <c r="BT746" s="26"/>
      <c r="BU746" s="26"/>
      <c r="BV746" s="26"/>
      <c r="BW746" s="26"/>
      <c r="BX746" s="26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26"/>
      <c r="CP746" s="26"/>
      <c r="CQ746" s="26"/>
      <c r="CR746" s="26"/>
      <c r="CS746" s="26"/>
      <c r="CT746" s="26"/>
      <c r="CU746" s="26"/>
      <c r="CV746" s="26"/>
      <c r="CW746" s="26"/>
      <c r="CX746" s="26"/>
      <c r="CY746" s="26"/>
      <c r="CZ746" s="26"/>
      <c r="DA746" s="26"/>
      <c r="DB746" s="26"/>
      <c r="DC746" s="26"/>
      <c r="DD746" s="26"/>
      <c r="DE746" s="26"/>
      <c r="DF746" s="26"/>
      <c r="DG746" s="26"/>
      <c r="DH746" s="26"/>
      <c r="DI746" s="26"/>
      <c r="DJ746" s="26"/>
      <c r="DK746" s="26"/>
      <c r="DL746" s="26"/>
      <c r="DM746" s="26"/>
      <c r="DN746" s="26"/>
      <c r="DO746" s="26"/>
      <c r="DP746" s="26"/>
      <c r="DQ746" s="26"/>
      <c r="DR746" s="26"/>
      <c r="DS746" s="26"/>
      <c r="DT746" s="26"/>
      <c r="DU746" s="26"/>
      <c r="DV746" s="26"/>
      <c r="DW746" s="26"/>
      <c r="DX746" s="26"/>
      <c r="DY746" s="26"/>
      <c r="DZ746" s="26"/>
      <c r="EA746" s="26"/>
      <c r="EB746" s="26"/>
      <c r="EC746" s="26"/>
      <c r="ED746" s="26"/>
      <c r="EE746" s="26"/>
      <c r="EF746" s="26"/>
      <c r="EG746" s="26"/>
      <c r="EH746" s="26"/>
      <c r="EI746" s="26"/>
      <c r="EJ746" s="26"/>
      <c r="EK746" s="26"/>
      <c r="EL746" s="26"/>
      <c r="EM746" s="26"/>
      <c r="EN746" s="26"/>
      <c r="EO746" s="26"/>
      <c r="EP746" s="26"/>
      <c r="EQ746" s="26"/>
      <c r="ER746" s="26"/>
      <c r="ES746" s="26"/>
      <c r="ET746" s="26"/>
      <c r="EU746" s="26"/>
      <c r="EV746" s="26"/>
      <c r="EW746" s="26"/>
      <c r="EX746" s="26"/>
      <c r="EY746" s="26"/>
      <c r="EZ746" s="26"/>
      <c r="FA746" s="26"/>
      <c r="FB746" s="26"/>
      <c r="FC746" s="26"/>
      <c r="FD746" s="26"/>
      <c r="FE746" s="26"/>
      <c r="FF746" s="26"/>
      <c r="FG746" s="26"/>
      <c r="FH746" s="26"/>
      <c r="FI746" s="26"/>
      <c r="FJ746" s="26"/>
      <c r="FK746" s="26"/>
      <c r="FL746" s="26"/>
      <c r="FM746" s="26"/>
      <c r="FN746" s="26"/>
      <c r="FO746" s="26"/>
      <c r="FP746" s="26"/>
      <c r="FQ746" s="26"/>
      <c r="FR746" s="26"/>
      <c r="FS746" s="26"/>
      <c r="FT746" s="26"/>
      <c r="FU746" s="26"/>
      <c r="FV746" s="26"/>
      <c r="FW746" s="26"/>
      <c r="FX746" s="26"/>
      <c r="FY746" s="26"/>
      <c r="FZ746" s="26"/>
      <c r="GA746" s="26"/>
      <c r="GB746" s="26"/>
      <c r="GC746" s="26"/>
      <c r="GD746" s="26"/>
      <c r="GE746" s="26"/>
      <c r="GF746" s="26"/>
      <c r="GG746" s="26"/>
      <c r="GH746" s="26"/>
      <c r="GI746" s="26"/>
      <c r="GJ746" s="26"/>
      <c r="GK746" s="26"/>
      <c r="GL746" s="26"/>
      <c r="GM746" s="26"/>
      <c r="GN746" s="26"/>
      <c r="GO746" s="26"/>
      <c r="GP746" s="26"/>
      <c r="GQ746" s="26"/>
      <c r="GR746" s="26"/>
      <c r="GS746" s="26"/>
      <c r="GT746" s="26"/>
      <c r="GU746" s="26"/>
      <c r="GV746" s="26"/>
      <c r="GW746" s="26"/>
      <c r="GX746" s="26"/>
      <c r="GY746" s="26"/>
      <c r="GZ746" s="26"/>
      <c r="HA746" s="26"/>
      <c r="HB746" s="26"/>
      <c r="HC746" s="26"/>
      <c r="HD746" s="26"/>
      <c r="HE746" s="26"/>
      <c r="HF746" s="26"/>
      <c r="HG746" s="26"/>
      <c r="HH746" s="26"/>
      <c r="HI746" s="26"/>
      <c r="HJ746" s="26"/>
      <c r="HK746" s="26"/>
      <c r="HL746" s="26"/>
      <c r="HM746" s="26"/>
      <c r="HN746" s="26"/>
      <c r="HO746" s="26"/>
      <c r="HP746" s="26"/>
      <c r="HQ746" s="26"/>
      <c r="HR746" s="26"/>
      <c r="HS746" s="26"/>
      <c r="HT746" s="26"/>
      <c r="HU746" s="26"/>
      <c r="HV746" s="26"/>
      <c r="HW746" s="26"/>
      <c r="HX746" s="26"/>
      <c r="HY746" s="26"/>
      <c r="HZ746" s="26"/>
      <c r="IA746" s="26"/>
      <c r="IB746" s="26"/>
      <c r="IC746" s="26"/>
      <c r="ID746" s="26"/>
      <c r="IE746" s="26"/>
      <c r="IF746" s="26"/>
      <c r="IG746" s="26"/>
      <c r="IH746" s="26"/>
      <c r="II746" s="26"/>
      <c r="IJ746" s="26"/>
      <c r="IK746" s="26"/>
      <c r="IL746" s="26"/>
      <c r="IM746" s="26"/>
      <c r="IN746" s="26"/>
      <c r="IO746" s="26"/>
      <c r="IP746" s="26"/>
      <c r="IQ746" s="26"/>
      <c r="IR746" s="26"/>
      <c r="IS746" s="26"/>
      <c r="IT746" s="26"/>
      <c r="IU746" s="26"/>
      <c r="IV746" s="26"/>
    </row>
    <row r="747" spans="1:256" ht="12.75" customHeight="1" x14ac:dyDescent="0.25">
      <c r="A747" s="26"/>
      <c r="B747" s="26"/>
      <c r="C747" s="296"/>
      <c r="D747" s="363"/>
      <c r="E747" s="364"/>
      <c r="F747" s="364"/>
      <c r="G747" s="364"/>
      <c r="H747" s="364"/>
      <c r="I747" s="364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6"/>
      <c r="AB747" s="26"/>
      <c r="AC747" s="26"/>
      <c r="AD747" s="26"/>
      <c r="AE747" s="26"/>
      <c r="AF747" s="26"/>
      <c r="AG747" s="26"/>
      <c r="AH747" s="26"/>
      <c r="AI747" s="26"/>
      <c r="AJ747" s="26"/>
      <c r="AK747" s="26"/>
      <c r="AL747" s="26"/>
      <c r="AM747" s="26"/>
      <c r="AN747" s="26"/>
      <c r="AO747" s="26"/>
      <c r="AP747" s="26"/>
      <c r="AQ747" s="26"/>
      <c r="AR747" s="26"/>
      <c r="AS747" s="26"/>
      <c r="AT747" s="26"/>
      <c r="AU747" s="26"/>
      <c r="AV747" s="26"/>
      <c r="AW747" s="26"/>
      <c r="AX747" s="26"/>
      <c r="AY747" s="26"/>
      <c r="AZ747" s="26"/>
      <c r="BA747" s="26"/>
      <c r="BB747" s="26"/>
      <c r="BC747" s="26"/>
      <c r="BD747" s="26"/>
      <c r="BE747" s="26"/>
      <c r="BF747" s="26"/>
      <c r="BG747" s="26"/>
      <c r="BH747" s="26"/>
      <c r="BI747" s="26"/>
      <c r="BJ747" s="26"/>
      <c r="BK747" s="26"/>
      <c r="BL747" s="26"/>
      <c r="BM747" s="26"/>
      <c r="BN747" s="26"/>
      <c r="BO747" s="26"/>
      <c r="BP747" s="26"/>
      <c r="BQ747" s="26"/>
      <c r="BR747" s="26"/>
      <c r="BS747" s="26"/>
      <c r="BT747" s="26"/>
      <c r="BU747" s="26"/>
      <c r="BV747" s="26"/>
      <c r="BW747" s="26"/>
      <c r="BX747" s="26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26"/>
      <c r="CP747" s="26"/>
      <c r="CQ747" s="26"/>
      <c r="CR747" s="26"/>
      <c r="CS747" s="26"/>
      <c r="CT747" s="26"/>
      <c r="CU747" s="26"/>
      <c r="CV747" s="26"/>
      <c r="CW747" s="26"/>
      <c r="CX747" s="26"/>
      <c r="CY747" s="26"/>
      <c r="CZ747" s="26"/>
      <c r="DA747" s="26"/>
      <c r="DB747" s="26"/>
      <c r="DC747" s="26"/>
      <c r="DD747" s="26"/>
      <c r="DE747" s="26"/>
      <c r="DF747" s="26"/>
      <c r="DG747" s="26"/>
      <c r="DH747" s="26"/>
      <c r="DI747" s="26"/>
      <c r="DJ747" s="26"/>
      <c r="DK747" s="26"/>
      <c r="DL747" s="26"/>
      <c r="DM747" s="26"/>
      <c r="DN747" s="26"/>
      <c r="DO747" s="26"/>
      <c r="DP747" s="26"/>
      <c r="DQ747" s="26"/>
      <c r="DR747" s="26"/>
      <c r="DS747" s="26"/>
      <c r="DT747" s="26"/>
      <c r="DU747" s="26"/>
      <c r="DV747" s="26"/>
      <c r="DW747" s="26"/>
      <c r="DX747" s="26"/>
      <c r="DY747" s="26"/>
      <c r="DZ747" s="26"/>
      <c r="EA747" s="26"/>
      <c r="EB747" s="26"/>
      <c r="EC747" s="26"/>
      <c r="ED747" s="26"/>
      <c r="EE747" s="26"/>
      <c r="EF747" s="26"/>
      <c r="EG747" s="26"/>
      <c r="EH747" s="26"/>
      <c r="EI747" s="26"/>
      <c r="EJ747" s="26"/>
      <c r="EK747" s="26"/>
      <c r="EL747" s="26"/>
      <c r="EM747" s="26"/>
      <c r="EN747" s="26"/>
      <c r="EO747" s="26"/>
      <c r="EP747" s="26"/>
      <c r="EQ747" s="26"/>
      <c r="ER747" s="26"/>
      <c r="ES747" s="26"/>
      <c r="ET747" s="26"/>
      <c r="EU747" s="26"/>
      <c r="EV747" s="26"/>
      <c r="EW747" s="26"/>
      <c r="EX747" s="26"/>
      <c r="EY747" s="26"/>
      <c r="EZ747" s="26"/>
      <c r="FA747" s="26"/>
      <c r="FB747" s="26"/>
      <c r="FC747" s="26"/>
      <c r="FD747" s="26"/>
      <c r="FE747" s="26"/>
      <c r="FF747" s="26"/>
      <c r="FG747" s="26"/>
      <c r="FH747" s="26"/>
      <c r="FI747" s="26"/>
      <c r="FJ747" s="26"/>
      <c r="FK747" s="26"/>
      <c r="FL747" s="26"/>
      <c r="FM747" s="26"/>
      <c r="FN747" s="26"/>
      <c r="FO747" s="26"/>
      <c r="FP747" s="26"/>
      <c r="FQ747" s="26"/>
      <c r="FR747" s="26"/>
      <c r="FS747" s="26"/>
      <c r="FT747" s="26"/>
      <c r="FU747" s="26"/>
      <c r="FV747" s="26"/>
      <c r="FW747" s="26"/>
      <c r="FX747" s="26"/>
      <c r="FY747" s="26"/>
      <c r="FZ747" s="26"/>
      <c r="GA747" s="26"/>
      <c r="GB747" s="26"/>
      <c r="GC747" s="26"/>
      <c r="GD747" s="26"/>
      <c r="GE747" s="26"/>
      <c r="GF747" s="26"/>
      <c r="GG747" s="26"/>
      <c r="GH747" s="26"/>
      <c r="GI747" s="26"/>
      <c r="GJ747" s="26"/>
      <c r="GK747" s="26"/>
      <c r="GL747" s="26"/>
      <c r="GM747" s="26"/>
      <c r="GN747" s="26"/>
      <c r="GO747" s="26"/>
      <c r="GP747" s="26"/>
      <c r="GQ747" s="26"/>
      <c r="GR747" s="26"/>
      <c r="GS747" s="26"/>
      <c r="GT747" s="26"/>
      <c r="GU747" s="26"/>
      <c r="GV747" s="26"/>
      <c r="GW747" s="26"/>
      <c r="GX747" s="26"/>
      <c r="GY747" s="26"/>
      <c r="GZ747" s="26"/>
      <c r="HA747" s="26"/>
      <c r="HB747" s="26"/>
      <c r="HC747" s="26"/>
      <c r="HD747" s="26"/>
      <c r="HE747" s="26"/>
      <c r="HF747" s="26"/>
      <c r="HG747" s="26"/>
      <c r="HH747" s="26"/>
      <c r="HI747" s="26"/>
      <c r="HJ747" s="26"/>
      <c r="HK747" s="26"/>
      <c r="HL747" s="26"/>
      <c r="HM747" s="26"/>
      <c r="HN747" s="26"/>
      <c r="HO747" s="26"/>
      <c r="HP747" s="26"/>
      <c r="HQ747" s="26"/>
      <c r="HR747" s="26"/>
      <c r="HS747" s="26"/>
      <c r="HT747" s="26"/>
      <c r="HU747" s="26"/>
      <c r="HV747" s="26"/>
      <c r="HW747" s="26"/>
      <c r="HX747" s="26"/>
      <c r="HY747" s="26"/>
      <c r="HZ747" s="26"/>
      <c r="IA747" s="26"/>
      <c r="IB747" s="26"/>
      <c r="IC747" s="26"/>
      <c r="ID747" s="26"/>
      <c r="IE747" s="26"/>
      <c r="IF747" s="26"/>
      <c r="IG747" s="26"/>
      <c r="IH747" s="26"/>
      <c r="II747" s="26"/>
      <c r="IJ747" s="26"/>
      <c r="IK747" s="26"/>
      <c r="IL747" s="26"/>
      <c r="IM747" s="26"/>
      <c r="IN747" s="26"/>
      <c r="IO747" s="26"/>
      <c r="IP747" s="26"/>
      <c r="IQ747" s="26"/>
      <c r="IR747" s="26"/>
      <c r="IS747" s="26"/>
      <c r="IT747" s="26"/>
      <c r="IU747" s="26"/>
      <c r="IV747" s="26"/>
    </row>
    <row r="748" spans="1:256" ht="12.75" customHeight="1" x14ac:dyDescent="0.25">
      <c r="A748" s="26"/>
      <c r="B748" s="26"/>
      <c r="C748" s="296"/>
      <c r="D748" s="363"/>
      <c r="E748" s="364"/>
      <c r="F748" s="364"/>
      <c r="G748" s="364"/>
      <c r="H748" s="364"/>
      <c r="I748" s="364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6"/>
      <c r="AB748" s="26"/>
      <c r="AC748" s="26"/>
      <c r="AD748" s="26"/>
      <c r="AE748" s="26"/>
      <c r="AF748" s="26"/>
      <c r="AG748" s="26"/>
      <c r="AH748" s="26"/>
      <c r="AI748" s="26"/>
      <c r="AJ748" s="26"/>
      <c r="AK748" s="26"/>
      <c r="AL748" s="26"/>
      <c r="AM748" s="26"/>
      <c r="AN748" s="26"/>
      <c r="AO748" s="26"/>
      <c r="AP748" s="26"/>
      <c r="AQ748" s="26"/>
      <c r="AR748" s="26"/>
      <c r="AS748" s="26"/>
      <c r="AT748" s="26"/>
      <c r="AU748" s="26"/>
      <c r="AV748" s="26"/>
      <c r="AW748" s="26"/>
      <c r="AX748" s="26"/>
      <c r="AY748" s="26"/>
      <c r="AZ748" s="26"/>
      <c r="BA748" s="26"/>
      <c r="BB748" s="26"/>
      <c r="BC748" s="26"/>
      <c r="BD748" s="26"/>
      <c r="BE748" s="26"/>
      <c r="BF748" s="26"/>
      <c r="BG748" s="26"/>
      <c r="BH748" s="26"/>
      <c r="BI748" s="26"/>
      <c r="BJ748" s="26"/>
      <c r="BK748" s="26"/>
      <c r="BL748" s="26"/>
      <c r="BM748" s="26"/>
      <c r="BN748" s="26"/>
      <c r="BO748" s="26"/>
      <c r="BP748" s="26"/>
      <c r="BQ748" s="26"/>
      <c r="BR748" s="26"/>
      <c r="BS748" s="26"/>
      <c r="BT748" s="26"/>
      <c r="BU748" s="26"/>
      <c r="BV748" s="26"/>
      <c r="BW748" s="26"/>
      <c r="BX748" s="26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26"/>
      <c r="CP748" s="26"/>
      <c r="CQ748" s="26"/>
      <c r="CR748" s="26"/>
      <c r="CS748" s="26"/>
      <c r="CT748" s="26"/>
      <c r="CU748" s="26"/>
      <c r="CV748" s="26"/>
      <c r="CW748" s="26"/>
      <c r="CX748" s="26"/>
      <c r="CY748" s="26"/>
      <c r="CZ748" s="26"/>
      <c r="DA748" s="26"/>
      <c r="DB748" s="26"/>
      <c r="DC748" s="26"/>
      <c r="DD748" s="26"/>
      <c r="DE748" s="26"/>
      <c r="DF748" s="26"/>
      <c r="DG748" s="26"/>
      <c r="DH748" s="26"/>
      <c r="DI748" s="26"/>
      <c r="DJ748" s="26"/>
      <c r="DK748" s="26"/>
      <c r="DL748" s="26"/>
      <c r="DM748" s="26"/>
      <c r="DN748" s="26"/>
      <c r="DO748" s="26"/>
      <c r="DP748" s="26"/>
      <c r="DQ748" s="26"/>
      <c r="DR748" s="26"/>
      <c r="DS748" s="26"/>
      <c r="DT748" s="26"/>
      <c r="DU748" s="26"/>
      <c r="DV748" s="26"/>
      <c r="DW748" s="26"/>
      <c r="DX748" s="26"/>
      <c r="DY748" s="26"/>
      <c r="DZ748" s="26"/>
      <c r="EA748" s="26"/>
      <c r="EB748" s="26"/>
      <c r="EC748" s="26"/>
      <c r="ED748" s="26"/>
      <c r="EE748" s="26"/>
      <c r="EF748" s="26"/>
      <c r="EG748" s="26"/>
      <c r="EH748" s="26"/>
      <c r="EI748" s="26"/>
      <c r="EJ748" s="26"/>
      <c r="EK748" s="26"/>
      <c r="EL748" s="26"/>
      <c r="EM748" s="26"/>
      <c r="EN748" s="26"/>
      <c r="EO748" s="26"/>
      <c r="EP748" s="26"/>
      <c r="EQ748" s="26"/>
      <c r="ER748" s="26"/>
      <c r="ES748" s="26"/>
      <c r="ET748" s="26"/>
      <c r="EU748" s="26"/>
      <c r="EV748" s="26"/>
      <c r="EW748" s="26"/>
      <c r="EX748" s="26"/>
      <c r="EY748" s="26"/>
      <c r="EZ748" s="26"/>
      <c r="FA748" s="26"/>
      <c r="FB748" s="26"/>
      <c r="FC748" s="26"/>
      <c r="FD748" s="26"/>
      <c r="FE748" s="26"/>
      <c r="FF748" s="26"/>
      <c r="FG748" s="26"/>
      <c r="FH748" s="26"/>
      <c r="FI748" s="26"/>
      <c r="FJ748" s="26"/>
      <c r="FK748" s="26"/>
      <c r="FL748" s="26"/>
      <c r="FM748" s="26"/>
      <c r="FN748" s="26"/>
      <c r="FO748" s="26"/>
      <c r="FP748" s="26"/>
      <c r="FQ748" s="26"/>
      <c r="FR748" s="26"/>
      <c r="FS748" s="26"/>
      <c r="FT748" s="26"/>
      <c r="FU748" s="26"/>
      <c r="FV748" s="26"/>
      <c r="FW748" s="26"/>
      <c r="FX748" s="26"/>
      <c r="FY748" s="26"/>
      <c r="FZ748" s="26"/>
      <c r="GA748" s="26"/>
      <c r="GB748" s="26"/>
      <c r="GC748" s="26"/>
      <c r="GD748" s="26"/>
      <c r="GE748" s="26"/>
      <c r="GF748" s="26"/>
      <c r="GG748" s="26"/>
      <c r="GH748" s="26"/>
      <c r="GI748" s="26"/>
      <c r="GJ748" s="26"/>
      <c r="GK748" s="26"/>
      <c r="GL748" s="26"/>
      <c r="GM748" s="26"/>
      <c r="GN748" s="26"/>
      <c r="GO748" s="26"/>
      <c r="GP748" s="26"/>
      <c r="GQ748" s="26"/>
      <c r="GR748" s="26"/>
      <c r="GS748" s="26"/>
      <c r="GT748" s="26"/>
      <c r="GU748" s="26"/>
      <c r="GV748" s="26"/>
      <c r="GW748" s="26"/>
      <c r="GX748" s="26"/>
      <c r="GY748" s="26"/>
      <c r="GZ748" s="26"/>
      <c r="HA748" s="26"/>
      <c r="HB748" s="26"/>
      <c r="HC748" s="26"/>
      <c r="HD748" s="26"/>
      <c r="HE748" s="26"/>
      <c r="HF748" s="26"/>
      <c r="HG748" s="26"/>
      <c r="HH748" s="26"/>
      <c r="HI748" s="26"/>
      <c r="HJ748" s="26"/>
      <c r="HK748" s="26"/>
      <c r="HL748" s="26"/>
      <c r="HM748" s="26"/>
      <c r="HN748" s="26"/>
      <c r="HO748" s="26"/>
      <c r="HP748" s="26"/>
      <c r="HQ748" s="26"/>
      <c r="HR748" s="26"/>
      <c r="HS748" s="26"/>
      <c r="HT748" s="26"/>
      <c r="HU748" s="26"/>
      <c r="HV748" s="26"/>
      <c r="HW748" s="26"/>
      <c r="HX748" s="26"/>
      <c r="HY748" s="26"/>
      <c r="HZ748" s="26"/>
      <c r="IA748" s="26"/>
      <c r="IB748" s="26"/>
      <c r="IC748" s="26"/>
      <c r="ID748" s="26"/>
      <c r="IE748" s="26"/>
      <c r="IF748" s="26"/>
      <c r="IG748" s="26"/>
      <c r="IH748" s="26"/>
      <c r="II748" s="26"/>
      <c r="IJ748" s="26"/>
      <c r="IK748" s="26"/>
      <c r="IL748" s="26"/>
      <c r="IM748" s="26"/>
      <c r="IN748" s="26"/>
      <c r="IO748" s="26"/>
      <c r="IP748" s="26"/>
      <c r="IQ748" s="26"/>
      <c r="IR748" s="26"/>
      <c r="IS748" s="26"/>
      <c r="IT748" s="26"/>
      <c r="IU748" s="26"/>
      <c r="IV748" s="26"/>
    </row>
    <row r="749" spans="1:256" ht="12.75" customHeight="1" x14ac:dyDescent="0.25">
      <c r="A749" s="26"/>
      <c r="B749" s="26"/>
      <c r="C749" s="296"/>
      <c r="D749" s="363"/>
      <c r="E749" s="364"/>
      <c r="F749" s="364"/>
      <c r="G749" s="364"/>
      <c r="H749" s="364"/>
      <c r="I749" s="364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6"/>
      <c r="AB749" s="26"/>
      <c r="AC749" s="26"/>
      <c r="AD749" s="26"/>
      <c r="AE749" s="26"/>
      <c r="AF749" s="26"/>
      <c r="AG749" s="26"/>
      <c r="AH749" s="26"/>
      <c r="AI749" s="26"/>
      <c r="AJ749" s="26"/>
      <c r="AK749" s="26"/>
      <c r="AL749" s="26"/>
      <c r="AM749" s="26"/>
      <c r="AN749" s="26"/>
      <c r="AO749" s="26"/>
      <c r="AP749" s="26"/>
      <c r="AQ749" s="26"/>
      <c r="AR749" s="26"/>
      <c r="AS749" s="26"/>
      <c r="AT749" s="26"/>
      <c r="AU749" s="26"/>
      <c r="AV749" s="26"/>
      <c r="AW749" s="26"/>
      <c r="AX749" s="26"/>
      <c r="AY749" s="26"/>
      <c r="AZ749" s="26"/>
      <c r="BA749" s="26"/>
      <c r="BB749" s="26"/>
      <c r="BC749" s="26"/>
      <c r="BD749" s="26"/>
      <c r="BE749" s="26"/>
      <c r="BF749" s="26"/>
      <c r="BG749" s="26"/>
      <c r="BH749" s="26"/>
      <c r="BI749" s="26"/>
      <c r="BJ749" s="26"/>
      <c r="BK749" s="26"/>
      <c r="BL749" s="26"/>
      <c r="BM749" s="26"/>
      <c r="BN749" s="26"/>
      <c r="BO749" s="26"/>
      <c r="BP749" s="26"/>
      <c r="BQ749" s="26"/>
      <c r="BR749" s="26"/>
      <c r="BS749" s="26"/>
      <c r="BT749" s="26"/>
      <c r="BU749" s="26"/>
      <c r="BV749" s="26"/>
      <c r="BW749" s="26"/>
      <c r="BX749" s="26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26"/>
      <c r="CP749" s="26"/>
      <c r="CQ749" s="26"/>
      <c r="CR749" s="26"/>
      <c r="CS749" s="26"/>
      <c r="CT749" s="26"/>
      <c r="CU749" s="26"/>
      <c r="CV749" s="26"/>
      <c r="CW749" s="26"/>
      <c r="CX749" s="26"/>
      <c r="CY749" s="26"/>
      <c r="CZ749" s="26"/>
      <c r="DA749" s="26"/>
      <c r="DB749" s="26"/>
      <c r="DC749" s="26"/>
      <c r="DD749" s="26"/>
      <c r="DE749" s="26"/>
      <c r="DF749" s="26"/>
      <c r="DG749" s="26"/>
      <c r="DH749" s="26"/>
      <c r="DI749" s="26"/>
      <c r="DJ749" s="26"/>
      <c r="DK749" s="26"/>
      <c r="DL749" s="26"/>
      <c r="DM749" s="26"/>
      <c r="DN749" s="26"/>
      <c r="DO749" s="26"/>
      <c r="DP749" s="26"/>
      <c r="DQ749" s="26"/>
      <c r="DR749" s="26"/>
      <c r="DS749" s="26"/>
      <c r="DT749" s="26"/>
      <c r="DU749" s="26"/>
      <c r="DV749" s="26"/>
      <c r="DW749" s="26"/>
      <c r="DX749" s="26"/>
      <c r="DY749" s="26"/>
      <c r="DZ749" s="26"/>
      <c r="EA749" s="26"/>
      <c r="EB749" s="26"/>
      <c r="EC749" s="26"/>
      <c r="ED749" s="26"/>
      <c r="EE749" s="26"/>
      <c r="EF749" s="26"/>
      <c r="EG749" s="26"/>
      <c r="EH749" s="26"/>
      <c r="EI749" s="26"/>
      <c r="EJ749" s="26"/>
      <c r="EK749" s="26"/>
      <c r="EL749" s="26"/>
      <c r="EM749" s="26"/>
      <c r="EN749" s="26"/>
      <c r="EO749" s="26"/>
      <c r="EP749" s="26"/>
      <c r="EQ749" s="26"/>
      <c r="ER749" s="26"/>
      <c r="ES749" s="26"/>
      <c r="ET749" s="26"/>
      <c r="EU749" s="26"/>
      <c r="EV749" s="26"/>
      <c r="EW749" s="26"/>
      <c r="EX749" s="26"/>
      <c r="EY749" s="26"/>
      <c r="EZ749" s="26"/>
      <c r="FA749" s="26"/>
      <c r="FB749" s="26"/>
      <c r="FC749" s="26"/>
      <c r="FD749" s="26"/>
      <c r="FE749" s="26"/>
      <c r="FF749" s="26"/>
      <c r="FG749" s="26"/>
      <c r="FH749" s="26"/>
      <c r="FI749" s="26"/>
      <c r="FJ749" s="26"/>
      <c r="FK749" s="26"/>
      <c r="FL749" s="26"/>
      <c r="FM749" s="26"/>
      <c r="FN749" s="26"/>
      <c r="FO749" s="26"/>
      <c r="FP749" s="26"/>
      <c r="FQ749" s="26"/>
      <c r="FR749" s="26"/>
      <c r="FS749" s="26"/>
      <c r="FT749" s="26"/>
      <c r="FU749" s="26"/>
      <c r="FV749" s="26"/>
      <c r="FW749" s="26"/>
      <c r="FX749" s="26"/>
      <c r="FY749" s="26"/>
      <c r="FZ749" s="26"/>
      <c r="GA749" s="26"/>
      <c r="GB749" s="26"/>
      <c r="GC749" s="26"/>
      <c r="GD749" s="26"/>
      <c r="GE749" s="26"/>
      <c r="GF749" s="26"/>
      <c r="GG749" s="26"/>
      <c r="GH749" s="26"/>
      <c r="GI749" s="26"/>
      <c r="GJ749" s="26"/>
      <c r="GK749" s="26"/>
      <c r="GL749" s="26"/>
      <c r="GM749" s="26"/>
      <c r="GN749" s="26"/>
      <c r="GO749" s="26"/>
      <c r="GP749" s="26"/>
      <c r="GQ749" s="26"/>
      <c r="GR749" s="26"/>
      <c r="GS749" s="26"/>
      <c r="GT749" s="26"/>
      <c r="GU749" s="26"/>
      <c r="GV749" s="26"/>
      <c r="GW749" s="26"/>
      <c r="GX749" s="26"/>
      <c r="GY749" s="26"/>
      <c r="GZ749" s="26"/>
      <c r="HA749" s="26"/>
      <c r="HB749" s="26"/>
      <c r="HC749" s="26"/>
      <c r="HD749" s="26"/>
      <c r="HE749" s="26"/>
      <c r="HF749" s="26"/>
      <c r="HG749" s="26"/>
      <c r="HH749" s="26"/>
      <c r="HI749" s="26"/>
      <c r="HJ749" s="26"/>
      <c r="HK749" s="26"/>
      <c r="HL749" s="26"/>
      <c r="HM749" s="26"/>
      <c r="HN749" s="26"/>
      <c r="HO749" s="26"/>
      <c r="HP749" s="26"/>
      <c r="HQ749" s="26"/>
      <c r="HR749" s="26"/>
      <c r="HS749" s="26"/>
      <c r="HT749" s="26"/>
      <c r="HU749" s="26"/>
      <c r="HV749" s="26"/>
      <c r="HW749" s="26"/>
      <c r="HX749" s="26"/>
      <c r="HY749" s="26"/>
      <c r="HZ749" s="26"/>
      <c r="IA749" s="26"/>
      <c r="IB749" s="26"/>
      <c r="IC749" s="26"/>
      <c r="ID749" s="26"/>
      <c r="IE749" s="26"/>
      <c r="IF749" s="26"/>
      <c r="IG749" s="26"/>
      <c r="IH749" s="26"/>
      <c r="II749" s="26"/>
      <c r="IJ749" s="26"/>
      <c r="IK749" s="26"/>
      <c r="IL749" s="26"/>
      <c r="IM749" s="26"/>
      <c r="IN749" s="26"/>
      <c r="IO749" s="26"/>
      <c r="IP749" s="26"/>
      <c r="IQ749" s="26"/>
      <c r="IR749" s="26"/>
      <c r="IS749" s="26"/>
      <c r="IT749" s="26"/>
      <c r="IU749" s="26"/>
      <c r="IV749" s="26"/>
    </row>
    <row r="750" spans="1:256" ht="12.75" customHeight="1" x14ac:dyDescent="0.25">
      <c r="A750" s="26"/>
      <c r="B750" s="26"/>
      <c r="C750" s="296"/>
      <c r="D750" s="363"/>
      <c r="E750" s="364"/>
      <c r="F750" s="364"/>
      <c r="G750" s="364"/>
      <c r="H750" s="364"/>
      <c r="I750" s="364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6"/>
      <c r="AD750" s="26"/>
      <c r="AE750" s="26"/>
      <c r="AF750" s="26"/>
      <c r="AG750" s="26"/>
      <c r="AH750" s="26"/>
      <c r="AI750" s="26"/>
      <c r="AJ750" s="26"/>
      <c r="AK750" s="26"/>
      <c r="AL750" s="26"/>
      <c r="AM750" s="26"/>
      <c r="AN750" s="26"/>
      <c r="AO750" s="26"/>
      <c r="AP750" s="26"/>
      <c r="AQ750" s="26"/>
      <c r="AR750" s="26"/>
      <c r="AS750" s="26"/>
      <c r="AT750" s="26"/>
      <c r="AU750" s="26"/>
      <c r="AV750" s="26"/>
      <c r="AW750" s="26"/>
      <c r="AX750" s="26"/>
      <c r="AY750" s="26"/>
      <c r="AZ750" s="26"/>
      <c r="BA750" s="26"/>
      <c r="BB750" s="26"/>
      <c r="BC750" s="26"/>
      <c r="BD750" s="26"/>
      <c r="BE750" s="26"/>
      <c r="BF750" s="26"/>
      <c r="BG750" s="26"/>
      <c r="BH750" s="26"/>
      <c r="BI750" s="26"/>
      <c r="BJ750" s="26"/>
      <c r="BK750" s="26"/>
      <c r="BL750" s="26"/>
      <c r="BM750" s="26"/>
      <c r="BN750" s="26"/>
      <c r="BO750" s="26"/>
      <c r="BP750" s="26"/>
      <c r="BQ750" s="26"/>
      <c r="BR750" s="26"/>
      <c r="BS750" s="26"/>
      <c r="BT750" s="26"/>
      <c r="BU750" s="26"/>
      <c r="BV750" s="26"/>
      <c r="BW750" s="26"/>
      <c r="BX750" s="26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26"/>
      <c r="CP750" s="26"/>
      <c r="CQ750" s="26"/>
      <c r="CR750" s="26"/>
      <c r="CS750" s="26"/>
      <c r="CT750" s="26"/>
      <c r="CU750" s="26"/>
      <c r="CV750" s="26"/>
      <c r="CW750" s="26"/>
      <c r="CX750" s="26"/>
      <c r="CY750" s="26"/>
      <c r="CZ750" s="26"/>
      <c r="DA750" s="26"/>
      <c r="DB750" s="26"/>
      <c r="DC750" s="26"/>
      <c r="DD750" s="26"/>
      <c r="DE750" s="26"/>
      <c r="DF750" s="26"/>
      <c r="DG750" s="26"/>
      <c r="DH750" s="26"/>
      <c r="DI750" s="26"/>
      <c r="DJ750" s="26"/>
      <c r="DK750" s="26"/>
      <c r="DL750" s="26"/>
      <c r="DM750" s="26"/>
      <c r="DN750" s="26"/>
      <c r="DO750" s="26"/>
      <c r="DP750" s="26"/>
      <c r="DQ750" s="26"/>
      <c r="DR750" s="26"/>
      <c r="DS750" s="26"/>
      <c r="DT750" s="26"/>
      <c r="DU750" s="26"/>
      <c r="DV750" s="26"/>
      <c r="DW750" s="26"/>
      <c r="DX750" s="26"/>
      <c r="DY750" s="26"/>
      <c r="DZ750" s="26"/>
      <c r="EA750" s="26"/>
      <c r="EB750" s="26"/>
      <c r="EC750" s="26"/>
      <c r="ED750" s="26"/>
      <c r="EE750" s="26"/>
      <c r="EF750" s="26"/>
      <c r="EG750" s="26"/>
      <c r="EH750" s="26"/>
      <c r="EI750" s="26"/>
      <c r="EJ750" s="26"/>
      <c r="EK750" s="26"/>
      <c r="EL750" s="26"/>
      <c r="EM750" s="26"/>
      <c r="EN750" s="26"/>
      <c r="EO750" s="26"/>
      <c r="EP750" s="26"/>
      <c r="EQ750" s="26"/>
      <c r="ER750" s="26"/>
      <c r="ES750" s="26"/>
      <c r="ET750" s="26"/>
      <c r="EU750" s="26"/>
      <c r="EV750" s="26"/>
      <c r="EW750" s="26"/>
      <c r="EX750" s="26"/>
      <c r="EY750" s="26"/>
      <c r="EZ750" s="26"/>
      <c r="FA750" s="26"/>
      <c r="FB750" s="26"/>
      <c r="FC750" s="26"/>
      <c r="FD750" s="26"/>
      <c r="FE750" s="26"/>
      <c r="FF750" s="26"/>
      <c r="FG750" s="26"/>
      <c r="FH750" s="26"/>
      <c r="FI750" s="26"/>
      <c r="FJ750" s="26"/>
      <c r="FK750" s="26"/>
      <c r="FL750" s="26"/>
      <c r="FM750" s="26"/>
      <c r="FN750" s="26"/>
      <c r="FO750" s="26"/>
      <c r="FP750" s="26"/>
      <c r="FQ750" s="26"/>
      <c r="FR750" s="26"/>
      <c r="FS750" s="26"/>
      <c r="FT750" s="26"/>
      <c r="FU750" s="26"/>
      <c r="FV750" s="26"/>
      <c r="FW750" s="26"/>
      <c r="FX750" s="26"/>
      <c r="FY750" s="26"/>
      <c r="FZ750" s="26"/>
      <c r="GA750" s="26"/>
      <c r="GB750" s="26"/>
      <c r="GC750" s="26"/>
      <c r="GD750" s="26"/>
      <c r="GE750" s="26"/>
      <c r="GF750" s="26"/>
      <c r="GG750" s="26"/>
      <c r="GH750" s="26"/>
      <c r="GI750" s="26"/>
      <c r="GJ750" s="26"/>
      <c r="GK750" s="26"/>
      <c r="GL750" s="26"/>
      <c r="GM750" s="26"/>
      <c r="GN750" s="26"/>
      <c r="GO750" s="26"/>
      <c r="GP750" s="26"/>
      <c r="GQ750" s="26"/>
      <c r="GR750" s="26"/>
      <c r="GS750" s="26"/>
      <c r="GT750" s="26"/>
      <c r="GU750" s="26"/>
      <c r="GV750" s="26"/>
      <c r="GW750" s="26"/>
      <c r="GX750" s="26"/>
      <c r="GY750" s="26"/>
      <c r="GZ750" s="26"/>
      <c r="HA750" s="26"/>
      <c r="HB750" s="26"/>
      <c r="HC750" s="26"/>
      <c r="HD750" s="26"/>
      <c r="HE750" s="26"/>
      <c r="HF750" s="26"/>
      <c r="HG750" s="26"/>
      <c r="HH750" s="26"/>
      <c r="HI750" s="26"/>
      <c r="HJ750" s="26"/>
      <c r="HK750" s="26"/>
      <c r="HL750" s="26"/>
      <c r="HM750" s="26"/>
      <c r="HN750" s="26"/>
      <c r="HO750" s="26"/>
      <c r="HP750" s="26"/>
      <c r="HQ750" s="26"/>
      <c r="HR750" s="26"/>
      <c r="HS750" s="26"/>
      <c r="HT750" s="26"/>
      <c r="HU750" s="26"/>
      <c r="HV750" s="26"/>
      <c r="HW750" s="26"/>
      <c r="HX750" s="26"/>
      <c r="HY750" s="26"/>
      <c r="HZ750" s="26"/>
      <c r="IA750" s="26"/>
      <c r="IB750" s="26"/>
      <c r="IC750" s="26"/>
      <c r="ID750" s="26"/>
      <c r="IE750" s="26"/>
      <c r="IF750" s="26"/>
      <c r="IG750" s="26"/>
      <c r="IH750" s="26"/>
      <c r="II750" s="26"/>
      <c r="IJ750" s="26"/>
      <c r="IK750" s="26"/>
      <c r="IL750" s="26"/>
      <c r="IM750" s="26"/>
      <c r="IN750" s="26"/>
      <c r="IO750" s="26"/>
      <c r="IP750" s="26"/>
      <c r="IQ750" s="26"/>
      <c r="IR750" s="26"/>
      <c r="IS750" s="26"/>
      <c r="IT750" s="26"/>
      <c r="IU750" s="26"/>
      <c r="IV750" s="26"/>
    </row>
    <row r="751" spans="1:256" ht="12.75" customHeight="1" x14ac:dyDescent="0.25">
      <c r="A751" s="26"/>
      <c r="B751" s="26"/>
      <c r="C751" s="296"/>
      <c r="D751" s="363"/>
      <c r="E751" s="364"/>
      <c r="F751" s="364"/>
      <c r="G751" s="364"/>
      <c r="H751" s="364"/>
      <c r="I751" s="364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6"/>
      <c r="AB751" s="26"/>
      <c r="AC751" s="26"/>
      <c r="AD751" s="26"/>
      <c r="AE751" s="26"/>
      <c r="AF751" s="26"/>
      <c r="AG751" s="26"/>
      <c r="AH751" s="26"/>
      <c r="AI751" s="26"/>
      <c r="AJ751" s="26"/>
      <c r="AK751" s="26"/>
      <c r="AL751" s="26"/>
      <c r="AM751" s="26"/>
      <c r="AN751" s="26"/>
      <c r="AO751" s="26"/>
      <c r="AP751" s="26"/>
      <c r="AQ751" s="26"/>
      <c r="AR751" s="26"/>
      <c r="AS751" s="26"/>
      <c r="AT751" s="26"/>
      <c r="AU751" s="26"/>
      <c r="AV751" s="26"/>
      <c r="AW751" s="26"/>
      <c r="AX751" s="26"/>
      <c r="AY751" s="26"/>
      <c r="AZ751" s="26"/>
      <c r="BA751" s="26"/>
      <c r="BB751" s="26"/>
      <c r="BC751" s="26"/>
      <c r="BD751" s="26"/>
      <c r="BE751" s="26"/>
      <c r="BF751" s="26"/>
      <c r="BG751" s="26"/>
      <c r="BH751" s="26"/>
      <c r="BI751" s="26"/>
      <c r="BJ751" s="26"/>
      <c r="BK751" s="26"/>
      <c r="BL751" s="26"/>
      <c r="BM751" s="26"/>
      <c r="BN751" s="26"/>
      <c r="BO751" s="26"/>
      <c r="BP751" s="26"/>
      <c r="BQ751" s="26"/>
      <c r="BR751" s="26"/>
      <c r="BS751" s="26"/>
      <c r="BT751" s="26"/>
      <c r="BU751" s="26"/>
      <c r="BV751" s="26"/>
      <c r="BW751" s="26"/>
      <c r="BX751" s="26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26"/>
      <c r="CP751" s="26"/>
      <c r="CQ751" s="26"/>
      <c r="CR751" s="26"/>
      <c r="CS751" s="26"/>
      <c r="CT751" s="26"/>
      <c r="CU751" s="26"/>
      <c r="CV751" s="26"/>
      <c r="CW751" s="26"/>
      <c r="CX751" s="26"/>
      <c r="CY751" s="26"/>
      <c r="CZ751" s="26"/>
      <c r="DA751" s="26"/>
      <c r="DB751" s="26"/>
      <c r="DC751" s="26"/>
      <c r="DD751" s="26"/>
      <c r="DE751" s="26"/>
      <c r="DF751" s="26"/>
      <c r="DG751" s="26"/>
      <c r="DH751" s="26"/>
      <c r="DI751" s="26"/>
      <c r="DJ751" s="26"/>
      <c r="DK751" s="26"/>
      <c r="DL751" s="26"/>
      <c r="DM751" s="26"/>
      <c r="DN751" s="26"/>
      <c r="DO751" s="26"/>
      <c r="DP751" s="26"/>
      <c r="DQ751" s="26"/>
      <c r="DR751" s="26"/>
      <c r="DS751" s="26"/>
      <c r="DT751" s="26"/>
      <c r="DU751" s="26"/>
      <c r="DV751" s="26"/>
      <c r="DW751" s="26"/>
      <c r="DX751" s="26"/>
      <c r="DY751" s="26"/>
      <c r="DZ751" s="26"/>
      <c r="EA751" s="26"/>
      <c r="EB751" s="26"/>
      <c r="EC751" s="26"/>
      <c r="ED751" s="26"/>
      <c r="EE751" s="26"/>
      <c r="EF751" s="26"/>
      <c r="EG751" s="26"/>
      <c r="EH751" s="26"/>
      <c r="EI751" s="26"/>
      <c r="EJ751" s="26"/>
      <c r="EK751" s="26"/>
      <c r="EL751" s="26"/>
      <c r="EM751" s="26"/>
      <c r="EN751" s="26"/>
      <c r="EO751" s="26"/>
      <c r="EP751" s="26"/>
      <c r="EQ751" s="26"/>
      <c r="ER751" s="26"/>
      <c r="ES751" s="26"/>
      <c r="ET751" s="26"/>
      <c r="EU751" s="26"/>
      <c r="EV751" s="26"/>
      <c r="EW751" s="26"/>
      <c r="EX751" s="26"/>
      <c r="EY751" s="26"/>
      <c r="EZ751" s="26"/>
      <c r="FA751" s="26"/>
      <c r="FB751" s="26"/>
      <c r="FC751" s="26"/>
      <c r="FD751" s="26"/>
      <c r="FE751" s="26"/>
      <c r="FF751" s="26"/>
      <c r="FG751" s="26"/>
      <c r="FH751" s="26"/>
      <c r="FI751" s="26"/>
      <c r="FJ751" s="26"/>
      <c r="FK751" s="26"/>
      <c r="FL751" s="26"/>
      <c r="FM751" s="26"/>
      <c r="FN751" s="26"/>
      <c r="FO751" s="26"/>
      <c r="FP751" s="26"/>
      <c r="FQ751" s="26"/>
      <c r="FR751" s="26"/>
      <c r="FS751" s="26"/>
      <c r="FT751" s="26"/>
      <c r="FU751" s="26"/>
      <c r="FV751" s="26"/>
      <c r="FW751" s="26"/>
      <c r="FX751" s="26"/>
      <c r="FY751" s="26"/>
      <c r="FZ751" s="26"/>
      <c r="GA751" s="26"/>
      <c r="GB751" s="26"/>
      <c r="GC751" s="26"/>
      <c r="GD751" s="26"/>
      <c r="GE751" s="26"/>
      <c r="GF751" s="26"/>
      <c r="GG751" s="26"/>
      <c r="GH751" s="26"/>
      <c r="GI751" s="26"/>
      <c r="GJ751" s="26"/>
      <c r="GK751" s="26"/>
      <c r="GL751" s="26"/>
      <c r="GM751" s="26"/>
      <c r="GN751" s="26"/>
      <c r="GO751" s="26"/>
      <c r="GP751" s="26"/>
      <c r="GQ751" s="26"/>
      <c r="GR751" s="26"/>
      <c r="GS751" s="26"/>
      <c r="GT751" s="26"/>
      <c r="GU751" s="26"/>
      <c r="GV751" s="26"/>
      <c r="GW751" s="26"/>
      <c r="GX751" s="26"/>
      <c r="GY751" s="26"/>
      <c r="GZ751" s="26"/>
      <c r="HA751" s="26"/>
      <c r="HB751" s="26"/>
      <c r="HC751" s="26"/>
      <c r="HD751" s="26"/>
      <c r="HE751" s="26"/>
      <c r="HF751" s="26"/>
      <c r="HG751" s="26"/>
      <c r="HH751" s="26"/>
      <c r="HI751" s="26"/>
      <c r="HJ751" s="26"/>
      <c r="HK751" s="26"/>
      <c r="HL751" s="26"/>
      <c r="HM751" s="26"/>
      <c r="HN751" s="26"/>
      <c r="HO751" s="26"/>
      <c r="HP751" s="26"/>
      <c r="HQ751" s="26"/>
      <c r="HR751" s="26"/>
      <c r="HS751" s="26"/>
      <c r="HT751" s="26"/>
      <c r="HU751" s="26"/>
      <c r="HV751" s="26"/>
      <c r="HW751" s="26"/>
      <c r="HX751" s="26"/>
      <c r="HY751" s="26"/>
      <c r="HZ751" s="26"/>
      <c r="IA751" s="26"/>
      <c r="IB751" s="26"/>
      <c r="IC751" s="26"/>
      <c r="ID751" s="26"/>
      <c r="IE751" s="26"/>
      <c r="IF751" s="26"/>
      <c r="IG751" s="26"/>
      <c r="IH751" s="26"/>
      <c r="II751" s="26"/>
      <c r="IJ751" s="26"/>
      <c r="IK751" s="26"/>
      <c r="IL751" s="26"/>
      <c r="IM751" s="26"/>
      <c r="IN751" s="26"/>
      <c r="IO751" s="26"/>
      <c r="IP751" s="26"/>
      <c r="IQ751" s="26"/>
      <c r="IR751" s="26"/>
      <c r="IS751" s="26"/>
      <c r="IT751" s="26"/>
      <c r="IU751" s="26"/>
      <c r="IV751" s="26"/>
    </row>
    <row r="752" spans="1:256" ht="12.75" customHeight="1" x14ac:dyDescent="0.25">
      <c r="A752" s="26"/>
      <c r="B752" s="26"/>
      <c r="C752" s="296"/>
      <c r="D752" s="363"/>
      <c r="E752" s="364"/>
      <c r="F752" s="364"/>
      <c r="G752" s="364"/>
      <c r="H752" s="364"/>
      <c r="I752" s="364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6"/>
      <c r="AH752" s="26"/>
      <c r="AI752" s="26"/>
      <c r="AJ752" s="26"/>
      <c r="AK752" s="26"/>
      <c r="AL752" s="26"/>
      <c r="AM752" s="26"/>
      <c r="AN752" s="26"/>
      <c r="AO752" s="26"/>
      <c r="AP752" s="26"/>
      <c r="AQ752" s="26"/>
      <c r="AR752" s="26"/>
      <c r="AS752" s="26"/>
      <c r="AT752" s="26"/>
      <c r="AU752" s="26"/>
      <c r="AV752" s="26"/>
      <c r="AW752" s="26"/>
      <c r="AX752" s="26"/>
      <c r="AY752" s="26"/>
      <c r="AZ752" s="26"/>
      <c r="BA752" s="26"/>
      <c r="BB752" s="26"/>
      <c r="BC752" s="26"/>
      <c r="BD752" s="26"/>
      <c r="BE752" s="26"/>
      <c r="BF752" s="26"/>
      <c r="BG752" s="26"/>
      <c r="BH752" s="26"/>
      <c r="BI752" s="26"/>
      <c r="BJ752" s="26"/>
      <c r="BK752" s="26"/>
      <c r="BL752" s="26"/>
      <c r="BM752" s="26"/>
      <c r="BN752" s="26"/>
      <c r="BO752" s="26"/>
      <c r="BP752" s="26"/>
      <c r="BQ752" s="26"/>
      <c r="BR752" s="26"/>
      <c r="BS752" s="26"/>
      <c r="BT752" s="26"/>
      <c r="BU752" s="26"/>
      <c r="BV752" s="26"/>
      <c r="BW752" s="26"/>
      <c r="BX752" s="26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26"/>
      <c r="CP752" s="26"/>
      <c r="CQ752" s="26"/>
      <c r="CR752" s="26"/>
      <c r="CS752" s="26"/>
      <c r="CT752" s="26"/>
      <c r="CU752" s="26"/>
      <c r="CV752" s="26"/>
      <c r="CW752" s="26"/>
      <c r="CX752" s="26"/>
      <c r="CY752" s="26"/>
      <c r="CZ752" s="26"/>
      <c r="DA752" s="26"/>
      <c r="DB752" s="26"/>
      <c r="DC752" s="26"/>
      <c r="DD752" s="26"/>
      <c r="DE752" s="26"/>
      <c r="DF752" s="26"/>
      <c r="DG752" s="26"/>
      <c r="DH752" s="26"/>
      <c r="DI752" s="26"/>
      <c r="DJ752" s="26"/>
      <c r="DK752" s="26"/>
      <c r="DL752" s="26"/>
      <c r="DM752" s="26"/>
      <c r="DN752" s="26"/>
      <c r="DO752" s="26"/>
      <c r="DP752" s="26"/>
      <c r="DQ752" s="26"/>
      <c r="DR752" s="26"/>
      <c r="DS752" s="26"/>
      <c r="DT752" s="26"/>
      <c r="DU752" s="26"/>
      <c r="DV752" s="26"/>
      <c r="DW752" s="26"/>
      <c r="DX752" s="26"/>
      <c r="DY752" s="26"/>
      <c r="DZ752" s="26"/>
      <c r="EA752" s="26"/>
      <c r="EB752" s="26"/>
      <c r="EC752" s="26"/>
      <c r="ED752" s="26"/>
      <c r="EE752" s="26"/>
      <c r="EF752" s="26"/>
      <c r="EG752" s="26"/>
      <c r="EH752" s="26"/>
      <c r="EI752" s="26"/>
      <c r="EJ752" s="26"/>
      <c r="EK752" s="26"/>
      <c r="EL752" s="26"/>
      <c r="EM752" s="26"/>
      <c r="EN752" s="26"/>
      <c r="EO752" s="26"/>
      <c r="EP752" s="26"/>
      <c r="EQ752" s="26"/>
      <c r="ER752" s="26"/>
      <c r="ES752" s="26"/>
      <c r="ET752" s="26"/>
      <c r="EU752" s="26"/>
      <c r="EV752" s="26"/>
      <c r="EW752" s="26"/>
      <c r="EX752" s="26"/>
      <c r="EY752" s="26"/>
      <c r="EZ752" s="26"/>
      <c r="FA752" s="26"/>
      <c r="FB752" s="26"/>
      <c r="FC752" s="26"/>
      <c r="FD752" s="26"/>
      <c r="FE752" s="26"/>
      <c r="FF752" s="26"/>
      <c r="FG752" s="26"/>
      <c r="FH752" s="26"/>
      <c r="FI752" s="26"/>
      <c r="FJ752" s="26"/>
      <c r="FK752" s="26"/>
      <c r="FL752" s="26"/>
      <c r="FM752" s="26"/>
      <c r="FN752" s="26"/>
      <c r="FO752" s="26"/>
      <c r="FP752" s="26"/>
      <c r="FQ752" s="26"/>
      <c r="FR752" s="26"/>
      <c r="FS752" s="26"/>
      <c r="FT752" s="26"/>
      <c r="FU752" s="26"/>
      <c r="FV752" s="26"/>
      <c r="FW752" s="26"/>
      <c r="FX752" s="26"/>
      <c r="FY752" s="26"/>
      <c r="FZ752" s="26"/>
      <c r="GA752" s="26"/>
      <c r="GB752" s="26"/>
      <c r="GC752" s="26"/>
      <c r="GD752" s="26"/>
      <c r="GE752" s="26"/>
      <c r="GF752" s="26"/>
      <c r="GG752" s="26"/>
      <c r="GH752" s="26"/>
      <c r="GI752" s="26"/>
      <c r="GJ752" s="26"/>
      <c r="GK752" s="26"/>
      <c r="GL752" s="26"/>
      <c r="GM752" s="26"/>
      <c r="GN752" s="26"/>
      <c r="GO752" s="26"/>
      <c r="GP752" s="26"/>
      <c r="GQ752" s="26"/>
      <c r="GR752" s="26"/>
      <c r="GS752" s="26"/>
      <c r="GT752" s="26"/>
      <c r="GU752" s="26"/>
      <c r="GV752" s="26"/>
      <c r="GW752" s="26"/>
      <c r="GX752" s="26"/>
      <c r="GY752" s="26"/>
      <c r="GZ752" s="26"/>
      <c r="HA752" s="26"/>
      <c r="HB752" s="26"/>
      <c r="HC752" s="26"/>
      <c r="HD752" s="26"/>
      <c r="HE752" s="26"/>
      <c r="HF752" s="26"/>
      <c r="HG752" s="26"/>
      <c r="HH752" s="26"/>
      <c r="HI752" s="26"/>
      <c r="HJ752" s="26"/>
      <c r="HK752" s="26"/>
      <c r="HL752" s="26"/>
      <c r="HM752" s="26"/>
      <c r="HN752" s="26"/>
      <c r="HO752" s="26"/>
      <c r="HP752" s="26"/>
      <c r="HQ752" s="26"/>
      <c r="HR752" s="26"/>
      <c r="HS752" s="26"/>
      <c r="HT752" s="26"/>
      <c r="HU752" s="26"/>
      <c r="HV752" s="26"/>
      <c r="HW752" s="26"/>
      <c r="HX752" s="26"/>
      <c r="HY752" s="26"/>
      <c r="HZ752" s="26"/>
      <c r="IA752" s="26"/>
      <c r="IB752" s="26"/>
      <c r="IC752" s="26"/>
      <c r="ID752" s="26"/>
      <c r="IE752" s="26"/>
      <c r="IF752" s="26"/>
      <c r="IG752" s="26"/>
      <c r="IH752" s="26"/>
      <c r="II752" s="26"/>
      <c r="IJ752" s="26"/>
      <c r="IK752" s="26"/>
      <c r="IL752" s="26"/>
      <c r="IM752" s="26"/>
      <c r="IN752" s="26"/>
      <c r="IO752" s="26"/>
      <c r="IP752" s="26"/>
      <c r="IQ752" s="26"/>
      <c r="IR752" s="26"/>
      <c r="IS752" s="26"/>
      <c r="IT752" s="26"/>
      <c r="IU752" s="26"/>
      <c r="IV752" s="26"/>
    </row>
    <row r="753" spans="1:256" ht="12.75" customHeight="1" x14ac:dyDescent="0.25">
      <c r="A753" s="26"/>
      <c r="B753" s="26"/>
      <c r="C753" s="296"/>
      <c r="D753" s="363"/>
      <c r="E753" s="364"/>
      <c r="F753" s="364"/>
      <c r="G753" s="364"/>
      <c r="H753" s="364"/>
      <c r="I753" s="364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6"/>
      <c r="AB753" s="26"/>
      <c r="AC753" s="26"/>
      <c r="AD753" s="26"/>
      <c r="AE753" s="26"/>
      <c r="AF753" s="26"/>
      <c r="AG753" s="26"/>
      <c r="AH753" s="26"/>
      <c r="AI753" s="26"/>
      <c r="AJ753" s="26"/>
      <c r="AK753" s="26"/>
      <c r="AL753" s="26"/>
      <c r="AM753" s="26"/>
      <c r="AN753" s="26"/>
      <c r="AO753" s="26"/>
      <c r="AP753" s="26"/>
      <c r="AQ753" s="26"/>
      <c r="AR753" s="26"/>
      <c r="AS753" s="26"/>
      <c r="AT753" s="26"/>
      <c r="AU753" s="26"/>
      <c r="AV753" s="26"/>
      <c r="AW753" s="26"/>
      <c r="AX753" s="26"/>
      <c r="AY753" s="26"/>
      <c r="AZ753" s="26"/>
      <c r="BA753" s="26"/>
      <c r="BB753" s="26"/>
      <c r="BC753" s="26"/>
      <c r="BD753" s="26"/>
      <c r="BE753" s="26"/>
      <c r="BF753" s="26"/>
      <c r="BG753" s="26"/>
      <c r="BH753" s="26"/>
      <c r="BI753" s="26"/>
      <c r="BJ753" s="26"/>
      <c r="BK753" s="26"/>
      <c r="BL753" s="26"/>
      <c r="BM753" s="26"/>
      <c r="BN753" s="26"/>
      <c r="BO753" s="26"/>
      <c r="BP753" s="26"/>
      <c r="BQ753" s="26"/>
      <c r="BR753" s="26"/>
      <c r="BS753" s="26"/>
      <c r="BT753" s="26"/>
      <c r="BU753" s="26"/>
      <c r="BV753" s="26"/>
      <c r="BW753" s="26"/>
      <c r="BX753" s="26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26"/>
      <c r="CP753" s="26"/>
      <c r="CQ753" s="26"/>
      <c r="CR753" s="26"/>
      <c r="CS753" s="26"/>
      <c r="CT753" s="26"/>
      <c r="CU753" s="26"/>
      <c r="CV753" s="26"/>
      <c r="CW753" s="26"/>
      <c r="CX753" s="26"/>
      <c r="CY753" s="26"/>
      <c r="CZ753" s="26"/>
      <c r="DA753" s="26"/>
      <c r="DB753" s="26"/>
      <c r="DC753" s="26"/>
      <c r="DD753" s="26"/>
      <c r="DE753" s="26"/>
      <c r="DF753" s="26"/>
      <c r="DG753" s="26"/>
      <c r="DH753" s="26"/>
      <c r="DI753" s="26"/>
      <c r="DJ753" s="26"/>
      <c r="DK753" s="26"/>
      <c r="DL753" s="26"/>
      <c r="DM753" s="26"/>
      <c r="DN753" s="26"/>
      <c r="DO753" s="26"/>
      <c r="DP753" s="26"/>
      <c r="DQ753" s="26"/>
      <c r="DR753" s="26"/>
      <c r="DS753" s="26"/>
      <c r="DT753" s="26"/>
      <c r="DU753" s="26"/>
      <c r="DV753" s="26"/>
      <c r="DW753" s="26"/>
      <c r="DX753" s="26"/>
      <c r="DY753" s="26"/>
      <c r="DZ753" s="26"/>
      <c r="EA753" s="26"/>
      <c r="EB753" s="26"/>
      <c r="EC753" s="26"/>
      <c r="ED753" s="26"/>
      <c r="EE753" s="26"/>
      <c r="EF753" s="26"/>
      <c r="EG753" s="26"/>
      <c r="EH753" s="26"/>
      <c r="EI753" s="26"/>
      <c r="EJ753" s="26"/>
      <c r="EK753" s="26"/>
      <c r="EL753" s="26"/>
      <c r="EM753" s="26"/>
      <c r="EN753" s="26"/>
      <c r="EO753" s="26"/>
      <c r="EP753" s="26"/>
      <c r="EQ753" s="26"/>
      <c r="ER753" s="26"/>
      <c r="ES753" s="26"/>
      <c r="ET753" s="26"/>
      <c r="EU753" s="26"/>
      <c r="EV753" s="26"/>
      <c r="EW753" s="26"/>
      <c r="EX753" s="26"/>
      <c r="EY753" s="26"/>
      <c r="EZ753" s="26"/>
      <c r="FA753" s="26"/>
      <c r="FB753" s="26"/>
      <c r="FC753" s="26"/>
      <c r="FD753" s="26"/>
      <c r="FE753" s="26"/>
      <c r="FF753" s="26"/>
      <c r="FG753" s="26"/>
      <c r="FH753" s="26"/>
      <c r="FI753" s="26"/>
      <c r="FJ753" s="26"/>
      <c r="FK753" s="26"/>
      <c r="FL753" s="26"/>
      <c r="FM753" s="26"/>
      <c r="FN753" s="26"/>
      <c r="FO753" s="26"/>
      <c r="FP753" s="26"/>
      <c r="FQ753" s="26"/>
      <c r="FR753" s="26"/>
      <c r="FS753" s="26"/>
      <c r="FT753" s="26"/>
      <c r="FU753" s="26"/>
      <c r="FV753" s="26"/>
      <c r="FW753" s="26"/>
      <c r="FX753" s="26"/>
      <c r="FY753" s="26"/>
      <c r="FZ753" s="26"/>
      <c r="GA753" s="26"/>
      <c r="GB753" s="26"/>
      <c r="GC753" s="26"/>
      <c r="GD753" s="26"/>
      <c r="GE753" s="26"/>
      <c r="GF753" s="26"/>
      <c r="GG753" s="26"/>
      <c r="GH753" s="26"/>
      <c r="GI753" s="26"/>
      <c r="GJ753" s="26"/>
      <c r="GK753" s="26"/>
      <c r="GL753" s="26"/>
      <c r="GM753" s="26"/>
      <c r="GN753" s="26"/>
      <c r="GO753" s="26"/>
      <c r="GP753" s="26"/>
      <c r="GQ753" s="26"/>
      <c r="GR753" s="26"/>
      <c r="GS753" s="26"/>
      <c r="GT753" s="26"/>
      <c r="GU753" s="26"/>
      <c r="GV753" s="26"/>
      <c r="GW753" s="26"/>
      <c r="GX753" s="26"/>
      <c r="GY753" s="26"/>
      <c r="GZ753" s="26"/>
      <c r="HA753" s="26"/>
      <c r="HB753" s="26"/>
      <c r="HC753" s="26"/>
      <c r="HD753" s="26"/>
      <c r="HE753" s="26"/>
      <c r="HF753" s="26"/>
      <c r="HG753" s="26"/>
      <c r="HH753" s="26"/>
      <c r="HI753" s="26"/>
      <c r="HJ753" s="26"/>
      <c r="HK753" s="26"/>
      <c r="HL753" s="26"/>
      <c r="HM753" s="26"/>
      <c r="HN753" s="26"/>
      <c r="HO753" s="26"/>
      <c r="HP753" s="26"/>
      <c r="HQ753" s="26"/>
      <c r="HR753" s="26"/>
      <c r="HS753" s="26"/>
      <c r="HT753" s="26"/>
      <c r="HU753" s="26"/>
      <c r="HV753" s="26"/>
      <c r="HW753" s="26"/>
      <c r="HX753" s="26"/>
      <c r="HY753" s="26"/>
      <c r="HZ753" s="26"/>
      <c r="IA753" s="26"/>
      <c r="IB753" s="26"/>
      <c r="IC753" s="26"/>
      <c r="ID753" s="26"/>
      <c r="IE753" s="26"/>
      <c r="IF753" s="26"/>
      <c r="IG753" s="26"/>
      <c r="IH753" s="26"/>
      <c r="II753" s="26"/>
      <c r="IJ753" s="26"/>
      <c r="IK753" s="26"/>
      <c r="IL753" s="26"/>
      <c r="IM753" s="26"/>
      <c r="IN753" s="26"/>
      <c r="IO753" s="26"/>
      <c r="IP753" s="26"/>
      <c r="IQ753" s="26"/>
      <c r="IR753" s="26"/>
      <c r="IS753" s="26"/>
      <c r="IT753" s="26"/>
      <c r="IU753" s="26"/>
      <c r="IV753" s="26"/>
    </row>
    <row r="754" spans="1:256" ht="12.75" customHeight="1" x14ac:dyDescent="0.25">
      <c r="A754" s="26"/>
      <c r="B754" s="26"/>
      <c r="C754" s="296"/>
      <c r="D754" s="363"/>
      <c r="E754" s="364"/>
      <c r="F754" s="364"/>
      <c r="G754" s="364"/>
      <c r="H754" s="364"/>
      <c r="I754" s="364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6"/>
      <c r="AB754" s="26"/>
      <c r="AC754" s="26"/>
      <c r="AD754" s="26"/>
      <c r="AE754" s="26"/>
      <c r="AF754" s="26"/>
      <c r="AG754" s="26"/>
      <c r="AH754" s="26"/>
      <c r="AI754" s="26"/>
      <c r="AJ754" s="26"/>
      <c r="AK754" s="26"/>
      <c r="AL754" s="26"/>
      <c r="AM754" s="26"/>
      <c r="AN754" s="26"/>
      <c r="AO754" s="26"/>
      <c r="AP754" s="26"/>
      <c r="AQ754" s="26"/>
      <c r="AR754" s="26"/>
      <c r="AS754" s="26"/>
      <c r="AT754" s="26"/>
      <c r="AU754" s="26"/>
      <c r="AV754" s="26"/>
      <c r="AW754" s="26"/>
      <c r="AX754" s="26"/>
      <c r="AY754" s="26"/>
      <c r="AZ754" s="26"/>
      <c r="BA754" s="26"/>
      <c r="BB754" s="26"/>
      <c r="BC754" s="26"/>
      <c r="BD754" s="26"/>
      <c r="BE754" s="26"/>
      <c r="BF754" s="26"/>
      <c r="BG754" s="26"/>
      <c r="BH754" s="26"/>
      <c r="BI754" s="26"/>
      <c r="BJ754" s="26"/>
      <c r="BK754" s="26"/>
      <c r="BL754" s="26"/>
      <c r="BM754" s="26"/>
      <c r="BN754" s="26"/>
      <c r="BO754" s="26"/>
      <c r="BP754" s="26"/>
      <c r="BQ754" s="26"/>
      <c r="BR754" s="26"/>
      <c r="BS754" s="26"/>
      <c r="BT754" s="26"/>
      <c r="BU754" s="26"/>
      <c r="BV754" s="26"/>
      <c r="BW754" s="26"/>
      <c r="BX754" s="26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26"/>
      <c r="CP754" s="26"/>
      <c r="CQ754" s="26"/>
      <c r="CR754" s="26"/>
      <c r="CS754" s="26"/>
      <c r="CT754" s="26"/>
      <c r="CU754" s="26"/>
      <c r="CV754" s="26"/>
      <c r="CW754" s="26"/>
      <c r="CX754" s="26"/>
      <c r="CY754" s="26"/>
      <c r="CZ754" s="26"/>
      <c r="DA754" s="26"/>
      <c r="DB754" s="26"/>
      <c r="DC754" s="26"/>
      <c r="DD754" s="26"/>
      <c r="DE754" s="26"/>
      <c r="DF754" s="26"/>
      <c r="DG754" s="26"/>
      <c r="DH754" s="26"/>
      <c r="DI754" s="26"/>
      <c r="DJ754" s="26"/>
      <c r="DK754" s="26"/>
      <c r="DL754" s="26"/>
      <c r="DM754" s="26"/>
      <c r="DN754" s="26"/>
      <c r="DO754" s="26"/>
      <c r="DP754" s="26"/>
      <c r="DQ754" s="26"/>
      <c r="DR754" s="26"/>
      <c r="DS754" s="26"/>
      <c r="DT754" s="26"/>
      <c r="DU754" s="26"/>
      <c r="DV754" s="26"/>
      <c r="DW754" s="26"/>
      <c r="DX754" s="26"/>
      <c r="DY754" s="26"/>
      <c r="DZ754" s="26"/>
      <c r="EA754" s="26"/>
      <c r="EB754" s="26"/>
      <c r="EC754" s="26"/>
      <c r="ED754" s="26"/>
      <c r="EE754" s="26"/>
      <c r="EF754" s="26"/>
      <c r="EG754" s="26"/>
      <c r="EH754" s="26"/>
      <c r="EI754" s="26"/>
      <c r="EJ754" s="26"/>
      <c r="EK754" s="26"/>
      <c r="EL754" s="26"/>
      <c r="EM754" s="26"/>
      <c r="EN754" s="26"/>
      <c r="EO754" s="26"/>
      <c r="EP754" s="26"/>
      <c r="EQ754" s="26"/>
      <c r="ER754" s="26"/>
      <c r="ES754" s="26"/>
      <c r="ET754" s="26"/>
      <c r="EU754" s="26"/>
      <c r="EV754" s="26"/>
      <c r="EW754" s="26"/>
      <c r="EX754" s="26"/>
      <c r="EY754" s="26"/>
      <c r="EZ754" s="26"/>
      <c r="FA754" s="26"/>
      <c r="FB754" s="26"/>
      <c r="FC754" s="26"/>
      <c r="FD754" s="26"/>
      <c r="FE754" s="26"/>
      <c r="FF754" s="26"/>
      <c r="FG754" s="26"/>
      <c r="FH754" s="26"/>
      <c r="FI754" s="26"/>
      <c r="FJ754" s="26"/>
      <c r="FK754" s="26"/>
      <c r="FL754" s="26"/>
      <c r="FM754" s="26"/>
      <c r="FN754" s="26"/>
      <c r="FO754" s="26"/>
      <c r="FP754" s="26"/>
      <c r="FQ754" s="26"/>
      <c r="FR754" s="26"/>
      <c r="FS754" s="26"/>
      <c r="FT754" s="26"/>
      <c r="FU754" s="26"/>
      <c r="FV754" s="26"/>
      <c r="FW754" s="26"/>
      <c r="FX754" s="26"/>
      <c r="FY754" s="26"/>
      <c r="FZ754" s="26"/>
      <c r="GA754" s="26"/>
      <c r="GB754" s="26"/>
      <c r="GC754" s="26"/>
      <c r="GD754" s="26"/>
      <c r="GE754" s="26"/>
      <c r="GF754" s="26"/>
      <c r="GG754" s="26"/>
      <c r="GH754" s="26"/>
      <c r="GI754" s="26"/>
      <c r="GJ754" s="26"/>
      <c r="GK754" s="26"/>
      <c r="GL754" s="26"/>
      <c r="GM754" s="26"/>
      <c r="GN754" s="26"/>
      <c r="GO754" s="26"/>
      <c r="GP754" s="26"/>
      <c r="GQ754" s="26"/>
      <c r="GR754" s="26"/>
      <c r="GS754" s="26"/>
      <c r="GT754" s="26"/>
      <c r="GU754" s="26"/>
      <c r="GV754" s="26"/>
      <c r="GW754" s="26"/>
      <c r="GX754" s="26"/>
      <c r="GY754" s="26"/>
      <c r="GZ754" s="26"/>
      <c r="HA754" s="26"/>
      <c r="HB754" s="26"/>
      <c r="HC754" s="26"/>
      <c r="HD754" s="26"/>
      <c r="HE754" s="26"/>
      <c r="HF754" s="26"/>
      <c r="HG754" s="26"/>
      <c r="HH754" s="26"/>
      <c r="HI754" s="26"/>
      <c r="HJ754" s="26"/>
      <c r="HK754" s="26"/>
      <c r="HL754" s="26"/>
      <c r="HM754" s="26"/>
      <c r="HN754" s="26"/>
      <c r="HO754" s="26"/>
      <c r="HP754" s="26"/>
      <c r="HQ754" s="26"/>
      <c r="HR754" s="26"/>
      <c r="HS754" s="26"/>
      <c r="HT754" s="26"/>
      <c r="HU754" s="26"/>
      <c r="HV754" s="26"/>
      <c r="HW754" s="26"/>
      <c r="HX754" s="26"/>
      <c r="HY754" s="26"/>
      <c r="HZ754" s="26"/>
      <c r="IA754" s="26"/>
      <c r="IB754" s="26"/>
      <c r="IC754" s="26"/>
      <c r="ID754" s="26"/>
      <c r="IE754" s="26"/>
      <c r="IF754" s="26"/>
      <c r="IG754" s="26"/>
      <c r="IH754" s="26"/>
      <c r="II754" s="26"/>
      <c r="IJ754" s="26"/>
      <c r="IK754" s="26"/>
      <c r="IL754" s="26"/>
      <c r="IM754" s="26"/>
      <c r="IN754" s="26"/>
      <c r="IO754" s="26"/>
      <c r="IP754" s="26"/>
      <c r="IQ754" s="26"/>
      <c r="IR754" s="26"/>
      <c r="IS754" s="26"/>
      <c r="IT754" s="26"/>
      <c r="IU754" s="26"/>
      <c r="IV754" s="26"/>
    </row>
    <row r="755" spans="1:256" ht="12.75" customHeight="1" x14ac:dyDescent="0.25">
      <c r="A755" s="26"/>
      <c r="B755" s="26"/>
      <c r="C755" s="296"/>
      <c r="D755" s="363"/>
      <c r="E755" s="364"/>
      <c r="F755" s="364"/>
      <c r="G755" s="364"/>
      <c r="H755" s="364"/>
      <c r="I755" s="364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6"/>
      <c r="AB755" s="26"/>
      <c r="AC755" s="26"/>
      <c r="AD755" s="26"/>
      <c r="AE755" s="26"/>
      <c r="AF755" s="26"/>
      <c r="AG755" s="26"/>
      <c r="AH755" s="26"/>
      <c r="AI755" s="26"/>
      <c r="AJ755" s="26"/>
      <c r="AK755" s="26"/>
      <c r="AL755" s="26"/>
      <c r="AM755" s="26"/>
      <c r="AN755" s="26"/>
      <c r="AO755" s="26"/>
      <c r="AP755" s="26"/>
      <c r="AQ755" s="26"/>
      <c r="AR755" s="26"/>
      <c r="AS755" s="26"/>
      <c r="AT755" s="26"/>
      <c r="AU755" s="26"/>
      <c r="AV755" s="26"/>
      <c r="AW755" s="26"/>
      <c r="AX755" s="26"/>
      <c r="AY755" s="26"/>
      <c r="AZ755" s="26"/>
      <c r="BA755" s="26"/>
      <c r="BB755" s="26"/>
      <c r="BC755" s="26"/>
      <c r="BD755" s="26"/>
      <c r="BE755" s="26"/>
      <c r="BF755" s="26"/>
      <c r="BG755" s="26"/>
      <c r="BH755" s="26"/>
      <c r="BI755" s="26"/>
      <c r="BJ755" s="26"/>
      <c r="BK755" s="26"/>
      <c r="BL755" s="26"/>
      <c r="BM755" s="26"/>
      <c r="BN755" s="26"/>
      <c r="BO755" s="26"/>
      <c r="BP755" s="26"/>
      <c r="BQ755" s="26"/>
      <c r="BR755" s="26"/>
      <c r="BS755" s="26"/>
      <c r="BT755" s="26"/>
      <c r="BU755" s="26"/>
      <c r="BV755" s="26"/>
      <c r="BW755" s="26"/>
      <c r="BX755" s="26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26"/>
      <c r="CP755" s="26"/>
      <c r="CQ755" s="26"/>
      <c r="CR755" s="26"/>
      <c r="CS755" s="26"/>
      <c r="CT755" s="26"/>
      <c r="CU755" s="26"/>
      <c r="CV755" s="26"/>
      <c r="CW755" s="26"/>
      <c r="CX755" s="26"/>
      <c r="CY755" s="26"/>
      <c r="CZ755" s="26"/>
      <c r="DA755" s="26"/>
      <c r="DB755" s="26"/>
      <c r="DC755" s="26"/>
      <c r="DD755" s="26"/>
      <c r="DE755" s="26"/>
      <c r="DF755" s="26"/>
      <c r="DG755" s="26"/>
      <c r="DH755" s="26"/>
      <c r="DI755" s="26"/>
      <c r="DJ755" s="26"/>
      <c r="DK755" s="26"/>
      <c r="DL755" s="26"/>
      <c r="DM755" s="26"/>
      <c r="DN755" s="26"/>
      <c r="DO755" s="26"/>
      <c r="DP755" s="26"/>
      <c r="DQ755" s="26"/>
      <c r="DR755" s="26"/>
      <c r="DS755" s="26"/>
      <c r="DT755" s="26"/>
      <c r="DU755" s="26"/>
      <c r="DV755" s="26"/>
      <c r="DW755" s="26"/>
      <c r="DX755" s="26"/>
      <c r="DY755" s="26"/>
      <c r="DZ755" s="26"/>
      <c r="EA755" s="26"/>
      <c r="EB755" s="26"/>
      <c r="EC755" s="26"/>
      <c r="ED755" s="26"/>
      <c r="EE755" s="26"/>
      <c r="EF755" s="26"/>
      <c r="EG755" s="26"/>
      <c r="EH755" s="26"/>
      <c r="EI755" s="26"/>
      <c r="EJ755" s="26"/>
      <c r="EK755" s="26"/>
      <c r="EL755" s="26"/>
      <c r="EM755" s="26"/>
      <c r="EN755" s="26"/>
      <c r="EO755" s="26"/>
      <c r="EP755" s="26"/>
      <c r="EQ755" s="26"/>
      <c r="ER755" s="26"/>
      <c r="ES755" s="26"/>
      <c r="ET755" s="26"/>
      <c r="EU755" s="26"/>
      <c r="EV755" s="26"/>
      <c r="EW755" s="26"/>
      <c r="EX755" s="26"/>
      <c r="EY755" s="26"/>
      <c r="EZ755" s="26"/>
      <c r="FA755" s="26"/>
      <c r="FB755" s="26"/>
      <c r="FC755" s="26"/>
      <c r="FD755" s="26"/>
      <c r="FE755" s="26"/>
      <c r="FF755" s="26"/>
      <c r="FG755" s="26"/>
      <c r="FH755" s="26"/>
      <c r="FI755" s="26"/>
      <c r="FJ755" s="26"/>
      <c r="FK755" s="26"/>
      <c r="FL755" s="26"/>
      <c r="FM755" s="26"/>
      <c r="FN755" s="26"/>
      <c r="FO755" s="26"/>
      <c r="FP755" s="26"/>
      <c r="FQ755" s="26"/>
      <c r="FR755" s="26"/>
      <c r="FS755" s="26"/>
      <c r="FT755" s="26"/>
      <c r="FU755" s="26"/>
      <c r="FV755" s="26"/>
      <c r="FW755" s="26"/>
      <c r="FX755" s="26"/>
      <c r="FY755" s="26"/>
      <c r="FZ755" s="26"/>
      <c r="GA755" s="26"/>
      <c r="GB755" s="26"/>
      <c r="GC755" s="26"/>
      <c r="GD755" s="26"/>
      <c r="GE755" s="26"/>
      <c r="GF755" s="26"/>
      <c r="GG755" s="26"/>
      <c r="GH755" s="26"/>
      <c r="GI755" s="26"/>
      <c r="GJ755" s="26"/>
      <c r="GK755" s="26"/>
      <c r="GL755" s="26"/>
      <c r="GM755" s="26"/>
      <c r="GN755" s="26"/>
      <c r="GO755" s="26"/>
      <c r="GP755" s="26"/>
      <c r="GQ755" s="26"/>
      <c r="GR755" s="26"/>
      <c r="GS755" s="26"/>
      <c r="GT755" s="26"/>
      <c r="GU755" s="26"/>
      <c r="GV755" s="26"/>
      <c r="GW755" s="26"/>
      <c r="GX755" s="26"/>
      <c r="GY755" s="26"/>
      <c r="GZ755" s="26"/>
      <c r="HA755" s="26"/>
      <c r="HB755" s="26"/>
      <c r="HC755" s="26"/>
      <c r="HD755" s="26"/>
      <c r="HE755" s="26"/>
      <c r="HF755" s="26"/>
      <c r="HG755" s="26"/>
      <c r="HH755" s="26"/>
      <c r="HI755" s="26"/>
      <c r="HJ755" s="26"/>
      <c r="HK755" s="26"/>
      <c r="HL755" s="26"/>
      <c r="HM755" s="26"/>
      <c r="HN755" s="26"/>
      <c r="HO755" s="26"/>
      <c r="HP755" s="26"/>
      <c r="HQ755" s="26"/>
      <c r="HR755" s="26"/>
      <c r="HS755" s="26"/>
      <c r="HT755" s="26"/>
      <c r="HU755" s="26"/>
      <c r="HV755" s="26"/>
      <c r="HW755" s="26"/>
      <c r="HX755" s="26"/>
      <c r="HY755" s="26"/>
      <c r="HZ755" s="26"/>
      <c r="IA755" s="26"/>
      <c r="IB755" s="26"/>
      <c r="IC755" s="26"/>
      <c r="ID755" s="26"/>
      <c r="IE755" s="26"/>
      <c r="IF755" s="26"/>
      <c r="IG755" s="26"/>
      <c r="IH755" s="26"/>
      <c r="II755" s="26"/>
      <c r="IJ755" s="26"/>
      <c r="IK755" s="26"/>
      <c r="IL755" s="26"/>
      <c r="IM755" s="26"/>
      <c r="IN755" s="26"/>
      <c r="IO755" s="26"/>
      <c r="IP755" s="26"/>
      <c r="IQ755" s="26"/>
      <c r="IR755" s="26"/>
      <c r="IS755" s="26"/>
      <c r="IT755" s="26"/>
      <c r="IU755" s="26"/>
      <c r="IV755" s="26"/>
    </row>
    <row r="756" spans="1:256" ht="12.75" customHeight="1" x14ac:dyDescent="0.25">
      <c r="A756" s="26"/>
      <c r="B756" s="26"/>
      <c r="C756" s="296"/>
      <c r="D756" s="363"/>
      <c r="E756" s="364"/>
      <c r="F756" s="364"/>
      <c r="G756" s="364"/>
      <c r="H756" s="364"/>
      <c r="I756" s="364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6"/>
      <c r="AB756" s="26"/>
      <c r="AC756" s="26"/>
      <c r="AD756" s="26"/>
      <c r="AE756" s="26"/>
      <c r="AF756" s="26"/>
      <c r="AG756" s="26"/>
      <c r="AH756" s="26"/>
      <c r="AI756" s="26"/>
      <c r="AJ756" s="26"/>
      <c r="AK756" s="26"/>
      <c r="AL756" s="26"/>
      <c r="AM756" s="26"/>
      <c r="AN756" s="26"/>
      <c r="AO756" s="26"/>
      <c r="AP756" s="26"/>
      <c r="AQ756" s="26"/>
      <c r="AR756" s="26"/>
      <c r="AS756" s="26"/>
      <c r="AT756" s="26"/>
      <c r="AU756" s="26"/>
      <c r="AV756" s="26"/>
      <c r="AW756" s="26"/>
      <c r="AX756" s="26"/>
      <c r="AY756" s="26"/>
      <c r="AZ756" s="26"/>
      <c r="BA756" s="26"/>
      <c r="BB756" s="26"/>
      <c r="BC756" s="26"/>
      <c r="BD756" s="26"/>
      <c r="BE756" s="26"/>
      <c r="BF756" s="26"/>
      <c r="BG756" s="26"/>
      <c r="BH756" s="26"/>
      <c r="BI756" s="26"/>
      <c r="BJ756" s="26"/>
      <c r="BK756" s="26"/>
      <c r="BL756" s="26"/>
      <c r="BM756" s="26"/>
      <c r="BN756" s="26"/>
      <c r="BO756" s="26"/>
      <c r="BP756" s="26"/>
      <c r="BQ756" s="26"/>
      <c r="BR756" s="26"/>
      <c r="BS756" s="26"/>
      <c r="BT756" s="26"/>
      <c r="BU756" s="26"/>
      <c r="BV756" s="26"/>
      <c r="BW756" s="26"/>
      <c r="BX756" s="26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26"/>
      <c r="CP756" s="26"/>
      <c r="CQ756" s="26"/>
      <c r="CR756" s="26"/>
      <c r="CS756" s="26"/>
      <c r="CT756" s="26"/>
      <c r="CU756" s="26"/>
      <c r="CV756" s="26"/>
      <c r="CW756" s="26"/>
      <c r="CX756" s="26"/>
      <c r="CY756" s="26"/>
      <c r="CZ756" s="26"/>
      <c r="DA756" s="26"/>
      <c r="DB756" s="26"/>
      <c r="DC756" s="26"/>
      <c r="DD756" s="26"/>
      <c r="DE756" s="26"/>
      <c r="DF756" s="26"/>
      <c r="DG756" s="26"/>
      <c r="DH756" s="26"/>
      <c r="DI756" s="26"/>
      <c r="DJ756" s="26"/>
      <c r="DK756" s="26"/>
      <c r="DL756" s="26"/>
      <c r="DM756" s="26"/>
      <c r="DN756" s="26"/>
      <c r="DO756" s="26"/>
      <c r="DP756" s="26"/>
      <c r="DQ756" s="26"/>
      <c r="DR756" s="26"/>
      <c r="DS756" s="26"/>
      <c r="DT756" s="26"/>
      <c r="DU756" s="26"/>
      <c r="DV756" s="26"/>
      <c r="DW756" s="26"/>
      <c r="DX756" s="26"/>
      <c r="DY756" s="26"/>
      <c r="DZ756" s="26"/>
      <c r="EA756" s="26"/>
      <c r="EB756" s="26"/>
      <c r="EC756" s="26"/>
      <c r="ED756" s="26"/>
      <c r="EE756" s="26"/>
      <c r="EF756" s="26"/>
      <c r="EG756" s="26"/>
      <c r="EH756" s="26"/>
      <c r="EI756" s="26"/>
      <c r="EJ756" s="26"/>
      <c r="EK756" s="26"/>
      <c r="EL756" s="26"/>
      <c r="EM756" s="26"/>
      <c r="EN756" s="26"/>
      <c r="EO756" s="26"/>
      <c r="EP756" s="26"/>
      <c r="EQ756" s="26"/>
      <c r="ER756" s="26"/>
      <c r="ES756" s="26"/>
      <c r="ET756" s="26"/>
      <c r="EU756" s="26"/>
      <c r="EV756" s="26"/>
      <c r="EW756" s="26"/>
      <c r="EX756" s="26"/>
      <c r="EY756" s="26"/>
      <c r="EZ756" s="26"/>
      <c r="FA756" s="26"/>
      <c r="FB756" s="26"/>
      <c r="FC756" s="26"/>
      <c r="FD756" s="26"/>
      <c r="FE756" s="26"/>
      <c r="FF756" s="26"/>
      <c r="FG756" s="26"/>
      <c r="FH756" s="26"/>
      <c r="FI756" s="26"/>
      <c r="FJ756" s="26"/>
      <c r="FK756" s="26"/>
      <c r="FL756" s="26"/>
      <c r="FM756" s="26"/>
      <c r="FN756" s="26"/>
      <c r="FO756" s="26"/>
      <c r="FP756" s="26"/>
      <c r="FQ756" s="26"/>
      <c r="FR756" s="26"/>
      <c r="FS756" s="26"/>
      <c r="FT756" s="26"/>
      <c r="FU756" s="26"/>
      <c r="FV756" s="26"/>
      <c r="FW756" s="26"/>
      <c r="FX756" s="26"/>
      <c r="FY756" s="26"/>
      <c r="FZ756" s="26"/>
      <c r="GA756" s="26"/>
      <c r="GB756" s="26"/>
      <c r="GC756" s="26"/>
      <c r="GD756" s="26"/>
      <c r="GE756" s="26"/>
      <c r="GF756" s="26"/>
      <c r="GG756" s="26"/>
      <c r="GH756" s="26"/>
      <c r="GI756" s="26"/>
      <c r="GJ756" s="26"/>
      <c r="GK756" s="26"/>
      <c r="GL756" s="26"/>
      <c r="GM756" s="26"/>
      <c r="GN756" s="26"/>
      <c r="GO756" s="26"/>
      <c r="GP756" s="26"/>
      <c r="GQ756" s="26"/>
      <c r="GR756" s="26"/>
      <c r="GS756" s="26"/>
      <c r="GT756" s="26"/>
      <c r="GU756" s="26"/>
      <c r="GV756" s="26"/>
      <c r="GW756" s="26"/>
      <c r="GX756" s="26"/>
      <c r="GY756" s="26"/>
      <c r="GZ756" s="26"/>
      <c r="HA756" s="26"/>
      <c r="HB756" s="26"/>
      <c r="HC756" s="26"/>
      <c r="HD756" s="26"/>
      <c r="HE756" s="26"/>
      <c r="HF756" s="26"/>
      <c r="HG756" s="26"/>
      <c r="HH756" s="26"/>
      <c r="HI756" s="26"/>
      <c r="HJ756" s="26"/>
      <c r="HK756" s="26"/>
      <c r="HL756" s="26"/>
      <c r="HM756" s="26"/>
      <c r="HN756" s="26"/>
      <c r="HO756" s="26"/>
      <c r="HP756" s="26"/>
      <c r="HQ756" s="26"/>
      <c r="HR756" s="26"/>
      <c r="HS756" s="26"/>
      <c r="HT756" s="26"/>
      <c r="HU756" s="26"/>
      <c r="HV756" s="26"/>
      <c r="HW756" s="26"/>
      <c r="HX756" s="26"/>
      <c r="HY756" s="26"/>
      <c r="HZ756" s="26"/>
      <c r="IA756" s="26"/>
      <c r="IB756" s="26"/>
      <c r="IC756" s="26"/>
      <c r="ID756" s="26"/>
      <c r="IE756" s="26"/>
      <c r="IF756" s="26"/>
      <c r="IG756" s="26"/>
      <c r="IH756" s="26"/>
      <c r="II756" s="26"/>
      <c r="IJ756" s="26"/>
      <c r="IK756" s="26"/>
      <c r="IL756" s="26"/>
      <c r="IM756" s="26"/>
      <c r="IN756" s="26"/>
      <c r="IO756" s="26"/>
      <c r="IP756" s="26"/>
      <c r="IQ756" s="26"/>
      <c r="IR756" s="26"/>
      <c r="IS756" s="26"/>
      <c r="IT756" s="26"/>
      <c r="IU756" s="26"/>
      <c r="IV756" s="26"/>
    </row>
    <row r="757" spans="1:256" ht="12.75" customHeight="1" x14ac:dyDescent="0.25">
      <c r="A757" s="26"/>
      <c r="B757" s="26"/>
      <c r="C757" s="296"/>
      <c r="D757" s="363"/>
      <c r="E757" s="364"/>
      <c r="F757" s="364"/>
      <c r="G757" s="364"/>
      <c r="H757" s="364"/>
      <c r="I757" s="364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6"/>
      <c r="AB757" s="26"/>
      <c r="AC757" s="26"/>
      <c r="AD757" s="26"/>
      <c r="AE757" s="26"/>
      <c r="AF757" s="26"/>
      <c r="AG757" s="26"/>
      <c r="AH757" s="26"/>
      <c r="AI757" s="26"/>
      <c r="AJ757" s="26"/>
      <c r="AK757" s="26"/>
      <c r="AL757" s="26"/>
      <c r="AM757" s="26"/>
      <c r="AN757" s="26"/>
      <c r="AO757" s="26"/>
      <c r="AP757" s="26"/>
      <c r="AQ757" s="26"/>
      <c r="AR757" s="26"/>
      <c r="AS757" s="26"/>
      <c r="AT757" s="26"/>
      <c r="AU757" s="26"/>
      <c r="AV757" s="26"/>
      <c r="AW757" s="26"/>
      <c r="AX757" s="26"/>
      <c r="AY757" s="26"/>
      <c r="AZ757" s="26"/>
      <c r="BA757" s="26"/>
      <c r="BB757" s="26"/>
      <c r="BC757" s="26"/>
      <c r="BD757" s="26"/>
      <c r="BE757" s="26"/>
      <c r="BF757" s="26"/>
      <c r="BG757" s="26"/>
      <c r="BH757" s="26"/>
      <c r="BI757" s="26"/>
      <c r="BJ757" s="26"/>
      <c r="BK757" s="26"/>
      <c r="BL757" s="26"/>
      <c r="BM757" s="26"/>
      <c r="BN757" s="26"/>
      <c r="BO757" s="26"/>
      <c r="BP757" s="26"/>
      <c r="BQ757" s="26"/>
      <c r="BR757" s="26"/>
      <c r="BS757" s="26"/>
      <c r="BT757" s="26"/>
      <c r="BU757" s="26"/>
      <c r="BV757" s="26"/>
      <c r="BW757" s="26"/>
      <c r="BX757" s="26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26"/>
      <c r="CP757" s="26"/>
      <c r="CQ757" s="26"/>
      <c r="CR757" s="26"/>
      <c r="CS757" s="26"/>
      <c r="CT757" s="26"/>
      <c r="CU757" s="26"/>
      <c r="CV757" s="26"/>
      <c r="CW757" s="26"/>
      <c r="CX757" s="26"/>
      <c r="CY757" s="26"/>
      <c r="CZ757" s="26"/>
      <c r="DA757" s="26"/>
      <c r="DB757" s="26"/>
      <c r="DC757" s="26"/>
      <c r="DD757" s="26"/>
      <c r="DE757" s="26"/>
      <c r="DF757" s="26"/>
      <c r="DG757" s="26"/>
      <c r="DH757" s="26"/>
      <c r="DI757" s="26"/>
      <c r="DJ757" s="26"/>
      <c r="DK757" s="26"/>
      <c r="DL757" s="26"/>
      <c r="DM757" s="26"/>
      <c r="DN757" s="26"/>
      <c r="DO757" s="26"/>
      <c r="DP757" s="26"/>
      <c r="DQ757" s="26"/>
      <c r="DR757" s="26"/>
      <c r="DS757" s="26"/>
      <c r="DT757" s="26"/>
      <c r="DU757" s="26"/>
      <c r="DV757" s="26"/>
      <c r="DW757" s="26"/>
      <c r="DX757" s="26"/>
      <c r="DY757" s="26"/>
      <c r="DZ757" s="26"/>
      <c r="EA757" s="26"/>
      <c r="EB757" s="26"/>
      <c r="EC757" s="26"/>
      <c r="ED757" s="26"/>
      <c r="EE757" s="26"/>
      <c r="EF757" s="26"/>
      <c r="EG757" s="26"/>
      <c r="EH757" s="26"/>
      <c r="EI757" s="26"/>
      <c r="EJ757" s="26"/>
      <c r="EK757" s="26"/>
      <c r="EL757" s="26"/>
      <c r="EM757" s="26"/>
      <c r="EN757" s="26"/>
      <c r="EO757" s="26"/>
      <c r="EP757" s="26"/>
      <c r="EQ757" s="26"/>
      <c r="ER757" s="26"/>
      <c r="ES757" s="26"/>
      <c r="ET757" s="26"/>
      <c r="EU757" s="26"/>
      <c r="EV757" s="26"/>
      <c r="EW757" s="26"/>
      <c r="EX757" s="26"/>
      <c r="EY757" s="26"/>
      <c r="EZ757" s="26"/>
      <c r="FA757" s="26"/>
      <c r="FB757" s="26"/>
      <c r="FC757" s="26"/>
      <c r="FD757" s="26"/>
      <c r="FE757" s="26"/>
      <c r="FF757" s="26"/>
      <c r="FG757" s="26"/>
      <c r="FH757" s="26"/>
      <c r="FI757" s="26"/>
      <c r="FJ757" s="26"/>
      <c r="FK757" s="26"/>
      <c r="FL757" s="26"/>
      <c r="FM757" s="26"/>
      <c r="FN757" s="26"/>
      <c r="FO757" s="26"/>
      <c r="FP757" s="26"/>
      <c r="FQ757" s="26"/>
      <c r="FR757" s="26"/>
      <c r="FS757" s="26"/>
      <c r="FT757" s="26"/>
      <c r="FU757" s="26"/>
      <c r="FV757" s="26"/>
      <c r="FW757" s="26"/>
      <c r="FX757" s="26"/>
      <c r="FY757" s="26"/>
      <c r="FZ757" s="26"/>
      <c r="GA757" s="26"/>
      <c r="GB757" s="26"/>
      <c r="GC757" s="26"/>
      <c r="GD757" s="26"/>
      <c r="GE757" s="26"/>
      <c r="GF757" s="26"/>
      <c r="GG757" s="26"/>
      <c r="GH757" s="26"/>
      <c r="GI757" s="26"/>
      <c r="GJ757" s="26"/>
      <c r="GK757" s="26"/>
      <c r="GL757" s="26"/>
      <c r="GM757" s="26"/>
      <c r="GN757" s="26"/>
      <c r="GO757" s="26"/>
      <c r="GP757" s="26"/>
      <c r="GQ757" s="26"/>
      <c r="GR757" s="26"/>
      <c r="GS757" s="26"/>
      <c r="GT757" s="26"/>
      <c r="GU757" s="26"/>
      <c r="GV757" s="26"/>
      <c r="GW757" s="26"/>
      <c r="GX757" s="26"/>
      <c r="GY757" s="26"/>
      <c r="GZ757" s="26"/>
      <c r="HA757" s="26"/>
      <c r="HB757" s="26"/>
      <c r="HC757" s="26"/>
      <c r="HD757" s="26"/>
      <c r="HE757" s="26"/>
      <c r="HF757" s="26"/>
      <c r="HG757" s="26"/>
      <c r="HH757" s="26"/>
      <c r="HI757" s="26"/>
      <c r="HJ757" s="26"/>
      <c r="HK757" s="26"/>
      <c r="HL757" s="26"/>
      <c r="HM757" s="26"/>
      <c r="HN757" s="26"/>
      <c r="HO757" s="26"/>
      <c r="HP757" s="26"/>
      <c r="HQ757" s="26"/>
      <c r="HR757" s="26"/>
      <c r="HS757" s="26"/>
      <c r="HT757" s="26"/>
      <c r="HU757" s="26"/>
      <c r="HV757" s="26"/>
      <c r="HW757" s="26"/>
      <c r="HX757" s="26"/>
      <c r="HY757" s="26"/>
      <c r="HZ757" s="26"/>
      <c r="IA757" s="26"/>
      <c r="IB757" s="26"/>
      <c r="IC757" s="26"/>
      <c r="ID757" s="26"/>
      <c r="IE757" s="26"/>
      <c r="IF757" s="26"/>
      <c r="IG757" s="26"/>
      <c r="IH757" s="26"/>
      <c r="II757" s="26"/>
      <c r="IJ757" s="26"/>
      <c r="IK757" s="26"/>
      <c r="IL757" s="26"/>
      <c r="IM757" s="26"/>
      <c r="IN757" s="26"/>
      <c r="IO757" s="26"/>
      <c r="IP757" s="26"/>
      <c r="IQ757" s="26"/>
      <c r="IR757" s="26"/>
      <c r="IS757" s="26"/>
      <c r="IT757" s="26"/>
      <c r="IU757" s="26"/>
      <c r="IV757" s="26"/>
    </row>
    <row r="758" spans="1:256" ht="12.75" customHeight="1" x14ac:dyDescent="0.25">
      <c r="A758" s="26"/>
      <c r="B758" s="26"/>
      <c r="C758" s="296"/>
      <c r="D758" s="363"/>
      <c r="E758" s="364"/>
      <c r="F758" s="364"/>
      <c r="G758" s="364"/>
      <c r="H758" s="364"/>
      <c r="I758" s="364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6"/>
      <c r="AB758" s="26"/>
      <c r="AC758" s="26"/>
      <c r="AD758" s="26"/>
      <c r="AE758" s="26"/>
      <c r="AF758" s="26"/>
      <c r="AG758" s="26"/>
      <c r="AH758" s="26"/>
      <c r="AI758" s="26"/>
      <c r="AJ758" s="26"/>
      <c r="AK758" s="26"/>
      <c r="AL758" s="26"/>
      <c r="AM758" s="26"/>
      <c r="AN758" s="26"/>
      <c r="AO758" s="26"/>
      <c r="AP758" s="26"/>
      <c r="AQ758" s="26"/>
      <c r="AR758" s="26"/>
      <c r="AS758" s="26"/>
      <c r="AT758" s="26"/>
      <c r="AU758" s="26"/>
      <c r="AV758" s="26"/>
      <c r="AW758" s="26"/>
      <c r="AX758" s="26"/>
      <c r="AY758" s="26"/>
      <c r="AZ758" s="26"/>
      <c r="BA758" s="26"/>
      <c r="BB758" s="26"/>
      <c r="BC758" s="26"/>
      <c r="BD758" s="26"/>
      <c r="BE758" s="26"/>
      <c r="BF758" s="26"/>
      <c r="BG758" s="26"/>
      <c r="BH758" s="26"/>
      <c r="BI758" s="26"/>
      <c r="BJ758" s="26"/>
      <c r="BK758" s="26"/>
      <c r="BL758" s="26"/>
      <c r="BM758" s="26"/>
      <c r="BN758" s="26"/>
      <c r="BO758" s="26"/>
      <c r="BP758" s="26"/>
      <c r="BQ758" s="26"/>
      <c r="BR758" s="26"/>
      <c r="BS758" s="26"/>
      <c r="BT758" s="26"/>
      <c r="BU758" s="26"/>
      <c r="BV758" s="26"/>
      <c r="BW758" s="26"/>
      <c r="BX758" s="26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26"/>
      <c r="CP758" s="26"/>
      <c r="CQ758" s="26"/>
      <c r="CR758" s="26"/>
      <c r="CS758" s="26"/>
      <c r="CT758" s="26"/>
      <c r="CU758" s="26"/>
      <c r="CV758" s="26"/>
      <c r="CW758" s="26"/>
      <c r="CX758" s="26"/>
      <c r="CY758" s="26"/>
      <c r="CZ758" s="26"/>
      <c r="DA758" s="26"/>
      <c r="DB758" s="26"/>
      <c r="DC758" s="26"/>
      <c r="DD758" s="26"/>
      <c r="DE758" s="26"/>
      <c r="DF758" s="26"/>
      <c r="DG758" s="26"/>
      <c r="DH758" s="26"/>
      <c r="DI758" s="26"/>
      <c r="DJ758" s="26"/>
      <c r="DK758" s="26"/>
      <c r="DL758" s="26"/>
      <c r="DM758" s="26"/>
      <c r="DN758" s="26"/>
      <c r="DO758" s="26"/>
      <c r="DP758" s="26"/>
      <c r="DQ758" s="26"/>
      <c r="DR758" s="26"/>
      <c r="DS758" s="26"/>
      <c r="DT758" s="26"/>
      <c r="DU758" s="26"/>
      <c r="DV758" s="26"/>
      <c r="DW758" s="26"/>
      <c r="DX758" s="26"/>
      <c r="DY758" s="26"/>
      <c r="DZ758" s="26"/>
      <c r="EA758" s="26"/>
      <c r="EB758" s="26"/>
      <c r="EC758" s="26"/>
      <c r="ED758" s="26"/>
      <c r="EE758" s="26"/>
      <c r="EF758" s="26"/>
      <c r="EG758" s="26"/>
      <c r="EH758" s="26"/>
      <c r="EI758" s="26"/>
      <c r="EJ758" s="26"/>
      <c r="EK758" s="26"/>
      <c r="EL758" s="26"/>
      <c r="EM758" s="26"/>
      <c r="EN758" s="26"/>
      <c r="EO758" s="26"/>
      <c r="EP758" s="26"/>
      <c r="EQ758" s="26"/>
      <c r="ER758" s="26"/>
      <c r="ES758" s="26"/>
      <c r="ET758" s="26"/>
      <c r="EU758" s="26"/>
      <c r="EV758" s="26"/>
      <c r="EW758" s="26"/>
      <c r="EX758" s="26"/>
      <c r="EY758" s="26"/>
      <c r="EZ758" s="26"/>
      <c r="FA758" s="26"/>
      <c r="FB758" s="26"/>
      <c r="FC758" s="26"/>
      <c r="FD758" s="26"/>
      <c r="FE758" s="26"/>
      <c r="FF758" s="26"/>
      <c r="FG758" s="26"/>
      <c r="FH758" s="26"/>
      <c r="FI758" s="26"/>
      <c r="FJ758" s="26"/>
      <c r="FK758" s="26"/>
      <c r="FL758" s="26"/>
      <c r="FM758" s="26"/>
      <c r="FN758" s="26"/>
      <c r="FO758" s="26"/>
      <c r="FP758" s="26"/>
      <c r="FQ758" s="26"/>
      <c r="FR758" s="26"/>
      <c r="FS758" s="26"/>
      <c r="FT758" s="26"/>
      <c r="FU758" s="26"/>
      <c r="FV758" s="26"/>
      <c r="FW758" s="26"/>
      <c r="FX758" s="26"/>
      <c r="FY758" s="26"/>
      <c r="FZ758" s="26"/>
      <c r="GA758" s="26"/>
      <c r="GB758" s="26"/>
      <c r="GC758" s="26"/>
      <c r="GD758" s="26"/>
      <c r="GE758" s="26"/>
      <c r="GF758" s="26"/>
      <c r="GG758" s="26"/>
      <c r="GH758" s="26"/>
      <c r="GI758" s="26"/>
      <c r="GJ758" s="26"/>
      <c r="GK758" s="26"/>
      <c r="GL758" s="26"/>
      <c r="GM758" s="26"/>
      <c r="GN758" s="26"/>
      <c r="GO758" s="26"/>
      <c r="GP758" s="26"/>
      <c r="GQ758" s="26"/>
      <c r="GR758" s="26"/>
      <c r="GS758" s="26"/>
      <c r="GT758" s="26"/>
      <c r="GU758" s="26"/>
      <c r="GV758" s="26"/>
      <c r="GW758" s="26"/>
      <c r="GX758" s="26"/>
      <c r="GY758" s="26"/>
      <c r="GZ758" s="26"/>
      <c r="HA758" s="26"/>
      <c r="HB758" s="26"/>
      <c r="HC758" s="26"/>
      <c r="HD758" s="26"/>
      <c r="HE758" s="26"/>
      <c r="HF758" s="26"/>
      <c r="HG758" s="26"/>
      <c r="HH758" s="26"/>
      <c r="HI758" s="26"/>
      <c r="HJ758" s="26"/>
      <c r="HK758" s="26"/>
      <c r="HL758" s="26"/>
      <c r="HM758" s="26"/>
      <c r="HN758" s="26"/>
      <c r="HO758" s="26"/>
      <c r="HP758" s="26"/>
      <c r="HQ758" s="26"/>
      <c r="HR758" s="26"/>
      <c r="HS758" s="26"/>
      <c r="HT758" s="26"/>
      <c r="HU758" s="26"/>
      <c r="HV758" s="26"/>
      <c r="HW758" s="26"/>
      <c r="HX758" s="26"/>
      <c r="HY758" s="26"/>
      <c r="HZ758" s="26"/>
      <c r="IA758" s="26"/>
      <c r="IB758" s="26"/>
      <c r="IC758" s="26"/>
      <c r="ID758" s="26"/>
      <c r="IE758" s="26"/>
      <c r="IF758" s="26"/>
      <c r="IG758" s="26"/>
      <c r="IH758" s="26"/>
      <c r="II758" s="26"/>
      <c r="IJ758" s="26"/>
      <c r="IK758" s="26"/>
      <c r="IL758" s="26"/>
      <c r="IM758" s="26"/>
      <c r="IN758" s="26"/>
      <c r="IO758" s="26"/>
      <c r="IP758" s="26"/>
      <c r="IQ758" s="26"/>
      <c r="IR758" s="26"/>
      <c r="IS758" s="26"/>
      <c r="IT758" s="26"/>
      <c r="IU758" s="26"/>
      <c r="IV758" s="26"/>
    </row>
    <row r="759" spans="1:256" ht="12.75" customHeight="1" x14ac:dyDescent="0.25">
      <c r="A759" s="26"/>
      <c r="B759" s="26"/>
      <c r="C759" s="296"/>
      <c r="D759" s="363"/>
      <c r="E759" s="364"/>
      <c r="F759" s="364"/>
      <c r="G759" s="364"/>
      <c r="H759" s="364"/>
      <c r="I759" s="364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6"/>
      <c r="AB759" s="26"/>
      <c r="AC759" s="26"/>
      <c r="AD759" s="26"/>
      <c r="AE759" s="26"/>
      <c r="AF759" s="26"/>
      <c r="AG759" s="26"/>
      <c r="AH759" s="26"/>
      <c r="AI759" s="26"/>
      <c r="AJ759" s="26"/>
      <c r="AK759" s="26"/>
      <c r="AL759" s="26"/>
      <c r="AM759" s="26"/>
      <c r="AN759" s="26"/>
      <c r="AO759" s="26"/>
      <c r="AP759" s="26"/>
      <c r="AQ759" s="26"/>
      <c r="AR759" s="26"/>
      <c r="AS759" s="26"/>
      <c r="AT759" s="26"/>
      <c r="AU759" s="26"/>
      <c r="AV759" s="26"/>
      <c r="AW759" s="26"/>
      <c r="AX759" s="26"/>
      <c r="AY759" s="26"/>
      <c r="AZ759" s="26"/>
      <c r="BA759" s="26"/>
      <c r="BB759" s="26"/>
      <c r="BC759" s="26"/>
      <c r="BD759" s="26"/>
      <c r="BE759" s="26"/>
      <c r="BF759" s="26"/>
      <c r="BG759" s="26"/>
      <c r="BH759" s="26"/>
      <c r="BI759" s="26"/>
      <c r="BJ759" s="26"/>
      <c r="BK759" s="26"/>
      <c r="BL759" s="26"/>
      <c r="BM759" s="26"/>
      <c r="BN759" s="26"/>
      <c r="BO759" s="26"/>
      <c r="BP759" s="26"/>
      <c r="BQ759" s="26"/>
      <c r="BR759" s="26"/>
      <c r="BS759" s="26"/>
      <c r="BT759" s="26"/>
      <c r="BU759" s="26"/>
      <c r="BV759" s="26"/>
      <c r="BW759" s="26"/>
      <c r="BX759" s="26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26"/>
      <c r="CP759" s="26"/>
      <c r="CQ759" s="26"/>
      <c r="CR759" s="26"/>
      <c r="CS759" s="26"/>
      <c r="CT759" s="26"/>
      <c r="CU759" s="26"/>
      <c r="CV759" s="26"/>
      <c r="CW759" s="26"/>
      <c r="CX759" s="26"/>
      <c r="CY759" s="26"/>
      <c r="CZ759" s="26"/>
      <c r="DA759" s="26"/>
      <c r="DB759" s="26"/>
      <c r="DC759" s="26"/>
      <c r="DD759" s="26"/>
      <c r="DE759" s="26"/>
      <c r="DF759" s="26"/>
      <c r="DG759" s="26"/>
      <c r="DH759" s="26"/>
      <c r="DI759" s="26"/>
      <c r="DJ759" s="26"/>
      <c r="DK759" s="26"/>
      <c r="DL759" s="26"/>
      <c r="DM759" s="26"/>
      <c r="DN759" s="26"/>
      <c r="DO759" s="26"/>
      <c r="DP759" s="26"/>
      <c r="DQ759" s="26"/>
      <c r="DR759" s="26"/>
      <c r="DS759" s="26"/>
      <c r="DT759" s="26"/>
      <c r="DU759" s="26"/>
      <c r="DV759" s="26"/>
      <c r="DW759" s="26"/>
      <c r="DX759" s="26"/>
      <c r="DY759" s="26"/>
      <c r="DZ759" s="26"/>
      <c r="EA759" s="26"/>
      <c r="EB759" s="26"/>
      <c r="EC759" s="26"/>
      <c r="ED759" s="26"/>
      <c r="EE759" s="26"/>
      <c r="EF759" s="26"/>
      <c r="EG759" s="26"/>
      <c r="EH759" s="26"/>
      <c r="EI759" s="26"/>
      <c r="EJ759" s="26"/>
      <c r="EK759" s="26"/>
      <c r="EL759" s="26"/>
      <c r="EM759" s="26"/>
      <c r="EN759" s="26"/>
      <c r="EO759" s="26"/>
      <c r="EP759" s="26"/>
      <c r="EQ759" s="26"/>
      <c r="ER759" s="26"/>
      <c r="ES759" s="26"/>
      <c r="ET759" s="26"/>
      <c r="EU759" s="26"/>
      <c r="EV759" s="26"/>
      <c r="EW759" s="26"/>
      <c r="EX759" s="26"/>
      <c r="EY759" s="26"/>
      <c r="EZ759" s="26"/>
      <c r="FA759" s="26"/>
      <c r="FB759" s="26"/>
      <c r="FC759" s="26"/>
      <c r="FD759" s="26"/>
      <c r="FE759" s="26"/>
      <c r="FF759" s="26"/>
      <c r="FG759" s="26"/>
      <c r="FH759" s="26"/>
      <c r="FI759" s="26"/>
      <c r="FJ759" s="26"/>
      <c r="FK759" s="26"/>
      <c r="FL759" s="26"/>
      <c r="FM759" s="26"/>
      <c r="FN759" s="26"/>
      <c r="FO759" s="26"/>
      <c r="FP759" s="26"/>
      <c r="FQ759" s="26"/>
      <c r="FR759" s="26"/>
      <c r="FS759" s="26"/>
      <c r="FT759" s="26"/>
      <c r="FU759" s="26"/>
      <c r="FV759" s="26"/>
      <c r="FW759" s="26"/>
      <c r="FX759" s="26"/>
      <c r="FY759" s="26"/>
      <c r="FZ759" s="26"/>
      <c r="GA759" s="26"/>
      <c r="GB759" s="26"/>
      <c r="GC759" s="26"/>
      <c r="GD759" s="26"/>
      <c r="GE759" s="26"/>
      <c r="GF759" s="26"/>
      <c r="GG759" s="26"/>
      <c r="GH759" s="26"/>
      <c r="GI759" s="26"/>
      <c r="GJ759" s="26"/>
      <c r="GK759" s="26"/>
      <c r="GL759" s="26"/>
      <c r="GM759" s="26"/>
      <c r="GN759" s="26"/>
      <c r="GO759" s="26"/>
      <c r="GP759" s="26"/>
      <c r="GQ759" s="26"/>
      <c r="GR759" s="26"/>
      <c r="GS759" s="26"/>
      <c r="GT759" s="26"/>
      <c r="GU759" s="26"/>
      <c r="GV759" s="26"/>
      <c r="GW759" s="26"/>
      <c r="GX759" s="26"/>
      <c r="GY759" s="26"/>
      <c r="GZ759" s="26"/>
      <c r="HA759" s="26"/>
      <c r="HB759" s="26"/>
      <c r="HC759" s="26"/>
      <c r="HD759" s="26"/>
      <c r="HE759" s="26"/>
      <c r="HF759" s="26"/>
      <c r="HG759" s="26"/>
      <c r="HH759" s="26"/>
      <c r="HI759" s="26"/>
      <c r="HJ759" s="26"/>
      <c r="HK759" s="26"/>
      <c r="HL759" s="26"/>
      <c r="HM759" s="26"/>
      <c r="HN759" s="26"/>
      <c r="HO759" s="26"/>
      <c r="HP759" s="26"/>
      <c r="HQ759" s="26"/>
      <c r="HR759" s="26"/>
      <c r="HS759" s="26"/>
      <c r="HT759" s="26"/>
      <c r="HU759" s="26"/>
      <c r="HV759" s="26"/>
      <c r="HW759" s="26"/>
      <c r="HX759" s="26"/>
      <c r="HY759" s="26"/>
      <c r="HZ759" s="26"/>
      <c r="IA759" s="26"/>
      <c r="IB759" s="26"/>
      <c r="IC759" s="26"/>
      <c r="ID759" s="26"/>
      <c r="IE759" s="26"/>
      <c r="IF759" s="26"/>
      <c r="IG759" s="26"/>
      <c r="IH759" s="26"/>
      <c r="II759" s="26"/>
      <c r="IJ759" s="26"/>
      <c r="IK759" s="26"/>
      <c r="IL759" s="26"/>
      <c r="IM759" s="26"/>
      <c r="IN759" s="26"/>
      <c r="IO759" s="26"/>
      <c r="IP759" s="26"/>
      <c r="IQ759" s="26"/>
      <c r="IR759" s="26"/>
      <c r="IS759" s="26"/>
      <c r="IT759" s="26"/>
      <c r="IU759" s="26"/>
      <c r="IV759" s="26"/>
    </row>
    <row r="760" spans="1:256" ht="12.75" customHeight="1" x14ac:dyDescent="0.25">
      <c r="A760" s="26"/>
      <c r="B760" s="26"/>
      <c r="C760" s="296"/>
      <c r="D760" s="363"/>
      <c r="E760" s="364"/>
      <c r="F760" s="364"/>
      <c r="G760" s="364"/>
      <c r="H760" s="364"/>
      <c r="I760" s="364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6"/>
      <c r="AB760" s="26"/>
      <c r="AC760" s="26"/>
      <c r="AD760" s="26"/>
      <c r="AE760" s="26"/>
      <c r="AF760" s="26"/>
      <c r="AG760" s="26"/>
      <c r="AH760" s="26"/>
      <c r="AI760" s="26"/>
      <c r="AJ760" s="26"/>
      <c r="AK760" s="26"/>
      <c r="AL760" s="26"/>
      <c r="AM760" s="26"/>
      <c r="AN760" s="26"/>
      <c r="AO760" s="26"/>
      <c r="AP760" s="26"/>
      <c r="AQ760" s="26"/>
      <c r="AR760" s="26"/>
      <c r="AS760" s="26"/>
      <c r="AT760" s="26"/>
      <c r="AU760" s="26"/>
      <c r="AV760" s="26"/>
      <c r="AW760" s="26"/>
      <c r="AX760" s="26"/>
      <c r="AY760" s="26"/>
      <c r="AZ760" s="26"/>
      <c r="BA760" s="26"/>
      <c r="BB760" s="26"/>
      <c r="BC760" s="26"/>
      <c r="BD760" s="26"/>
      <c r="BE760" s="26"/>
      <c r="BF760" s="26"/>
      <c r="BG760" s="26"/>
      <c r="BH760" s="26"/>
      <c r="BI760" s="26"/>
      <c r="BJ760" s="26"/>
      <c r="BK760" s="26"/>
      <c r="BL760" s="26"/>
      <c r="BM760" s="26"/>
      <c r="BN760" s="26"/>
      <c r="BO760" s="26"/>
      <c r="BP760" s="26"/>
      <c r="BQ760" s="26"/>
      <c r="BR760" s="26"/>
      <c r="BS760" s="26"/>
      <c r="BT760" s="26"/>
      <c r="BU760" s="26"/>
      <c r="BV760" s="26"/>
      <c r="BW760" s="26"/>
      <c r="BX760" s="26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26"/>
      <c r="CP760" s="26"/>
      <c r="CQ760" s="26"/>
      <c r="CR760" s="26"/>
      <c r="CS760" s="26"/>
      <c r="CT760" s="26"/>
      <c r="CU760" s="26"/>
      <c r="CV760" s="26"/>
      <c r="CW760" s="26"/>
      <c r="CX760" s="26"/>
      <c r="CY760" s="26"/>
      <c r="CZ760" s="26"/>
      <c r="DA760" s="26"/>
      <c r="DB760" s="26"/>
      <c r="DC760" s="26"/>
      <c r="DD760" s="26"/>
      <c r="DE760" s="26"/>
      <c r="DF760" s="26"/>
      <c r="DG760" s="26"/>
      <c r="DH760" s="26"/>
      <c r="DI760" s="26"/>
      <c r="DJ760" s="26"/>
      <c r="DK760" s="26"/>
      <c r="DL760" s="26"/>
      <c r="DM760" s="26"/>
      <c r="DN760" s="26"/>
      <c r="DO760" s="26"/>
      <c r="DP760" s="26"/>
      <c r="DQ760" s="26"/>
      <c r="DR760" s="26"/>
      <c r="DS760" s="26"/>
      <c r="DT760" s="26"/>
      <c r="DU760" s="26"/>
      <c r="DV760" s="26"/>
      <c r="DW760" s="26"/>
      <c r="DX760" s="26"/>
      <c r="DY760" s="26"/>
      <c r="DZ760" s="26"/>
      <c r="EA760" s="26"/>
      <c r="EB760" s="26"/>
      <c r="EC760" s="26"/>
      <c r="ED760" s="26"/>
      <c r="EE760" s="26"/>
      <c r="EF760" s="26"/>
      <c r="EG760" s="26"/>
      <c r="EH760" s="26"/>
      <c r="EI760" s="26"/>
      <c r="EJ760" s="26"/>
      <c r="EK760" s="26"/>
      <c r="EL760" s="26"/>
      <c r="EM760" s="26"/>
      <c r="EN760" s="26"/>
      <c r="EO760" s="26"/>
      <c r="EP760" s="26"/>
      <c r="EQ760" s="26"/>
      <c r="ER760" s="26"/>
      <c r="ES760" s="26"/>
      <c r="ET760" s="26"/>
      <c r="EU760" s="26"/>
      <c r="EV760" s="26"/>
      <c r="EW760" s="26"/>
      <c r="EX760" s="26"/>
      <c r="EY760" s="26"/>
      <c r="EZ760" s="26"/>
      <c r="FA760" s="26"/>
      <c r="FB760" s="26"/>
      <c r="FC760" s="26"/>
      <c r="FD760" s="26"/>
      <c r="FE760" s="26"/>
      <c r="FF760" s="26"/>
      <c r="FG760" s="26"/>
      <c r="FH760" s="26"/>
      <c r="FI760" s="26"/>
      <c r="FJ760" s="26"/>
      <c r="FK760" s="26"/>
      <c r="FL760" s="26"/>
      <c r="FM760" s="26"/>
      <c r="FN760" s="26"/>
      <c r="FO760" s="26"/>
      <c r="FP760" s="26"/>
      <c r="FQ760" s="26"/>
      <c r="FR760" s="26"/>
      <c r="FS760" s="26"/>
      <c r="FT760" s="26"/>
      <c r="FU760" s="26"/>
      <c r="FV760" s="26"/>
      <c r="FW760" s="26"/>
      <c r="FX760" s="26"/>
      <c r="FY760" s="26"/>
      <c r="FZ760" s="26"/>
      <c r="GA760" s="26"/>
      <c r="GB760" s="26"/>
      <c r="GC760" s="26"/>
      <c r="GD760" s="26"/>
      <c r="GE760" s="26"/>
      <c r="GF760" s="26"/>
      <c r="GG760" s="26"/>
      <c r="GH760" s="26"/>
      <c r="GI760" s="26"/>
      <c r="GJ760" s="26"/>
      <c r="GK760" s="26"/>
      <c r="GL760" s="26"/>
      <c r="GM760" s="26"/>
      <c r="GN760" s="26"/>
      <c r="GO760" s="26"/>
      <c r="GP760" s="26"/>
      <c r="GQ760" s="26"/>
      <c r="GR760" s="26"/>
      <c r="GS760" s="26"/>
      <c r="GT760" s="26"/>
      <c r="GU760" s="26"/>
      <c r="GV760" s="26"/>
      <c r="GW760" s="26"/>
      <c r="GX760" s="26"/>
      <c r="GY760" s="26"/>
      <c r="GZ760" s="26"/>
      <c r="HA760" s="26"/>
      <c r="HB760" s="26"/>
      <c r="HC760" s="26"/>
      <c r="HD760" s="26"/>
      <c r="HE760" s="26"/>
      <c r="HF760" s="26"/>
      <c r="HG760" s="26"/>
      <c r="HH760" s="26"/>
      <c r="HI760" s="26"/>
      <c r="HJ760" s="26"/>
      <c r="HK760" s="26"/>
      <c r="HL760" s="26"/>
      <c r="HM760" s="26"/>
      <c r="HN760" s="26"/>
      <c r="HO760" s="26"/>
      <c r="HP760" s="26"/>
      <c r="HQ760" s="26"/>
      <c r="HR760" s="26"/>
      <c r="HS760" s="26"/>
      <c r="HT760" s="26"/>
      <c r="HU760" s="26"/>
      <c r="HV760" s="26"/>
      <c r="HW760" s="26"/>
      <c r="HX760" s="26"/>
      <c r="HY760" s="26"/>
      <c r="HZ760" s="26"/>
      <c r="IA760" s="26"/>
      <c r="IB760" s="26"/>
      <c r="IC760" s="26"/>
      <c r="ID760" s="26"/>
      <c r="IE760" s="26"/>
      <c r="IF760" s="26"/>
      <c r="IG760" s="26"/>
      <c r="IH760" s="26"/>
      <c r="II760" s="26"/>
      <c r="IJ760" s="26"/>
      <c r="IK760" s="26"/>
      <c r="IL760" s="26"/>
      <c r="IM760" s="26"/>
      <c r="IN760" s="26"/>
      <c r="IO760" s="26"/>
      <c r="IP760" s="26"/>
      <c r="IQ760" s="26"/>
      <c r="IR760" s="26"/>
      <c r="IS760" s="26"/>
      <c r="IT760" s="26"/>
      <c r="IU760" s="26"/>
      <c r="IV760" s="26"/>
    </row>
    <row r="761" spans="1:256" ht="12.75" customHeight="1" x14ac:dyDescent="0.25">
      <c r="A761" s="26"/>
      <c r="B761" s="26"/>
      <c r="C761" s="296"/>
      <c r="D761" s="363"/>
      <c r="E761" s="364"/>
      <c r="F761" s="364"/>
      <c r="G761" s="364"/>
      <c r="H761" s="364"/>
      <c r="I761" s="364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6"/>
      <c r="AB761" s="26"/>
      <c r="AC761" s="26"/>
      <c r="AD761" s="26"/>
      <c r="AE761" s="26"/>
      <c r="AF761" s="26"/>
      <c r="AG761" s="26"/>
      <c r="AH761" s="26"/>
      <c r="AI761" s="26"/>
      <c r="AJ761" s="26"/>
      <c r="AK761" s="26"/>
      <c r="AL761" s="26"/>
      <c r="AM761" s="26"/>
      <c r="AN761" s="26"/>
      <c r="AO761" s="26"/>
      <c r="AP761" s="26"/>
      <c r="AQ761" s="26"/>
      <c r="AR761" s="26"/>
      <c r="AS761" s="26"/>
      <c r="AT761" s="26"/>
      <c r="AU761" s="26"/>
      <c r="AV761" s="26"/>
      <c r="AW761" s="26"/>
      <c r="AX761" s="26"/>
      <c r="AY761" s="26"/>
      <c r="AZ761" s="26"/>
      <c r="BA761" s="26"/>
      <c r="BB761" s="26"/>
      <c r="BC761" s="26"/>
      <c r="BD761" s="26"/>
      <c r="BE761" s="26"/>
      <c r="BF761" s="26"/>
      <c r="BG761" s="26"/>
      <c r="BH761" s="26"/>
      <c r="BI761" s="26"/>
      <c r="BJ761" s="26"/>
      <c r="BK761" s="26"/>
      <c r="BL761" s="26"/>
      <c r="BM761" s="26"/>
      <c r="BN761" s="26"/>
      <c r="BO761" s="26"/>
      <c r="BP761" s="26"/>
      <c r="BQ761" s="26"/>
      <c r="BR761" s="26"/>
      <c r="BS761" s="26"/>
      <c r="BT761" s="26"/>
      <c r="BU761" s="26"/>
      <c r="BV761" s="26"/>
      <c r="BW761" s="26"/>
      <c r="BX761" s="26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26"/>
      <c r="CP761" s="26"/>
      <c r="CQ761" s="26"/>
      <c r="CR761" s="26"/>
      <c r="CS761" s="26"/>
      <c r="CT761" s="26"/>
      <c r="CU761" s="26"/>
      <c r="CV761" s="26"/>
      <c r="CW761" s="26"/>
      <c r="CX761" s="26"/>
      <c r="CY761" s="26"/>
      <c r="CZ761" s="26"/>
      <c r="DA761" s="26"/>
      <c r="DB761" s="26"/>
      <c r="DC761" s="26"/>
      <c r="DD761" s="26"/>
      <c r="DE761" s="26"/>
      <c r="DF761" s="26"/>
      <c r="DG761" s="26"/>
      <c r="DH761" s="26"/>
      <c r="DI761" s="26"/>
      <c r="DJ761" s="26"/>
      <c r="DK761" s="26"/>
      <c r="DL761" s="26"/>
      <c r="DM761" s="26"/>
      <c r="DN761" s="26"/>
      <c r="DO761" s="26"/>
      <c r="DP761" s="26"/>
      <c r="DQ761" s="26"/>
      <c r="DR761" s="26"/>
      <c r="DS761" s="26"/>
      <c r="DT761" s="26"/>
      <c r="DU761" s="26"/>
      <c r="DV761" s="26"/>
      <c r="DW761" s="26"/>
      <c r="DX761" s="26"/>
      <c r="DY761" s="26"/>
      <c r="DZ761" s="26"/>
      <c r="EA761" s="26"/>
      <c r="EB761" s="26"/>
      <c r="EC761" s="26"/>
      <c r="ED761" s="26"/>
      <c r="EE761" s="26"/>
      <c r="EF761" s="26"/>
      <c r="EG761" s="26"/>
      <c r="EH761" s="26"/>
      <c r="EI761" s="26"/>
      <c r="EJ761" s="26"/>
      <c r="EK761" s="26"/>
      <c r="EL761" s="26"/>
      <c r="EM761" s="26"/>
      <c r="EN761" s="26"/>
      <c r="EO761" s="26"/>
      <c r="EP761" s="26"/>
      <c r="EQ761" s="26"/>
      <c r="ER761" s="26"/>
      <c r="ES761" s="26"/>
      <c r="ET761" s="26"/>
      <c r="EU761" s="26"/>
      <c r="EV761" s="26"/>
      <c r="EW761" s="26"/>
      <c r="EX761" s="26"/>
      <c r="EY761" s="26"/>
      <c r="EZ761" s="26"/>
      <c r="FA761" s="26"/>
      <c r="FB761" s="26"/>
      <c r="FC761" s="26"/>
      <c r="FD761" s="26"/>
      <c r="FE761" s="26"/>
      <c r="FF761" s="26"/>
      <c r="FG761" s="26"/>
      <c r="FH761" s="26"/>
      <c r="FI761" s="26"/>
      <c r="FJ761" s="26"/>
      <c r="FK761" s="26"/>
      <c r="FL761" s="26"/>
      <c r="FM761" s="26"/>
      <c r="FN761" s="26"/>
      <c r="FO761" s="26"/>
      <c r="FP761" s="26"/>
      <c r="FQ761" s="26"/>
      <c r="FR761" s="26"/>
      <c r="FS761" s="26"/>
      <c r="FT761" s="26"/>
      <c r="FU761" s="26"/>
      <c r="FV761" s="26"/>
      <c r="FW761" s="26"/>
      <c r="FX761" s="26"/>
      <c r="FY761" s="26"/>
      <c r="FZ761" s="26"/>
      <c r="GA761" s="26"/>
      <c r="GB761" s="26"/>
      <c r="GC761" s="26"/>
      <c r="GD761" s="26"/>
      <c r="GE761" s="26"/>
      <c r="GF761" s="26"/>
      <c r="GG761" s="26"/>
      <c r="GH761" s="26"/>
      <c r="GI761" s="26"/>
      <c r="GJ761" s="26"/>
      <c r="GK761" s="26"/>
      <c r="GL761" s="26"/>
      <c r="GM761" s="26"/>
      <c r="GN761" s="26"/>
      <c r="GO761" s="26"/>
      <c r="GP761" s="26"/>
      <c r="GQ761" s="26"/>
      <c r="GR761" s="26"/>
      <c r="GS761" s="26"/>
      <c r="GT761" s="26"/>
      <c r="GU761" s="26"/>
      <c r="GV761" s="26"/>
      <c r="GW761" s="26"/>
      <c r="GX761" s="26"/>
      <c r="GY761" s="26"/>
      <c r="GZ761" s="26"/>
      <c r="HA761" s="26"/>
      <c r="HB761" s="26"/>
      <c r="HC761" s="26"/>
      <c r="HD761" s="26"/>
      <c r="HE761" s="26"/>
      <c r="HF761" s="26"/>
      <c r="HG761" s="26"/>
      <c r="HH761" s="26"/>
      <c r="HI761" s="26"/>
      <c r="HJ761" s="26"/>
      <c r="HK761" s="26"/>
      <c r="HL761" s="26"/>
      <c r="HM761" s="26"/>
      <c r="HN761" s="26"/>
      <c r="HO761" s="26"/>
      <c r="HP761" s="26"/>
      <c r="HQ761" s="26"/>
      <c r="HR761" s="26"/>
      <c r="HS761" s="26"/>
      <c r="HT761" s="26"/>
      <c r="HU761" s="26"/>
      <c r="HV761" s="26"/>
      <c r="HW761" s="26"/>
      <c r="HX761" s="26"/>
      <c r="HY761" s="26"/>
      <c r="HZ761" s="26"/>
      <c r="IA761" s="26"/>
      <c r="IB761" s="26"/>
      <c r="IC761" s="26"/>
      <c r="ID761" s="26"/>
      <c r="IE761" s="26"/>
      <c r="IF761" s="26"/>
      <c r="IG761" s="26"/>
      <c r="IH761" s="26"/>
      <c r="II761" s="26"/>
      <c r="IJ761" s="26"/>
      <c r="IK761" s="26"/>
      <c r="IL761" s="26"/>
      <c r="IM761" s="26"/>
      <c r="IN761" s="26"/>
      <c r="IO761" s="26"/>
      <c r="IP761" s="26"/>
      <c r="IQ761" s="26"/>
      <c r="IR761" s="26"/>
      <c r="IS761" s="26"/>
      <c r="IT761" s="26"/>
      <c r="IU761" s="26"/>
      <c r="IV761" s="26"/>
    </row>
    <row r="762" spans="1:256" ht="12.75" customHeight="1" x14ac:dyDescent="0.25">
      <c r="A762" s="26"/>
      <c r="B762" s="26"/>
      <c r="C762" s="296"/>
      <c r="D762" s="363"/>
      <c r="E762" s="364"/>
      <c r="F762" s="364"/>
      <c r="G762" s="364"/>
      <c r="H762" s="364"/>
      <c r="I762" s="364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6"/>
      <c r="AH762" s="26"/>
      <c r="AI762" s="26"/>
      <c r="AJ762" s="26"/>
      <c r="AK762" s="26"/>
      <c r="AL762" s="26"/>
      <c r="AM762" s="26"/>
      <c r="AN762" s="26"/>
      <c r="AO762" s="26"/>
      <c r="AP762" s="26"/>
      <c r="AQ762" s="26"/>
      <c r="AR762" s="26"/>
      <c r="AS762" s="26"/>
      <c r="AT762" s="26"/>
      <c r="AU762" s="26"/>
      <c r="AV762" s="26"/>
      <c r="AW762" s="26"/>
      <c r="AX762" s="26"/>
      <c r="AY762" s="26"/>
      <c r="AZ762" s="26"/>
      <c r="BA762" s="26"/>
      <c r="BB762" s="26"/>
      <c r="BC762" s="26"/>
      <c r="BD762" s="26"/>
      <c r="BE762" s="26"/>
      <c r="BF762" s="26"/>
      <c r="BG762" s="26"/>
      <c r="BH762" s="26"/>
      <c r="BI762" s="26"/>
      <c r="BJ762" s="26"/>
      <c r="BK762" s="26"/>
      <c r="BL762" s="26"/>
      <c r="BM762" s="26"/>
      <c r="BN762" s="26"/>
      <c r="BO762" s="26"/>
      <c r="BP762" s="26"/>
      <c r="BQ762" s="26"/>
      <c r="BR762" s="26"/>
      <c r="BS762" s="26"/>
      <c r="BT762" s="26"/>
      <c r="BU762" s="26"/>
      <c r="BV762" s="26"/>
      <c r="BW762" s="26"/>
      <c r="BX762" s="26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26"/>
      <c r="CP762" s="26"/>
      <c r="CQ762" s="26"/>
      <c r="CR762" s="26"/>
      <c r="CS762" s="26"/>
      <c r="CT762" s="26"/>
      <c r="CU762" s="26"/>
      <c r="CV762" s="26"/>
      <c r="CW762" s="26"/>
      <c r="CX762" s="26"/>
      <c r="CY762" s="26"/>
      <c r="CZ762" s="26"/>
      <c r="DA762" s="26"/>
      <c r="DB762" s="26"/>
      <c r="DC762" s="26"/>
      <c r="DD762" s="26"/>
      <c r="DE762" s="26"/>
      <c r="DF762" s="26"/>
      <c r="DG762" s="26"/>
      <c r="DH762" s="26"/>
      <c r="DI762" s="26"/>
      <c r="DJ762" s="26"/>
      <c r="DK762" s="26"/>
      <c r="DL762" s="26"/>
      <c r="DM762" s="26"/>
      <c r="DN762" s="26"/>
      <c r="DO762" s="26"/>
      <c r="DP762" s="26"/>
      <c r="DQ762" s="26"/>
      <c r="DR762" s="26"/>
      <c r="DS762" s="26"/>
      <c r="DT762" s="26"/>
      <c r="DU762" s="26"/>
      <c r="DV762" s="26"/>
      <c r="DW762" s="26"/>
      <c r="DX762" s="26"/>
      <c r="DY762" s="26"/>
      <c r="DZ762" s="26"/>
      <c r="EA762" s="26"/>
      <c r="EB762" s="26"/>
      <c r="EC762" s="26"/>
      <c r="ED762" s="26"/>
      <c r="EE762" s="26"/>
      <c r="EF762" s="26"/>
      <c r="EG762" s="26"/>
      <c r="EH762" s="26"/>
      <c r="EI762" s="26"/>
      <c r="EJ762" s="26"/>
      <c r="EK762" s="26"/>
      <c r="EL762" s="26"/>
      <c r="EM762" s="26"/>
      <c r="EN762" s="26"/>
      <c r="EO762" s="26"/>
      <c r="EP762" s="26"/>
      <c r="EQ762" s="26"/>
      <c r="ER762" s="26"/>
      <c r="ES762" s="26"/>
      <c r="ET762" s="26"/>
      <c r="EU762" s="26"/>
      <c r="EV762" s="26"/>
      <c r="EW762" s="26"/>
      <c r="EX762" s="26"/>
      <c r="EY762" s="26"/>
      <c r="EZ762" s="26"/>
      <c r="FA762" s="26"/>
      <c r="FB762" s="26"/>
      <c r="FC762" s="26"/>
      <c r="FD762" s="26"/>
      <c r="FE762" s="26"/>
      <c r="FF762" s="26"/>
      <c r="FG762" s="26"/>
      <c r="FH762" s="26"/>
      <c r="FI762" s="26"/>
      <c r="FJ762" s="26"/>
      <c r="FK762" s="26"/>
      <c r="FL762" s="26"/>
      <c r="FM762" s="26"/>
      <c r="FN762" s="26"/>
      <c r="FO762" s="26"/>
      <c r="FP762" s="26"/>
      <c r="FQ762" s="26"/>
      <c r="FR762" s="26"/>
      <c r="FS762" s="26"/>
      <c r="FT762" s="26"/>
      <c r="FU762" s="26"/>
      <c r="FV762" s="26"/>
      <c r="FW762" s="26"/>
      <c r="FX762" s="26"/>
      <c r="FY762" s="26"/>
      <c r="FZ762" s="26"/>
      <c r="GA762" s="26"/>
      <c r="GB762" s="26"/>
      <c r="GC762" s="26"/>
      <c r="GD762" s="26"/>
      <c r="GE762" s="26"/>
      <c r="GF762" s="26"/>
      <c r="GG762" s="26"/>
      <c r="GH762" s="26"/>
      <c r="GI762" s="26"/>
      <c r="GJ762" s="26"/>
      <c r="GK762" s="26"/>
      <c r="GL762" s="26"/>
      <c r="GM762" s="26"/>
      <c r="GN762" s="26"/>
      <c r="GO762" s="26"/>
      <c r="GP762" s="26"/>
      <c r="GQ762" s="26"/>
      <c r="GR762" s="26"/>
      <c r="GS762" s="26"/>
      <c r="GT762" s="26"/>
      <c r="GU762" s="26"/>
      <c r="GV762" s="26"/>
      <c r="GW762" s="26"/>
      <c r="GX762" s="26"/>
      <c r="GY762" s="26"/>
      <c r="GZ762" s="26"/>
      <c r="HA762" s="26"/>
      <c r="HB762" s="26"/>
      <c r="HC762" s="26"/>
      <c r="HD762" s="26"/>
      <c r="HE762" s="26"/>
      <c r="HF762" s="26"/>
      <c r="HG762" s="26"/>
      <c r="HH762" s="26"/>
      <c r="HI762" s="26"/>
      <c r="HJ762" s="26"/>
      <c r="HK762" s="26"/>
      <c r="HL762" s="26"/>
      <c r="HM762" s="26"/>
      <c r="HN762" s="26"/>
      <c r="HO762" s="26"/>
      <c r="HP762" s="26"/>
      <c r="HQ762" s="26"/>
      <c r="HR762" s="26"/>
      <c r="HS762" s="26"/>
      <c r="HT762" s="26"/>
      <c r="HU762" s="26"/>
      <c r="HV762" s="26"/>
      <c r="HW762" s="26"/>
      <c r="HX762" s="26"/>
      <c r="HY762" s="26"/>
      <c r="HZ762" s="26"/>
      <c r="IA762" s="26"/>
      <c r="IB762" s="26"/>
      <c r="IC762" s="26"/>
      <c r="ID762" s="26"/>
      <c r="IE762" s="26"/>
      <c r="IF762" s="26"/>
      <c r="IG762" s="26"/>
      <c r="IH762" s="26"/>
      <c r="II762" s="26"/>
      <c r="IJ762" s="26"/>
      <c r="IK762" s="26"/>
      <c r="IL762" s="26"/>
      <c r="IM762" s="26"/>
      <c r="IN762" s="26"/>
      <c r="IO762" s="26"/>
      <c r="IP762" s="26"/>
      <c r="IQ762" s="26"/>
      <c r="IR762" s="26"/>
      <c r="IS762" s="26"/>
      <c r="IT762" s="26"/>
      <c r="IU762" s="26"/>
      <c r="IV762" s="26"/>
    </row>
    <row r="763" spans="1:256" ht="12.75" customHeight="1" x14ac:dyDescent="0.25">
      <c r="A763" s="26"/>
      <c r="B763" s="26"/>
      <c r="C763" s="296"/>
      <c r="D763" s="363"/>
      <c r="E763" s="364"/>
      <c r="F763" s="364"/>
      <c r="G763" s="364"/>
      <c r="H763" s="364"/>
      <c r="I763" s="364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6"/>
      <c r="AB763" s="26"/>
      <c r="AC763" s="26"/>
      <c r="AD763" s="26"/>
      <c r="AE763" s="26"/>
      <c r="AF763" s="26"/>
      <c r="AG763" s="26"/>
      <c r="AH763" s="26"/>
      <c r="AI763" s="26"/>
      <c r="AJ763" s="26"/>
      <c r="AK763" s="26"/>
      <c r="AL763" s="26"/>
      <c r="AM763" s="26"/>
      <c r="AN763" s="26"/>
      <c r="AO763" s="26"/>
      <c r="AP763" s="26"/>
      <c r="AQ763" s="26"/>
      <c r="AR763" s="26"/>
      <c r="AS763" s="26"/>
      <c r="AT763" s="26"/>
      <c r="AU763" s="26"/>
      <c r="AV763" s="26"/>
      <c r="AW763" s="26"/>
      <c r="AX763" s="26"/>
      <c r="AY763" s="26"/>
      <c r="AZ763" s="26"/>
      <c r="BA763" s="26"/>
      <c r="BB763" s="26"/>
      <c r="BC763" s="26"/>
      <c r="BD763" s="26"/>
      <c r="BE763" s="26"/>
      <c r="BF763" s="26"/>
      <c r="BG763" s="26"/>
      <c r="BH763" s="26"/>
      <c r="BI763" s="26"/>
      <c r="BJ763" s="26"/>
      <c r="BK763" s="26"/>
      <c r="BL763" s="26"/>
      <c r="BM763" s="26"/>
      <c r="BN763" s="26"/>
      <c r="BO763" s="26"/>
      <c r="BP763" s="26"/>
      <c r="BQ763" s="26"/>
      <c r="BR763" s="26"/>
      <c r="BS763" s="26"/>
      <c r="BT763" s="26"/>
      <c r="BU763" s="26"/>
      <c r="BV763" s="26"/>
      <c r="BW763" s="26"/>
      <c r="BX763" s="26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26"/>
      <c r="CP763" s="26"/>
      <c r="CQ763" s="26"/>
      <c r="CR763" s="26"/>
      <c r="CS763" s="26"/>
      <c r="CT763" s="26"/>
      <c r="CU763" s="26"/>
      <c r="CV763" s="26"/>
      <c r="CW763" s="26"/>
      <c r="CX763" s="26"/>
      <c r="CY763" s="26"/>
      <c r="CZ763" s="26"/>
      <c r="DA763" s="26"/>
      <c r="DB763" s="26"/>
      <c r="DC763" s="26"/>
      <c r="DD763" s="26"/>
      <c r="DE763" s="26"/>
      <c r="DF763" s="26"/>
      <c r="DG763" s="26"/>
      <c r="DH763" s="26"/>
      <c r="DI763" s="26"/>
      <c r="DJ763" s="26"/>
      <c r="DK763" s="26"/>
      <c r="DL763" s="26"/>
      <c r="DM763" s="26"/>
      <c r="DN763" s="26"/>
      <c r="DO763" s="26"/>
      <c r="DP763" s="26"/>
      <c r="DQ763" s="26"/>
      <c r="DR763" s="26"/>
      <c r="DS763" s="26"/>
      <c r="DT763" s="26"/>
      <c r="DU763" s="26"/>
      <c r="DV763" s="26"/>
      <c r="DW763" s="26"/>
      <c r="DX763" s="26"/>
      <c r="DY763" s="26"/>
      <c r="DZ763" s="26"/>
      <c r="EA763" s="26"/>
      <c r="EB763" s="26"/>
      <c r="EC763" s="26"/>
      <c r="ED763" s="26"/>
      <c r="EE763" s="26"/>
      <c r="EF763" s="26"/>
      <c r="EG763" s="26"/>
      <c r="EH763" s="26"/>
      <c r="EI763" s="26"/>
      <c r="EJ763" s="26"/>
      <c r="EK763" s="26"/>
      <c r="EL763" s="26"/>
      <c r="EM763" s="26"/>
      <c r="EN763" s="26"/>
      <c r="EO763" s="26"/>
      <c r="EP763" s="26"/>
      <c r="EQ763" s="26"/>
      <c r="ER763" s="26"/>
      <c r="ES763" s="26"/>
      <c r="ET763" s="26"/>
      <c r="EU763" s="26"/>
      <c r="EV763" s="26"/>
      <c r="EW763" s="26"/>
      <c r="EX763" s="26"/>
      <c r="EY763" s="26"/>
      <c r="EZ763" s="26"/>
      <c r="FA763" s="26"/>
      <c r="FB763" s="26"/>
      <c r="FC763" s="26"/>
      <c r="FD763" s="26"/>
      <c r="FE763" s="26"/>
      <c r="FF763" s="26"/>
      <c r="FG763" s="26"/>
      <c r="FH763" s="26"/>
      <c r="FI763" s="26"/>
      <c r="FJ763" s="26"/>
      <c r="FK763" s="26"/>
      <c r="FL763" s="26"/>
      <c r="FM763" s="26"/>
      <c r="FN763" s="26"/>
      <c r="FO763" s="26"/>
      <c r="FP763" s="26"/>
      <c r="FQ763" s="26"/>
      <c r="FR763" s="26"/>
      <c r="FS763" s="26"/>
      <c r="FT763" s="26"/>
      <c r="FU763" s="26"/>
      <c r="FV763" s="26"/>
      <c r="FW763" s="26"/>
      <c r="FX763" s="26"/>
      <c r="FY763" s="26"/>
      <c r="FZ763" s="26"/>
      <c r="GA763" s="26"/>
      <c r="GB763" s="26"/>
      <c r="GC763" s="26"/>
      <c r="GD763" s="26"/>
      <c r="GE763" s="26"/>
      <c r="GF763" s="26"/>
      <c r="GG763" s="26"/>
      <c r="GH763" s="26"/>
      <c r="GI763" s="26"/>
      <c r="GJ763" s="26"/>
      <c r="GK763" s="26"/>
      <c r="GL763" s="26"/>
      <c r="GM763" s="26"/>
      <c r="GN763" s="26"/>
      <c r="GO763" s="26"/>
      <c r="GP763" s="26"/>
      <c r="GQ763" s="26"/>
      <c r="GR763" s="26"/>
      <c r="GS763" s="26"/>
      <c r="GT763" s="26"/>
      <c r="GU763" s="26"/>
      <c r="GV763" s="26"/>
      <c r="GW763" s="26"/>
      <c r="GX763" s="26"/>
      <c r="GY763" s="26"/>
      <c r="GZ763" s="26"/>
      <c r="HA763" s="26"/>
      <c r="HB763" s="26"/>
      <c r="HC763" s="26"/>
      <c r="HD763" s="26"/>
      <c r="HE763" s="26"/>
      <c r="HF763" s="26"/>
      <c r="HG763" s="26"/>
      <c r="HH763" s="26"/>
      <c r="HI763" s="26"/>
      <c r="HJ763" s="26"/>
      <c r="HK763" s="26"/>
      <c r="HL763" s="26"/>
      <c r="HM763" s="26"/>
      <c r="HN763" s="26"/>
      <c r="HO763" s="26"/>
      <c r="HP763" s="26"/>
      <c r="HQ763" s="26"/>
      <c r="HR763" s="26"/>
      <c r="HS763" s="26"/>
      <c r="HT763" s="26"/>
      <c r="HU763" s="26"/>
      <c r="HV763" s="26"/>
      <c r="HW763" s="26"/>
      <c r="HX763" s="26"/>
      <c r="HY763" s="26"/>
      <c r="HZ763" s="26"/>
      <c r="IA763" s="26"/>
      <c r="IB763" s="26"/>
      <c r="IC763" s="26"/>
      <c r="ID763" s="26"/>
      <c r="IE763" s="26"/>
      <c r="IF763" s="26"/>
      <c r="IG763" s="26"/>
      <c r="IH763" s="26"/>
      <c r="II763" s="26"/>
      <c r="IJ763" s="26"/>
      <c r="IK763" s="26"/>
      <c r="IL763" s="26"/>
      <c r="IM763" s="26"/>
      <c r="IN763" s="26"/>
      <c r="IO763" s="26"/>
      <c r="IP763" s="26"/>
      <c r="IQ763" s="26"/>
      <c r="IR763" s="26"/>
      <c r="IS763" s="26"/>
      <c r="IT763" s="26"/>
      <c r="IU763" s="26"/>
      <c r="IV763" s="26"/>
    </row>
    <row r="764" spans="1:256" ht="12.75" customHeight="1" x14ac:dyDescent="0.25">
      <c r="A764" s="26"/>
      <c r="B764" s="26"/>
      <c r="C764" s="296"/>
      <c r="D764" s="363"/>
      <c r="E764" s="364"/>
      <c r="F764" s="364"/>
      <c r="G764" s="364"/>
      <c r="H764" s="364"/>
      <c r="I764" s="364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  <c r="BL764" s="26"/>
      <c r="BM764" s="26"/>
      <c r="BN764" s="26"/>
      <c r="BO764" s="26"/>
      <c r="BP764" s="26"/>
      <c r="BQ764" s="26"/>
      <c r="BR764" s="26"/>
      <c r="BS764" s="26"/>
      <c r="BT764" s="26"/>
      <c r="BU764" s="26"/>
      <c r="BV764" s="26"/>
      <c r="BW764" s="26"/>
      <c r="BX764" s="26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26"/>
      <c r="CP764" s="26"/>
      <c r="CQ764" s="26"/>
      <c r="CR764" s="26"/>
      <c r="CS764" s="26"/>
      <c r="CT764" s="26"/>
      <c r="CU764" s="26"/>
      <c r="CV764" s="26"/>
      <c r="CW764" s="26"/>
      <c r="CX764" s="26"/>
      <c r="CY764" s="26"/>
      <c r="CZ764" s="26"/>
      <c r="DA764" s="26"/>
      <c r="DB764" s="26"/>
      <c r="DC764" s="26"/>
      <c r="DD764" s="26"/>
      <c r="DE764" s="26"/>
      <c r="DF764" s="26"/>
      <c r="DG764" s="26"/>
      <c r="DH764" s="26"/>
      <c r="DI764" s="26"/>
      <c r="DJ764" s="26"/>
      <c r="DK764" s="26"/>
      <c r="DL764" s="26"/>
      <c r="DM764" s="26"/>
      <c r="DN764" s="26"/>
      <c r="DO764" s="26"/>
      <c r="DP764" s="26"/>
      <c r="DQ764" s="26"/>
      <c r="DR764" s="26"/>
      <c r="DS764" s="26"/>
      <c r="DT764" s="26"/>
      <c r="DU764" s="26"/>
      <c r="DV764" s="26"/>
      <c r="DW764" s="26"/>
      <c r="DX764" s="26"/>
      <c r="DY764" s="26"/>
      <c r="DZ764" s="26"/>
      <c r="EA764" s="26"/>
      <c r="EB764" s="26"/>
      <c r="EC764" s="26"/>
      <c r="ED764" s="26"/>
      <c r="EE764" s="26"/>
      <c r="EF764" s="26"/>
      <c r="EG764" s="26"/>
      <c r="EH764" s="26"/>
      <c r="EI764" s="26"/>
      <c r="EJ764" s="26"/>
      <c r="EK764" s="26"/>
      <c r="EL764" s="26"/>
      <c r="EM764" s="26"/>
      <c r="EN764" s="26"/>
      <c r="EO764" s="26"/>
      <c r="EP764" s="26"/>
      <c r="EQ764" s="26"/>
      <c r="ER764" s="26"/>
      <c r="ES764" s="26"/>
      <c r="ET764" s="26"/>
      <c r="EU764" s="26"/>
      <c r="EV764" s="26"/>
      <c r="EW764" s="26"/>
      <c r="EX764" s="26"/>
      <c r="EY764" s="26"/>
      <c r="EZ764" s="26"/>
      <c r="FA764" s="26"/>
      <c r="FB764" s="26"/>
      <c r="FC764" s="26"/>
      <c r="FD764" s="26"/>
      <c r="FE764" s="26"/>
      <c r="FF764" s="26"/>
      <c r="FG764" s="26"/>
      <c r="FH764" s="26"/>
      <c r="FI764" s="26"/>
      <c r="FJ764" s="26"/>
      <c r="FK764" s="26"/>
      <c r="FL764" s="26"/>
      <c r="FM764" s="26"/>
      <c r="FN764" s="26"/>
      <c r="FO764" s="26"/>
      <c r="FP764" s="26"/>
      <c r="FQ764" s="26"/>
      <c r="FR764" s="26"/>
      <c r="FS764" s="26"/>
      <c r="FT764" s="26"/>
      <c r="FU764" s="26"/>
      <c r="FV764" s="26"/>
      <c r="FW764" s="26"/>
      <c r="FX764" s="26"/>
      <c r="FY764" s="26"/>
      <c r="FZ764" s="26"/>
      <c r="GA764" s="26"/>
      <c r="GB764" s="26"/>
      <c r="GC764" s="26"/>
      <c r="GD764" s="26"/>
      <c r="GE764" s="26"/>
      <c r="GF764" s="26"/>
      <c r="GG764" s="26"/>
      <c r="GH764" s="26"/>
      <c r="GI764" s="26"/>
      <c r="GJ764" s="26"/>
      <c r="GK764" s="26"/>
      <c r="GL764" s="26"/>
      <c r="GM764" s="26"/>
      <c r="GN764" s="26"/>
      <c r="GO764" s="26"/>
      <c r="GP764" s="26"/>
      <c r="GQ764" s="26"/>
      <c r="GR764" s="26"/>
      <c r="GS764" s="26"/>
      <c r="GT764" s="26"/>
      <c r="GU764" s="26"/>
      <c r="GV764" s="26"/>
      <c r="GW764" s="26"/>
      <c r="GX764" s="26"/>
      <c r="GY764" s="26"/>
      <c r="GZ764" s="26"/>
      <c r="HA764" s="26"/>
      <c r="HB764" s="26"/>
      <c r="HC764" s="26"/>
      <c r="HD764" s="26"/>
      <c r="HE764" s="26"/>
      <c r="HF764" s="26"/>
      <c r="HG764" s="26"/>
      <c r="HH764" s="26"/>
      <c r="HI764" s="26"/>
      <c r="HJ764" s="26"/>
      <c r="HK764" s="26"/>
      <c r="HL764" s="26"/>
      <c r="HM764" s="26"/>
      <c r="HN764" s="26"/>
      <c r="HO764" s="26"/>
      <c r="HP764" s="26"/>
      <c r="HQ764" s="26"/>
      <c r="HR764" s="26"/>
      <c r="HS764" s="26"/>
      <c r="HT764" s="26"/>
      <c r="HU764" s="26"/>
      <c r="HV764" s="26"/>
      <c r="HW764" s="26"/>
      <c r="HX764" s="26"/>
      <c r="HY764" s="26"/>
      <c r="HZ764" s="26"/>
      <c r="IA764" s="26"/>
      <c r="IB764" s="26"/>
      <c r="IC764" s="26"/>
      <c r="ID764" s="26"/>
      <c r="IE764" s="26"/>
      <c r="IF764" s="26"/>
      <c r="IG764" s="26"/>
      <c r="IH764" s="26"/>
      <c r="II764" s="26"/>
      <c r="IJ764" s="26"/>
      <c r="IK764" s="26"/>
      <c r="IL764" s="26"/>
      <c r="IM764" s="26"/>
      <c r="IN764" s="26"/>
      <c r="IO764" s="26"/>
      <c r="IP764" s="26"/>
      <c r="IQ764" s="26"/>
      <c r="IR764" s="26"/>
      <c r="IS764" s="26"/>
      <c r="IT764" s="26"/>
      <c r="IU764" s="26"/>
      <c r="IV764" s="26"/>
    </row>
    <row r="765" spans="1:256" ht="12.75" customHeight="1" x14ac:dyDescent="0.25">
      <c r="A765" s="26"/>
      <c r="B765" s="26"/>
      <c r="C765" s="296"/>
      <c r="D765" s="363"/>
      <c r="E765" s="364"/>
      <c r="F765" s="364"/>
      <c r="G765" s="364"/>
      <c r="H765" s="364"/>
      <c r="I765" s="364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6"/>
      <c r="AB765" s="26"/>
      <c r="AC765" s="26"/>
      <c r="AD765" s="26"/>
      <c r="AE765" s="26"/>
      <c r="AF765" s="26"/>
      <c r="AG765" s="26"/>
      <c r="AH765" s="26"/>
      <c r="AI765" s="26"/>
      <c r="AJ765" s="26"/>
      <c r="AK765" s="26"/>
      <c r="AL765" s="26"/>
      <c r="AM765" s="26"/>
      <c r="AN765" s="26"/>
      <c r="AO765" s="26"/>
      <c r="AP765" s="26"/>
      <c r="AQ765" s="26"/>
      <c r="AR765" s="26"/>
      <c r="AS765" s="26"/>
      <c r="AT765" s="26"/>
      <c r="AU765" s="26"/>
      <c r="AV765" s="26"/>
      <c r="AW765" s="26"/>
      <c r="AX765" s="26"/>
      <c r="AY765" s="26"/>
      <c r="AZ765" s="26"/>
      <c r="BA765" s="26"/>
      <c r="BB765" s="26"/>
      <c r="BC765" s="26"/>
      <c r="BD765" s="26"/>
      <c r="BE765" s="26"/>
      <c r="BF765" s="26"/>
      <c r="BG765" s="26"/>
      <c r="BH765" s="26"/>
      <c r="BI765" s="26"/>
      <c r="BJ765" s="26"/>
      <c r="BK765" s="26"/>
      <c r="BL765" s="26"/>
      <c r="BM765" s="26"/>
      <c r="BN765" s="26"/>
      <c r="BO765" s="26"/>
      <c r="BP765" s="26"/>
      <c r="BQ765" s="26"/>
      <c r="BR765" s="26"/>
      <c r="BS765" s="26"/>
      <c r="BT765" s="26"/>
      <c r="BU765" s="26"/>
      <c r="BV765" s="26"/>
      <c r="BW765" s="26"/>
      <c r="BX765" s="26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26"/>
      <c r="CP765" s="26"/>
      <c r="CQ765" s="26"/>
      <c r="CR765" s="26"/>
      <c r="CS765" s="26"/>
      <c r="CT765" s="26"/>
      <c r="CU765" s="26"/>
      <c r="CV765" s="26"/>
      <c r="CW765" s="26"/>
      <c r="CX765" s="26"/>
      <c r="CY765" s="26"/>
      <c r="CZ765" s="26"/>
      <c r="DA765" s="26"/>
      <c r="DB765" s="26"/>
      <c r="DC765" s="26"/>
      <c r="DD765" s="26"/>
      <c r="DE765" s="26"/>
      <c r="DF765" s="26"/>
      <c r="DG765" s="26"/>
      <c r="DH765" s="26"/>
      <c r="DI765" s="26"/>
      <c r="DJ765" s="26"/>
      <c r="DK765" s="26"/>
      <c r="DL765" s="26"/>
      <c r="DM765" s="26"/>
      <c r="DN765" s="26"/>
      <c r="DO765" s="26"/>
      <c r="DP765" s="26"/>
      <c r="DQ765" s="26"/>
      <c r="DR765" s="26"/>
      <c r="DS765" s="26"/>
      <c r="DT765" s="26"/>
      <c r="DU765" s="26"/>
      <c r="DV765" s="26"/>
      <c r="DW765" s="26"/>
      <c r="DX765" s="26"/>
      <c r="DY765" s="26"/>
      <c r="DZ765" s="26"/>
      <c r="EA765" s="26"/>
      <c r="EB765" s="26"/>
      <c r="EC765" s="26"/>
      <c r="ED765" s="26"/>
      <c r="EE765" s="26"/>
      <c r="EF765" s="26"/>
      <c r="EG765" s="26"/>
      <c r="EH765" s="26"/>
      <c r="EI765" s="26"/>
      <c r="EJ765" s="26"/>
      <c r="EK765" s="26"/>
      <c r="EL765" s="26"/>
      <c r="EM765" s="26"/>
      <c r="EN765" s="26"/>
      <c r="EO765" s="26"/>
      <c r="EP765" s="26"/>
      <c r="EQ765" s="26"/>
      <c r="ER765" s="26"/>
      <c r="ES765" s="26"/>
      <c r="ET765" s="26"/>
      <c r="EU765" s="26"/>
      <c r="EV765" s="26"/>
      <c r="EW765" s="26"/>
      <c r="EX765" s="26"/>
      <c r="EY765" s="26"/>
      <c r="EZ765" s="26"/>
      <c r="FA765" s="26"/>
      <c r="FB765" s="26"/>
      <c r="FC765" s="26"/>
      <c r="FD765" s="26"/>
      <c r="FE765" s="26"/>
      <c r="FF765" s="26"/>
      <c r="FG765" s="26"/>
      <c r="FH765" s="26"/>
      <c r="FI765" s="26"/>
      <c r="FJ765" s="26"/>
      <c r="FK765" s="26"/>
      <c r="FL765" s="26"/>
      <c r="FM765" s="26"/>
      <c r="FN765" s="26"/>
      <c r="FO765" s="26"/>
      <c r="FP765" s="26"/>
      <c r="FQ765" s="26"/>
      <c r="FR765" s="26"/>
      <c r="FS765" s="26"/>
      <c r="FT765" s="26"/>
      <c r="FU765" s="26"/>
      <c r="FV765" s="26"/>
      <c r="FW765" s="26"/>
      <c r="FX765" s="26"/>
      <c r="FY765" s="26"/>
      <c r="FZ765" s="26"/>
      <c r="GA765" s="26"/>
      <c r="GB765" s="26"/>
      <c r="GC765" s="26"/>
      <c r="GD765" s="26"/>
      <c r="GE765" s="26"/>
      <c r="GF765" s="26"/>
      <c r="GG765" s="26"/>
      <c r="GH765" s="26"/>
      <c r="GI765" s="26"/>
      <c r="GJ765" s="26"/>
      <c r="GK765" s="26"/>
      <c r="GL765" s="26"/>
      <c r="GM765" s="26"/>
      <c r="GN765" s="26"/>
      <c r="GO765" s="26"/>
      <c r="GP765" s="26"/>
      <c r="GQ765" s="26"/>
      <c r="GR765" s="26"/>
      <c r="GS765" s="26"/>
      <c r="GT765" s="26"/>
      <c r="GU765" s="26"/>
      <c r="GV765" s="26"/>
      <c r="GW765" s="26"/>
      <c r="GX765" s="26"/>
      <c r="GY765" s="26"/>
      <c r="GZ765" s="26"/>
      <c r="HA765" s="26"/>
      <c r="HB765" s="26"/>
      <c r="HC765" s="26"/>
      <c r="HD765" s="26"/>
      <c r="HE765" s="26"/>
      <c r="HF765" s="26"/>
      <c r="HG765" s="26"/>
      <c r="HH765" s="26"/>
      <c r="HI765" s="26"/>
      <c r="HJ765" s="26"/>
      <c r="HK765" s="26"/>
      <c r="HL765" s="26"/>
      <c r="HM765" s="26"/>
      <c r="HN765" s="26"/>
      <c r="HO765" s="26"/>
      <c r="HP765" s="26"/>
      <c r="HQ765" s="26"/>
      <c r="HR765" s="26"/>
      <c r="HS765" s="26"/>
      <c r="HT765" s="26"/>
      <c r="HU765" s="26"/>
      <c r="HV765" s="26"/>
      <c r="HW765" s="26"/>
      <c r="HX765" s="26"/>
      <c r="HY765" s="26"/>
      <c r="HZ765" s="26"/>
      <c r="IA765" s="26"/>
      <c r="IB765" s="26"/>
      <c r="IC765" s="26"/>
      <c r="ID765" s="26"/>
      <c r="IE765" s="26"/>
      <c r="IF765" s="26"/>
      <c r="IG765" s="26"/>
      <c r="IH765" s="26"/>
      <c r="II765" s="26"/>
      <c r="IJ765" s="26"/>
      <c r="IK765" s="26"/>
      <c r="IL765" s="26"/>
      <c r="IM765" s="26"/>
      <c r="IN765" s="26"/>
      <c r="IO765" s="26"/>
      <c r="IP765" s="26"/>
      <c r="IQ765" s="26"/>
      <c r="IR765" s="26"/>
      <c r="IS765" s="26"/>
      <c r="IT765" s="26"/>
      <c r="IU765" s="26"/>
      <c r="IV765" s="26"/>
    </row>
    <row r="766" spans="1:256" ht="12.75" customHeight="1" x14ac:dyDescent="0.25">
      <c r="A766" s="26"/>
      <c r="B766" s="26"/>
      <c r="C766" s="296"/>
      <c r="D766" s="363"/>
      <c r="E766" s="364"/>
      <c r="F766" s="364"/>
      <c r="G766" s="364"/>
      <c r="H766" s="364"/>
      <c r="I766" s="364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6"/>
      <c r="AB766" s="26"/>
      <c r="AC766" s="26"/>
      <c r="AD766" s="26"/>
      <c r="AE766" s="26"/>
      <c r="AF766" s="26"/>
      <c r="AG766" s="26"/>
      <c r="AH766" s="26"/>
      <c r="AI766" s="26"/>
      <c r="AJ766" s="26"/>
      <c r="AK766" s="26"/>
      <c r="AL766" s="26"/>
      <c r="AM766" s="26"/>
      <c r="AN766" s="26"/>
      <c r="AO766" s="26"/>
      <c r="AP766" s="26"/>
      <c r="AQ766" s="26"/>
      <c r="AR766" s="26"/>
      <c r="AS766" s="26"/>
      <c r="AT766" s="26"/>
      <c r="AU766" s="26"/>
      <c r="AV766" s="26"/>
      <c r="AW766" s="26"/>
      <c r="AX766" s="26"/>
      <c r="AY766" s="26"/>
      <c r="AZ766" s="26"/>
      <c r="BA766" s="26"/>
      <c r="BB766" s="26"/>
      <c r="BC766" s="26"/>
      <c r="BD766" s="26"/>
      <c r="BE766" s="26"/>
      <c r="BF766" s="26"/>
      <c r="BG766" s="26"/>
      <c r="BH766" s="26"/>
      <c r="BI766" s="26"/>
      <c r="BJ766" s="26"/>
      <c r="BK766" s="26"/>
      <c r="BL766" s="26"/>
      <c r="BM766" s="26"/>
      <c r="BN766" s="26"/>
      <c r="BO766" s="26"/>
      <c r="BP766" s="26"/>
      <c r="BQ766" s="26"/>
      <c r="BR766" s="26"/>
      <c r="BS766" s="26"/>
      <c r="BT766" s="26"/>
      <c r="BU766" s="26"/>
      <c r="BV766" s="26"/>
      <c r="BW766" s="26"/>
      <c r="BX766" s="26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26"/>
      <c r="CP766" s="26"/>
      <c r="CQ766" s="26"/>
      <c r="CR766" s="26"/>
      <c r="CS766" s="26"/>
      <c r="CT766" s="26"/>
      <c r="CU766" s="26"/>
      <c r="CV766" s="26"/>
      <c r="CW766" s="26"/>
      <c r="CX766" s="26"/>
      <c r="CY766" s="26"/>
      <c r="CZ766" s="26"/>
      <c r="DA766" s="26"/>
      <c r="DB766" s="26"/>
      <c r="DC766" s="26"/>
      <c r="DD766" s="26"/>
      <c r="DE766" s="26"/>
      <c r="DF766" s="26"/>
      <c r="DG766" s="26"/>
      <c r="DH766" s="26"/>
      <c r="DI766" s="26"/>
      <c r="DJ766" s="26"/>
      <c r="DK766" s="26"/>
      <c r="DL766" s="26"/>
      <c r="DM766" s="26"/>
      <c r="DN766" s="26"/>
      <c r="DO766" s="26"/>
      <c r="DP766" s="26"/>
      <c r="DQ766" s="26"/>
      <c r="DR766" s="26"/>
      <c r="DS766" s="26"/>
      <c r="DT766" s="26"/>
      <c r="DU766" s="26"/>
      <c r="DV766" s="26"/>
      <c r="DW766" s="26"/>
      <c r="DX766" s="26"/>
      <c r="DY766" s="26"/>
      <c r="DZ766" s="26"/>
      <c r="EA766" s="26"/>
      <c r="EB766" s="26"/>
      <c r="EC766" s="26"/>
      <c r="ED766" s="26"/>
      <c r="EE766" s="26"/>
      <c r="EF766" s="26"/>
      <c r="EG766" s="26"/>
      <c r="EH766" s="26"/>
      <c r="EI766" s="26"/>
      <c r="EJ766" s="26"/>
      <c r="EK766" s="26"/>
      <c r="EL766" s="26"/>
      <c r="EM766" s="26"/>
      <c r="EN766" s="26"/>
      <c r="EO766" s="26"/>
      <c r="EP766" s="26"/>
      <c r="EQ766" s="26"/>
      <c r="ER766" s="26"/>
      <c r="ES766" s="26"/>
      <c r="ET766" s="26"/>
      <c r="EU766" s="26"/>
      <c r="EV766" s="26"/>
      <c r="EW766" s="26"/>
      <c r="EX766" s="26"/>
      <c r="EY766" s="26"/>
      <c r="EZ766" s="26"/>
      <c r="FA766" s="26"/>
      <c r="FB766" s="26"/>
      <c r="FC766" s="26"/>
      <c r="FD766" s="26"/>
      <c r="FE766" s="26"/>
      <c r="FF766" s="26"/>
      <c r="FG766" s="26"/>
      <c r="FH766" s="26"/>
      <c r="FI766" s="26"/>
      <c r="FJ766" s="26"/>
      <c r="FK766" s="26"/>
      <c r="FL766" s="26"/>
      <c r="FM766" s="26"/>
      <c r="FN766" s="26"/>
      <c r="FO766" s="26"/>
      <c r="FP766" s="26"/>
      <c r="FQ766" s="26"/>
      <c r="FR766" s="26"/>
      <c r="FS766" s="26"/>
      <c r="FT766" s="26"/>
      <c r="FU766" s="26"/>
      <c r="FV766" s="26"/>
      <c r="FW766" s="26"/>
      <c r="FX766" s="26"/>
      <c r="FY766" s="26"/>
      <c r="FZ766" s="26"/>
      <c r="GA766" s="26"/>
      <c r="GB766" s="26"/>
      <c r="GC766" s="26"/>
      <c r="GD766" s="26"/>
      <c r="GE766" s="26"/>
      <c r="GF766" s="26"/>
      <c r="GG766" s="26"/>
      <c r="GH766" s="26"/>
      <c r="GI766" s="26"/>
      <c r="GJ766" s="26"/>
      <c r="GK766" s="26"/>
      <c r="GL766" s="26"/>
      <c r="GM766" s="26"/>
      <c r="GN766" s="26"/>
      <c r="GO766" s="26"/>
      <c r="GP766" s="26"/>
      <c r="GQ766" s="26"/>
      <c r="GR766" s="26"/>
      <c r="GS766" s="26"/>
      <c r="GT766" s="26"/>
      <c r="GU766" s="26"/>
      <c r="GV766" s="26"/>
      <c r="GW766" s="26"/>
      <c r="GX766" s="26"/>
      <c r="GY766" s="26"/>
      <c r="GZ766" s="26"/>
      <c r="HA766" s="26"/>
      <c r="HB766" s="26"/>
      <c r="HC766" s="26"/>
      <c r="HD766" s="26"/>
      <c r="HE766" s="26"/>
      <c r="HF766" s="26"/>
      <c r="HG766" s="26"/>
      <c r="HH766" s="26"/>
      <c r="HI766" s="26"/>
      <c r="HJ766" s="26"/>
      <c r="HK766" s="26"/>
      <c r="HL766" s="26"/>
      <c r="HM766" s="26"/>
      <c r="HN766" s="26"/>
      <c r="HO766" s="26"/>
      <c r="HP766" s="26"/>
      <c r="HQ766" s="26"/>
      <c r="HR766" s="26"/>
      <c r="HS766" s="26"/>
      <c r="HT766" s="26"/>
      <c r="HU766" s="26"/>
      <c r="HV766" s="26"/>
      <c r="HW766" s="26"/>
      <c r="HX766" s="26"/>
      <c r="HY766" s="26"/>
      <c r="HZ766" s="26"/>
      <c r="IA766" s="26"/>
      <c r="IB766" s="26"/>
      <c r="IC766" s="26"/>
      <c r="ID766" s="26"/>
      <c r="IE766" s="26"/>
      <c r="IF766" s="26"/>
      <c r="IG766" s="26"/>
      <c r="IH766" s="26"/>
      <c r="II766" s="26"/>
      <c r="IJ766" s="26"/>
      <c r="IK766" s="26"/>
      <c r="IL766" s="26"/>
      <c r="IM766" s="26"/>
      <c r="IN766" s="26"/>
      <c r="IO766" s="26"/>
      <c r="IP766" s="26"/>
      <c r="IQ766" s="26"/>
      <c r="IR766" s="26"/>
      <c r="IS766" s="26"/>
      <c r="IT766" s="26"/>
      <c r="IU766" s="26"/>
      <c r="IV766" s="26"/>
    </row>
    <row r="767" spans="1:256" ht="12.75" customHeight="1" x14ac:dyDescent="0.25">
      <c r="A767" s="26"/>
      <c r="B767" s="26"/>
      <c r="C767" s="296"/>
      <c r="D767" s="363"/>
      <c r="E767" s="364"/>
      <c r="F767" s="364"/>
      <c r="G767" s="364"/>
      <c r="H767" s="364"/>
      <c r="I767" s="364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6"/>
      <c r="AB767" s="26"/>
      <c r="AC767" s="26"/>
      <c r="AD767" s="26"/>
      <c r="AE767" s="26"/>
      <c r="AF767" s="26"/>
      <c r="AG767" s="26"/>
      <c r="AH767" s="26"/>
      <c r="AI767" s="26"/>
      <c r="AJ767" s="26"/>
      <c r="AK767" s="26"/>
      <c r="AL767" s="26"/>
      <c r="AM767" s="26"/>
      <c r="AN767" s="26"/>
      <c r="AO767" s="26"/>
      <c r="AP767" s="26"/>
      <c r="AQ767" s="26"/>
      <c r="AR767" s="26"/>
      <c r="AS767" s="26"/>
      <c r="AT767" s="26"/>
      <c r="AU767" s="26"/>
      <c r="AV767" s="26"/>
      <c r="AW767" s="26"/>
      <c r="AX767" s="26"/>
      <c r="AY767" s="26"/>
      <c r="AZ767" s="26"/>
      <c r="BA767" s="26"/>
      <c r="BB767" s="26"/>
      <c r="BC767" s="26"/>
      <c r="BD767" s="26"/>
      <c r="BE767" s="26"/>
      <c r="BF767" s="26"/>
      <c r="BG767" s="26"/>
      <c r="BH767" s="26"/>
      <c r="BI767" s="26"/>
      <c r="BJ767" s="26"/>
      <c r="BK767" s="26"/>
      <c r="BL767" s="26"/>
      <c r="BM767" s="26"/>
      <c r="BN767" s="26"/>
      <c r="BO767" s="26"/>
      <c r="BP767" s="26"/>
      <c r="BQ767" s="26"/>
      <c r="BR767" s="26"/>
      <c r="BS767" s="26"/>
      <c r="BT767" s="26"/>
      <c r="BU767" s="26"/>
      <c r="BV767" s="26"/>
      <c r="BW767" s="26"/>
      <c r="BX767" s="26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26"/>
      <c r="CP767" s="26"/>
      <c r="CQ767" s="26"/>
      <c r="CR767" s="26"/>
      <c r="CS767" s="26"/>
      <c r="CT767" s="26"/>
      <c r="CU767" s="26"/>
      <c r="CV767" s="26"/>
      <c r="CW767" s="26"/>
      <c r="CX767" s="26"/>
      <c r="CY767" s="26"/>
      <c r="CZ767" s="26"/>
      <c r="DA767" s="26"/>
      <c r="DB767" s="26"/>
      <c r="DC767" s="26"/>
      <c r="DD767" s="26"/>
      <c r="DE767" s="26"/>
      <c r="DF767" s="26"/>
      <c r="DG767" s="26"/>
      <c r="DH767" s="26"/>
      <c r="DI767" s="26"/>
      <c r="DJ767" s="26"/>
      <c r="DK767" s="26"/>
      <c r="DL767" s="26"/>
      <c r="DM767" s="26"/>
      <c r="DN767" s="26"/>
      <c r="DO767" s="26"/>
      <c r="DP767" s="26"/>
      <c r="DQ767" s="26"/>
      <c r="DR767" s="26"/>
      <c r="DS767" s="26"/>
      <c r="DT767" s="26"/>
      <c r="DU767" s="26"/>
      <c r="DV767" s="26"/>
      <c r="DW767" s="26"/>
      <c r="DX767" s="26"/>
      <c r="DY767" s="26"/>
      <c r="DZ767" s="26"/>
      <c r="EA767" s="26"/>
      <c r="EB767" s="26"/>
      <c r="EC767" s="26"/>
      <c r="ED767" s="26"/>
      <c r="EE767" s="26"/>
      <c r="EF767" s="26"/>
      <c r="EG767" s="26"/>
      <c r="EH767" s="26"/>
      <c r="EI767" s="26"/>
      <c r="EJ767" s="26"/>
      <c r="EK767" s="26"/>
      <c r="EL767" s="26"/>
      <c r="EM767" s="26"/>
      <c r="EN767" s="26"/>
      <c r="EO767" s="26"/>
      <c r="EP767" s="26"/>
      <c r="EQ767" s="26"/>
      <c r="ER767" s="26"/>
      <c r="ES767" s="26"/>
      <c r="ET767" s="26"/>
      <c r="EU767" s="26"/>
      <c r="EV767" s="26"/>
      <c r="EW767" s="26"/>
      <c r="EX767" s="26"/>
      <c r="EY767" s="26"/>
      <c r="EZ767" s="26"/>
      <c r="FA767" s="26"/>
      <c r="FB767" s="26"/>
      <c r="FC767" s="26"/>
      <c r="FD767" s="26"/>
      <c r="FE767" s="26"/>
      <c r="FF767" s="26"/>
      <c r="FG767" s="26"/>
      <c r="FH767" s="26"/>
      <c r="FI767" s="26"/>
      <c r="FJ767" s="26"/>
      <c r="FK767" s="26"/>
      <c r="FL767" s="26"/>
      <c r="FM767" s="26"/>
      <c r="FN767" s="26"/>
      <c r="FO767" s="26"/>
      <c r="FP767" s="26"/>
      <c r="FQ767" s="26"/>
      <c r="FR767" s="26"/>
      <c r="FS767" s="26"/>
      <c r="FT767" s="26"/>
      <c r="FU767" s="26"/>
      <c r="FV767" s="26"/>
      <c r="FW767" s="26"/>
      <c r="FX767" s="26"/>
      <c r="FY767" s="26"/>
      <c r="FZ767" s="26"/>
      <c r="GA767" s="26"/>
      <c r="GB767" s="26"/>
      <c r="GC767" s="26"/>
      <c r="GD767" s="26"/>
      <c r="GE767" s="26"/>
      <c r="GF767" s="26"/>
      <c r="GG767" s="26"/>
      <c r="GH767" s="26"/>
      <c r="GI767" s="26"/>
      <c r="GJ767" s="26"/>
      <c r="GK767" s="26"/>
      <c r="GL767" s="26"/>
      <c r="GM767" s="26"/>
      <c r="GN767" s="26"/>
      <c r="GO767" s="26"/>
      <c r="GP767" s="26"/>
      <c r="GQ767" s="26"/>
      <c r="GR767" s="26"/>
      <c r="GS767" s="26"/>
      <c r="GT767" s="26"/>
      <c r="GU767" s="26"/>
      <c r="GV767" s="26"/>
      <c r="GW767" s="26"/>
      <c r="GX767" s="26"/>
      <c r="GY767" s="26"/>
      <c r="GZ767" s="26"/>
      <c r="HA767" s="26"/>
      <c r="HB767" s="26"/>
      <c r="HC767" s="26"/>
      <c r="HD767" s="26"/>
      <c r="HE767" s="26"/>
      <c r="HF767" s="26"/>
      <c r="HG767" s="26"/>
      <c r="HH767" s="26"/>
      <c r="HI767" s="26"/>
      <c r="HJ767" s="26"/>
      <c r="HK767" s="26"/>
      <c r="HL767" s="26"/>
      <c r="HM767" s="26"/>
      <c r="HN767" s="26"/>
      <c r="HO767" s="26"/>
      <c r="HP767" s="26"/>
      <c r="HQ767" s="26"/>
      <c r="HR767" s="26"/>
      <c r="HS767" s="26"/>
      <c r="HT767" s="26"/>
      <c r="HU767" s="26"/>
      <c r="HV767" s="26"/>
      <c r="HW767" s="26"/>
      <c r="HX767" s="26"/>
      <c r="HY767" s="26"/>
      <c r="HZ767" s="26"/>
      <c r="IA767" s="26"/>
      <c r="IB767" s="26"/>
      <c r="IC767" s="26"/>
      <c r="ID767" s="26"/>
      <c r="IE767" s="26"/>
      <c r="IF767" s="26"/>
      <c r="IG767" s="26"/>
      <c r="IH767" s="26"/>
      <c r="II767" s="26"/>
      <c r="IJ767" s="26"/>
      <c r="IK767" s="26"/>
      <c r="IL767" s="26"/>
      <c r="IM767" s="26"/>
      <c r="IN767" s="26"/>
      <c r="IO767" s="26"/>
      <c r="IP767" s="26"/>
      <c r="IQ767" s="26"/>
      <c r="IR767" s="26"/>
      <c r="IS767" s="26"/>
      <c r="IT767" s="26"/>
      <c r="IU767" s="26"/>
      <c r="IV767" s="26"/>
    </row>
    <row r="768" spans="1:256" ht="12.75" customHeight="1" x14ac:dyDescent="0.25">
      <c r="A768" s="26"/>
      <c r="B768" s="26"/>
      <c r="C768" s="296"/>
      <c r="D768" s="363"/>
      <c r="E768" s="364"/>
      <c r="F768" s="364"/>
      <c r="G768" s="364"/>
      <c r="H768" s="364"/>
      <c r="I768" s="364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6"/>
      <c r="AB768" s="26"/>
      <c r="AC768" s="26"/>
      <c r="AD768" s="26"/>
      <c r="AE768" s="26"/>
      <c r="AF768" s="26"/>
      <c r="AG768" s="26"/>
      <c r="AH768" s="26"/>
      <c r="AI768" s="26"/>
      <c r="AJ768" s="26"/>
      <c r="AK768" s="26"/>
      <c r="AL768" s="26"/>
      <c r="AM768" s="26"/>
      <c r="AN768" s="26"/>
      <c r="AO768" s="26"/>
      <c r="AP768" s="26"/>
      <c r="AQ768" s="26"/>
      <c r="AR768" s="26"/>
      <c r="AS768" s="26"/>
      <c r="AT768" s="26"/>
      <c r="AU768" s="26"/>
      <c r="AV768" s="26"/>
      <c r="AW768" s="26"/>
      <c r="AX768" s="26"/>
      <c r="AY768" s="26"/>
      <c r="AZ768" s="26"/>
      <c r="BA768" s="26"/>
      <c r="BB768" s="26"/>
      <c r="BC768" s="26"/>
      <c r="BD768" s="26"/>
      <c r="BE768" s="26"/>
      <c r="BF768" s="26"/>
      <c r="BG768" s="26"/>
      <c r="BH768" s="26"/>
      <c r="BI768" s="26"/>
      <c r="BJ768" s="26"/>
      <c r="BK768" s="26"/>
      <c r="BL768" s="26"/>
      <c r="BM768" s="26"/>
      <c r="BN768" s="26"/>
      <c r="BO768" s="26"/>
      <c r="BP768" s="26"/>
      <c r="BQ768" s="26"/>
      <c r="BR768" s="26"/>
      <c r="BS768" s="26"/>
      <c r="BT768" s="26"/>
      <c r="BU768" s="26"/>
      <c r="BV768" s="26"/>
      <c r="BW768" s="26"/>
      <c r="BX768" s="26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26"/>
      <c r="CP768" s="26"/>
      <c r="CQ768" s="26"/>
      <c r="CR768" s="26"/>
      <c r="CS768" s="26"/>
      <c r="CT768" s="26"/>
      <c r="CU768" s="26"/>
      <c r="CV768" s="26"/>
      <c r="CW768" s="26"/>
      <c r="CX768" s="26"/>
      <c r="CY768" s="26"/>
      <c r="CZ768" s="26"/>
      <c r="DA768" s="26"/>
      <c r="DB768" s="26"/>
      <c r="DC768" s="26"/>
      <c r="DD768" s="26"/>
      <c r="DE768" s="26"/>
      <c r="DF768" s="26"/>
      <c r="DG768" s="26"/>
      <c r="DH768" s="26"/>
      <c r="DI768" s="26"/>
      <c r="DJ768" s="26"/>
      <c r="DK768" s="26"/>
      <c r="DL768" s="26"/>
      <c r="DM768" s="26"/>
      <c r="DN768" s="26"/>
      <c r="DO768" s="26"/>
      <c r="DP768" s="26"/>
      <c r="DQ768" s="26"/>
      <c r="DR768" s="26"/>
      <c r="DS768" s="26"/>
      <c r="DT768" s="26"/>
      <c r="DU768" s="26"/>
      <c r="DV768" s="26"/>
      <c r="DW768" s="26"/>
      <c r="DX768" s="26"/>
      <c r="DY768" s="26"/>
      <c r="DZ768" s="26"/>
      <c r="EA768" s="26"/>
      <c r="EB768" s="26"/>
      <c r="EC768" s="26"/>
      <c r="ED768" s="26"/>
      <c r="EE768" s="26"/>
      <c r="EF768" s="26"/>
      <c r="EG768" s="26"/>
      <c r="EH768" s="26"/>
      <c r="EI768" s="26"/>
      <c r="EJ768" s="26"/>
      <c r="EK768" s="26"/>
      <c r="EL768" s="26"/>
      <c r="EM768" s="26"/>
      <c r="EN768" s="26"/>
      <c r="EO768" s="26"/>
      <c r="EP768" s="26"/>
      <c r="EQ768" s="26"/>
      <c r="ER768" s="26"/>
      <c r="ES768" s="26"/>
      <c r="ET768" s="26"/>
      <c r="EU768" s="26"/>
      <c r="EV768" s="26"/>
      <c r="EW768" s="26"/>
      <c r="EX768" s="26"/>
      <c r="EY768" s="26"/>
      <c r="EZ768" s="26"/>
      <c r="FA768" s="26"/>
      <c r="FB768" s="26"/>
      <c r="FC768" s="26"/>
      <c r="FD768" s="26"/>
      <c r="FE768" s="26"/>
      <c r="FF768" s="26"/>
      <c r="FG768" s="26"/>
      <c r="FH768" s="26"/>
      <c r="FI768" s="26"/>
      <c r="FJ768" s="26"/>
      <c r="FK768" s="26"/>
      <c r="FL768" s="26"/>
      <c r="FM768" s="26"/>
      <c r="FN768" s="26"/>
      <c r="FO768" s="26"/>
      <c r="FP768" s="26"/>
      <c r="FQ768" s="26"/>
      <c r="FR768" s="26"/>
      <c r="FS768" s="26"/>
      <c r="FT768" s="26"/>
      <c r="FU768" s="26"/>
      <c r="FV768" s="26"/>
      <c r="FW768" s="26"/>
      <c r="FX768" s="26"/>
      <c r="FY768" s="26"/>
      <c r="FZ768" s="26"/>
      <c r="GA768" s="26"/>
      <c r="GB768" s="26"/>
      <c r="GC768" s="26"/>
      <c r="GD768" s="26"/>
      <c r="GE768" s="26"/>
      <c r="GF768" s="26"/>
      <c r="GG768" s="26"/>
      <c r="GH768" s="26"/>
      <c r="GI768" s="26"/>
      <c r="GJ768" s="26"/>
      <c r="GK768" s="26"/>
      <c r="GL768" s="26"/>
      <c r="GM768" s="26"/>
      <c r="GN768" s="26"/>
      <c r="GO768" s="26"/>
      <c r="GP768" s="26"/>
      <c r="GQ768" s="26"/>
      <c r="GR768" s="26"/>
      <c r="GS768" s="26"/>
      <c r="GT768" s="26"/>
      <c r="GU768" s="26"/>
      <c r="GV768" s="26"/>
      <c r="GW768" s="26"/>
      <c r="GX768" s="26"/>
      <c r="GY768" s="26"/>
      <c r="GZ768" s="26"/>
      <c r="HA768" s="26"/>
      <c r="HB768" s="26"/>
      <c r="HC768" s="26"/>
      <c r="HD768" s="26"/>
      <c r="HE768" s="26"/>
      <c r="HF768" s="26"/>
      <c r="HG768" s="26"/>
      <c r="HH768" s="26"/>
      <c r="HI768" s="26"/>
      <c r="HJ768" s="26"/>
      <c r="HK768" s="26"/>
      <c r="HL768" s="26"/>
      <c r="HM768" s="26"/>
      <c r="HN768" s="26"/>
      <c r="HO768" s="26"/>
      <c r="HP768" s="26"/>
      <c r="HQ768" s="26"/>
      <c r="HR768" s="26"/>
      <c r="HS768" s="26"/>
      <c r="HT768" s="26"/>
      <c r="HU768" s="26"/>
      <c r="HV768" s="26"/>
      <c r="HW768" s="26"/>
      <c r="HX768" s="26"/>
      <c r="HY768" s="26"/>
      <c r="HZ768" s="26"/>
      <c r="IA768" s="26"/>
      <c r="IB768" s="26"/>
      <c r="IC768" s="26"/>
      <c r="ID768" s="26"/>
      <c r="IE768" s="26"/>
      <c r="IF768" s="26"/>
      <c r="IG768" s="26"/>
      <c r="IH768" s="26"/>
      <c r="II768" s="26"/>
      <c r="IJ768" s="26"/>
      <c r="IK768" s="26"/>
      <c r="IL768" s="26"/>
      <c r="IM768" s="26"/>
      <c r="IN768" s="26"/>
      <c r="IO768" s="26"/>
      <c r="IP768" s="26"/>
      <c r="IQ768" s="26"/>
      <c r="IR768" s="26"/>
      <c r="IS768" s="26"/>
      <c r="IT768" s="26"/>
      <c r="IU768" s="26"/>
      <c r="IV768" s="26"/>
    </row>
    <row r="769" spans="1:256" ht="12.75" customHeight="1" x14ac:dyDescent="0.25">
      <c r="A769" s="26"/>
      <c r="B769" s="26"/>
      <c r="C769" s="296"/>
      <c r="D769" s="363"/>
      <c r="E769" s="364"/>
      <c r="F769" s="364"/>
      <c r="G769" s="364"/>
      <c r="H769" s="364"/>
      <c r="I769" s="364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6"/>
      <c r="AB769" s="26"/>
      <c r="AC769" s="26"/>
      <c r="AD769" s="26"/>
      <c r="AE769" s="26"/>
      <c r="AF769" s="26"/>
      <c r="AG769" s="26"/>
      <c r="AH769" s="26"/>
      <c r="AI769" s="26"/>
      <c r="AJ769" s="26"/>
      <c r="AK769" s="26"/>
      <c r="AL769" s="26"/>
      <c r="AM769" s="26"/>
      <c r="AN769" s="26"/>
      <c r="AO769" s="26"/>
      <c r="AP769" s="26"/>
      <c r="AQ769" s="26"/>
      <c r="AR769" s="26"/>
      <c r="AS769" s="26"/>
      <c r="AT769" s="26"/>
      <c r="AU769" s="26"/>
      <c r="AV769" s="26"/>
      <c r="AW769" s="26"/>
      <c r="AX769" s="26"/>
      <c r="AY769" s="26"/>
      <c r="AZ769" s="26"/>
      <c r="BA769" s="26"/>
      <c r="BB769" s="26"/>
      <c r="BC769" s="26"/>
      <c r="BD769" s="26"/>
      <c r="BE769" s="26"/>
      <c r="BF769" s="26"/>
      <c r="BG769" s="26"/>
      <c r="BH769" s="26"/>
      <c r="BI769" s="26"/>
      <c r="BJ769" s="26"/>
      <c r="BK769" s="26"/>
      <c r="BL769" s="26"/>
      <c r="BM769" s="26"/>
      <c r="BN769" s="26"/>
      <c r="BO769" s="26"/>
      <c r="BP769" s="26"/>
      <c r="BQ769" s="26"/>
      <c r="BR769" s="26"/>
      <c r="BS769" s="26"/>
      <c r="BT769" s="26"/>
      <c r="BU769" s="26"/>
      <c r="BV769" s="26"/>
      <c r="BW769" s="26"/>
      <c r="BX769" s="26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26"/>
      <c r="CP769" s="26"/>
      <c r="CQ769" s="26"/>
      <c r="CR769" s="26"/>
      <c r="CS769" s="26"/>
      <c r="CT769" s="26"/>
      <c r="CU769" s="26"/>
      <c r="CV769" s="26"/>
      <c r="CW769" s="26"/>
      <c r="CX769" s="26"/>
      <c r="CY769" s="26"/>
      <c r="CZ769" s="26"/>
      <c r="DA769" s="26"/>
      <c r="DB769" s="26"/>
      <c r="DC769" s="26"/>
      <c r="DD769" s="26"/>
      <c r="DE769" s="26"/>
      <c r="DF769" s="26"/>
      <c r="DG769" s="26"/>
      <c r="DH769" s="26"/>
      <c r="DI769" s="26"/>
      <c r="DJ769" s="26"/>
      <c r="DK769" s="26"/>
      <c r="DL769" s="26"/>
      <c r="DM769" s="26"/>
      <c r="DN769" s="26"/>
      <c r="DO769" s="26"/>
      <c r="DP769" s="26"/>
      <c r="DQ769" s="26"/>
      <c r="DR769" s="26"/>
      <c r="DS769" s="26"/>
      <c r="DT769" s="26"/>
      <c r="DU769" s="26"/>
      <c r="DV769" s="26"/>
      <c r="DW769" s="26"/>
      <c r="DX769" s="26"/>
      <c r="DY769" s="26"/>
      <c r="DZ769" s="26"/>
      <c r="EA769" s="26"/>
      <c r="EB769" s="26"/>
      <c r="EC769" s="26"/>
      <c r="ED769" s="26"/>
      <c r="EE769" s="26"/>
      <c r="EF769" s="26"/>
      <c r="EG769" s="26"/>
      <c r="EH769" s="26"/>
      <c r="EI769" s="26"/>
      <c r="EJ769" s="26"/>
      <c r="EK769" s="26"/>
      <c r="EL769" s="26"/>
      <c r="EM769" s="26"/>
      <c r="EN769" s="26"/>
      <c r="EO769" s="26"/>
      <c r="EP769" s="26"/>
      <c r="EQ769" s="26"/>
      <c r="ER769" s="26"/>
      <c r="ES769" s="26"/>
      <c r="ET769" s="26"/>
      <c r="EU769" s="26"/>
      <c r="EV769" s="26"/>
      <c r="EW769" s="26"/>
      <c r="EX769" s="26"/>
      <c r="EY769" s="26"/>
      <c r="EZ769" s="26"/>
      <c r="FA769" s="26"/>
      <c r="FB769" s="26"/>
      <c r="FC769" s="26"/>
      <c r="FD769" s="26"/>
      <c r="FE769" s="26"/>
      <c r="FF769" s="26"/>
      <c r="FG769" s="26"/>
      <c r="FH769" s="26"/>
      <c r="FI769" s="26"/>
      <c r="FJ769" s="26"/>
      <c r="FK769" s="26"/>
      <c r="FL769" s="26"/>
      <c r="FM769" s="26"/>
      <c r="FN769" s="26"/>
      <c r="FO769" s="26"/>
      <c r="FP769" s="26"/>
      <c r="FQ769" s="26"/>
      <c r="FR769" s="26"/>
      <c r="FS769" s="26"/>
      <c r="FT769" s="26"/>
      <c r="FU769" s="26"/>
      <c r="FV769" s="26"/>
      <c r="FW769" s="26"/>
      <c r="FX769" s="26"/>
      <c r="FY769" s="26"/>
      <c r="FZ769" s="26"/>
      <c r="GA769" s="26"/>
      <c r="GB769" s="26"/>
      <c r="GC769" s="26"/>
      <c r="GD769" s="26"/>
      <c r="GE769" s="26"/>
      <c r="GF769" s="26"/>
      <c r="GG769" s="26"/>
      <c r="GH769" s="26"/>
      <c r="GI769" s="26"/>
      <c r="GJ769" s="26"/>
      <c r="GK769" s="26"/>
      <c r="GL769" s="26"/>
      <c r="GM769" s="26"/>
      <c r="GN769" s="26"/>
      <c r="GO769" s="26"/>
      <c r="GP769" s="26"/>
      <c r="GQ769" s="26"/>
      <c r="GR769" s="26"/>
      <c r="GS769" s="26"/>
      <c r="GT769" s="26"/>
      <c r="GU769" s="26"/>
      <c r="GV769" s="26"/>
      <c r="GW769" s="26"/>
      <c r="GX769" s="26"/>
      <c r="GY769" s="26"/>
      <c r="GZ769" s="26"/>
      <c r="HA769" s="26"/>
      <c r="HB769" s="26"/>
      <c r="HC769" s="26"/>
      <c r="HD769" s="26"/>
      <c r="HE769" s="26"/>
      <c r="HF769" s="26"/>
      <c r="HG769" s="26"/>
      <c r="HH769" s="26"/>
      <c r="HI769" s="26"/>
      <c r="HJ769" s="26"/>
      <c r="HK769" s="26"/>
      <c r="HL769" s="26"/>
      <c r="HM769" s="26"/>
      <c r="HN769" s="26"/>
      <c r="HO769" s="26"/>
      <c r="HP769" s="26"/>
      <c r="HQ769" s="26"/>
      <c r="HR769" s="26"/>
      <c r="HS769" s="26"/>
      <c r="HT769" s="26"/>
      <c r="HU769" s="26"/>
      <c r="HV769" s="26"/>
      <c r="HW769" s="26"/>
      <c r="HX769" s="26"/>
      <c r="HY769" s="26"/>
      <c r="HZ769" s="26"/>
      <c r="IA769" s="26"/>
      <c r="IB769" s="26"/>
      <c r="IC769" s="26"/>
      <c r="ID769" s="26"/>
      <c r="IE769" s="26"/>
      <c r="IF769" s="26"/>
      <c r="IG769" s="26"/>
      <c r="IH769" s="26"/>
      <c r="II769" s="26"/>
      <c r="IJ769" s="26"/>
      <c r="IK769" s="26"/>
      <c r="IL769" s="26"/>
      <c r="IM769" s="26"/>
      <c r="IN769" s="26"/>
      <c r="IO769" s="26"/>
      <c r="IP769" s="26"/>
      <c r="IQ769" s="26"/>
      <c r="IR769" s="26"/>
      <c r="IS769" s="26"/>
      <c r="IT769" s="26"/>
      <c r="IU769" s="26"/>
      <c r="IV769" s="26"/>
    </row>
    <row r="770" spans="1:256" ht="12.75" customHeight="1" x14ac:dyDescent="0.25">
      <c r="A770" s="26"/>
      <c r="B770" s="26"/>
      <c r="C770" s="296"/>
      <c r="D770" s="363"/>
      <c r="E770" s="364"/>
      <c r="F770" s="364"/>
      <c r="G770" s="364"/>
      <c r="H770" s="364"/>
      <c r="I770" s="364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6"/>
      <c r="AB770" s="26"/>
      <c r="AC770" s="26"/>
      <c r="AD770" s="26"/>
      <c r="AE770" s="26"/>
      <c r="AF770" s="26"/>
      <c r="AG770" s="26"/>
      <c r="AH770" s="26"/>
      <c r="AI770" s="26"/>
      <c r="AJ770" s="26"/>
      <c r="AK770" s="26"/>
      <c r="AL770" s="26"/>
      <c r="AM770" s="26"/>
      <c r="AN770" s="26"/>
      <c r="AO770" s="26"/>
      <c r="AP770" s="26"/>
      <c r="AQ770" s="26"/>
      <c r="AR770" s="26"/>
      <c r="AS770" s="26"/>
      <c r="AT770" s="26"/>
      <c r="AU770" s="26"/>
      <c r="AV770" s="26"/>
      <c r="AW770" s="26"/>
      <c r="AX770" s="26"/>
      <c r="AY770" s="26"/>
      <c r="AZ770" s="26"/>
      <c r="BA770" s="26"/>
      <c r="BB770" s="26"/>
      <c r="BC770" s="26"/>
      <c r="BD770" s="26"/>
      <c r="BE770" s="26"/>
      <c r="BF770" s="26"/>
      <c r="BG770" s="26"/>
      <c r="BH770" s="26"/>
      <c r="BI770" s="26"/>
      <c r="BJ770" s="26"/>
      <c r="BK770" s="26"/>
      <c r="BL770" s="26"/>
      <c r="BM770" s="26"/>
      <c r="BN770" s="26"/>
      <c r="BO770" s="26"/>
      <c r="BP770" s="26"/>
      <c r="BQ770" s="26"/>
      <c r="BR770" s="26"/>
      <c r="BS770" s="26"/>
      <c r="BT770" s="26"/>
      <c r="BU770" s="26"/>
      <c r="BV770" s="26"/>
      <c r="BW770" s="26"/>
      <c r="BX770" s="26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26"/>
      <c r="CP770" s="26"/>
      <c r="CQ770" s="26"/>
      <c r="CR770" s="26"/>
      <c r="CS770" s="26"/>
      <c r="CT770" s="26"/>
      <c r="CU770" s="26"/>
      <c r="CV770" s="26"/>
      <c r="CW770" s="26"/>
      <c r="CX770" s="26"/>
      <c r="CY770" s="26"/>
      <c r="CZ770" s="26"/>
      <c r="DA770" s="26"/>
      <c r="DB770" s="26"/>
      <c r="DC770" s="26"/>
      <c r="DD770" s="26"/>
      <c r="DE770" s="26"/>
      <c r="DF770" s="26"/>
      <c r="DG770" s="26"/>
      <c r="DH770" s="26"/>
      <c r="DI770" s="26"/>
      <c r="DJ770" s="26"/>
      <c r="DK770" s="26"/>
      <c r="DL770" s="26"/>
      <c r="DM770" s="26"/>
      <c r="DN770" s="26"/>
      <c r="DO770" s="26"/>
      <c r="DP770" s="26"/>
      <c r="DQ770" s="26"/>
      <c r="DR770" s="26"/>
      <c r="DS770" s="26"/>
      <c r="DT770" s="26"/>
      <c r="DU770" s="26"/>
      <c r="DV770" s="26"/>
      <c r="DW770" s="26"/>
      <c r="DX770" s="26"/>
      <c r="DY770" s="26"/>
      <c r="DZ770" s="26"/>
      <c r="EA770" s="26"/>
      <c r="EB770" s="26"/>
      <c r="EC770" s="26"/>
      <c r="ED770" s="26"/>
      <c r="EE770" s="26"/>
      <c r="EF770" s="26"/>
      <c r="EG770" s="26"/>
      <c r="EH770" s="26"/>
      <c r="EI770" s="26"/>
      <c r="EJ770" s="26"/>
      <c r="EK770" s="26"/>
      <c r="EL770" s="26"/>
      <c r="EM770" s="26"/>
      <c r="EN770" s="26"/>
      <c r="EO770" s="26"/>
      <c r="EP770" s="26"/>
      <c r="EQ770" s="26"/>
      <c r="ER770" s="26"/>
      <c r="ES770" s="26"/>
      <c r="ET770" s="26"/>
      <c r="EU770" s="26"/>
      <c r="EV770" s="26"/>
      <c r="EW770" s="26"/>
      <c r="EX770" s="26"/>
      <c r="EY770" s="26"/>
      <c r="EZ770" s="26"/>
      <c r="FA770" s="26"/>
      <c r="FB770" s="26"/>
      <c r="FC770" s="26"/>
      <c r="FD770" s="26"/>
      <c r="FE770" s="26"/>
      <c r="FF770" s="26"/>
      <c r="FG770" s="26"/>
      <c r="FH770" s="26"/>
      <c r="FI770" s="26"/>
      <c r="FJ770" s="26"/>
      <c r="FK770" s="26"/>
      <c r="FL770" s="26"/>
      <c r="FM770" s="26"/>
      <c r="FN770" s="26"/>
      <c r="FO770" s="26"/>
      <c r="FP770" s="26"/>
      <c r="FQ770" s="26"/>
      <c r="FR770" s="26"/>
      <c r="FS770" s="26"/>
      <c r="FT770" s="26"/>
      <c r="FU770" s="26"/>
      <c r="FV770" s="26"/>
      <c r="FW770" s="26"/>
      <c r="FX770" s="26"/>
      <c r="FY770" s="26"/>
      <c r="FZ770" s="26"/>
      <c r="GA770" s="26"/>
      <c r="GB770" s="26"/>
      <c r="GC770" s="26"/>
      <c r="GD770" s="26"/>
      <c r="GE770" s="26"/>
      <c r="GF770" s="26"/>
      <c r="GG770" s="26"/>
      <c r="GH770" s="26"/>
      <c r="GI770" s="26"/>
      <c r="GJ770" s="26"/>
      <c r="GK770" s="26"/>
      <c r="GL770" s="26"/>
      <c r="GM770" s="26"/>
      <c r="GN770" s="26"/>
      <c r="GO770" s="26"/>
      <c r="GP770" s="26"/>
      <c r="GQ770" s="26"/>
      <c r="GR770" s="26"/>
      <c r="GS770" s="26"/>
      <c r="GT770" s="26"/>
      <c r="GU770" s="26"/>
      <c r="GV770" s="26"/>
      <c r="GW770" s="26"/>
      <c r="GX770" s="26"/>
      <c r="GY770" s="26"/>
      <c r="GZ770" s="26"/>
      <c r="HA770" s="26"/>
      <c r="HB770" s="26"/>
      <c r="HC770" s="26"/>
      <c r="HD770" s="26"/>
      <c r="HE770" s="26"/>
      <c r="HF770" s="26"/>
      <c r="HG770" s="26"/>
      <c r="HH770" s="26"/>
      <c r="HI770" s="26"/>
      <c r="HJ770" s="26"/>
      <c r="HK770" s="26"/>
      <c r="HL770" s="26"/>
      <c r="HM770" s="26"/>
      <c r="HN770" s="26"/>
      <c r="HO770" s="26"/>
      <c r="HP770" s="26"/>
      <c r="HQ770" s="26"/>
      <c r="HR770" s="26"/>
      <c r="HS770" s="26"/>
      <c r="HT770" s="26"/>
      <c r="HU770" s="26"/>
      <c r="HV770" s="26"/>
      <c r="HW770" s="26"/>
      <c r="HX770" s="26"/>
      <c r="HY770" s="26"/>
      <c r="HZ770" s="26"/>
      <c r="IA770" s="26"/>
      <c r="IB770" s="26"/>
      <c r="IC770" s="26"/>
      <c r="ID770" s="26"/>
      <c r="IE770" s="26"/>
      <c r="IF770" s="26"/>
      <c r="IG770" s="26"/>
      <c r="IH770" s="26"/>
      <c r="II770" s="26"/>
      <c r="IJ770" s="26"/>
      <c r="IK770" s="26"/>
      <c r="IL770" s="26"/>
      <c r="IM770" s="26"/>
      <c r="IN770" s="26"/>
      <c r="IO770" s="26"/>
      <c r="IP770" s="26"/>
      <c r="IQ770" s="26"/>
      <c r="IR770" s="26"/>
      <c r="IS770" s="26"/>
      <c r="IT770" s="26"/>
      <c r="IU770" s="26"/>
      <c r="IV770" s="26"/>
    </row>
    <row r="771" spans="1:256" ht="12.75" customHeight="1" x14ac:dyDescent="0.25">
      <c r="A771" s="26"/>
      <c r="B771" s="26"/>
      <c r="C771" s="296"/>
      <c r="D771" s="363"/>
      <c r="E771" s="364"/>
      <c r="F771" s="364"/>
      <c r="G771" s="364"/>
      <c r="H771" s="364"/>
      <c r="I771" s="364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6"/>
      <c r="AB771" s="26"/>
      <c r="AC771" s="26"/>
      <c r="AD771" s="26"/>
      <c r="AE771" s="26"/>
      <c r="AF771" s="26"/>
      <c r="AG771" s="26"/>
      <c r="AH771" s="26"/>
      <c r="AI771" s="26"/>
      <c r="AJ771" s="26"/>
      <c r="AK771" s="26"/>
      <c r="AL771" s="26"/>
      <c r="AM771" s="26"/>
      <c r="AN771" s="26"/>
      <c r="AO771" s="26"/>
      <c r="AP771" s="26"/>
      <c r="AQ771" s="26"/>
      <c r="AR771" s="26"/>
      <c r="AS771" s="26"/>
      <c r="AT771" s="26"/>
      <c r="AU771" s="26"/>
      <c r="AV771" s="26"/>
      <c r="AW771" s="26"/>
      <c r="AX771" s="26"/>
      <c r="AY771" s="26"/>
      <c r="AZ771" s="26"/>
      <c r="BA771" s="26"/>
      <c r="BB771" s="26"/>
      <c r="BC771" s="26"/>
      <c r="BD771" s="26"/>
      <c r="BE771" s="26"/>
      <c r="BF771" s="26"/>
      <c r="BG771" s="26"/>
      <c r="BH771" s="26"/>
      <c r="BI771" s="26"/>
      <c r="BJ771" s="26"/>
      <c r="BK771" s="26"/>
      <c r="BL771" s="26"/>
      <c r="BM771" s="26"/>
      <c r="BN771" s="26"/>
      <c r="BO771" s="26"/>
      <c r="BP771" s="26"/>
      <c r="BQ771" s="26"/>
      <c r="BR771" s="26"/>
      <c r="BS771" s="26"/>
      <c r="BT771" s="26"/>
      <c r="BU771" s="26"/>
      <c r="BV771" s="26"/>
      <c r="BW771" s="26"/>
      <c r="BX771" s="26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26"/>
      <c r="CP771" s="26"/>
      <c r="CQ771" s="26"/>
      <c r="CR771" s="26"/>
      <c r="CS771" s="26"/>
      <c r="CT771" s="26"/>
      <c r="CU771" s="26"/>
      <c r="CV771" s="26"/>
      <c r="CW771" s="26"/>
      <c r="CX771" s="26"/>
      <c r="CY771" s="26"/>
      <c r="CZ771" s="26"/>
      <c r="DA771" s="26"/>
      <c r="DB771" s="26"/>
      <c r="DC771" s="26"/>
      <c r="DD771" s="26"/>
      <c r="DE771" s="26"/>
      <c r="DF771" s="26"/>
      <c r="DG771" s="26"/>
      <c r="DH771" s="26"/>
      <c r="DI771" s="26"/>
      <c r="DJ771" s="26"/>
      <c r="DK771" s="26"/>
      <c r="DL771" s="26"/>
      <c r="DM771" s="26"/>
      <c r="DN771" s="26"/>
      <c r="DO771" s="26"/>
      <c r="DP771" s="26"/>
      <c r="DQ771" s="26"/>
      <c r="DR771" s="26"/>
      <c r="DS771" s="26"/>
      <c r="DT771" s="26"/>
      <c r="DU771" s="26"/>
      <c r="DV771" s="26"/>
      <c r="DW771" s="26"/>
      <c r="DX771" s="26"/>
      <c r="DY771" s="26"/>
      <c r="DZ771" s="26"/>
      <c r="EA771" s="26"/>
      <c r="EB771" s="26"/>
      <c r="EC771" s="26"/>
      <c r="ED771" s="26"/>
      <c r="EE771" s="26"/>
      <c r="EF771" s="26"/>
      <c r="EG771" s="26"/>
      <c r="EH771" s="26"/>
      <c r="EI771" s="26"/>
      <c r="EJ771" s="26"/>
      <c r="EK771" s="26"/>
      <c r="EL771" s="26"/>
      <c r="EM771" s="26"/>
      <c r="EN771" s="26"/>
      <c r="EO771" s="26"/>
      <c r="EP771" s="26"/>
      <c r="EQ771" s="26"/>
      <c r="ER771" s="26"/>
      <c r="ES771" s="26"/>
      <c r="ET771" s="26"/>
      <c r="EU771" s="26"/>
      <c r="EV771" s="26"/>
      <c r="EW771" s="26"/>
      <c r="EX771" s="26"/>
      <c r="EY771" s="26"/>
      <c r="EZ771" s="26"/>
      <c r="FA771" s="26"/>
      <c r="FB771" s="26"/>
      <c r="FC771" s="26"/>
      <c r="FD771" s="26"/>
      <c r="FE771" s="26"/>
      <c r="FF771" s="26"/>
      <c r="FG771" s="26"/>
      <c r="FH771" s="26"/>
      <c r="FI771" s="26"/>
      <c r="FJ771" s="26"/>
      <c r="FK771" s="26"/>
      <c r="FL771" s="26"/>
      <c r="FM771" s="26"/>
      <c r="FN771" s="26"/>
      <c r="FO771" s="26"/>
      <c r="FP771" s="26"/>
      <c r="FQ771" s="26"/>
      <c r="FR771" s="26"/>
      <c r="FS771" s="26"/>
      <c r="FT771" s="26"/>
      <c r="FU771" s="26"/>
      <c r="FV771" s="26"/>
      <c r="FW771" s="26"/>
      <c r="FX771" s="26"/>
      <c r="FY771" s="26"/>
      <c r="FZ771" s="26"/>
      <c r="GA771" s="26"/>
      <c r="GB771" s="26"/>
      <c r="GC771" s="26"/>
      <c r="GD771" s="26"/>
      <c r="GE771" s="26"/>
      <c r="GF771" s="26"/>
      <c r="GG771" s="26"/>
      <c r="GH771" s="26"/>
      <c r="GI771" s="26"/>
      <c r="GJ771" s="26"/>
      <c r="GK771" s="26"/>
      <c r="GL771" s="26"/>
      <c r="GM771" s="26"/>
      <c r="GN771" s="26"/>
      <c r="GO771" s="26"/>
      <c r="GP771" s="26"/>
      <c r="GQ771" s="26"/>
      <c r="GR771" s="26"/>
      <c r="GS771" s="26"/>
      <c r="GT771" s="26"/>
      <c r="GU771" s="26"/>
      <c r="GV771" s="26"/>
      <c r="GW771" s="26"/>
      <c r="GX771" s="26"/>
      <c r="GY771" s="26"/>
      <c r="GZ771" s="26"/>
      <c r="HA771" s="26"/>
      <c r="HB771" s="26"/>
      <c r="HC771" s="26"/>
      <c r="HD771" s="26"/>
      <c r="HE771" s="26"/>
      <c r="HF771" s="26"/>
      <c r="HG771" s="26"/>
      <c r="HH771" s="26"/>
      <c r="HI771" s="26"/>
      <c r="HJ771" s="26"/>
      <c r="HK771" s="26"/>
      <c r="HL771" s="26"/>
      <c r="HM771" s="26"/>
      <c r="HN771" s="26"/>
      <c r="HO771" s="26"/>
      <c r="HP771" s="26"/>
      <c r="HQ771" s="26"/>
      <c r="HR771" s="26"/>
      <c r="HS771" s="26"/>
      <c r="HT771" s="26"/>
      <c r="HU771" s="26"/>
      <c r="HV771" s="26"/>
      <c r="HW771" s="26"/>
      <c r="HX771" s="26"/>
      <c r="HY771" s="26"/>
      <c r="HZ771" s="26"/>
      <c r="IA771" s="26"/>
      <c r="IB771" s="26"/>
      <c r="IC771" s="26"/>
      <c r="ID771" s="26"/>
      <c r="IE771" s="26"/>
      <c r="IF771" s="26"/>
      <c r="IG771" s="26"/>
      <c r="IH771" s="26"/>
      <c r="II771" s="26"/>
      <c r="IJ771" s="26"/>
      <c r="IK771" s="26"/>
      <c r="IL771" s="26"/>
      <c r="IM771" s="26"/>
      <c r="IN771" s="26"/>
      <c r="IO771" s="26"/>
      <c r="IP771" s="26"/>
      <c r="IQ771" s="26"/>
      <c r="IR771" s="26"/>
      <c r="IS771" s="26"/>
      <c r="IT771" s="26"/>
      <c r="IU771" s="26"/>
      <c r="IV771" s="26"/>
    </row>
    <row r="772" spans="1:256" ht="12.75" customHeight="1" x14ac:dyDescent="0.25">
      <c r="A772" s="26"/>
      <c r="B772" s="26"/>
      <c r="C772" s="296"/>
      <c r="D772" s="363"/>
      <c r="E772" s="364"/>
      <c r="F772" s="364"/>
      <c r="G772" s="364"/>
      <c r="H772" s="364"/>
      <c r="I772" s="364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6"/>
      <c r="AH772" s="26"/>
      <c r="AI772" s="26"/>
      <c r="AJ772" s="26"/>
      <c r="AK772" s="26"/>
      <c r="AL772" s="26"/>
      <c r="AM772" s="26"/>
      <c r="AN772" s="26"/>
      <c r="AO772" s="26"/>
      <c r="AP772" s="26"/>
      <c r="AQ772" s="26"/>
      <c r="AR772" s="26"/>
      <c r="AS772" s="26"/>
      <c r="AT772" s="26"/>
      <c r="AU772" s="26"/>
      <c r="AV772" s="26"/>
      <c r="AW772" s="26"/>
      <c r="AX772" s="26"/>
      <c r="AY772" s="26"/>
      <c r="AZ772" s="26"/>
      <c r="BA772" s="26"/>
      <c r="BB772" s="26"/>
      <c r="BC772" s="26"/>
      <c r="BD772" s="26"/>
      <c r="BE772" s="26"/>
      <c r="BF772" s="26"/>
      <c r="BG772" s="26"/>
      <c r="BH772" s="26"/>
      <c r="BI772" s="26"/>
      <c r="BJ772" s="26"/>
      <c r="BK772" s="26"/>
      <c r="BL772" s="26"/>
      <c r="BM772" s="26"/>
      <c r="BN772" s="26"/>
      <c r="BO772" s="26"/>
      <c r="BP772" s="26"/>
      <c r="BQ772" s="26"/>
      <c r="BR772" s="26"/>
      <c r="BS772" s="26"/>
      <c r="BT772" s="26"/>
      <c r="BU772" s="26"/>
      <c r="BV772" s="26"/>
      <c r="BW772" s="26"/>
      <c r="BX772" s="26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26"/>
      <c r="CP772" s="26"/>
      <c r="CQ772" s="26"/>
      <c r="CR772" s="26"/>
      <c r="CS772" s="26"/>
      <c r="CT772" s="26"/>
      <c r="CU772" s="26"/>
      <c r="CV772" s="26"/>
      <c r="CW772" s="26"/>
      <c r="CX772" s="26"/>
      <c r="CY772" s="26"/>
      <c r="CZ772" s="26"/>
      <c r="DA772" s="26"/>
      <c r="DB772" s="26"/>
      <c r="DC772" s="26"/>
      <c r="DD772" s="26"/>
      <c r="DE772" s="26"/>
      <c r="DF772" s="26"/>
      <c r="DG772" s="26"/>
      <c r="DH772" s="26"/>
      <c r="DI772" s="26"/>
      <c r="DJ772" s="26"/>
      <c r="DK772" s="26"/>
      <c r="DL772" s="26"/>
      <c r="DM772" s="26"/>
      <c r="DN772" s="26"/>
      <c r="DO772" s="26"/>
      <c r="DP772" s="26"/>
      <c r="DQ772" s="26"/>
      <c r="DR772" s="26"/>
      <c r="DS772" s="26"/>
      <c r="DT772" s="26"/>
      <c r="DU772" s="26"/>
      <c r="DV772" s="26"/>
      <c r="DW772" s="26"/>
      <c r="DX772" s="26"/>
      <c r="DY772" s="26"/>
      <c r="DZ772" s="26"/>
      <c r="EA772" s="26"/>
      <c r="EB772" s="26"/>
      <c r="EC772" s="26"/>
      <c r="ED772" s="26"/>
      <c r="EE772" s="26"/>
      <c r="EF772" s="26"/>
      <c r="EG772" s="26"/>
      <c r="EH772" s="26"/>
      <c r="EI772" s="26"/>
      <c r="EJ772" s="26"/>
      <c r="EK772" s="26"/>
      <c r="EL772" s="26"/>
      <c r="EM772" s="26"/>
      <c r="EN772" s="26"/>
      <c r="EO772" s="26"/>
      <c r="EP772" s="26"/>
      <c r="EQ772" s="26"/>
      <c r="ER772" s="26"/>
      <c r="ES772" s="26"/>
      <c r="ET772" s="26"/>
      <c r="EU772" s="26"/>
      <c r="EV772" s="26"/>
      <c r="EW772" s="26"/>
      <c r="EX772" s="26"/>
      <c r="EY772" s="26"/>
      <c r="EZ772" s="26"/>
      <c r="FA772" s="26"/>
      <c r="FB772" s="26"/>
      <c r="FC772" s="26"/>
      <c r="FD772" s="26"/>
      <c r="FE772" s="26"/>
      <c r="FF772" s="26"/>
      <c r="FG772" s="26"/>
      <c r="FH772" s="26"/>
      <c r="FI772" s="26"/>
      <c r="FJ772" s="26"/>
      <c r="FK772" s="26"/>
      <c r="FL772" s="26"/>
      <c r="FM772" s="26"/>
      <c r="FN772" s="26"/>
      <c r="FO772" s="26"/>
      <c r="FP772" s="26"/>
      <c r="FQ772" s="26"/>
      <c r="FR772" s="26"/>
      <c r="FS772" s="26"/>
      <c r="FT772" s="26"/>
      <c r="FU772" s="26"/>
      <c r="FV772" s="26"/>
      <c r="FW772" s="26"/>
      <c r="FX772" s="26"/>
      <c r="FY772" s="26"/>
      <c r="FZ772" s="26"/>
      <c r="GA772" s="26"/>
      <c r="GB772" s="26"/>
      <c r="GC772" s="26"/>
      <c r="GD772" s="26"/>
      <c r="GE772" s="26"/>
      <c r="GF772" s="26"/>
      <c r="GG772" s="26"/>
      <c r="GH772" s="26"/>
      <c r="GI772" s="26"/>
      <c r="GJ772" s="26"/>
      <c r="GK772" s="26"/>
      <c r="GL772" s="26"/>
      <c r="GM772" s="26"/>
      <c r="GN772" s="26"/>
      <c r="GO772" s="26"/>
      <c r="GP772" s="26"/>
      <c r="GQ772" s="26"/>
      <c r="GR772" s="26"/>
      <c r="GS772" s="26"/>
      <c r="GT772" s="26"/>
      <c r="GU772" s="26"/>
      <c r="GV772" s="26"/>
      <c r="GW772" s="26"/>
      <c r="GX772" s="26"/>
      <c r="GY772" s="26"/>
      <c r="GZ772" s="26"/>
      <c r="HA772" s="26"/>
      <c r="HB772" s="26"/>
      <c r="HC772" s="26"/>
      <c r="HD772" s="26"/>
      <c r="HE772" s="26"/>
      <c r="HF772" s="26"/>
      <c r="HG772" s="26"/>
      <c r="HH772" s="26"/>
      <c r="HI772" s="26"/>
      <c r="HJ772" s="26"/>
      <c r="HK772" s="26"/>
      <c r="HL772" s="26"/>
      <c r="HM772" s="26"/>
      <c r="HN772" s="26"/>
      <c r="HO772" s="26"/>
      <c r="HP772" s="26"/>
      <c r="HQ772" s="26"/>
      <c r="HR772" s="26"/>
      <c r="HS772" s="26"/>
      <c r="HT772" s="26"/>
      <c r="HU772" s="26"/>
      <c r="HV772" s="26"/>
      <c r="HW772" s="26"/>
      <c r="HX772" s="26"/>
      <c r="HY772" s="26"/>
      <c r="HZ772" s="26"/>
      <c r="IA772" s="26"/>
      <c r="IB772" s="26"/>
      <c r="IC772" s="26"/>
      <c r="ID772" s="26"/>
      <c r="IE772" s="26"/>
      <c r="IF772" s="26"/>
      <c r="IG772" s="26"/>
      <c r="IH772" s="26"/>
      <c r="II772" s="26"/>
      <c r="IJ772" s="26"/>
      <c r="IK772" s="26"/>
      <c r="IL772" s="26"/>
      <c r="IM772" s="26"/>
      <c r="IN772" s="26"/>
      <c r="IO772" s="26"/>
      <c r="IP772" s="26"/>
      <c r="IQ772" s="26"/>
      <c r="IR772" s="26"/>
      <c r="IS772" s="26"/>
      <c r="IT772" s="26"/>
      <c r="IU772" s="26"/>
      <c r="IV772" s="26"/>
    </row>
    <row r="773" spans="1:256" ht="12.75" customHeight="1" x14ac:dyDescent="0.25">
      <c r="A773" s="26"/>
      <c r="B773" s="26"/>
      <c r="C773" s="296"/>
      <c r="D773" s="363"/>
      <c r="E773" s="364"/>
      <c r="F773" s="364"/>
      <c r="G773" s="364"/>
      <c r="H773" s="364"/>
      <c r="I773" s="364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6"/>
      <c r="AB773" s="26"/>
      <c r="AC773" s="26"/>
      <c r="AD773" s="26"/>
      <c r="AE773" s="26"/>
      <c r="AF773" s="26"/>
      <c r="AG773" s="26"/>
      <c r="AH773" s="26"/>
      <c r="AI773" s="26"/>
      <c r="AJ773" s="26"/>
      <c r="AK773" s="26"/>
      <c r="AL773" s="26"/>
      <c r="AM773" s="26"/>
      <c r="AN773" s="26"/>
      <c r="AO773" s="26"/>
      <c r="AP773" s="26"/>
      <c r="AQ773" s="26"/>
      <c r="AR773" s="26"/>
      <c r="AS773" s="26"/>
      <c r="AT773" s="26"/>
      <c r="AU773" s="26"/>
      <c r="AV773" s="26"/>
      <c r="AW773" s="26"/>
      <c r="AX773" s="26"/>
      <c r="AY773" s="26"/>
      <c r="AZ773" s="26"/>
      <c r="BA773" s="26"/>
      <c r="BB773" s="26"/>
      <c r="BC773" s="26"/>
      <c r="BD773" s="26"/>
      <c r="BE773" s="26"/>
      <c r="BF773" s="26"/>
      <c r="BG773" s="26"/>
      <c r="BH773" s="26"/>
      <c r="BI773" s="26"/>
      <c r="BJ773" s="26"/>
      <c r="BK773" s="26"/>
      <c r="BL773" s="26"/>
      <c r="BM773" s="26"/>
      <c r="BN773" s="26"/>
      <c r="BO773" s="26"/>
      <c r="BP773" s="26"/>
      <c r="BQ773" s="26"/>
      <c r="BR773" s="26"/>
      <c r="BS773" s="26"/>
      <c r="BT773" s="26"/>
      <c r="BU773" s="26"/>
      <c r="BV773" s="26"/>
      <c r="BW773" s="26"/>
      <c r="BX773" s="26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26"/>
      <c r="CP773" s="26"/>
      <c r="CQ773" s="26"/>
      <c r="CR773" s="26"/>
      <c r="CS773" s="26"/>
      <c r="CT773" s="26"/>
      <c r="CU773" s="26"/>
      <c r="CV773" s="26"/>
      <c r="CW773" s="26"/>
      <c r="CX773" s="26"/>
      <c r="CY773" s="26"/>
      <c r="CZ773" s="26"/>
      <c r="DA773" s="26"/>
      <c r="DB773" s="26"/>
      <c r="DC773" s="26"/>
      <c r="DD773" s="26"/>
      <c r="DE773" s="26"/>
      <c r="DF773" s="26"/>
      <c r="DG773" s="26"/>
      <c r="DH773" s="26"/>
      <c r="DI773" s="26"/>
      <c r="DJ773" s="26"/>
      <c r="DK773" s="26"/>
      <c r="DL773" s="26"/>
      <c r="DM773" s="26"/>
      <c r="DN773" s="26"/>
      <c r="DO773" s="26"/>
      <c r="DP773" s="26"/>
      <c r="DQ773" s="26"/>
      <c r="DR773" s="26"/>
      <c r="DS773" s="26"/>
      <c r="DT773" s="26"/>
      <c r="DU773" s="26"/>
      <c r="DV773" s="26"/>
      <c r="DW773" s="26"/>
      <c r="DX773" s="26"/>
      <c r="DY773" s="26"/>
      <c r="DZ773" s="26"/>
      <c r="EA773" s="26"/>
      <c r="EB773" s="26"/>
      <c r="EC773" s="26"/>
      <c r="ED773" s="26"/>
      <c r="EE773" s="26"/>
      <c r="EF773" s="26"/>
      <c r="EG773" s="26"/>
      <c r="EH773" s="26"/>
      <c r="EI773" s="26"/>
      <c r="EJ773" s="26"/>
      <c r="EK773" s="26"/>
      <c r="EL773" s="26"/>
      <c r="EM773" s="26"/>
      <c r="EN773" s="26"/>
      <c r="EO773" s="26"/>
      <c r="EP773" s="26"/>
      <c r="EQ773" s="26"/>
      <c r="ER773" s="26"/>
      <c r="ES773" s="26"/>
      <c r="ET773" s="26"/>
      <c r="EU773" s="26"/>
      <c r="EV773" s="26"/>
      <c r="EW773" s="26"/>
      <c r="EX773" s="26"/>
      <c r="EY773" s="26"/>
      <c r="EZ773" s="26"/>
      <c r="FA773" s="26"/>
      <c r="FB773" s="26"/>
      <c r="FC773" s="26"/>
      <c r="FD773" s="26"/>
      <c r="FE773" s="26"/>
      <c r="FF773" s="26"/>
      <c r="FG773" s="26"/>
      <c r="FH773" s="26"/>
      <c r="FI773" s="26"/>
      <c r="FJ773" s="26"/>
      <c r="FK773" s="26"/>
      <c r="FL773" s="26"/>
      <c r="FM773" s="26"/>
      <c r="FN773" s="26"/>
      <c r="FO773" s="26"/>
      <c r="FP773" s="26"/>
      <c r="FQ773" s="26"/>
      <c r="FR773" s="26"/>
      <c r="FS773" s="26"/>
      <c r="FT773" s="26"/>
      <c r="FU773" s="26"/>
      <c r="FV773" s="26"/>
      <c r="FW773" s="26"/>
      <c r="FX773" s="26"/>
      <c r="FY773" s="26"/>
      <c r="FZ773" s="26"/>
      <c r="GA773" s="26"/>
      <c r="GB773" s="26"/>
      <c r="GC773" s="26"/>
      <c r="GD773" s="26"/>
      <c r="GE773" s="26"/>
      <c r="GF773" s="26"/>
      <c r="GG773" s="26"/>
      <c r="GH773" s="26"/>
      <c r="GI773" s="26"/>
      <c r="GJ773" s="26"/>
      <c r="GK773" s="26"/>
      <c r="GL773" s="26"/>
      <c r="GM773" s="26"/>
      <c r="GN773" s="26"/>
      <c r="GO773" s="26"/>
      <c r="GP773" s="26"/>
      <c r="GQ773" s="26"/>
      <c r="GR773" s="26"/>
      <c r="GS773" s="26"/>
      <c r="GT773" s="26"/>
      <c r="GU773" s="26"/>
      <c r="GV773" s="26"/>
      <c r="GW773" s="26"/>
      <c r="GX773" s="26"/>
      <c r="GY773" s="26"/>
      <c r="GZ773" s="26"/>
      <c r="HA773" s="26"/>
      <c r="HB773" s="26"/>
      <c r="HC773" s="26"/>
      <c r="HD773" s="26"/>
      <c r="HE773" s="26"/>
      <c r="HF773" s="26"/>
      <c r="HG773" s="26"/>
      <c r="HH773" s="26"/>
      <c r="HI773" s="26"/>
      <c r="HJ773" s="26"/>
      <c r="HK773" s="26"/>
      <c r="HL773" s="26"/>
      <c r="HM773" s="26"/>
      <c r="HN773" s="26"/>
      <c r="HO773" s="26"/>
      <c r="HP773" s="26"/>
      <c r="HQ773" s="26"/>
      <c r="HR773" s="26"/>
      <c r="HS773" s="26"/>
      <c r="HT773" s="26"/>
      <c r="HU773" s="26"/>
      <c r="HV773" s="26"/>
      <c r="HW773" s="26"/>
      <c r="HX773" s="26"/>
      <c r="HY773" s="26"/>
      <c r="HZ773" s="26"/>
      <c r="IA773" s="26"/>
      <c r="IB773" s="26"/>
      <c r="IC773" s="26"/>
      <c r="ID773" s="26"/>
      <c r="IE773" s="26"/>
      <c r="IF773" s="26"/>
      <c r="IG773" s="26"/>
      <c r="IH773" s="26"/>
      <c r="II773" s="26"/>
      <c r="IJ773" s="26"/>
      <c r="IK773" s="26"/>
      <c r="IL773" s="26"/>
      <c r="IM773" s="26"/>
      <c r="IN773" s="26"/>
      <c r="IO773" s="26"/>
      <c r="IP773" s="26"/>
      <c r="IQ773" s="26"/>
      <c r="IR773" s="26"/>
      <c r="IS773" s="26"/>
      <c r="IT773" s="26"/>
      <c r="IU773" s="26"/>
      <c r="IV773" s="26"/>
    </row>
    <row r="774" spans="1:256" ht="12.75" customHeight="1" x14ac:dyDescent="0.25">
      <c r="A774" s="26"/>
      <c r="B774" s="26"/>
      <c r="C774" s="296"/>
      <c r="D774" s="363"/>
      <c r="E774" s="364"/>
      <c r="F774" s="364"/>
      <c r="G774" s="364"/>
      <c r="H774" s="364"/>
      <c r="I774" s="364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6"/>
      <c r="AB774" s="26"/>
      <c r="AC774" s="26"/>
      <c r="AD774" s="26"/>
      <c r="AE774" s="26"/>
      <c r="AF774" s="26"/>
      <c r="AG774" s="26"/>
      <c r="AH774" s="26"/>
      <c r="AI774" s="26"/>
      <c r="AJ774" s="26"/>
      <c r="AK774" s="26"/>
      <c r="AL774" s="26"/>
      <c r="AM774" s="26"/>
      <c r="AN774" s="26"/>
      <c r="AO774" s="26"/>
      <c r="AP774" s="26"/>
      <c r="AQ774" s="26"/>
      <c r="AR774" s="26"/>
      <c r="AS774" s="26"/>
      <c r="AT774" s="26"/>
      <c r="AU774" s="26"/>
      <c r="AV774" s="26"/>
      <c r="AW774" s="26"/>
      <c r="AX774" s="26"/>
      <c r="AY774" s="26"/>
      <c r="AZ774" s="26"/>
      <c r="BA774" s="26"/>
      <c r="BB774" s="26"/>
      <c r="BC774" s="26"/>
      <c r="BD774" s="26"/>
      <c r="BE774" s="26"/>
      <c r="BF774" s="26"/>
      <c r="BG774" s="26"/>
      <c r="BH774" s="26"/>
      <c r="BI774" s="26"/>
      <c r="BJ774" s="26"/>
      <c r="BK774" s="26"/>
      <c r="BL774" s="26"/>
      <c r="BM774" s="26"/>
      <c r="BN774" s="26"/>
      <c r="BO774" s="26"/>
      <c r="BP774" s="26"/>
      <c r="BQ774" s="26"/>
      <c r="BR774" s="26"/>
      <c r="BS774" s="26"/>
      <c r="BT774" s="26"/>
      <c r="BU774" s="26"/>
      <c r="BV774" s="26"/>
      <c r="BW774" s="26"/>
      <c r="BX774" s="26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26"/>
      <c r="CP774" s="26"/>
      <c r="CQ774" s="26"/>
      <c r="CR774" s="26"/>
      <c r="CS774" s="26"/>
      <c r="CT774" s="26"/>
      <c r="CU774" s="26"/>
      <c r="CV774" s="26"/>
      <c r="CW774" s="26"/>
      <c r="CX774" s="26"/>
      <c r="CY774" s="26"/>
      <c r="CZ774" s="26"/>
      <c r="DA774" s="26"/>
      <c r="DB774" s="26"/>
      <c r="DC774" s="26"/>
      <c r="DD774" s="26"/>
      <c r="DE774" s="26"/>
      <c r="DF774" s="26"/>
      <c r="DG774" s="26"/>
      <c r="DH774" s="26"/>
      <c r="DI774" s="26"/>
      <c r="DJ774" s="26"/>
      <c r="DK774" s="26"/>
      <c r="DL774" s="26"/>
      <c r="DM774" s="26"/>
      <c r="DN774" s="26"/>
      <c r="DO774" s="26"/>
      <c r="DP774" s="26"/>
      <c r="DQ774" s="26"/>
      <c r="DR774" s="26"/>
      <c r="DS774" s="26"/>
      <c r="DT774" s="26"/>
      <c r="DU774" s="26"/>
      <c r="DV774" s="26"/>
      <c r="DW774" s="26"/>
      <c r="DX774" s="26"/>
      <c r="DY774" s="26"/>
      <c r="DZ774" s="26"/>
      <c r="EA774" s="26"/>
      <c r="EB774" s="26"/>
      <c r="EC774" s="26"/>
      <c r="ED774" s="26"/>
      <c r="EE774" s="26"/>
      <c r="EF774" s="26"/>
      <c r="EG774" s="26"/>
      <c r="EH774" s="26"/>
      <c r="EI774" s="26"/>
      <c r="EJ774" s="26"/>
      <c r="EK774" s="26"/>
      <c r="EL774" s="26"/>
      <c r="EM774" s="26"/>
      <c r="EN774" s="26"/>
      <c r="EO774" s="26"/>
      <c r="EP774" s="26"/>
      <c r="EQ774" s="26"/>
      <c r="ER774" s="26"/>
      <c r="ES774" s="26"/>
      <c r="ET774" s="26"/>
      <c r="EU774" s="26"/>
      <c r="EV774" s="26"/>
      <c r="EW774" s="26"/>
      <c r="EX774" s="26"/>
      <c r="EY774" s="26"/>
      <c r="EZ774" s="26"/>
      <c r="FA774" s="26"/>
      <c r="FB774" s="26"/>
      <c r="FC774" s="26"/>
      <c r="FD774" s="26"/>
      <c r="FE774" s="26"/>
      <c r="FF774" s="26"/>
      <c r="FG774" s="26"/>
      <c r="FH774" s="26"/>
      <c r="FI774" s="26"/>
      <c r="FJ774" s="26"/>
      <c r="FK774" s="26"/>
      <c r="FL774" s="26"/>
      <c r="FM774" s="26"/>
      <c r="FN774" s="26"/>
      <c r="FO774" s="26"/>
      <c r="FP774" s="26"/>
      <c r="FQ774" s="26"/>
      <c r="FR774" s="26"/>
      <c r="FS774" s="26"/>
      <c r="FT774" s="26"/>
      <c r="FU774" s="26"/>
      <c r="FV774" s="26"/>
      <c r="FW774" s="26"/>
      <c r="FX774" s="26"/>
      <c r="FY774" s="26"/>
      <c r="FZ774" s="26"/>
      <c r="GA774" s="26"/>
      <c r="GB774" s="26"/>
      <c r="GC774" s="26"/>
      <c r="GD774" s="26"/>
      <c r="GE774" s="26"/>
      <c r="GF774" s="26"/>
      <c r="GG774" s="26"/>
      <c r="GH774" s="26"/>
      <c r="GI774" s="26"/>
      <c r="GJ774" s="26"/>
      <c r="GK774" s="26"/>
      <c r="GL774" s="26"/>
      <c r="GM774" s="26"/>
      <c r="GN774" s="26"/>
      <c r="GO774" s="26"/>
      <c r="GP774" s="26"/>
      <c r="GQ774" s="26"/>
      <c r="GR774" s="26"/>
      <c r="GS774" s="26"/>
      <c r="GT774" s="26"/>
      <c r="GU774" s="26"/>
      <c r="GV774" s="26"/>
      <c r="GW774" s="26"/>
      <c r="GX774" s="26"/>
      <c r="GY774" s="26"/>
      <c r="GZ774" s="26"/>
      <c r="HA774" s="26"/>
      <c r="HB774" s="26"/>
      <c r="HC774" s="26"/>
      <c r="HD774" s="26"/>
      <c r="HE774" s="26"/>
      <c r="HF774" s="26"/>
      <c r="HG774" s="26"/>
      <c r="HH774" s="26"/>
      <c r="HI774" s="26"/>
      <c r="HJ774" s="26"/>
      <c r="HK774" s="26"/>
      <c r="HL774" s="26"/>
      <c r="HM774" s="26"/>
      <c r="HN774" s="26"/>
      <c r="HO774" s="26"/>
      <c r="HP774" s="26"/>
      <c r="HQ774" s="26"/>
      <c r="HR774" s="26"/>
      <c r="HS774" s="26"/>
      <c r="HT774" s="26"/>
      <c r="HU774" s="26"/>
      <c r="HV774" s="26"/>
      <c r="HW774" s="26"/>
      <c r="HX774" s="26"/>
      <c r="HY774" s="26"/>
      <c r="HZ774" s="26"/>
      <c r="IA774" s="26"/>
      <c r="IB774" s="26"/>
      <c r="IC774" s="26"/>
      <c r="ID774" s="26"/>
      <c r="IE774" s="26"/>
      <c r="IF774" s="26"/>
      <c r="IG774" s="26"/>
      <c r="IH774" s="26"/>
      <c r="II774" s="26"/>
      <c r="IJ774" s="26"/>
      <c r="IK774" s="26"/>
      <c r="IL774" s="26"/>
      <c r="IM774" s="26"/>
      <c r="IN774" s="26"/>
      <c r="IO774" s="26"/>
      <c r="IP774" s="26"/>
      <c r="IQ774" s="26"/>
      <c r="IR774" s="26"/>
      <c r="IS774" s="26"/>
      <c r="IT774" s="26"/>
      <c r="IU774" s="26"/>
      <c r="IV774" s="26"/>
    </row>
    <row r="775" spans="1:256" ht="12.75" customHeight="1" x14ac:dyDescent="0.25">
      <c r="A775" s="26"/>
      <c r="B775" s="26"/>
      <c r="C775" s="296"/>
      <c r="D775" s="363"/>
      <c r="E775" s="364"/>
      <c r="F775" s="364"/>
      <c r="G775" s="364"/>
      <c r="H775" s="364"/>
      <c r="I775" s="364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6"/>
      <c r="AB775" s="26"/>
      <c r="AC775" s="26"/>
      <c r="AD775" s="26"/>
      <c r="AE775" s="26"/>
      <c r="AF775" s="26"/>
      <c r="AG775" s="26"/>
      <c r="AH775" s="26"/>
      <c r="AI775" s="26"/>
      <c r="AJ775" s="26"/>
      <c r="AK775" s="26"/>
      <c r="AL775" s="26"/>
      <c r="AM775" s="26"/>
      <c r="AN775" s="26"/>
      <c r="AO775" s="26"/>
      <c r="AP775" s="26"/>
      <c r="AQ775" s="26"/>
      <c r="AR775" s="26"/>
      <c r="AS775" s="26"/>
      <c r="AT775" s="26"/>
      <c r="AU775" s="26"/>
      <c r="AV775" s="26"/>
      <c r="AW775" s="26"/>
      <c r="AX775" s="26"/>
      <c r="AY775" s="26"/>
      <c r="AZ775" s="26"/>
      <c r="BA775" s="26"/>
      <c r="BB775" s="26"/>
      <c r="BC775" s="26"/>
      <c r="BD775" s="26"/>
      <c r="BE775" s="26"/>
      <c r="BF775" s="26"/>
      <c r="BG775" s="26"/>
      <c r="BH775" s="26"/>
      <c r="BI775" s="26"/>
      <c r="BJ775" s="26"/>
      <c r="BK775" s="26"/>
      <c r="BL775" s="26"/>
      <c r="BM775" s="26"/>
      <c r="BN775" s="26"/>
      <c r="BO775" s="26"/>
      <c r="BP775" s="26"/>
      <c r="BQ775" s="26"/>
      <c r="BR775" s="26"/>
      <c r="BS775" s="26"/>
      <c r="BT775" s="26"/>
      <c r="BU775" s="26"/>
      <c r="BV775" s="26"/>
      <c r="BW775" s="26"/>
      <c r="BX775" s="26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26"/>
      <c r="CP775" s="26"/>
      <c r="CQ775" s="26"/>
      <c r="CR775" s="26"/>
      <c r="CS775" s="26"/>
      <c r="CT775" s="26"/>
      <c r="CU775" s="26"/>
      <c r="CV775" s="26"/>
      <c r="CW775" s="26"/>
      <c r="CX775" s="26"/>
      <c r="CY775" s="26"/>
      <c r="CZ775" s="26"/>
      <c r="DA775" s="26"/>
      <c r="DB775" s="26"/>
      <c r="DC775" s="26"/>
      <c r="DD775" s="26"/>
      <c r="DE775" s="26"/>
      <c r="DF775" s="26"/>
      <c r="DG775" s="26"/>
      <c r="DH775" s="26"/>
      <c r="DI775" s="26"/>
      <c r="DJ775" s="26"/>
      <c r="DK775" s="26"/>
      <c r="DL775" s="26"/>
      <c r="DM775" s="26"/>
      <c r="DN775" s="26"/>
      <c r="DO775" s="26"/>
      <c r="DP775" s="26"/>
      <c r="DQ775" s="26"/>
      <c r="DR775" s="26"/>
      <c r="DS775" s="26"/>
      <c r="DT775" s="26"/>
      <c r="DU775" s="26"/>
      <c r="DV775" s="26"/>
      <c r="DW775" s="26"/>
      <c r="DX775" s="26"/>
      <c r="DY775" s="26"/>
      <c r="DZ775" s="26"/>
      <c r="EA775" s="26"/>
      <c r="EB775" s="26"/>
      <c r="EC775" s="26"/>
      <c r="ED775" s="26"/>
      <c r="EE775" s="26"/>
      <c r="EF775" s="26"/>
      <c r="EG775" s="26"/>
      <c r="EH775" s="26"/>
      <c r="EI775" s="26"/>
      <c r="EJ775" s="26"/>
      <c r="EK775" s="26"/>
      <c r="EL775" s="26"/>
      <c r="EM775" s="26"/>
      <c r="EN775" s="26"/>
      <c r="EO775" s="26"/>
      <c r="EP775" s="26"/>
      <c r="EQ775" s="26"/>
      <c r="ER775" s="26"/>
      <c r="ES775" s="26"/>
      <c r="ET775" s="26"/>
      <c r="EU775" s="26"/>
      <c r="EV775" s="26"/>
      <c r="EW775" s="26"/>
      <c r="EX775" s="26"/>
      <c r="EY775" s="26"/>
      <c r="EZ775" s="26"/>
      <c r="FA775" s="26"/>
      <c r="FB775" s="26"/>
      <c r="FC775" s="26"/>
      <c r="FD775" s="26"/>
      <c r="FE775" s="26"/>
      <c r="FF775" s="26"/>
      <c r="FG775" s="26"/>
      <c r="FH775" s="26"/>
      <c r="FI775" s="26"/>
      <c r="FJ775" s="26"/>
      <c r="FK775" s="26"/>
      <c r="FL775" s="26"/>
      <c r="FM775" s="26"/>
      <c r="FN775" s="26"/>
      <c r="FO775" s="26"/>
      <c r="FP775" s="26"/>
      <c r="FQ775" s="26"/>
      <c r="FR775" s="26"/>
      <c r="FS775" s="26"/>
      <c r="FT775" s="26"/>
      <c r="FU775" s="26"/>
      <c r="FV775" s="26"/>
      <c r="FW775" s="26"/>
      <c r="FX775" s="26"/>
      <c r="FY775" s="26"/>
      <c r="FZ775" s="26"/>
      <c r="GA775" s="26"/>
      <c r="GB775" s="26"/>
      <c r="GC775" s="26"/>
      <c r="GD775" s="26"/>
      <c r="GE775" s="26"/>
      <c r="GF775" s="26"/>
      <c r="GG775" s="26"/>
      <c r="GH775" s="26"/>
      <c r="GI775" s="26"/>
      <c r="GJ775" s="26"/>
      <c r="GK775" s="26"/>
      <c r="GL775" s="26"/>
      <c r="GM775" s="26"/>
      <c r="GN775" s="26"/>
      <c r="GO775" s="26"/>
      <c r="GP775" s="26"/>
      <c r="GQ775" s="26"/>
      <c r="GR775" s="26"/>
      <c r="GS775" s="26"/>
      <c r="GT775" s="26"/>
      <c r="GU775" s="26"/>
      <c r="GV775" s="26"/>
      <c r="GW775" s="26"/>
      <c r="GX775" s="26"/>
      <c r="GY775" s="26"/>
      <c r="GZ775" s="26"/>
      <c r="HA775" s="26"/>
      <c r="HB775" s="26"/>
      <c r="HC775" s="26"/>
      <c r="HD775" s="26"/>
      <c r="HE775" s="26"/>
      <c r="HF775" s="26"/>
      <c r="HG775" s="26"/>
      <c r="HH775" s="26"/>
      <c r="HI775" s="26"/>
      <c r="HJ775" s="26"/>
      <c r="HK775" s="26"/>
      <c r="HL775" s="26"/>
      <c r="HM775" s="26"/>
      <c r="HN775" s="26"/>
      <c r="HO775" s="26"/>
      <c r="HP775" s="26"/>
      <c r="HQ775" s="26"/>
      <c r="HR775" s="26"/>
      <c r="HS775" s="26"/>
      <c r="HT775" s="26"/>
      <c r="HU775" s="26"/>
      <c r="HV775" s="26"/>
      <c r="HW775" s="26"/>
      <c r="HX775" s="26"/>
      <c r="HY775" s="26"/>
      <c r="HZ775" s="26"/>
      <c r="IA775" s="26"/>
      <c r="IB775" s="26"/>
      <c r="IC775" s="26"/>
      <c r="ID775" s="26"/>
      <c r="IE775" s="26"/>
      <c r="IF775" s="26"/>
      <c r="IG775" s="26"/>
      <c r="IH775" s="26"/>
      <c r="II775" s="26"/>
      <c r="IJ775" s="26"/>
      <c r="IK775" s="26"/>
      <c r="IL775" s="26"/>
      <c r="IM775" s="26"/>
      <c r="IN775" s="26"/>
      <c r="IO775" s="26"/>
      <c r="IP775" s="26"/>
      <c r="IQ775" s="26"/>
      <c r="IR775" s="26"/>
      <c r="IS775" s="26"/>
      <c r="IT775" s="26"/>
      <c r="IU775" s="26"/>
      <c r="IV775" s="26"/>
    </row>
    <row r="776" spans="1:256" ht="12.75" customHeight="1" x14ac:dyDescent="0.25">
      <c r="A776" s="26"/>
      <c r="B776" s="26"/>
      <c r="C776" s="296"/>
      <c r="D776" s="363"/>
      <c r="E776" s="364"/>
      <c r="F776" s="364"/>
      <c r="G776" s="364"/>
      <c r="H776" s="364"/>
      <c r="I776" s="364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6"/>
      <c r="AB776" s="26"/>
      <c r="AC776" s="26"/>
      <c r="AD776" s="26"/>
      <c r="AE776" s="26"/>
      <c r="AF776" s="26"/>
      <c r="AG776" s="26"/>
      <c r="AH776" s="26"/>
      <c r="AI776" s="26"/>
      <c r="AJ776" s="26"/>
      <c r="AK776" s="26"/>
      <c r="AL776" s="26"/>
      <c r="AM776" s="26"/>
      <c r="AN776" s="26"/>
      <c r="AO776" s="26"/>
      <c r="AP776" s="26"/>
      <c r="AQ776" s="26"/>
      <c r="AR776" s="26"/>
      <c r="AS776" s="26"/>
      <c r="AT776" s="26"/>
      <c r="AU776" s="26"/>
      <c r="AV776" s="26"/>
      <c r="AW776" s="26"/>
      <c r="AX776" s="26"/>
      <c r="AY776" s="26"/>
      <c r="AZ776" s="26"/>
      <c r="BA776" s="26"/>
      <c r="BB776" s="26"/>
      <c r="BC776" s="26"/>
      <c r="BD776" s="26"/>
      <c r="BE776" s="26"/>
      <c r="BF776" s="26"/>
      <c r="BG776" s="26"/>
      <c r="BH776" s="26"/>
      <c r="BI776" s="26"/>
      <c r="BJ776" s="26"/>
      <c r="BK776" s="26"/>
      <c r="BL776" s="26"/>
      <c r="BM776" s="26"/>
      <c r="BN776" s="26"/>
      <c r="BO776" s="26"/>
      <c r="BP776" s="26"/>
      <c r="BQ776" s="26"/>
      <c r="BR776" s="26"/>
      <c r="BS776" s="26"/>
      <c r="BT776" s="26"/>
      <c r="BU776" s="26"/>
      <c r="BV776" s="26"/>
      <c r="BW776" s="26"/>
      <c r="BX776" s="26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26"/>
      <c r="CP776" s="26"/>
      <c r="CQ776" s="26"/>
      <c r="CR776" s="26"/>
      <c r="CS776" s="26"/>
      <c r="CT776" s="26"/>
      <c r="CU776" s="26"/>
      <c r="CV776" s="26"/>
      <c r="CW776" s="26"/>
      <c r="CX776" s="26"/>
      <c r="CY776" s="26"/>
      <c r="CZ776" s="26"/>
      <c r="DA776" s="26"/>
      <c r="DB776" s="26"/>
      <c r="DC776" s="26"/>
      <c r="DD776" s="26"/>
      <c r="DE776" s="26"/>
      <c r="DF776" s="26"/>
      <c r="DG776" s="26"/>
      <c r="DH776" s="26"/>
      <c r="DI776" s="26"/>
      <c r="DJ776" s="26"/>
      <c r="DK776" s="26"/>
      <c r="DL776" s="26"/>
      <c r="DM776" s="26"/>
      <c r="DN776" s="26"/>
      <c r="DO776" s="26"/>
      <c r="DP776" s="26"/>
      <c r="DQ776" s="26"/>
      <c r="DR776" s="26"/>
      <c r="DS776" s="26"/>
      <c r="DT776" s="26"/>
      <c r="DU776" s="26"/>
      <c r="DV776" s="26"/>
      <c r="DW776" s="26"/>
      <c r="DX776" s="26"/>
      <c r="DY776" s="26"/>
      <c r="DZ776" s="26"/>
      <c r="EA776" s="26"/>
      <c r="EB776" s="26"/>
      <c r="EC776" s="26"/>
      <c r="ED776" s="26"/>
      <c r="EE776" s="26"/>
      <c r="EF776" s="26"/>
      <c r="EG776" s="26"/>
      <c r="EH776" s="26"/>
      <c r="EI776" s="26"/>
      <c r="EJ776" s="26"/>
      <c r="EK776" s="26"/>
      <c r="EL776" s="26"/>
      <c r="EM776" s="26"/>
      <c r="EN776" s="26"/>
      <c r="EO776" s="26"/>
      <c r="EP776" s="26"/>
      <c r="EQ776" s="26"/>
      <c r="ER776" s="26"/>
      <c r="ES776" s="26"/>
      <c r="ET776" s="26"/>
      <c r="EU776" s="26"/>
      <c r="EV776" s="26"/>
      <c r="EW776" s="26"/>
      <c r="EX776" s="26"/>
      <c r="EY776" s="26"/>
      <c r="EZ776" s="26"/>
      <c r="FA776" s="26"/>
      <c r="FB776" s="26"/>
      <c r="FC776" s="26"/>
      <c r="FD776" s="26"/>
      <c r="FE776" s="26"/>
      <c r="FF776" s="26"/>
      <c r="FG776" s="26"/>
      <c r="FH776" s="26"/>
      <c r="FI776" s="26"/>
      <c r="FJ776" s="26"/>
      <c r="FK776" s="26"/>
      <c r="FL776" s="26"/>
      <c r="FM776" s="26"/>
      <c r="FN776" s="26"/>
      <c r="FO776" s="26"/>
      <c r="FP776" s="26"/>
      <c r="FQ776" s="26"/>
      <c r="FR776" s="26"/>
      <c r="FS776" s="26"/>
      <c r="FT776" s="26"/>
      <c r="FU776" s="26"/>
      <c r="FV776" s="26"/>
      <c r="FW776" s="26"/>
      <c r="FX776" s="26"/>
      <c r="FY776" s="26"/>
      <c r="FZ776" s="26"/>
      <c r="GA776" s="26"/>
      <c r="GB776" s="26"/>
      <c r="GC776" s="26"/>
      <c r="GD776" s="26"/>
      <c r="GE776" s="26"/>
      <c r="GF776" s="26"/>
      <c r="GG776" s="26"/>
      <c r="GH776" s="26"/>
      <c r="GI776" s="26"/>
      <c r="GJ776" s="26"/>
      <c r="GK776" s="26"/>
      <c r="GL776" s="26"/>
      <c r="GM776" s="26"/>
      <c r="GN776" s="26"/>
      <c r="GO776" s="26"/>
      <c r="GP776" s="26"/>
      <c r="GQ776" s="26"/>
      <c r="GR776" s="26"/>
      <c r="GS776" s="26"/>
      <c r="GT776" s="26"/>
      <c r="GU776" s="26"/>
      <c r="GV776" s="26"/>
      <c r="GW776" s="26"/>
      <c r="GX776" s="26"/>
      <c r="GY776" s="26"/>
      <c r="GZ776" s="26"/>
      <c r="HA776" s="26"/>
      <c r="HB776" s="26"/>
      <c r="HC776" s="26"/>
      <c r="HD776" s="26"/>
      <c r="HE776" s="26"/>
      <c r="HF776" s="26"/>
      <c r="HG776" s="26"/>
      <c r="HH776" s="26"/>
      <c r="HI776" s="26"/>
      <c r="HJ776" s="26"/>
      <c r="HK776" s="26"/>
      <c r="HL776" s="26"/>
      <c r="HM776" s="26"/>
      <c r="HN776" s="26"/>
      <c r="HO776" s="26"/>
      <c r="HP776" s="26"/>
      <c r="HQ776" s="26"/>
      <c r="HR776" s="26"/>
      <c r="HS776" s="26"/>
      <c r="HT776" s="26"/>
      <c r="HU776" s="26"/>
      <c r="HV776" s="26"/>
      <c r="HW776" s="26"/>
      <c r="HX776" s="26"/>
      <c r="HY776" s="26"/>
      <c r="HZ776" s="26"/>
      <c r="IA776" s="26"/>
      <c r="IB776" s="26"/>
      <c r="IC776" s="26"/>
      <c r="ID776" s="26"/>
      <c r="IE776" s="26"/>
      <c r="IF776" s="26"/>
      <c r="IG776" s="26"/>
      <c r="IH776" s="26"/>
      <c r="II776" s="26"/>
      <c r="IJ776" s="26"/>
      <c r="IK776" s="26"/>
      <c r="IL776" s="26"/>
      <c r="IM776" s="26"/>
      <c r="IN776" s="26"/>
      <c r="IO776" s="26"/>
      <c r="IP776" s="26"/>
      <c r="IQ776" s="26"/>
      <c r="IR776" s="26"/>
      <c r="IS776" s="26"/>
      <c r="IT776" s="26"/>
      <c r="IU776" s="26"/>
      <c r="IV776" s="26"/>
    </row>
    <row r="777" spans="1:256" ht="12.75" customHeight="1" x14ac:dyDescent="0.25">
      <c r="A777" s="26"/>
      <c r="B777" s="26"/>
      <c r="C777" s="296"/>
      <c r="D777" s="363"/>
      <c r="E777" s="364"/>
      <c r="F777" s="364"/>
      <c r="G777" s="364"/>
      <c r="H777" s="364"/>
      <c r="I777" s="364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6"/>
      <c r="AB777" s="26"/>
      <c r="AC777" s="26"/>
      <c r="AD777" s="26"/>
      <c r="AE777" s="26"/>
      <c r="AF777" s="26"/>
      <c r="AG777" s="26"/>
      <c r="AH777" s="26"/>
      <c r="AI777" s="26"/>
      <c r="AJ777" s="26"/>
      <c r="AK777" s="26"/>
      <c r="AL777" s="26"/>
      <c r="AM777" s="26"/>
      <c r="AN777" s="26"/>
      <c r="AO777" s="26"/>
      <c r="AP777" s="26"/>
      <c r="AQ777" s="26"/>
      <c r="AR777" s="26"/>
      <c r="AS777" s="26"/>
      <c r="AT777" s="26"/>
      <c r="AU777" s="26"/>
      <c r="AV777" s="26"/>
      <c r="AW777" s="26"/>
      <c r="AX777" s="26"/>
      <c r="AY777" s="26"/>
      <c r="AZ777" s="26"/>
      <c r="BA777" s="26"/>
      <c r="BB777" s="26"/>
      <c r="BC777" s="26"/>
      <c r="BD777" s="26"/>
      <c r="BE777" s="26"/>
      <c r="BF777" s="26"/>
      <c r="BG777" s="26"/>
      <c r="BH777" s="26"/>
      <c r="BI777" s="26"/>
      <c r="BJ777" s="26"/>
      <c r="BK777" s="26"/>
      <c r="BL777" s="26"/>
      <c r="BM777" s="26"/>
      <c r="BN777" s="26"/>
      <c r="BO777" s="26"/>
      <c r="BP777" s="26"/>
      <c r="BQ777" s="26"/>
      <c r="BR777" s="26"/>
      <c r="BS777" s="26"/>
      <c r="BT777" s="26"/>
      <c r="BU777" s="26"/>
      <c r="BV777" s="26"/>
      <c r="BW777" s="26"/>
      <c r="BX777" s="26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26"/>
      <c r="CP777" s="26"/>
      <c r="CQ777" s="26"/>
      <c r="CR777" s="26"/>
      <c r="CS777" s="26"/>
      <c r="CT777" s="26"/>
      <c r="CU777" s="26"/>
      <c r="CV777" s="26"/>
      <c r="CW777" s="26"/>
      <c r="CX777" s="26"/>
      <c r="CY777" s="26"/>
      <c r="CZ777" s="26"/>
      <c r="DA777" s="26"/>
      <c r="DB777" s="26"/>
      <c r="DC777" s="26"/>
      <c r="DD777" s="26"/>
      <c r="DE777" s="26"/>
      <c r="DF777" s="26"/>
      <c r="DG777" s="26"/>
      <c r="DH777" s="26"/>
      <c r="DI777" s="26"/>
      <c r="DJ777" s="26"/>
      <c r="DK777" s="26"/>
      <c r="DL777" s="26"/>
      <c r="DM777" s="26"/>
      <c r="DN777" s="26"/>
      <c r="DO777" s="26"/>
      <c r="DP777" s="26"/>
      <c r="DQ777" s="26"/>
      <c r="DR777" s="26"/>
      <c r="DS777" s="26"/>
      <c r="DT777" s="26"/>
      <c r="DU777" s="26"/>
      <c r="DV777" s="26"/>
      <c r="DW777" s="26"/>
      <c r="DX777" s="26"/>
      <c r="DY777" s="26"/>
      <c r="DZ777" s="26"/>
      <c r="EA777" s="26"/>
      <c r="EB777" s="26"/>
      <c r="EC777" s="26"/>
      <c r="ED777" s="26"/>
      <c r="EE777" s="26"/>
      <c r="EF777" s="26"/>
      <c r="EG777" s="26"/>
      <c r="EH777" s="26"/>
      <c r="EI777" s="26"/>
      <c r="EJ777" s="26"/>
      <c r="EK777" s="26"/>
      <c r="EL777" s="26"/>
      <c r="EM777" s="26"/>
      <c r="EN777" s="26"/>
      <c r="EO777" s="26"/>
      <c r="EP777" s="26"/>
      <c r="EQ777" s="26"/>
      <c r="ER777" s="26"/>
      <c r="ES777" s="26"/>
      <c r="ET777" s="26"/>
      <c r="EU777" s="26"/>
      <c r="EV777" s="26"/>
      <c r="EW777" s="26"/>
      <c r="EX777" s="26"/>
      <c r="EY777" s="26"/>
      <c r="EZ777" s="26"/>
      <c r="FA777" s="26"/>
      <c r="FB777" s="26"/>
      <c r="FC777" s="26"/>
      <c r="FD777" s="26"/>
      <c r="FE777" s="26"/>
      <c r="FF777" s="26"/>
      <c r="FG777" s="26"/>
      <c r="FH777" s="26"/>
      <c r="FI777" s="26"/>
      <c r="FJ777" s="26"/>
      <c r="FK777" s="26"/>
      <c r="FL777" s="26"/>
      <c r="FM777" s="26"/>
      <c r="FN777" s="26"/>
      <c r="FO777" s="26"/>
      <c r="FP777" s="26"/>
      <c r="FQ777" s="26"/>
      <c r="FR777" s="26"/>
      <c r="FS777" s="26"/>
      <c r="FT777" s="26"/>
      <c r="FU777" s="26"/>
      <c r="FV777" s="26"/>
      <c r="FW777" s="26"/>
      <c r="FX777" s="26"/>
      <c r="FY777" s="26"/>
      <c r="FZ777" s="26"/>
      <c r="GA777" s="26"/>
      <c r="GB777" s="26"/>
      <c r="GC777" s="26"/>
      <c r="GD777" s="26"/>
      <c r="GE777" s="26"/>
      <c r="GF777" s="26"/>
      <c r="GG777" s="26"/>
      <c r="GH777" s="26"/>
      <c r="GI777" s="26"/>
      <c r="GJ777" s="26"/>
      <c r="GK777" s="26"/>
      <c r="GL777" s="26"/>
      <c r="GM777" s="26"/>
      <c r="GN777" s="26"/>
      <c r="GO777" s="26"/>
      <c r="GP777" s="26"/>
      <c r="GQ777" s="26"/>
      <c r="GR777" s="26"/>
      <c r="GS777" s="26"/>
      <c r="GT777" s="26"/>
      <c r="GU777" s="26"/>
      <c r="GV777" s="26"/>
      <c r="GW777" s="26"/>
      <c r="GX777" s="26"/>
      <c r="GY777" s="26"/>
      <c r="GZ777" s="26"/>
      <c r="HA777" s="26"/>
      <c r="HB777" s="26"/>
      <c r="HC777" s="26"/>
      <c r="HD777" s="26"/>
      <c r="HE777" s="26"/>
      <c r="HF777" s="26"/>
      <c r="HG777" s="26"/>
      <c r="HH777" s="26"/>
      <c r="HI777" s="26"/>
      <c r="HJ777" s="26"/>
      <c r="HK777" s="26"/>
      <c r="HL777" s="26"/>
      <c r="HM777" s="26"/>
      <c r="HN777" s="26"/>
      <c r="HO777" s="26"/>
      <c r="HP777" s="26"/>
      <c r="HQ777" s="26"/>
      <c r="HR777" s="26"/>
      <c r="HS777" s="26"/>
      <c r="HT777" s="26"/>
      <c r="HU777" s="26"/>
      <c r="HV777" s="26"/>
      <c r="HW777" s="26"/>
      <c r="HX777" s="26"/>
      <c r="HY777" s="26"/>
      <c r="HZ777" s="26"/>
      <c r="IA777" s="26"/>
      <c r="IB777" s="26"/>
      <c r="IC777" s="26"/>
      <c r="ID777" s="26"/>
      <c r="IE777" s="26"/>
      <c r="IF777" s="26"/>
      <c r="IG777" s="26"/>
      <c r="IH777" s="26"/>
      <c r="II777" s="26"/>
      <c r="IJ777" s="26"/>
      <c r="IK777" s="26"/>
      <c r="IL777" s="26"/>
      <c r="IM777" s="26"/>
      <c r="IN777" s="26"/>
      <c r="IO777" s="26"/>
      <c r="IP777" s="26"/>
      <c r="IQ777" s="26"/>
      <c r="IR777" s="26"/>
      <c r="IS777" s="26"/>
      <c r="IT777" s="26"/>
      <c r="IU777" s="26"/>
      <c r="IV777" s="26"/>
    </row>
    <row r="778" spans="1:256" ht="12.75" customHeight="1" x14ac:dyDescent="0.25">
      <c r="A778" s="26"/>
      <c r="B778" s="26"/>
      <c r="C778" s="296"/>
      <c r="D778" s="363"/>
      <c r="E778" s="364"/>
      <c r="F778" s="364"/>
      <c r="G778" s="364"/>
      <c r="H778" s="364"/>
      <c r="I778" s="364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6"/>
      <c r="AB778" s="26"/>
      <c r="AC778" s="26"/>
      <c r="AD778" s="26"/>
      <c r="AE778" s="26"/>
      <c r="AF778" s="26"/>
      <c r="AG778" s="26"/>
      <c r="AH778" s="26"/>
      <c r="AI778" s="26"/>
      <c r="AJ778" s="26"/>
      <c r="AK778" s="26"/>
      <c r="AL778" s="26"/>
      <c r="AM778" s="26"/>
      <c r="AN778" s="26"/>
      <c r="AO778" s="26"/>
      <c r="AP778" s="26"/>
      <c r="AQ778" s="26"/>
      <c r="AR778" s="26"/>
      <c r="AS778" s="26"/>
      <c r="AT778" s="26"/>
      <c r="AU778" s="26"/>
      <c r="AV778" s="26"/>
      <c r="AW778" s="26"/>
      <c r="AX778" s="26"/>
      <c r="AY778" s="26"/>
      <c r="AZ778" s="26"/>
      <c r="BA778" s="26"/>
      <c r="BB778" s="26"/>
      <c r="BC778" s="26"/>
      <c r="BD778" s="26"/>
      <c r="BE778" s="26"/>
      <c r="BF778" s="26"/>
      <c r="BG778" s="26"/>
      <c r="BH778" s="26"/>
      <c r="BI778" s="26"/>
      <c r="BJ778" s="26"/>
      <c r="BK778" s="26"/>
      <c r="BL778" s="26"/>
      <c r="BM778" s="26"/>
      <c r="BN778" s="26"/>
      <c r="BO778" s="26"/>
      <c r="BP778" s="26"/>
      <c r="BQ778" s="26"/>
      <c r="BR778" s="26"/>
      <c r="BS778" s="26"/>
      <c r="BT778" s="26"/>
      <c r="BU778" s="26"/>
      <c r="BV778" s="26"/>
      <c r="BW778" s="26"/>
      <c r="BX778" s="26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26"/>
      <c r="CP778" s="26"/>
      <c r="CQ778" s="26"/>
      <c r="CR778" s="26"/>
      <c r="CS778" s="26"/>
      <c r="CT778" s="26"/>
      <c r="CU778" s="26"/>
      <c r="CV778" s="26"/>
      <c r="CW778" s="26"/>
      <c r="CX778" s="26"/>
      <c r="CY778" s="26"/>
      <c r="CZ778" s="26"/>
      <c r="DA778" s="26"/>
      <c r="DB778" s="26"/>
      <c r="DC778" s="26"/>
      <c r="DD778" s="26"/>
      <c r="DE778" s="26"/>
      <c r="DF778" s="26"/>
      <c r="DG778" s="26"/>
      <c r="DH778" s="26"/>
      <c r="DI778" s="26"/>
      <c r="DJ778" s="26"/>
      <c r="DK778" s="26"/>
      <c r="DL778" s="26"/>
      <c r="DM778" s="26"/>
      <c r="DN778" s="26"/>
      <c r="DO778" s="26"/>
      <c r="DP778" s="26"/>
      <c r="DQ778" s="26"/>
      <c r="DR778" s="26"/>
      <c r="DS778" s="26"/>
      <c r="DT778" s="26"/>
      <c r="DU778" s="26"/>
      <c r="DV778" s="26"/>
      <c r="DW778" s="26"/>
      <c r="DX778" s="26"/>
      <c r="DY778" s="26"/>
      <c r="DZ778" s="26"/>
      <c r="EA778" s="26"/>
      <c r="EB778" s="26"/>
      <c r="EC778" s="26"/>
      <c r="ED778" s="26"/>
      <c r="EE778" s="26"/>
      <c r="EF778" s="26"/>
      <c r="EG778" s="26"/>
      <c r="EH778" s="26"/>
      <c r="EI778" s="26"/>
      <c r="EJ778" s="26"/>
      <c r="EK778" s="26"/>
      <c r="EL778" s="26"/>
      <c r="EM778" s="26"/>
      <c r="EN778" s="26"/>
      <c r="EO778" s="26"/>
      <c r="EP778" s="26"/>
      <c r="EQ778" s="26"/>
      <c r="ER778" s="26"/>
      <c r="ES778" s="26"/>
      <c r="ET778" s="26"/>
      <c r="EU778" s="26"/>
      <c r="EV778" s="26"/>
      <c r="EW778" s="26"/>
      <c r="EX778" s="26"/>
      <c r="EY778" s="26"/>
      <c r="EZ778" s="26"/>
      <c r="FA778" s="26"/>
      <c r="FB778" s="26"/>
      <c r="FC778" s="26"/>
      <c r="FD778" s="26"/>
      <c r="FE778" s="26"/>
      <c r="FF778" s="26"/>
      <c r="FG778" s="26"/>
      <c r="FH778" s="26"/>
      <c r="FI778" s="26"/>
      <c r="FJ778" s="26"/>
      <c r="FK778" s="26"/>
      <c r="FL778" s="26"/>
      <c r="FM778" s="26"/>
      <c r="FN778" s="26"/>
      <c r="FO778" s="26"/>
      <c r="FP778" s="26"/>
      <c r="FQ778" s="26"/>
      <c r="FR778" s="26"/>
      <c r="FS778" s="26"/>
      <c r="FT778" s="26"/>
      <c r="FU778" s="26"/>
      <c r="FV778" s="26"/>
      <c r="FW778" s="26"/>
      <c r="FX778" s="26"/>
      <c r="FY778" s="26"/>
      <c r="FZ778" s="26"/>
      <c r="GA778" s="26"/>
      <c r="GB778" s="26"/>
      <c r="GC778" s="26"/>
      <c r="GD778" s="26"/>
      <c r="GE778" s="26"/>
      <c r="GF778" s="26"/>
      <c r="GG778" s="26"/>
      <c r="GH778" s="26"/>
      <c r="GI778" s="26"/>
      <c r="GJ778" s="26"/>
      <c r="GK778" s="26"/>
      <c r="GL778" s="26"/>
      <c r="GM778" s="26"/>
      <c r="GN778" s="26"/>
      <c r="GO778" s="26"/>
      <c r="GP778" s="26"/>
      <c r="GQ778" s="26"/>
      <c r="GR778" s="26"/>
      <c r="GS778" s="26"/>
      <c r="GT778" s="26"/>
      <c r="GU778" s="26"/>
      <c r="GV778" s="26"/>
      <c r="GW778" s="26"/>
      <c r="GX778" s="26"/>
      <c r="GY778" s="26"/>
      <c r="GZ778" s="26"/>
      <c r="HA778" s="26"/>
      <c r="HB778" s="26"/>
      <c r="HC778" s="26"/>
      <c r="HD778" s="26"/>
      <c r="HE778" s="26"/>
      <c r="HF778" s="26"/>
      <c r="HG778" s="26"/>
      <c r="HH778" s="26"/>
      <c r="HI778" s="26"/>
      <c r="HJ778" s="26"/>
      <c r="HK778" s="26"/>
      <c r="HL778" s="26"/>
      <c r="HM778" s="26"/>
      <c r="HN778" s="26"/>
      <c r="HO778" s="26"/>
      <c r="HP778" s="26"/>
      <c r="HQ778" s="26"/>
      <c r="HR778" s="26"/>
      <c r="HS778" s="26"/>
      <c r="HT778" s="26"/>
      <c r="HU778" s="26"/>
      <c r="HV778" s="26"/>
      <c r="HW778" s="26"/>
      <c r="HX778" s="26"/>
      <c r="HY778" s="26"/>
      <c r="HZ778" s="26"/>
      <c r="IA778" s="26"/>
      <c r="IB778" s="26"/>
      <c r="IC778" s="26"/>
      <c r="ID778" s="26"/>
      <c r="IE778" s="26"/>
      <c r="IF778" s="26"/>
      <c r="IG778" s="26"/>
      <c r="IH778" s="26"/>
      <c r="II778" s="26"/>
      <c r="IJ778" s="26"/>
      <c r="IK778" s="26"/>
      <c r="IL778" s="26"/>
      <c r="IM778" s="26"/>
      <c r="IN778" s="26"/>
      <c r="IO778" s="26"/>
      <c r="IP778" s="26"/>
      <c r="IQ778" s="26"/>
      <c r="IR778" s="26"/>
      <c r="IS778" s="26"/>
      <c r="IT778" s="26"/>
      <c r="IU778" s="26"/>
      <c r="IV778" s="26"/>
    </row>
    <row r="779" spans="1:256" ht="12.75" customHeight="1" x14ac:dyDescent="0.25">
      <c r="A779" s="26"/>
      <c r="B779" s="26"/>
      <c r="C779" s="296"/>
      <c r="D779" s="363"/>
      <c r="E779" s="364"/>
      <c r="F779" s="364"/>
      <c r="G779" s="364"/>
      <c r="H779" s="364"/>
      <c r="I779" s="364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6"/>
      <c r="AB779" s="26"/>
      <c r="AC779" s="26"/>
      <c r="AD779" s="26"/>
      <c r="AE779" s="26"/>
      <c r="AF779" s="26"/>
      <c r="AG779" s="26"/>
      <c r="AH779" s="26"/>
      <c r="AI779" s="26"/>
      <c r="AJ779" s="26"/>
      <c r="AK779" s="26"/>
      <c r="AL779" s="26"/>
      <c r="AM779" s="26"/>
      <c r="AN779" s="26"/>
      <c r="AO779" s="26"/>
      <c r="AP779" s="26"/>
      <c r="AQ779" s="26"/>
      <c r="AR779" s="26"/>
      <c r="AS779" s="26"/>
      <c r="AT779" s="26"/>
      <c r="AU779" s="26"/>
      <c r="AV779" s="26"/>
      <c r="AW779" s="26"/>
      <c r="AX779" s="26"/>
      <c r="AY779" s="26"/>
      <c r="AZ779" s="26"/>
      <c r="BA779" s="26"/>
      <c r="BB779" s="26"/>
      <c r="BC779" s="26"/>
      <c r="BD779" s="26"/>
      <c r="BE779" s="26"/>
      <c r="BF779" s="26"/>
      <c r="BG779" s="26"/>
      <c r="BH779" s="26"/>
      <c r="BI779" s="26"/>
      <c r="BJ779" s="26"/>
      <c r="BK779" s="26"/>
      <c r="BL779" s="26"/>
      <c r="BM779" s="26"/>
      <c r="BN779" s="26"/>
      <c r="BO779" s="26"/>
      <c r="BP779" s="26"/>
      <c r="BQ779" s="26"/>
      <c r="BR779" s="26"/>
      <c r="BS779" s="26"/>
      <c r="BT779" s="26"/>
      <c r="BU779" s="26"/>
      <c r="BV779" s="26"/>
      <c r="BW779" s="26"/>
      <c r="BX779" s="26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26"/>
      <c r="CP779" s="26"/>
      <c r="CQ779" s="26"/>
      <c r="CR779" s="26"/>
      <c r="CS779" s="26"/>
      <c r="CT779" s="26"/>
      <c r="CU779" s="26"/>
      <c r="CV779" s="26"/>
      <c r="CW779" s="26"/>
      <c r="CX779" s="26"/>
      <c r="CY779" s="26"/>
      <c r="CZ779" s="26"/>
      <c r="DA779" s="26"/>
      <c r="DB779" s="26"/>
      <c r="DC779" s="26"/>
      <c r="DD779" s="26"/>
      <c r="DE779" s="26"/>
      <c r="DF779" s="26"/>
      <c r="DG779" s="26"/>
      <c r="DH779" s="26"/>
      <c r="DI779" s="26"/>
      <c r="DJ779" s="26"/>
      <c r="DK779" s="26"/>
      <c r="DL779" s="26"/>
      <c r="DM779" s="26"/>
      <c r="DN779" s="26"/>
      <c r="DO779" s="26"/>
      <c r="DP779" s="26"/>
      <c r="DQ779" s="26"/>
      <c r="DR779" s="26"/>
      <c r="DS779" s="26"/>
      <c r="DT779" s="26"/>
      <c r="DU779" s="26"/>
      <c r="DV779" s="26"/>
      <c r="DW779" s="26"/>
      <c r="DX779" s="26"/>
      <c r="DY779" s="26"/>
      <c r="DZ779" s="26"/>
      <c r="EA779" s="26"/>
      <c r="EB779" s="26"/>
      <c r="EC779" s="26"/>
      <c r="ED779" s="26"/>
      <c r="EE779" s="26"/>
      <c r="EF779" s="26"/>
      <c r="EG779" s="26"/>
      <c r="EH779" s="26"/>
      <c r="EI779" s="26"/>
      <c r="EJ779" s="26"/>
      <c r="EK779" s="26"/>
      <c r="EL779" s="26"/>
      <c r="EM779" s="26"/>
      <c r="EN779" s="26"/>
      <c r="EO779" s="26"/>
      <c r="EP779" s="26"/>
      <c r="EQ779" s="26"/>
      <c r="ER779" s="26"/>
      <c r="ES779" s="26"/>
      <c r="ET779" s="26"/>
      <c r="EU779" s="26"/>
      <c r="EV779" s="26"/>
      <c r="EW779" s="26"/>
      <c r="EX779" s="26"/>
      <c r="EY779" s="26"/>
      <c r="EZ779" s="26"/>
      <c r="FA779" s="26"/>
      <c r="FB779" s="26"/>
      <c r="FC779" s="26"/>
      <c r="FD779" s="26"/>
      <c r="FE779" s="26"/>
      <c r="FF779" s="26"/>
      <c r="FG779" s="26"/>
      <c r="FH779" s="26"/>
      <c r="FI779" s="26"/>
      <c r="FJ779" s="26"/>
      <c r="FK779" s="26"/>
      <c r="FL779" s="26"/>
      <c r="FM779" s="26"/>
      <c r="FN779" s="26"/>
      <c r="FO779" s="26"/>
      <c r="FP779" s="26"/>
      <c r="FQ779" s="26"/>
      <c r="FR779" s="26"/>
      <c r="FS779" s="26"/>
      <c r="FT779" s="26"/>
      <c r="FU779" s="26"/>
      <c r="FV779" s="26"/>
      <c r="FW779" s="26"/>
      <c r="FX779" s="26"/>
      <c r="FY779" s="26"/>
      <c r="FZ779" s="26"/>
      <c r="GA779" s="26"/>
      <c r="GB779" s="26"/>
      <c r="GC779" s="26"/>
      <c r="GD779" s="26"/>
      <c r="GE779" s="26"/>
      <c r="GF779" s="26"/>
      <c r="GG779" s="26"/>
      <c r="GH779" s="26"/>
      <c r="GI779" s="26"/>
      <c r="GJ779" s="26"/>
      <c r="GK779" s="26"/>
      <c r="GL779" s="26"/>
      <c r="GM779" s="26"/>
      <c r="GN779" s="26"/>
      <c r="GO779" s="26"/>
      <c r="GP779" s="26"/>
      <c r="GQ779" s="26"/>
      <c r="GR779" s="26"/>
      <c r="GS779" s="26"/>
      <c r="GT779" s="26"/>
      <c r="GU779" s="26"/>
      <c r="GV779" s="26"/>
      <c r="GW779" s="26"/>
      <c r="GX779" s="26"/>
      <c r="GY779" s="26"/>
      <c r="GZ779" s="26"/>
      <c r="HA779" s="26"/>
      <c r="HB779" s="26"/>
      <c r="HC779" s="26"/>
      <c r="HD779" s="26"/>
      <c r="HE779" s="26"/>
      <c r="HF779" s="26"/>
      <c r="HG779" s="26"/>
      <c r="HH779" s="26"/>
      <c r="HI779" s="26"/>
      <c r="HJ779" s="26"/>
      <c r="HK779" s="26"/>
      <c r="HL779" s="26"/>
      <c r="HM779" s="26"/>
      <c r="HN779" s="26"/>
      <c r="HO779" s="26"/>
      <c r="HP779" s="26"/>
      <c r="HQ779" s="26"/>
      <c r="HR779" s="26"/>
      <c r="HS779" s="26"/>
      <c r="HT779" s="26"/>
      <c r="HU779" s="26"/>
      <c r="HV779" s="26"/>
      <c r="HW779" s="26"/>
      <c r="HX779" s="26"/>
      <c r="HY779" s="26"/>
      <c r="HZ779" s="26"/>
      <c r="IA779" s="26"/>
      <c r="IB779" s="26"/>
      <c r="IC779" s="26"/>
      <c r="ID779" s="26"/>
      <c r="IE779" s="26"/>
      <c r="IF779" s="26"/>
      <c r="IG779" s="26"/>
      <c r="IH779" s="26"/>
      <c r="II779" s="26"/>
      <c r="IJ779" s="26"/>
      <c r="IK779" s="26"/>
      <c r="IL779" s="26"/>
      <c r="IM779" s="26"/>
      <c r="IN779" s="26"/>
      <c r="IO779" s="26"/>
      <c r="IP779" s="26"/>
      <c r="IQ779" s="26"/>
      <c r="IR779" s="26"/>
      <c r="IS779" s="26"/>
      <c r="IT779" s="26"/>
      <c r="IU779" s="26"/>
      <c r="IV779" s="26"/>
    </row>
    <row r="780" spans="1:256" ht="12.75" customHeight="1" x14ac:dyDescent="0.25">
      <c r="A780" s="26"/>
      <c r="B780" s="26"/>
      <c r="C780" s="296"/>
      <c r="D780" s="363"/>
      <c r="E780" s="364"/>
      <c r="F780" s="364"/>
      <c r="G780" s="364"/>
      <c r="H780" s="364"/>
      <c r="I780" s="364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6"/>
      <c r="AB780" s="26"/>
      <c r="AC780" s="26"/>
      <c r="AD780" s="26"/>
      <c r="AE780" s="26"/>
      <c r="AF780" s="26"/>
      <c r="AG780" s="26"/>
      <c r="AH780" s="26"/>
      <c r="AI780" s="26"/>
      <c r="AJ780" s="26"/>
      <c r="AK780" s="26"/>
      <c r="AL780" s="26"/>
      <c r="AM780" s="26"/>
      <c r="AN780" s="26"/>
      <c r="AO780" s="26"/>
      <c r="AP780" s="26"/>
      <c r="AQ780" s="26"/>
      <c r="AR780" s="26"/>
      <c r="AS780" s="26"/>
      <c r="AT780" s="26"/>
      <c r="AU780" s="26"/>
      <c r="AV780" s="26"/>
      <c r="AW780" s="26"/>
      <c r="AX780" s="26"/>
      <c r="AY780" s="26"/>
      <c r="AZ780" s="26"/>
      <c r="BA780" s="26"/>
      <c r="BB780" s="26"/>
      <c r="BC780" s="26"/>
      <c r="BD780" s="26"/>
      <c r="BE780" s="26"/>
      <c r="BF780" s="26"/>
      <c r="BG780" s="26"/>
      <c r="BH780" s="26"/>
      <c r="BI780" s="26"/>
      <c r="BJ780" s="26"/>
      <c r="BK780" s="26"/>
      <c r="BL780" s="26"/>
      <c r="BM780" s="26"/>
      <c r="BN780" s="26"/>
      <c r="BO780" s="26"/>
      <c r="BP780" s="26"/>
      <c r="BQ780" s="26"/>
      <c r="BR780" s="26"/>
      <c r="BS780" s="26"/>
      <c r="BT780" s="26"/>
      <c r="BU780" s="26"/>
      <c r="BV780" s="26"/>
      <c r="BW780" s="26"/>
      <c r="BX780" s="26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26"/>
      <c r="CP780" s="26"/>
      <c r="CQ780" s="26"/>
      <c r="CR780" s="26"/>
      <c r="CS780" s="26"/>
      <c r="CT780" s="26"/>
      <c r="CU780" s="26"/>
      <c r="CV780" s="26"/>
      <c r="CW780" s="26"/>
      <c r="CX780" s="26"/>
      <c r="CY780" s="26"/>
      <c r="CZ780" s="26"/>
      <c r="DA780" s="26"/>
      <c r="DB780" s="26"/>
      <c r="DC780" s="26"/>
      <c r="DD780" s="26"/>
      <c r="DE780" s="26"/>
      <c r="DF780" s="26"/>
      <c r="DG780" s="26"/>
      <c r="DH780" s="26"/>
      <c r="DI780" s="26"/>
      <c r="DJ780" s="26"/>
      <c r="DK780" s="26"/>
      <c r="DL780" s="26"/>
      <c r="DM780" s="26"/>
      <c r="DN780" s="26"/>
      <c r="DO780" s="26"/>
      <c r="DP780" s="26"/>
      <c r="DQ780" s="26"/>
      <c r="DR780" s="26"/>
      <c r="DS780" s="26"/>
      <c r="DT780" s="26"/>
      <c r="DU780" s="26"/>
      <c r="DV780" s="26"/>
      <c r="DW780" s="26"/>
      <c r="DX780" s="26"/>
      <c r="DY780" s="26"/>
      <c r="DZ780" s="26"/>
      <c r="EA780" s="26"/>
      <c r="EB780" s="26"/>
      <c r="EC780" s="26"/>
      <c r="ED780" s="26"/>
      <c r="EE780" s="26"/>
      <c r="EF780" s="26"/>
      <c r="EG780" s="26"/>
      <c r="EH780" s="26"/>
      <c r="EI780" s="26"/>
      <c r="EJ780" s="26"/>
      <c r="EK780" s="26"/>
      <c r="EL780" s="26"/>
      <c r="EM780" s="26"/>
      <c r="EN780" s="26"/>
      <c r="EO780" s="26"/>
      <c r="EP780" s="26"/>
      <c r="EQ780" s="26"/>
      <c r="ER780" s="26"/>
      <c r="ES780" s="26"/>
      <c r="ET780" s="26"/>
      <c r="EU780" s="26"/>
      <c r="EV780" s="26"/>
      <c r="EW780" s="26"/>
      <c r="EX780" s="26"/>
      <c r="EY780" s="26"/>
      <c r="EZ780" s="26"/>
      <c r="FA780" s="26"/>
      <c r="FB780" s="26"/>
      <c r="FC780" s="26"/>
      <c r="FD780" s="26"/>
      <c r="FE780" s="26"/>
      <c r="FF780" s="26"/>
      <c r="FG780" s="26"/>
      <c r="FH780" s="26"/>
      <c r="FI780" s="26"/>
      <c r="FJ780" s="26"/>
      <c r="FK780" s="26"/>
      <c r="FL780" s="26"/>
      <c r="FM780" s="26"/>
      <c r="FN780" s="26"/>
      <c r="FO780" s="26"/>
      <c r="FP780" s="26"/>
      <c r="FQ780" s="26"/>
      <c r="FR780" s="26"/>
      <c r="FS780" s="26"/>
      <c r="FT780" s="26"/>
      <c r="FU780" s="26"/>
      <c r="FV780" s="26"/>
      <c r="FW780" s="26"/>
      <c r="FX780" s="26"/>
      <c r="FY780" s="26"/>
      <c r="FZ780" s="26"/>
      <c r="GA780" s="26"/>
      <c r="GB780" s="26"/>
      <c r="GC780" s="26"/>
      <c r="GD780" s="26"/>
      <c r="GE780" s="26"/>
      <c r="GF780" s="26"/>
      <c r="GG780" s="26"/>
      <c r="GH780" s="26"/>
      <c r="GI780" s="26"/>
      <c r="GJ780" s="26"/>
      <c r="GK780" s="26"/>
      <c r="GL780" s="26"/>
      <c r="GM780" s="26"/>
      <c r="GN780" s="26"/>
      <c r="GO780" s="26"/>
      <c r="GP780" s="26"/>
      <c r="GQ780" s="26"/>
      <c r="GR780" s="26"/>
      <c r="GS780" s="26"/>
      <c r="GT780" s="26"/>
      <c r="GU780" s="26"/>
      <c r="GV780" s="26"/>
      <c r="GW780" s="26"/>
      <c r="GX780" s="26"/>
      <c r="GY780" s="26"/>
      <c r="GZ780" s="26"/>
      <c r="HA780" s="26"/>
      <c r="HB780" s="26"/>
      <c r="HC780" s="26"/>
      <c r="HD780" s="26"/>
      <c r="HE780" s="26"/>
      <c r="HF780" s="26"/>
      <c r="HG780" s="26"/>
      <c r="HH780" s="26"/>
      <c r="HI780" s="26"/>
      <c r="HJ780" s="26"/>
      <c r="HK780" s="26"/>
      <c r="HL780" s="26"/>
      <c r="HM780" s="26"/>
      <c r="HN780" s="26"/>
      <c r="HO780" s="26"/>
      <c r="HP780" s="26"/>
      <c r="HQ780" s="26"/>
      <c r="HR780" s="26"/>
      <c r="HS780" s="26"/>
      <c r="HT780" s="26"/>
      <c r="HU780" s="26"/>
      <c r="HV780" s="26"/>
      <c r="HW780" s="26"/>
      <c r="HX780" s="26"/>
      <c r="HY780" s="26"/>
      <c r="HZ780" s="26"/>
      <c r="IA780" s="26"/>
      <c r="IB780" s="26"/>
      <c r="IC780" s="26"/>
      <c r="ID780" s="26"/>
      <c r="IE780" s="26"/>
      <c r="IF780" s="26"/>
      <c r="IG780" s="26"/>
      <c r="IH780" s="26"/>
      <c r="II780" s="26"/>
      <c r="IJ780" s="26"/>
      <c r="IK780" s="26"/>
      <c r="IL780" s="26"/>
      <c r="IM780" s="26"/>
      <c r="IN780" s="26"/>
      <c r="IO780" s="26"/>
      <c r="IP780" s="26"/>
      <c r="IQ780" s="26"/>
      <c r="IR780" s="26"/>
      <c r="IS780" s="26"/>
      <c r="IT780" s="26"/>
      <c r="IU780" s="26"/>
      <c r="IV780" s="26"/>
    </row>
    <row r="781" spans="1:256" ht="12.75" customHeight="1" x14ac:dyDescent="0.25">
      <c r="A781" s="26"/>
      <c r="B781" s="26"/>
      <c r="C781" s="296"/>
      <c r="D781" s="363"/>
      <c r="E781" s="364"/>
      <c r="F781" s="364"/>
      <c r="G781" s="364"/>
      <c r="H781" s="364"/>
      <c r="I781" s="364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6"/>
      <c r="AB781" s="26"/>
      <c r="AC781" s="26"/>
      <c r="AD781" s="26"/>
      <c r="AE781" s="26"/>
      <c r="AF781" s="26"/>
      <c r="AG781" s="26"/>
      <c r="AH781" s="26"/>
      <c r="AI781" s="26"/>
      <c r="AJ781" s="26"/>
      <c r="AK781" s="26"/>
      <c r="AL781" s="26"/>
      <c r="AM781" s="26"/>
      <c r="AN781" s="26"/>
      <c r="AO781" s="26"/>
      <c r="AP781" s="26"/>
      <c r="AQ781" s="26"/>
      <c r="AR781" s="26"/>
      <c r="AS781" s="26"/>
      <c r="AT781" s="26"/>
      <c r="AU781" s="26"/>
      <c r="AV781" s="26"/>
      <c r="AW781" s="26"/>
      <c r="AX781" s="26"/>
      <c r="AY781" s="26"/>
      <c r="AZ781" s="26"/>
      <c r="BA781" s="26"/>
      <c r="BB781" s="26"/>
      <c r="BC781" s="26"/>
      <c r="BD781" s="26"/>
      <c r="BE781" s="26"/>
      <c r="BF781" s="26"/>
      <c r="BG781" s="26"/>
      <c r="BH781" s="26"/>
      <c r="BI781" s="26"/>
      <c r="BJ781" s="26"/>
      <c r="BK781" s="26"/>
      <c r="BL781" s="26"/>
      <c r="BM781" s="26"/>
      <c r="BN781" s="26"/>
      <c r="BO781" s="26"/>
      <c r="BP781" s="26"/>
      <c r="BQ781" s="26"/>
      <c r="BR781" s="26"/>
      <c r="BS781" s="26"/>
      <c r="BT781" s="26"/>
      <c r="BU781" s="26"/>
      <c r="BV781" s="26"/>
      <c r="BW781" s="26"/>
      <c r="BX781" s="26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26"/>
      <c r="CP781" s="26"/>
      <c r="CQ781" s="26"/>
      <c r="CR781" s="26"/>
      <c r="CS781" s="26"/>
      <c r="CT781" s="26"/>
      <c r="CU781" s="26"/>
      <c r="CV781" s="26"/>
      <c r="CW781" s="26"/>
      <c r="CX781" s="26"/>
      <c r="CY781" s="26"/>
      <c r="CZ781" s="26"/>
      <c r="DA781" s="26"/>
      <c r="DB781" s="26"/>
      <c r="DC781" s="26"/>
      <c r="DD781" s="26"/>
      <c r="DE781" s="26"/>
      <c r="DF781" s="26"/>
      <c r="DG781" s="26"/>
      <c r="DH781" s="26"/>
      <c r="DI781" s="26"/>
      <c r="DJ781" s="26"/>
      <c r="DK781" s="26"/>
      <c r="DL781" s="26"/>
      <c r="DM781" s="26"/>
      <c r="DN781" s="26"/>
      <c r="DO781" s="26"/>
      <c r="DP781" s="26"/>
      <c r="DQ781" s="26"/>
      <c r="DR781" s="26"/>
      <c r="DS781" s="26"/>
      <c r="DT781" s="26"/>
      <c r="DU781" s="26"/>
      <c r="DV781" s="26"/>
      <c r="DW781" s="26"/>
      <c r="DX781" s="26"/>
      <c r="DY781" s="26"/>
      <c r="DZ781" s="26"/>
      <c r="EA781" s="26"/>
      <c r="EB781" s="26"/>
      <c r="EC781" s="26"/>
      <c r="ED781" s="26"/>
      <c r="EE781" s="26"/>
      <c r="EF781" s="26"/>
      <c r="EG781" s="26"/>
      <c r="EH781" s="26"/>
      <c r="EI781" s="26"/>
      <c r="EJ781" s="26"/>
      <c r="EK781" s="26"/>
      <c r="EL781" s="26"/>
      <c r="EM781" s="26"/>
      <c r="EN781" s="26"/>
      <c r="EO781" s="26"/>
      <c r="EP781" s="26"/>
      <c r="EQ781" s="26"/>
      <c r="ER781" s="26"/>
      <c r="ES781" s="26"/>
      <c r="ET781" s="26"/>
      <c r="EU781" s="26"/>
      <c r="EV781" s="26"/>
      <c r="EW781" s="26"/>
      <c r="EX781" s="26"/>
      <c r="EY781" s="26"/>
      <c r="EZ781" s="26"/>
      <c r="FA781" s="26"/>
      <c r="FB781" s="26"/>
      <c r="FC781" s="26"/>
      <c r="FD781" s="26"/>
      <c r="FE781" s="26"/>
      <c r="FF781" s="26"/>
      <c r="FG781" s="26"/>
      <c r="FH781" s="26"/>
      <c r="FI781" s="26"/>
      <c r="FJ781" s="26"/>
      <c r="FK781" s="26"/>
      <c r="FL781" s="26"/>
      <c r="FM781" s="26"/>
      <c r="FN781" s="26"/>
      <c r="FO781" s="26"/>
      <c r="FP781" s="26"/>
      <c r="FQ781" s="26"/>
      <c r="FR781" s="26"/>
      <c r="FS781" s="26"/>
      <c r="FT781" s="26"/>
      <c r="FU781" s="26"/>
      <c r="FV781" s="26"/>
      <c r="FW781" s="26"/>
      <c r="FX781" s="26"/>
      <c r="FY781" s="26"/>
      <c r="FZ781" s="26"/>
      <c r="GA781" s="26"/>
      <c r="GB781" s="26"/>
      <c r="GC781" s="26"/>
      <c r="GD781" s="26"/>
      <c r="GE781" s="26"/>
      <c r="GF781" s="26"/>
      <c r="GG781" s="26"/>
      <c r="GH781" s="26"/>
      <c r="GI781" s="26"/>
      <c r="GJ781" s="26"/>
      <c r="GK781" s="26"/>
      <c r="GL781" s="26"/>
      <c r="GM781" s="26"/>
      <c r="GN781" s="26"/>
      <c r="GO781" s="26"/>
      <c r="GP781" s="26"/>
      <c r="GQ781" s="26"/>
      <c r="GR781" s="26"/>
      <c r="GS781" s="26"/>
      <c r="GT781" s="26"/>
      <c r="GU781" s="26"/>
      <c r="GV781" s="26"/>
      <c r="GW781" s="26"/>
      <c r="GX781" s="26"/>
      <c r="GY781" s="26"/>
      <c r="GZ781" s="26"/>
      <c r="HA781" s="26"/>
      <c r="HB781" s="26"/>
      <c r="HC781" s="26"/>
      <c r="HD781" s="26"/>
      <c r="HE781" s="26"/>
      <c r="HF781" s="26"/>
      <c r="HG781" s="26"/>
      <c r="HH781" s="26"/>
      <c r="HI781" s="26"/>
      <c r="HJ781" s="26"/>
      <c r="HK781" s="26"/>
      <c r="HL781" s="26"/>
      <c r="HM781" s="26"/>
      <c r="HN781" s="26"/>
      <c r="HO781" s="26"/>
      <c r="HP781" s="26"/>
      <c r="HQ781" s="26"/>
      <c r="HR781" s="26"/>
      <c r="HS781" s="26"/>
      <c r="HT781" s="26"/>
      <c r="HU781" s="26"/>
      <c r="HV781" s="26"/>
      <c r="HW781" s="26"/>
      <c r="HX781" s="26"/>
      <c r="HY781" s="26"/>
      <c r="HZ781" s="26"/>
      <c r="IA781" s="26"/>
      <c r="IB781" s="26"/>
      <c r="IC781" s="26"/>
      <c r="ID781" s="26"/>
      <c r="IE781" s="26"/>
      <c r="IF781" s="26"/>
      <c r="IG781" s="26"/>
      <c r="IH781" s="26"/>
      <c r="II781" s="26"/>
      <c r="IJ781" s="26"/>
      <c r="IK781" s="26"/>
      <c r="IL781" s="26"/>
      <c r="IM781" s="26"/>
      <c r="IN781" s="26"/>
      <c r="IO781" s="26"/>
      <c r="IP781" s="26"/>
      <c r="IQ781" s="26"/>
      <c r="IR781" s="26"/>
      <c r="IS781" s="26"/>
      <c r="IT781" s="26"/>
      <c r="IU781" s="26"/>
      <c r="IV781" s="26"/>
    </row>
    <row r="782" spans="1:256" ht="12.75" customHeight="1" x14ac:dyDescent="0.25">
      <c r="A782" s="26"/>
      <c r="B782" s="26"/>
      <c r="C782" s="296"/>
      <c r="D782" s="363"/>
      <c r="E782" s="364"/>
      <c r="F782" s="364"/>
      <c r="G782" s="364"/>
      <c r="H782" s="364"/>
      <c r="I782" s="364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6"/>
      <c r="AB782" s="26"/>
      <c r="AC782" s="26"/>
      <c r="AD782" s="26"/>
      <c r="AE782" s="26"/>
      <c r="AF782" s="26"/>
      <c r="AG782" s="26"/>
      <c r="AH782" s="26"/>
      <c r="AI782" s="26"/>
      <c r="AJ782" s="26"/>
      <c r="AK782" s="26"/>
      <c r="AL782" s="26"/>
      <c r="AM782" s="26"/>
      <c r="AN782" s="26"/>
      <c r="AO782" s="26"/>
      <c r="AP782" s="26"/>
      <c r="AQ782" s="26"/>
      <c r="AR782" s="26"/>
      <c r="AS782" s="26"/>
      <c r="AT782" s="26"/>
      <c r="AU782" s="26"/>
      <c r="AV782" s="26"/>
      <c r="AW782" s="26"/>
      <c r="AX782" s="26"/>
      <c r="AY782" s="26"/>
      <c r="AZ782" s="26"/>
      <c r="BA782" s="26"/>
      <c r="BB782" s="26"/>
      <c r="BC782" s="26"/>
      <c r="BD782" s="26"/>
      <c r="BE782" s="26"/>
      <c r="BF782" s="26"/>
      <c r="BG782" s="26"/>
      <c r="BH782" s="26"/>
      <c r="BI782" s="26"/>
      <c r="BJ782" s="26"/>
      <c r="BK782" s="26"/>
      <c r="BL782" s="26"/>
      <c r="BM782" s="26"/>
      <c r="BN782" s="26"/>
      <c r="BO782" s="26"/>
      <c r="BP782" s="26"/>
      <c r="BQ782" s="26"/>
      <c r="BR782" s="26"/>
      <c r="BS782" s="26"/>
      <c r="BT782" s="26"/>
      <c r="BU782" s="26"/>
      <c r="BV782" s="26"/>
      <c r="BW782" s="26"/>
      <c r="BX782" s="26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26"/>
      <c r="CP782" s="26"/>
      <c r="CQ782" s="26"/>
      <c r="CR782" s="26"/>
      <c r="CS782" s="26"/>
      <c r="CT782" s="26"/>
      <c r="CU782" s="26"/>
      <c r="CV782" s="26"/>
      <c r="CW782" s="26"/>
      <c r="CX782" s="26"/>
      <c r="CY782" s="26"/>
      <c r="CZ782" s="26"/>
      <c r="DA782" s="26"/>
      <c r="DB782" s="26"/>
      <c r="DC782" s="26"/>
      <c r="DD782" s="26"/>
      <c r="DE782" s="26"/>
      <c r="DF782" s="26"/>
      <c r="DG782" s="26"/>
      <c r="DH782" s="26"/>
      <c r="DI782" s="26"/>
      <c r="DJ782" s="26"/>
      <c r="DK782" s="26"/>
      <c r="DL782" s="26"/>
      <c r="DM782" s="26"/>
      <c r="DN782" s="26"/>
      <c r="DO782" s="26"/>
      <c r="DP782" s="26"/>
      <c r="DQ782" s="26"/>
      <c r="DR782" s="26"/>
      <c r="DS782" s="26"/>
      <c r="DT782" s="26"/>
      <c r="DU782" s="26"/>
      <c r="DV782" s="26"/>
      <c r="DW782" s="26"/>
      <c r="DX782" s="26"/>
      <c r="DY782" s="26"/>
      <c r="DZ782" s="26"/>
      <c r="EA782" s="26"/>
      <c r="EB782" s="26"/>
      <c r="EC782" s="26"/>
      <c r="ED782" s="26"/>
      <c r="EE782" s="26"/>
      <c r="EF782" s="26"/>
      <c r="EG782" s="26"/>
      <c r="EH782" s="26"/>
      <c r="EI782" s="26"/>
      <c r="EJ782" s="26"/>
      <c r="EK782" s="26"/>
      <c r="EL782" s="26"/>
      <c r="EM782" s="26"/>
      <c r="EN782" s="26"/>
      <c r="EO782" s="26"/>
      <c r="EP782" s="26"/>
      <c r="EQ782" s="26"/>
      <c r="ER782" s="26"/>
      <c r="ES782" s="26"/>
      <c r="ET782" s="26"/>
      <c r="EU782" s="26"/>
      <c r="EV782" s="26"/>
      <c r="EW782" s="26"/>
      <c r="EX782" s="26"/>
      <c r="EY782" s="26"/>
      <c r="EZ782" s="26"/>
      <c r="FA782" s="26"/>
      <c r="FB782" s="26"/>
      <c r="FC782" s="26"/>
      <c r="FD782" s="26"/>
      <c r="FE782" s="26"/>
      <c r="FF782" s="26"/>
      <c r="FG782" s="26"/>
      <c r="FH782" s="26"/>
      <c r="FI782" s="26"/>
      <c r="FJ782" s="26"/>
      <c r="FK782" s="26"/>
      <c r="FL782" s="26"/>
      <c r="FM782" s="26"/>
      <c r="FN782" s="26"/>
      <c r="FO782" s="26"/>
      <c r="FP782" s="26"/>
      <c r="FQ782" s="26"/>
      <c r="FR782" s="26"/>
      <c r="FS782" s="26"/>
      <c r="FT782" s="26"/>
      <c r="FU782" s="26"/>
      <c r="FV782" s="26"/>
      <c r="FW782" s="26"/>
      <c r="FX782" s="26"/>
      <c r="FY782" s="26"/>
      <c r="FZ782" s="26"/>
      <c r="GA782" s="26"/>
      <c r="GB782" s="26"/>
      <c r="GC782" s="26"/>
      <c r="GD782" s="26"/>
      <c r="GE782" s="26"/>
      <c r="GF782" s="26"/>
      <c r="GG782" s="26"/>
      <c r="GH782" s="26"/>
      <c r="GI782" s="26"/>
      <c r="GJ782" s="26"/>
      <c r="GK782" s="26"/>
      <c r="GL782" s="26"/>
      <c r="GM782" s="26"/>
      <c r="GN782" s="26"/>
      <c r="GO782" s="26"/>
      <c r="GP782" s="26"/>
      <c r="GQ782" s="26"/>
      <c r="GR782" s="26"/>
      <c r="GS782" s="26"/>
      <c r="GT782" s="26"/>
      <c r="GU782" s="26"/>
      <c r="GV782" s="26"/>
      <c r="GW782" s="26"/>
      <c r="GX782" s="26"/>
      <c r="GY782" s="26"/>
      <c r="GZ782" s="26"/>
      <c r="HA782" s="26"/>
      <c r="HB782" s="26"/>
      <c r="HC782" s="26"/>
      <c r="HD782" s="26"/>
      <c r="HE782" s="26"/>
      <c r="HF782" s="26"/>
      <c r="HG782" s="26"/>
      <c r="HH782" s="26"/>
      <c r="HI782" s="26"/>
      <c r="HJ782" s="26"/>
      <c r="HK782" s="26"/>
      <c r="HL782" s="26"/>
      <c r="HM782" s="26"/>
      <c r="HN782" s="26"/>
      <c r="HO782" s="26"/>
      <c r="HP782" s="26"/>
      <c r="HQ782" s="26"/>
      <c r="HR782" s="26"/>
      <c r="HS782" s="26"/>
      <c r="HT782" s="26"/>
      <c r="HU782" s="26"/>
      <c r="HV782" s="26"/>
      <c r="HW782" s="26"/>
      <c r="HX782" s="26"/>
      <c r="HY782" s="26"/>
      <c r="HZ782" s="26"/>
      <c r="IA782" s="26"/>
      <c r="IB782" s="26"/>
      <c r="IC782" s="26"/>
      <c r="ID782" s="26"/>
      <c r="IE782" s="26"/>
      <c r="IF782" s="26"/>
      <c r="IG782" s="26"/>
      <c r="IH782" s="26"/>
      <c r="II782" s="26"/>
      <c r="IJ782" s="26"/>
      <c r="IK782" s="26"/>
      <c r="IL782" s="26"/>
      <c r="IM782" s="26"/>
      <c r="IN782" s="26"/>
      <c r="IO782" s="26"/>
      <c r="IP782" s="26"/>
      <c r="IQ782" s="26"/>
      <c r="IR782" s="26"/>
      <c r="IS782" s="26"/>
      <c r="IT782" s="26"/>
      <c r="IU782" s="26"/>
      <c r="IV782" s="26"/>
    </row>
    <row r="783" spans="1:256" ht="12.75" customHeight="1" x14ac:dyDescent="0.25">
      <c r="A783" s="26"/>
      <c r="B783" s="26"/>
      <c r="C783" s="296"/>
      <c r="D783" s="363"/>
      <c r="E783" s="364"/>
      <c r="F783" s="364"/>
      <c r="G783" s="364"/>
      <c r="H783" s="364"/>
      <c r="I783" s="364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6"/>
      <c r="AB783" s="26"/>
      <c r="AC783" s="26"/>
      <c r="AD783" s="26"/>
      <c r="AE783" s="26"/>
      <c r="AF783" s="26"/>
      <c r="AG783" s="26"/>
      <c r="AH783" s="26"/>
      <c r="AI783" s="26"/>
      <c r="AJ783" s="26"/>
      <c r="AK783" s="26"/>
      <c r="AL783" s="26"/>
      <c r="AM783" s="26"/>
      <c r="AN783" s="26"/>
      <c r="AO783" s="26"/>
      <c r="AP783" s="26"/>
      <c r="AQ783" s="26"/>
      <c r="AR783" s="26"/>
      <c r="AS783" s="26"/>
      <c r="AT783" s="26"/>
      <c r="AU783" s="26"/>
      <c r="AV783" s="26"/>
      <c r="AW783" s="26"/>
      <c r="AX783" s="26"/>
      <c r="AY783" s="26"/>
      <c r="AZ783" s="26"/>
      <c r="BA783" s="26"/>
      <c r="BB783" s="26"/>
      <c r="BC783" s="26"/>
      <c r="BD783" s="26"/>
      <c r="BE783" s="26"/>
      <c r="BF783" s="26"/>
      <c r="BG783" s="26"/>
      <c r="BH783" s="26"/>
      <c r="BI783" s="26"/>
      <c r="BJ783" s="26"/>
      <c r="BK783" s="26"/>
      <c r="BL783" s="26"/>
      <c r="BM783" s="26"/>
      <c r="BN783" s="26"/>
      <c r="BO783" s="26"/>
      <c r="BP783" s="26"/>
      <c r="BQ783" s="26"/>
      <c r="BR783" s="26"/>
      <c r="BS783" s="26"/>
      <c r="BT783" s="26"/>
      <c r="BU783" s="26"/>
      <c r="BV783" s="26"/>
      <c r="BW783" s="26"/>
      <c r="BX783" s="26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26"/>
      <c r="CP783" s="26"/>
      <c r="CQ783" s="26"/>
      <c r="CR783" s="26"/>
      <c r="CS783" s="26"/>
      <c r="CT783" s="26"/>
      <c r="CU783" s="26"/>
      <c r="CV783" s="26"/>
      <c r="CW783" s="26"/>
      <c r="CX783" s="26"/>
      <c r="CY783" s="26"/>
      <c r="CZ783" s="26"/>
      <c r="DA783" s="26"/>
      <c r="DB783" s="26"/>
      <c r="DC783" s="26"/>
      <c r="DD783" s="26"/>
      <c r="DE783" s="26"/>
      <c r="DF783" s="26"/>
      <c r="DG783" s="26"/>
      <c r="DH783" s="26"/>
      <c r="DI783" s="26"/>
      <c r="DJ783" s="26"/>
      <c r="DK783" s="26"/>
      <c r="DL783" s="26"/>
      <c r="DM783" s="26"/>
      <c r="DN783" s="26"/>
      <c r="DO783" s="26"/>
      <c r="DP783" s="26"/>
      <c r="DQ783" s="26"/>
      <c r="DR783" s="26"/>
      <c r="DS783" s="26"/>
      <c r="DT783" s="26"/>
      <c r="DU783" s="26"/>
      <c r="DV783" s="26"/>
      <c r="DW783" s="26"/>
      <c r="DX783" s="26"/>
      <c r="DY783" s="26"/>
      <c r="DZ783" s="26"/>
      <c r="EA783" s="26"/>
      <c r="EB783" s="26"/>
      <c r="EC783" s="26"/>
      <c r="ED783" s="26"/>
      <c r="EE783" s="26"/>
      <c r="EF783" s="26"/>
      <c r="EG783" s="26"/>
      <c r="EH783" s="26"/>
      <c r="EI783" s="26"/>
      <c r="EJ783" s="26"/>
      <c r="EK783" s="26"/>
      <c r="EL783" s="26"/>
      <c r="EM783" s="26"/>
      <c r="EN783" s="26"/>
      <c r="EO783" s="26"/>
      <c r="EP783" s="26"/>
      <c r="EQ783" s="26"/>
      <c r="ER783" s="26"/>
      <c r="ES783" s="26"/>
      <c r="ET783" s="26"/>
      <c r="EU783" s="26"/>
      <c r="EV783" s="26"/>
      <c r="EW783" s="26"/>
      <c r="EX783" s="26"/>
      <c r="EY783" s="26"/>
      <c r="EZ783" s="26"/>
      <c r="FA783" s="26"/>
      <c r="FB783" s="26"/>
      <c r="FC783" s="26"/>
      <c r="FD783" s="26"/>
      <c r="FE783" s="26"/>
      <c r="FF783" s="26"/>
      <c r="FG783" s="26"/>
      <c r="FH783" s="26"/>
      <c r="FI783" s="26"/>
      <c r="FJ783" s="26"/>
      <c r="FK783" s="26"/>
      <c r="FL783" s="26"/>
      <c r="FM783" s="26"/>
      <c r="FN783" s="26"/>
      <c r="FO783" s="26"/>
      <c r="FP783" s="26"/>
      <c r="FQ783" s="26"/>
      <c r="FR783" s="26"/>
      <c r="FS783" s="26"/>
      <c r="FT783" s="26"/>
      <c r="FU783" s="26"/>
      <c r="FV783" s="26"/>
      <c r="FW783" s="26"/>
      <c r="FX783" s="26"/>
      <c r="FY783" s="26"/>
      <c r="FZ783" s="26"/>
      <c r="GA783" s="26"/>
      <c r="GB783" s="26"/>
      <c r="GC783" s="26"/>
      <c r="GD783" s="26"/>
      <c r="GE783" s="26"/>
      <c r="GF783" s="26"/>
      <c r="GG783" s="26"/>
      <c r="GH783" s="26"/>
      <c r="GI783" s="26"/>
      <c r="GJ783" s="26"/>
      <c r="GK783" s="26"/>
      <c r="GL783" s="26"/>
      <c r="GM783" s="26"/>
      <c r="GN783" s="26"/>
      <c r="GO783" s="26"/>
      <c r="GP783" s="26"/>
      <c r="GQ783" s="26"/>
      <c r="GR783" s="26"/>
      <c r="GS783" s="26"/>
      <c r="GT783" s="26"/>
      <c r="GU783" s="26"/>
      <c r="GV783" s="26"/>
      <c r="GW783" s="26"/>
      <c r="GX783" s="26"/>
      <c r="GY783" s="26"/>
      <c r="GZ783" s="26"/>
      <c r="HA783" s="26"/>
      <c r="HB783" s="26"/>
      <c r="HC783" s="26"/>
      <c r="HD783" s="26"/>
      <c r="HE783" s="26"/>
      <c r="HF783" s="26"/>
      <c r="HG783" s="26"/>
      <c r="HH783" s="26"/>
      <c r="HI783" s="26"/>
      <c r="HJ783" s="26"/>
      <c r="HK783" s="26"/>
      <c r="HL783" s="26"/>
      <c r="HM783" s="26"/>
      <c r="HN783" s="26"/>
      <c r="HO783" s="26"/>
      <c r="HP783" s="26"/>
      <c r="HQ783" s="26"/>
      <c r="HR783" s="26"/>
      <c r="HS783" s="26"/>
      <c r="HT783" s="26"/>
      <c r="HU783" s="26"/>
      <c r="HV783" s="26"/>
      <c r="HW783" s="26"/>
      <c r="HX783" s="26"/>
      <c r="HY783" s="26"/>
      <c r="HZ783" s="26"/>
      <c r="IA783" s="26"/>
      <c r="IB783" s="26"/>
      <c r="IC783" s="26"/>
      <c r="ID783" s="26"/>
      <c r="IE783" s="26"/>
      <c r="IF783" s="26"/>
      <c r="IG783" s="26"/>
      <c r="IH783" s="26"/>
      <c r="II783" s="26"/>
      <c r="IJ783" s="26"/>
      <c r="IK783" s="26"/>
      <c r="IL783" s="26"/>
      <c r="IM783" s="26"/>
      <c r="IN783" s="26"/>
      <c r="IO783" s="26"/>
      <c r="IP783" s="26"/>
      <c r="IQ783" s="26"/>
      <c r="IR783" s="26"/>
      <c r="IS783" s="26"/>
      <c r="IT783" s="26"/>
      <c r="IU783" s="26"/>
      <c r="IV783" s="26"/>
    </row>
    <row r="784" spans="1:256" ht="12.75" customHeight="1" x14ac:dyDescent="0.25">
      <c r="A784" s="26"/>
      <c r="B784" s="26"/>
      <c r="C784" s="296"/>
      <c r="D784" s="363"/>
      <c r="E784" s="364"/>
      <c r="F784" s="364"/>
      <c r="G784" s="364"/>
      <c r="H784" s="364"/>
      <c r="I784" s="364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6"/>
      <c r="AB784" s="26"/>
      <c r="AC784" s="26"/>
      <c r="AD784" s="26"/>
      <c r="AE784" s="26"/>
      <c r="AF784" s="26"/>
      <c r="AG784" s="26"/>
      <c r="AH784" s="26"/>
      <c r="AI784" s="26"/>
      <c r="AJ784" s="26"/>
      <c r="AK784" s="26"/>
      <c r="AL784" s="26"/>
      <c r="AM784" s="26"/>
      <c r="AN784" s="26"/>
      <c r="AO784" s="26"/>
      <c r="AP784" s="26"/>
      <c r="AQ784" s="26"/>
      <c r="AR784" s="26"/>
      <c r="AS784" s="26"/>
      <c r="AT784" s="26"/>
      <c r="AU784" s="26"/>
      <c r="AV784" s="26"/>
      <c r="AW784" s="26"/>
      <c r="AX784" s="26"/>
      <c r="AY784" s="26"/>
      <c r="AZ784" s="26"/>
      <c r="BA784" s="26"/>
      <c r="BB784" s="26"/>
      <c r="BC784" s="26"/>
      <c r="BD784" s="26"/>
      <c r="BE784" s="26"/>
      <c r="BF784" s="26"/>
      <c r="BG784" s="26"/>
      <c r="BH784" s="26"/>
      <c r="BI784" s="26"/>
      <c r="BJ784" s="26"/>
      <c r="BK784" s="26"/>
      <c r="BL784" s="26"/>
      <c r="BM784" s="26"/>
      <c r="BN784" s="26"/>
      <c r="BO784" s="26"/>
      <c r="BP784" s="26"/>
      <c r="BQ784" s="26"/>
      <c r="BR784" s="26"/>
      <c r="BS784" s="26"/>
      <c r="BT784" s="26"/>
      <c r="BU784" s="26"/>
      <c r="BV784" s="26"/>
      <c r="BW784" s="26"/>
      <c r="BX784" s="26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26"/>
      <c r="CP784" s="26"/>
      <c r="CQ784" s="26"/>
      <c r="CR784" s="26"/>
      <c r="CS784" s="26"/>
      <c r="CT784" s="26"/>
      <c r="CU784" s="26"/>
      <c r="CV784" s="26"/>
      <c r="CW784" s="26"/>
      <c r="CX784" s="26"/>
      <c r="CY784" s="26"/>
      <c r="CZ784" s="26"/>
      <c r="DA784" s="26"/>
      <c r="DB784" s="26"/>
      <c r="DC784" s="26"/>
      <c r="DD784" s="26"/>
      <c r="DE784" s="26"/>
      <c r="DF784" s="26"/>
      <c r="DG784" s="26"/>
      <c r="DH784" s="26"/>
      <c r="DI784" s="26"/>
      <c r="DJ784" s="26"/>
      <c r="DK784" s="26"/>
      <c r="DL784" s="26"/>
      <c r="DM784" s="26"/>
      <c r="DN784" s="26"/>
      <c r="DO784" s="26"/>
      <c r="DP784" s="26"/>
      <c r="DQ784" s="26"/>
      <c r="DR784" s="26"/>
      <c r="DS784" s="26"/>
      <c r="DT784" s="26"/>
      <c r="DU784" s="26"/>
      <c r="DV784" s="26"/>
      <c r="DW784" s="26"/>
      <c r="DX784" s="26"/>
      <c r="DY784" s="26"/>
      <c r="DZ784" s="26"/>
      <c r="EA784" s="26"/>
      <c r="EB784" s="26"/>
      <c r="EC784" s="26"/>
      <c r="ED784" s="26"/>
      <c r="EE784" s="26"/>
      <c r="EF784" s="26"/>
      <c r="EG784" s="26"/>
      <c r="EH784" s="26"/>
      <c r="EI784" s="26"/>
      <c r="EJ784" s="26"/>
      <c r="EK784" s="26"/>
      <c r="EL784" s="26"/>
      <c r="EM784" s="26"/>
      <c r="EN784" s="26"/>
      <c r="EO784" s="26"/>
      <c r="EP784" s="26"/>
      <c r="EQ784" s="26"/>
      <c r="ER784" s="26"/>
      <c r="ES784" s="26"/>
      <c r="ET784" s="26"/>
      <c r="EU784" s="26"/>
      <c r="EV784" s="26"/>
      <c r="EW784" s="26"/>
      <c r="EX784" s="26"/>
      <c r="EY784" s="26"/>
      <c r="EZ784" s="26"/>
      <c r="FA784" s="26"/>
      <c r="FB784" s="26"/>
      <c r="FC784" s="26"/>
      <c r="FD784" s="26"/>
      <c r="FE784" s="26"/>
      <c r="FF784" s="26"/>
      <c r="FG784" s="26"/>
      <c r="FH784" s="26"/>
      <c r="FI784" s="26"/>
      <c r="FJ784" s="26"/>
      <c r="FK784" s="26"/>
      <c r="FL784" s="26"/>
      <c r="FM784" s="26"/>
      <c r="FN784" s="26"/>
      <c r="FO784" s="26"/>
      <c r="FP784" s="26"/>
      <c r="FQ784" s="26"/>
      <c r="FR784" s="26"/>
      <c r="FS784" s="26"/>
      <c r="FT784" s="26"/>
      <c r="FU784" s="26"/>
      <c r="FV784" s="26"/>
      <c r="FW784" s="26"/>
      <c r="FX784" s="26"/>
      <c r="FY784" s="26"/>
      <c r="FZ784" s="26"/>
      <c r="GA784" s="26"/>
      <c r="GB784" s="26"/>
      <c r="GC784" s="26"/>
      <c r="GD784" s="26"/>
      <c r="GE784" s="26"/>
      <c r="GF784" s="26"/>
      <c r="GG784" s="26"/>
      <c r="GH784" s="26"/>
      <c r="GI784" s="26"/>
      <c r="GJ784" s="26"/>
      <c r="GK784" s="26"/>
      <c r="GL784" s="26"/>
      <c r="GM784" s="26"/>
      <c r="GN784" s="26"/>
      <c r="GO784" s="26"/>
      <c r="GP784" s="26"/>
      <c r="GQ784" s="26"/>
      <c r="GR784" s="26"/>
      <c r="GS784" s="26"/>
      <c r="GT784" s="26"/>
      <c r="GU784" s="26"/>
      <c r="GV784" s="26"/>
      <c r="GW784" s="26"/>
      <c r="GX784" s="26"/>
      <c r="GY784" s="26"/>
      <c r="GZ784" s="26"/>
      <c r="HA784" s="26"/>
      <c r="HB784" s="26"/>
      <c r="HC784" s="26"/>
      <c r="HD784" s="26"/>
      <c r="HE784" s="26"/>
      <c r="HF784" s="26"/>
      <c r="HG784" s="26"/>
      <c r="HH784" s="26"/>
      <c r="HI784" s="26"/>
      <c r="HJ784" s="26"/>
      <c r="HK784" s="26"/>
      <c r="HL784" s="26"/>
      <c r="HM784" s="26"/>
      <c r="HN784" s="26"/>
      <c r="HO784" s="26"/>
      <c r="HP784" s="26"/>
      <c r="HQ784" s="26"/>
      <c r="HR784" s="26"/>
      <c r="HS784" s="26"/>
      <c r="HT784" s="26"/>
      <c r="HU784" s="26"/>
      <c r="HV784" s="26"/>
      <c r="HW784" s="26"/>
      <c r="HX784" s="26"/>
      <c r="HY784" s="26"/>
      <c r="HZ784" s="26"/>
      <c r="IA784" s="26"/>
      <c r="IB784" s="26"/>
      <c r="IC784" s="26"/>
      <c r="ID784" s="26"/>
      <c r="IE784" s="26"/>
      <c r="IF784" s="26"/>
      <c r="IG784" s="26"/>
      <c r="IH784" s="26"/>
      <c r="II784" s="26"/>
      <c r="IJ784" s="26"/>
      <c r="IK784" s="26"/>
      <c r="IL784" s="26"/>
      <c r="IM784" s="26"/>
      <c r="IN784" s="26"/>
      <c r="IO784" s="26"/>
      <c r="IP784" s="26"/>
      <c r="IQ784" s="26"/>
      <c r="IR784" s="26"/>
      <c r="IS784" s="26"/>
      <c r="IT784" s="26"/>
      <c r="IU784" s="26"/>
      <c r="IV784" s="26"/>
    </row>
    <row r="785" spans="1:256" ht="12.75" customHeight="1" x14ac:dyDescent="0.25">
      <c r="A785" s="26"/>
      <c r="B785" s="26"/>
      <c r="C785" s="296"/>
      <c r="D785" s="363"/>
      <c r="E785" s="364"/>
      <c r="F785" s="364"/>
      <c r="G785" s="364"/>
      <c r="H785" s="364"/>
      <c r="I785" s="364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6"/>
      <c r="AB785" s="26"/>
      <c r="AC785" s="26"/>
      <c r="AD785" s="26"/>
      <c r="AE785" s="26"/>
      <c r="AF785" s="26"/>
      <c r="AG785" s="26"/>
      <c r="AH785" s="26"/>
      <c r="AI785" s="26"/>
      <c r="AJ785" s="26"/>
      <c r="AK785" s="26"/>
      <c r="AL785" s="26"/>
      <c r="AM785" s="26"/>
      <c r="AN785" s="26"/>
      <c r="AO785" s="26"/>
      <c r="AP785" s="26"/>
      <c r="AQ785" s="26"/>
      <c r="AR785" s="26"/>
      <c r="AS785" s="26"/>
      <c r="AT785" s="26"/>
      <c r="AU785" s="26"/>
      <c r="AV785" s="26"/>
      <c r="AW785" s="26"/>
      <c r="AX785" s="26"/>
      <c r="AY785" s="26"/>
      <c r="AZ785" s="26"/>
      <c r="BA785" s="26"/>
      <c r="BB785" s="26"/>
      <c r="BC785" s="26"/>
      <c r="BD785" s="26"/>
      <c r="BE785" s="26"/>
      <c r="BF785" s="26"/>
      <c r="BG785" s="26"/>
      <c r="BH785" s="26"/>
      <c r="BI785" s="26"/>
      <c r="BJ785" s="26"/>
      <c r="BK785" s="26"/>
      <c r="BL785" s="26"/>
      <c r="BM785" s="26"/>
      <c r="BN785" s="26"/>
      <c r="BO785" s="26"/>
      <c r="BP785" s="26"/>
      <c r="BQ785" s="26"/>
      <c r="BR785" s="26"/>
      <c r="BS785" s="26"/>
      <c r="BT785" s="26"/>
      <c r="BU785" s="26"/>
      <c r="BV785" s="26"/>
      <c r="BW785" s="26"/>
      <c r="BX785" s="26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26"/>
      <c r="CP785" s="26"/>
      <c r="CQ785" s="26"/>
      <c r="CR785" s="26"/>
      <c r="CS785" s="26"/>
      <c r="CT785" s="26"/>
      <c r="CU785" s="26"/>
      <c r="CV785" s="26"/>
      <c r="CW785" s="26"/>
      <c r="CX785" s="26"/>
      <c r="CY785" s="26"/>
      <c r="CZ785" s="26"/>
      <c r="DA785" s="26"/>
      <c r="DB785" s="26"/>
      <c r="DC785" s="26"/>
      <c r="DD785" s="26"/>
      <c r="DE785" s="26"/>
      <c r="DF785" s="26"/>
      <c r="DG785" s="26"/>
      <c r="DH785" s="26"/>
      <c r="DI785" s="26"/>
      <c r="DJ785" s="26"/>
      <c r="DK785" s="26"/>
      <c r="DL785" s="26"/>
      <c r="DM785" s="26"/>
      <c r="DN785" s="26"/>
      <c r="DO785" s="26"/>
      <c r="DP785" s="26"/>
      <c r="DQ785" s="26"/>
      <c r="DR785" s="26"/>
      <c r="DS785" s="26"/>
      <c r="DT785" s="26"/>
      <c r="DU785" s="26"/>
      <c r="DV785" s="26"/>
      <c r="DW785" s="26"/>
      <c r="DX785" s="26"/>
      <c r="DY785" s="26"/>
      <c r="DZ785" s="26"/>
      <c r="EA785" s="26"/>
      <c r="EB785" s="26"/>
      <c r="EC785" s="26"/>
      <c r="ED785" s="26"/>
      <c r="EE785" s="26"/>
      <c r="EF785" s="26"/>
      <c r="EG785" s="26"/>
      <c r="EH785" s="26"/>
      <c r="EI785" s="26"/>
      <c r="EJ785" s="26"/>
      <c r="EK785" s="26"/>
      <c r="EL785" s="26"/>
      <c r="EM785" s="26"/>
      <c r="EN785" s="26"/>
      <c r="EO785" s="26"/>
      <c r="EP785" s="26"/>
      <c r="EQ785" s="26"/>
      <c r="ER785" s="26"/>
      <c r="ES785" s="26"/>
      <c r="ET785" s="26"/>
      <c r="EU785" s="26"/>
      <c r="EV785" s="26"/>
      <c r="EW785" s="26"/>
      <c r="EX785" s="26"/>
      <c r="EY785" s="26"/>
      <c r="EZ785" s="26"/>
      <c r="FA785" s="26"/>
      <c r="FB785" s="26"/>
      <c r="FC785" s="26"/>
      <c r="FD785" s="26"/>
      <c r="FE785" s="26"/>
      <c r="FF785" s="26"/>
      <c r="FG785" s="26"/>
      <c r="FH785" s="26"/>
      <c r="FI785" s="26"/>
      <c r="FJ785" s="26"/>
      <c r="FK785" s="26"/>
      <c r="FL785" s="26"/>
      <c r="FM785" s="26"/>
      <c r="FN785" s="26"/>
      <c r="FO785" s="26"/>
      <c r="FP785" s="26"/>
      <c r="FQ785" s="26"/>
      <c r="FR785" s="26"/>
      <c r="FS785" s="26"/>
      <c r="FT785" s="26"/>
      <c r="FU785" s="26"/>
      <c r="FV785" s="26"/>
      <c r="FW785" s="26"/>
      <c r="FX785" s="26"/>
      <c r="FY785" s="26"/>
      <c r="FZ785" s="26"/>
      <c r="GA785" s="26"/>
      <c r="GB785" s="26"/>
      <c r="GC785" s="26"/>
      <c r="GD785" s="26"/>
      <c r="GE785" s="26"/>
      <c r="GF785" s="26"/>
      <c r="GG785" s="26"/>
      <c r="GH785" s="26"/>
      <c r="GI785" s="26"/>
      <c r="GJ785" s="26"/>
      <c r="GK785" s="26"/>
      <c r="GL785" s="26"/>
      <c r="GM785" s="26"/>
      <c r="GN785" s="26"/>
      <c r="GO785" s="26"/>
      <c r="GP785" s="26"/>
      <c r="GQ785" s="26"/>
      <c r="GR785" s="26"/>
      <c r="GS785" s="26"/>
      <c r="GT785" s="26"/>
      <c r="GU785" s="26"/>
      <c r="GV785" s="26"/>
      <c r="GW785" s="26"/>
      <c r="GX785" s="26"/>
      <c r="GY785" s="26"/>
      <c r="GZ785" s="26"/>
      <c r="HA785" s="26"/>
      <c r="HB785" s="26"/>
      <c r="HC785" s="26"/>
      <c r="HD785" s="26"/>
      <c r="HE785" s="26"/>
      <c r="HF785" s="26"/>
      <c r="HG785" s="26"/>
      <c r="HH785" s="26"/>
      <c r="HI785" s="26"/>
      <c r="HJ785" s="26"/>
      <c r="HK785" s="26"/>
      <c r="HL785" s="26"/>
      <c r="HM785" s="26"/>
      <c r="HN785" s="26"/>
      <c r="HO785" s="26"/>
      <c r="HP785" s="26"/>
      <c r="HQ785" s="26"/>
      <c r="HR785" s="26"/>
      <c r="HS785" s="26"/>
      <c r="HT785" s="26"/>
      <c r="HU785" s="26"/>
      <c r="HV785" s="26"/>
      <c r="HW785" s="26"/>
      <c r="HX785" s="26"/>
      <c r="HY785" s="26"/>
      <c r="HZ785" s="26"/>
      <c r="IA785" s="26"/>
      <c r="IB785" s="26"/>
      <c r="IC785" s="26"/>
      <c r="ID785" s="26"/>
      <c r="IE785" s="26"/>
      <c r="IF785" s="26"/>
      <c r="IG785" s="26"/>
      <c r="IH785" s="26"/>
      <c r="II785" s="26"/>
      <c r="IJ785" s="26"/>
      <c r="IK785" s="26"/>
      <c r="IL785" s="26"/>
      <c r="IM785" s="26"/>
      <c r="IN785" s="26"/>
      <c r="IO785" s="26"/>
      <c r="IP785" s="26"/>
      <c r="IQ785" s="26"/>
      <c r="IR785" s="26"/>
      <c r="IS785" s="26"/>
      <c r="IT785" s="26"/>
      <c r="IU785" s="26"/>
      <c r="IV785" s="26"/>
    </row>
    <row r="786" spans="1:256" ht="12.75" customHeight="1" x14ac:dyDescent="0.25">
      <c r="A786" s="26"/>
      <c r="B786" s="26"/>
      <c r="C786" s="296"/>
      <c r="D786" s="363"/>
      <c r="E786" s="364"/>
      <c r="F786" s="364"/>
      <c r="G786" s="364"/>
      <c r="H786" s="364"/>
      <c r="I786" s="364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6"/>
      <c r="AB786" s="26"/>
      <c r="AC786" s="26"/>
      <c r="AD786" s="26"/>
      <c r="AE786" s="26"/>
      <c r="AF786" s="26"/>
      <c r="AG786" s="26"/>
      <c r="AH786" s="26"/>
      <c r="AI786" s="26"/>
      <c r="AJ786" s="26"/>
      <c r="AK786" s="26"/>
      <c r="AL786" s="26"/>
      <c r="AM786" s="26"/>
      <c r="AN786" s="26"/>
      <c r="AO786" s="26"/>
      <c r="AP786" s="26"/>
      <c r="AQ786" s="26"/>
      <c r="AR786" s="26"/>
      <c r="AS786" s="26"/>
      <c r="AT786" s="26"/>
      <c r="AU786" s="26"/>
      <c r="AV786" s="26"/>
      <c r="AW786" s="26"/>
      <c r="AX786" s="26"/>
      <c r="AY786" s="26"/>
      <c r="AZ786" s="26"/>
      <c r="BA786" s="26"/>
      <c r="BB786" s="26"/>
      <c r="BC786" s="26"/>
      <c r="BD786" s="26"/>
      <c r="BE786" s="26"/>
      <c r="BF786" s="26"/>
      <c r="BG786" s="26"/>
      <c r="BH786" s="26"/>
      <c r="BI786" s="26"/>
      <c r="BJ786" s="26"/>
      <c r="BK786" s="26"/>
      <c r="BL786" s="26"/>
      <c r="BM786" s="26"/>
      <c r="BN786" s="26"/>
      <c r="BO786" s="26"/>
      <c r="BP786" s="26"/>
      <c r="BQ786" s="26"/>
      <c r="BR786" s="26"/>
      <c r="BS786" s="26"/>
      <c r="BT786" s="26"/>
      <c r="BU786" s="26"/>
      <c r="BV786" s="26"/>
      <c r="BW786" s="26"/>
      <c r="BX786" s="26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26"/>
      <c r="CP786" s="26"/>
      <c r="CQ786" s="26"/>
      <c r="CR786" s="26"/>
      <c r="CS786" s="26"/>
      <c r="CT786" s="26"/>
      <c r="CU786" s="26"/>
      <c r="CV786" s="26"/>
      <c r="CW786" s="26"/>
      <c r="CX786" s="26"/>
      <c r="CY786" s="26"/>
      <c r="CZ786" s="26"/>
      <c r="DA786" s="26"/>
      <c r="DB786" s="26"/>
      <c r="DC786" s="26"/>
      <c r="DD786" s="26"/>
      <c r="DE786" s="26"/>
      <c r="DF786" s="26"/>
      <c r="DG786" s="26"/>
      <c r="DH786" s="26"/>
      <c r="DI786" s="26"/>
      <c r="DJ786" s="26"/>
      <c r="DK786" s="26"/>
      <c r="DL786" s="26"/>
      <c r="DM786" s="26"/>
      <c r="DN786" s="26"/>
      <c r="DO786" s="26"/>
      <c r="DP786" s="26"/>
      <c r="DQ786" s="26"/>
      <c r="DR786" s="26"/>
      <c r="DS786" s="26"/>
      <c r="DT786" s="26"/>
      <c r="DU786" s="26"/>
      <c r="DV786" s="26"/>
      <c r="DW786" s="26"/>
      <c r="DX786" s="26"/>
      <c r="DY786" s="26"/>
      <c r="DZ786" s="26"/>
      <c r="EA786" s="26"/>
      <c r="EB786" s="26"/>
      <c r="EC786" s="26"/>
      <c r="ED786" s="26"/>
      <c r="EE786" s="26"/>
      <c r="EF786" s="26"/>
      <c r="EG786" s="26"/>
      <c r="EH786" s="26"/>
      <c r="EI786" s="26"/>
      <c r="EJ786" s="26"/>
      <c r="EK786" s="26"/>
      <c r="EL786" s="26"/>
      <c r="EM786" s="26"/>
      <c r="EN786" s="26"/>
      <c r="EO786" s="26"/>
      <c r="EP786" s="26"/>
      <c r="EQ786" s="26"/>
      <c r="ER786" s="26"/>
      <c r="ES786" s="26"/>
      <c r="ET786" s="26"/>
      <c r="EU786" s="26"/>
      <c r="EV786" s="26"/>
      <c r="EW786" s="26"/>
      <c r="EX786" s="26"/>
      <c r="EY786" s="26"/>
      <c r="EZ786" s="26"/>
      <c r="FA786" s="26"/>
      <c r="FB786" s="26"/>
      <c r="FC786" s="26"/>
      <c r="FD786" s="26"/>
      <c r="FE786" s="26"/>
      <c r="FF786" s="26"/>
      <c r="FG786" s="26"/>
      <c r="FH786" s="26"/>
      <c r="FI786" s="26"/>
      <c r="FJ786" s="26"/>
      <c r="FK786" s="26"/>
      <c r="FL786" s="26"/>
      <c r="FM786" s="26"/>
      <c r="FN786" s="26"/>
      <c r="FO786" s="26"/>
      <c r="FP786" s="26"/>
      <c r="FQ786" s="26"/>
      <c r="FR786" s="26"/>
      <c r="FS786" s="26"/>
      <c r="FT786" s="26"/>
      <c r="FU786" s="26"/>
      <c r="FV786" s="26"/>
      <c r="FW786" s="26"/>
      <c r="FX786" s="26"/>
      <c r="FY786" s="26"/>
      <c r="FZ786" s="26"/>
      <c r="GA786" s="26"/>
      <c r="GB786" s="26"/>
      <c r="GC786" s="26"/>
      <c r="GD786" s="26"/>
      <c r="GE786" s="26"/>
      <c r="GF786" s="26"/>
      <c r="GG786" s="26"/>
      <c r="GH786" s="26"/>
      <c r="GI786" s="26"/>
      <c r="GJ786" s="26"/>
      <c r="GK786" s="26"/>
      <c r="GL786" s="26"/>
      <c r="GM786" s="26"/>
      <c r="GN786" s="26"/>
      <c r="GO786" s="26"/>
      <c r="GP786" s="26"/>
      <c r="GQ786" s="26"/>
      <c r="GR786" s="26"/>
      <c r="GS786" s="26"/>
      <c r="GT786" s="26"/>
      <c r="GU786" s="26"/>
      <c r="GV786" s="26"/>
      <c r="GW786" s="26"/>
      <c r="GX786" s="26"/>
      <c r="GY786" s="26"/>
      <c r="GZ786" s="26"/>
      <c r="HA786" s="26"/>
      <c r="HB786" s="26"/>
      <c r="HC786" s="26"/>
      <c r="HD786" s="26"/>
      <c r="HE786" s="26"/>
      <c r="HF786" s="26"/>
      <c r="HG786" s="26"/>
      <c r="HH786" s="26"/>
      <c r="HI786" s="26"/>
      <c r="HJ786" s="26"/>
      <c r="HK786" s="26"/>
      <c r="HL786" s="26"/>
      <c r="HM786" s="26"/>
      <c r="HN786" s="26"/>
      <c r="HO786" s="26"/>
      <c r="HP786" s="26"/>
      <c r="HQ786" s="26"/>
      <c r="HR786" s="26"/>
      <c r="HS786" s="26"/>
      <c r="HT786" s="26"/>
      <c r="HU786" s="26"/>
      <c r="HV786" s="26"/>
      <c r="HW786" s="26"/>
      <c r="HX786" s="26"/>
      <c r="HY786" s="26"/>
      <c r="HZ786" s="26"/>
      <c r="IA786" s="26"/>
      <c r="IB786" s="26"/>
      <c r="IC786" s="26"/>
      <c r="ID786" s="26"/>
      <c r="IE786" s="26"/>
      <c r="IF786" s="26"/>
      <c r="IG786" s="26"/>
      <c r="IH786" s="26"/>
      <c r="II786" s="26"/>
      <c r="IJ786" s="26"/>
      <c r="IK786" s="26"/>
      <c r="IL786" s="26"/>
      <c r="IM786" s="26"/>
      <c r="IN786" s="26"/>
      <c r="IO786" s="26"/>
      <c r="IP786" s="26"/>
      <c r="IQ786" s="26"/>
      <c r="IR786" s="26"/>
      <c r="IS786" s="26"/>
      <c r="IT786" s="26"/>
      <c r="IU786" s="26"/>
      <c r="IV786" s="26"/>
    </row>
    <row r="787" spans="1:256" ht="12.75" customHeight="1" x14ac:dyDescent="0.25">
      <c r="A787" s="26"/>
      <c r="B787" s="26"/>
      <c r="C787" s="296"/>
      <c r="D787" s="363"/>
      <c r="E787" s="364"/>
      <c r="F787" s="364"/>
      <c r="G787" s="364"/>
      <c r="H787" s="364"/>
      <c r="I787" s="364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6"/>
      <c r="AB787" s="26"/>
      <c r="AC787" s="26"/>
      <c r="AD787" s="26"/>
      <c r="AE787" s="26"/>
      <c r="AF787" s="26"/>
      <c r="AG787" s="26"/>
      <c r="AH787" s="26"/>
      <c r="AI787" s="26"/>
      <c r="AJ787" s="26"/>
      <c r="AK787" s="26"/>
      <c r="AL787" s="26"/>
      <c r="AM787" s="26"/>
      <c r="AN787" s="26"/>
      <c r="AO787" s="26"/>
      <c r="AP787" s="26"/>
      <c r="AQ787" s="26"/>
      <c r="AR787" s="26"/>
      <c r="AS787" s="26"/>
      <c r="AT787" s="26"/>
      <c r="AU787" s="26"/>
      <c r="AV787" s="26"/>
      <c r="AW787" s="26"/>
      <c r="AX787" s="26"/>
      <c r="AY787" s="26"/>
      <c r="AZ787" s="26"/>
      <c r="BA787" s="26"/>
      <c r="BB787" s="26"/>
      <c r="BC787" s="26"/>
      <c r="BD787" s="26"/>
      <c r="BE787" s="26"/>
      <c r="BF787" s="26"/>
      <c r="BG787" s="26"/>
      <c r="BH787" s="26"/>
      <c r="BI787" s="26"/>
      <c r="BJ787" s="26"/>
      <c r="BK787" s="26"/>
      <c r="BL787" s="26"/>
      <c r="BM787" s="26"/>
      <c r="BN787" s="26"/>
      <c r="BO787" s="26"/>
      <c r="BP787" s="26"/>
      <c r="BQ787" s="26"/>
      <c r="BR787" s="26"/>
      <c r="BS787" s="26"/>
      <c r="BT787" s="26"/>
      <c r="BU787" s="26"/>
      <c r="BV787" s="26"/>
      <c r="BW787" s="26"/>
      <c r="BX787" s="26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26"/>
      <c r="CP787" s="26"/>
      <c r="CQ787" s="26"/>
      <c r="CR787" s="26"/>
      <c r="CS787" s="26"/>
      <c r="CT787" s="26"/>
      <c r="CU787" s="26"/>
      <c r="CV787" s="26"/>
      <c r="CW787" s="26"/>
      <c r="CX787" s="26"/>
      <c r="CY787" s="26"/>
      <c r="CZ787" s="26"/>
      <c r="DA787" s="26"/>
      <c r="DB787" s="26"/>
      <c r="DC787" s="26"/>
      <c r="DD787" s="26"/>
      <c r="DE787" s="26"/>
      <c r="DF787" s="26"/>
      <c r="DG787" s="26"/>
      <c r="DH787" s="26"/>
      <c r="DI787" s="26"/>
      <c r="DJ787" s="26"/>
      <c r="DK787" s="26"/>
      <c r="DL787" s="26"/>
      <c r="DM787" s="26"/>
      <c r="DN787" s="26"/>
      <c r="DO787" s="26"/>
      <c r="DP787" s="26"/>
      <c r="DQ787" s="26"/>
      <c r="DR787" s="26"/>
      <c r="DS787" s="26"/>
      <c r="DT787" s="26"/>
      <c r="DU787" s="26"/>
      <c r="DV787" s="26"/>
      <c r="DW787" s="26"/>
      <c r="DX787" s="26"/>
      <c r="DY787" s="26"/>
      <c r="DZ787" s="26"/>
      <c r="EA787" s="26"/>
      <c r="EB787" s="26"/>
      <c r="EC787" s="26"/>
      <c r="ED787" s="26"/>
      <c r="EE787" s="26"/>
      <c r="EF787" s="26"/>
      <c r="EG787" s="26"/>
      <c r="EH787" s="26"/>
      <c r="EI787" s="26"/>
      <c r="EJ787" s="26"/>
      <c r="EK787" s="26"/>
      <c r="EL787" s="26"/>
      <c r="EM787" s="26"/>
      <c r="EN787" s="26"/>
      <c r="EO787" s="26"/>
      <c r="EP787" s="26"/>
      <c r="EQ787" s="26"/>
      <c r="ER787" s="26"/>
      <c r="ES787" s="26"/>
      <c r="ET787" s="26"/>
      <c r="EU787" s="26"/>
      <c r="EV787" s="26"/>
      <c r="EW787" s="26"/>
      <c r="EX787" s="26"/>
      <c r="EY787" s="26"/>
      <c r="EZ787" s="26"/>
      <c r="FA787" s="26"/>
      <c r="FB787" s="26"/>
      <c r="FC787" s="26"/>
      <c r="FD787" s="26"/>
      <c r="FE787" s="26"/>
      <c r="FF787" s="26"/>
      <c r="FG787" s="26"/>
      <c r="FH787" s="26"/>
      <c r="FI787" s="26"/>
      <c r="FJ787" s="26"/>
      <c r="FK787" s="26"/>
      <c r="FL787" s="26"/>
      <c r="FM787" s="26"/>
      <c r="FN787" s="26"/>
      <c r="FO787" s="26"/>
      <c r="FP787" s="26"/>
      <c r="FQ787" s="26"/>
      <c r="FR787" s="26"/>
      <c r="FS787" s="26"/>
      <c r="FT787" s="26"/>
      <c r="FU787" s="26"/>
      <c r="FV787" s="26"/>
      <c r="FW787" s="26"/>
      <c r="FX787" s="26"/>
      <c r="FY787" s="26"/>
      <c r="FZ787" s="26"/>
      <c r="GA787" s="26"/>
      <c r="GB787" s="26"/>
      <c r="GC787" s="26"/>
      <c r="GD787" s="26"/>
      <c r="GE787" s="26"/>
      <c r="GF787" s="26"/>
      <c r="GG787" s="26"/>
      <c r="GH787" s="26"/>
      <c r="GI787" s="26"/>
      <c r="GJ787" s="26"/>
      <c r="GK787" s="26"/>
      <c r="GL787" s="26"/>
      <c r="GM787" s="26"/>
      <c r="GN787" s="26"/>
      <c r="GO787" s="26"/>
      <c r="GP787" s="26"/>
      <c r="GQ787" s="26"/>
      <c r="GR787" s="26"/>
      <c r="GS787" s="26"/>
      <c r="GT787" s="26"/>
      <c r="GU787" s="26"/>
      <c r="GV787" s="26"/>
      <c r="GW787" s="26"/>
      <c r="GX787" s="26"/>
      <c r="GY787" s="26"/>
      <c r="GZ787" s="26"/>
      <c r="HA787" s="26"/>
      <c r="HB787" s="26"/>
      <c r="HC787" s="26"/>
      <c r="HD787" s="26"/>
      <c r="HE787" s="26"/>
      <c r="HF787" s="26"/>
      <c r="HG787" s="26"/>
      <c r="HH787" s="26"/>
      <c r="HI787" s="26"/>
      <c r="HJ787" s="26"/>
      <c r="HK787" s="26"/>
      <c r="HL787" s="26"/>
      <c r="HM787" s="26"/>
      <c r="HN787" s="26"/>
      <c r="HO787" s="26"/>
      <c r="HP787" s="26"/>
      <c r="HQ787" s="26"/>
      <c r="HR787" s="26"/>
      <c r="HS787" s="26"/>
      <c r="HT787" s="26"/>
      <c r="HU787" s="26"/>
      <c r="HV787" s="26"/>
      <c r="HW787" s="26"/>
      <c r="HX787" s="26"/>
      <c r="HY787" s="26"/>
      <c r="HZ787" s="26"/>
      <c r="IA787" s="26"/>
      <c r="IB787" s="26"/>
      <c r="IC787" s="26"/>
      <c r="ID787" s="26"/>
      <c r="IE787" s="26"/>
      <c r="IF787" s="26"/>
      <c r="IG787" s="26"/>
      <c r="IH787" s="26"/>
      <c r="II787" s="26"/>
      <c r="IJ787" s="26"/>
      <c r="IK787" s="26"/>
      <c r="IL787" s="26"/>
      <c r="IM787" s="26"/>
      <c r="IN787" s="26"/>
      <c r="IO787" s="26"/>
      <c r="IP787" s="26"/>
      <c r="IQ787" s="26"/>
      <c r="IR787" s="26"/>
      <c r="IS787" s="26"/>
      <c r="IT787" s="26"/>
      <c r="IU787" s="26"/>
      <c r="IV787" s="26"/>
    </row>
    <row r="788" spans="1:256" ht="12.75" customHeight="1" x14ac:dyDescent="0.25">
      <c r="A788" s="26"/>
      <c r="B788" s="26"/>
      <c r="C788" s="296"/>
      <c r="D788" s="363"/>
      <c r="E788" s="364"/>
      <c r="F788" s="364"/>
      <c r="G788" s="364"/>
      <c r="H788" s="364"/>
      <c r="I788" s="364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6"/>
      <c r="AD788" s="26"/>
      <c r="AE788" s="26"/>
      <c r="AF788" s="26"/>
      <c r="AG788" s="26"/>
      <c r="AH788" s="26"/>
      <c r="AI788" s="26"/>
      <c r="AJ788" s="26"/>
      <c r="AK788" s="26"/>
      <c r="AL788" s="26"/>
      <c r="AM788" s="26"/>
      <c r="AN788" s="26"/>
      <c r="AO788" s="26"/>
      <c r="AP788" s="26"/>
      <c r="AQ788" s="26"/>
      <c r="AR788" s="26"/>
      <c r="AS788" s="26"/>
      <c r="AT788" s="26"/>
      <c r="AU788" s="26"/>
      <c r="AV788" s="26"/>
      <c r="AW788" s="26"/>
      <c r="AX788" s="26"/>
      <c r="AY788" s="26"/>
      <c r="AZ788" s="26"/>
      <c r="BA788" s="26"/>
      <c r="BB788" s="26"/>
      <c r="BC788" s="26"/>
      <c r="BD788" s="26"/>
      <c r="BE788" s="26"/>
      <c r="BF788" s="26"/>
      <c r="BG788" s="26"/>
      <c r="BH788" s="26"/>
      <c r="BI788" s="26"/>
      <c r="BJ788" s="26"/>
      <c r="BK788" s="26"/>
      <c r="BL788" s="26"/>
      <c r="BM788" s="26"/>
      <c r="BN788" s="26"/>
      <c r="BO788" s="26"/>
      <c r="BP788" s="26"/>
      <c r="BQ788" s="26"/>
      <c r="BR788" s="26"/>
      <c r="BS788" s="26"/>
      <c r="BT788" s="26"/>
      <c r="BU788" s="26"/>
      <c r="BV788" s="26"/>
      <c r="BW788" s="26"/>
      <c r="BX788" s="26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26"/>
      <c r="CP788" s="26"/>
      <c r="CQ788" s="26"/>
      <c r="CR788" s="26"/>
      <c r="CS788" s="26"/>
      <c r="CT788" s="26"/>
      <c r="CU788" s="26"/>
      <c r="CV788" s="26"/>
      <c r="CW788" s="26"/>
      <c r="CX788" s="26"/>
      <c r="CY788" s="26"/>
      <c r="CZ788" s="26"/>
      <c r="DA788" s="26"/>
      <c r="DB788" s="26"/>
      <c r="DC788" s="26"/>
      <c r="DD788" s="26"/>
      <c r="DE788" s="26"/>
      <c r="DF788" s="26"/>
      <c r="DG788" s="26"/>
      <c r="DH788" s="26"/>
      <c r="DI788" s="26"/>
      <c r="DJ788" s="26"/>
      <c r="DK788" s="26"/>
      <c r="DL788" s="26"/>
      <c r="DM788" s="26"/>
      <c r="DN788" s="26"/>
      <c r="DO788" s="26"/>
      <c r="DP788" s="26"/>
      <c r="DQ788" s="26"/>
      <c r="DR788" s="26"/>
      <c r="DS788" s="26"/>
      <c r="DT788" s="26"/>
      <c r="DU788" s="26"/>
      <c r="DV788" s="26"/>
      <c r="DW788" s="26"/>
      <c r="DX788" s="26"/>
      <c r="DY788" s="26"/>
      <c r="DZ788" s="26"/>
      <c r="EA788" s="26"/>
      <c r="EB788" s="26"/>
      <c r="EC788" s="26"/>
      <c r="ED788" s="26"/>
      <c r="EE788" s="26"/>
      <c r="EF788" s="26"/>
      <c r="EG788" s="26"/>
      <c r="EH788" s="26"/>
      <c r="EI788" s="26"/>
      <c r="EJ788" s="26"/>
      <c r="EK788" s="26"/>
      <c r="EL788" s="26"/>
      <c r="EM788" s="26"/>
      <c r="EN788" s="26"/>
      <c r="EO788" s="26"/>
      <c r="EP788" s="26"/>
      <c r="EQ788" s="26"/>
      <c r="ER788" s="26"/>
      <c r="ES788" s="26"/>
      <c r="ET788" s="26"/>
      <c r="EU788" s="26"/>
      <c r="EV788" s="26"/>
      <c r="EW788" s="26"/>
      <c r="EX788" s="26"/>
      <c r="EY788" s="26"/>
      <c r="EZ788" s="26"/>
      <c r="FA788" s="26"/>
      <c r="FB788" s="26"/>
      <c r="FC788" s="26"/>
      <c r="FD788" s="26"/>
      <c r="FE788" s="26"/>
      <c r="FF788" s="26"/>
      <c r="FG788" s="26"/>
      <c r="FH788" s="26"/>
      <c r="FI788" s="26"/>
      <c r="FJ788" s="26"/>
      <c r="FK788" s="26"/>
      <c r="FL788" s="26"/>
      <c r="FM788" s="26"/>
      <c r="FN788" s="26"/>
      <c r="FO788" s="26"/>
      <c r="FP788" s="26"/>
      <c r="FQ788" s="26"/>
      <c r="FR788" s="26"/>
      <c r="FS788" s="26"/>
      <c r="FT788" s="26"/>
      <c r="FU788" s="26"/>
      <c r="FV788" s="26"/>
      <c r="FW788" s="26"/>
      <c r="FX788" s="26"/>
      <c r="FY788" s="26"/>
      <c r="FZ788" s="26"/>
      <c r="GA788" s="26"/>
      <c r="GB788" s="26"/>
      <c r="GC788" s="26"/>
      <c r="GD788" s="26"/>
      <c r="GE788" s="26"/>
      <c r="GF788" s="26"/>
      <c r="GG788" s="26"/>
      <c r="GH788" s="26"/>
      <c r="GI788" s="26"/>
      <c r="GJ788" s="26"/>
      <c r="GK788" s="26"/>
      <c r="GL788" s="26"/>
      <c r="GM788" s="26"/>
      <c r="GN788" s="26"/>
      <c r="GO788" s="26"/>
      <c r="GP788" s="26"/>
      <c r="GQ788" s="26"/>
      <c r="GR788" s="26"/>
      <c r="GS788" s="26"/>
      <c r="GT788" s="26"/>
      <c r="GU788" s="26"/>
      <c r="GV788" s="26"/>
      <c r="GW788" s="26"/>
      <c r="GX788" s="26"/>
      <c r="GY788" s="26"/>
      <c r="GZ788" s="26"/>
      <c r="HA788" s="26"/>
      <c r="HB788" s="26"/>
      <c r="HC788" s="26"/>
      <c r="HD788" s="26"/>
      <c r="HE788" s="26"/>
      <c r="HF788" s="26"/>
      <c r="HG788" s="26"/>
      <c r="HH788" s="26"/>
      <c r="HI788" s="26"/>
      <c r="HJ788" s="26"/>
      <c r="HK788" s="26"/>
      <c r="HL788" s="26"/>
      <c r="HM788" s="26"/>
      <c r="HN788" s="26"/>
      <c r="HO788" s="26"/>
      <c r="HP788" s="26"/>
      <c r="HQ788" s="26"/>
      <c r="HR788" s="26"/>
      <c r="HS788" s="26"/>
      <c r="HT788" s="26"/>
      <c r="HU788" s="26"/>
      <c r="HV788" s="26"/>
      <c r="HW788" s="26"/>
      <c r="HX788" s="26"/>
      <c r="HY788" s="26"/>
      <c r="HZ788" s="26"/>
      <c r="IA788" s="26"/>
      <c r="IB788" s="26"/>
      <c r="IC788" s="26"/>
      <c r="ID788" s="26"/>
      <c r="IE788" s="26"/>
      <c r="IF788" s="26"/>
      <c r="IG788" s="26"/>
      <c r="IH788" s="26"/>
      <c r="II788" s="26"/>
      <c r="IJ788" s="26"/>
      <c r="IK788" s="26"/>
      <c r="IL788" s="26"/>
      <c r="IM788" s="26"/>
      <c r="IN788" s="26"/>
      <c r="IO788" s="26"/>
      <c r="IP788" s="26"/>
      <c r="IQ788" s="26"/>
      <c r="IR788" s="26"/>
      <c r="IS788" s="26"/>
      <c r="IT788" s="26"/>
      <c r="IU788" s="26"/>
      <c r="IV788" s="26"/>
    </row>
    <row r="789" spans="1:256" ht="12.75" customHeight="1" x14ac:dyDescent="0.25">
      <c r="A789" s="26"/>
      <c r="B789" s="26"/>
      <c r="C789" s="296"/>
      <c r="D789" s="363"/>
      <c r="E789" s="364"/>
      <c r="F789" s="364"/>
      <c r="G789" s="364"/>
      <c r="H789" s="364"/>
      <c r="I789" s="364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6"/>
      <c r="AB789" s="26"/>
      <c r="AC789" s="26"/>
      <c r="AD789" s="26"/>
      <c r="AE789" s="26"/>
      <c r="AF789" s="26"/>
      <c r="AG789" s="26"/>
      <c r="AH789" s="26"/>
      <c r="AI789" s="26"/>
      <c r="AJ789" s="26"/>
      <c r="AK789" s="26"/>
      <c r="AL789" s="26"/>
      <c r="AM789" s="26"/>
      <c r="AN789" s="26"/>
      <c r="AO789" s="26"/>
      <c r="AP789" s="26"/>
      <c r="AQ789" s="26"/>
      <c r="AR789" s="26"/>
      <c r="AS789" s="26"/>
      <c r="AT789" s="26"/>
      <c r="AU789" s="26"/>
      <c r="AV789" s="26"/>
      <c r="AW789" s="26"/>
      <c r="AX789" s="26"/>
      <c r="AY789" s="26"/>
      <c r="AZ789" s="26"/>
      <c r="BA789" s="26"/>
      <c r="BB789" s="26"/>
      <c r="BC789" s="26"/>
      <c r="BD789" s="26"/>
      <c r="BE789" s="26"/>
      <c r="BF789" s="26"/>
      <c r="BG789" s="26"/>
      <c r="BH789" s="26"/>
      <c r="BI789" s="26"/>
      <c r="BJ789" s="26"/>
      <c r="BK789" s="26"/>
      <c r="BL789" s="26"/>
      <c r="BM789" s="26"/>
      <c r="BN789" s="26"/>
      <c r="BO789" s="26"/>
      <c r="BP789" s="26"/>
      <c r="BQ789" s="26"/>
      <c r="BR789" s="26"/>
      <c r="BS789" s="26"/>
      <c r="BT789" s="26"/>
      <c r="BU789" s="26"/>
      <c r="BV789" s="26"/>
      <c r="BW789" s="26"/>
      <c r="BX789" s="26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26"/>
      <c r="CP789" s="26"/>
      <c r="CQ789" s="26"/>
      <c r="CR789" s="26"/>
      <c r="CS789" s="26"/>
      <c r="CT789" s="26"/>
      <c r="CU789" s="26"/>
      <c r="CV789" s="26"/>
      <c r="CW789" s="26"/>
      <c r="CX789" s="26"/>
      <c r="CY789" s="26"/>
      <c r="CZ789" s="26"/>
      <c r="DA789" s="26"/>
      <c r="DB789" s="26"/>
      <c r="DC789" s="26"/>
      <c r="DD789" s="26"/>
      <c r="DE789" s="26"/>
      <c r="DF789" s="26"/>
      <c r="DG789" s="26"/>
      <c r="DH789" s="26"/>
      <c r="DI789" s="26"/>
      <c r="DJ789" s="26"/>
      <c r="DK789" s="26"/>
      <c r="DL789" s="26"/>
      <c r="DM789" s="26"/>
      <c r="DN789" s="26"/>
      <c r="DO789" s="26"/>
      <c r="DP789" s="26"/>
      <c r="DQ789" s="26"/>
      <c r="DR789" s="26"/>
      <c r="DS789" s="26"/>
      <c r="DT789" s="26"/>
      <c r="DU789" s="26"/>
      <c r="DV789" s="26"/>
      <c r="DW789" s="26"/>
      <c r="DX789" s="26"/>
      <c r="DY789" s="26"/>
      <c r="DZ789" s="26"/>
      <c r="EA789" s="26"/>
      <c r="EB789" s="26"/>
      <c r="EC789" s="26"/>
      <c r="ED789" s="26"/>
      <c r="EE789" s="26"/>
      <c r="EF789" s="26"/>
      <c r="EG789" s="26"/>
      <c r="EH789" s="26"/>
      <c r="EI789" s="26"/>
      <c r="EJ789" s="26"/>
      <c r="EK789" s="26"/>
      <c r="EL789" s="26"/>
      <c r="EM789" s="26"/>
      <c r="EN789" s="26"/>
      <c r="EO789" s="26"/>
      <c r="EP789" s="26"/>
      <c r="EQ789" s="26"/>
      <c r="ER789" s="26"/>
      <c r="ES789" s="26"/>
      <c r="ET789" s="26"/>
      <c r="EU789" s="26"/>
      <c r="EV789" s="26"/>
      <c r="EW789" s="26"/>
      <c r="EX789" s="26"/>
      <c r="EY789" s="26"/>
      <c r="EZ789" s="26"/>
      <c r="FA789" s="26"/>
      <c r="FB789" s="26"/>
      <c r="FC789" s="26"/>
      <c r="FD789" s="26"/>
      <c r="FE789" s="26"/>
      <c r="FF789" s="26"/>
      <c r="FG789" s="26"/>
      <c r="FH789" s="26"/>
      <c r="FI789" s="26"/>
      <c r="FJ789" s="26"/>
      <c r="FK789" s="26"/>
      <c r="FL789" s="26"/>
      <c r="FM789" s="26"/>
      <c r="FN789" s="26"/>
      <c r="FO789" s="26"/>
      <c r="FP789" s="26"/>
      <c r="FQ789" s="26"/>
      <c r="FR789" s="26"/>
      <c r="FS789" s="26"/>
      <c r="FT789" s="26"/>
      <c r="FU789" s="26"/>
      <c r="FV789" s="26"/>
      <c r="FW789" s="26"/>
      <c r="FX789" s="26"/>
      <c r="FY789" s="26"/>
      <c r="FZ789" s="26"/>
      <c r="GA789" s="26"/>
      <c r="GB789" s="26"/>
      <c r="GC789" s="26"/>
      <c r="GD789" s="26"/>
      <c r="GE789" s="26"/>
      <c r="GF789" s="26"/>
      <c r="GG789" s="26"/>
      <c r="GH789" s="26"/>
      <c r="GI789" s="26"/>
      <c r="GJ789" s="26"/>
      <c r="GK789" s="26"/>
      <c r="GL789" s="26"/>
      <c r="GM789" s="26"/>
      <c r="GN789" s="26"/>
      <c r="GO789" s="26"/>
      <c r="GP789" s="26"/>
      <c r="GQ789" s="26"/>
      <c r="GR789" s="26"/>
      <c r="GS789" s="26"/>
      <c r="GT789" s="26"/>
      <c r="GU789" s="26"/>
      <c r="GV789" s="26"/>
      <c r="GW789" s="26"/>
      <c r="GX789" s="26"/>
      <c r="GY789" s="26"/>
      <c r="GZ789" s="26"/>
      <c r="HA789" s="26"/>
      <c r="HB789" s="26"/>
      <c r="HC789" s="26"/>
      <c r="HD789" s="26"/>
      <c r="HE789" s="26"/>
      <c r="HF789" s="26"/>
      <c r="HG789" s="26"/>
      <c r="HH789" s="26"/>
      <c r="HI789" s="26"/>
      <c r="HJ789" s="26"/>
      <c r="HK789" s="26"/>
      <c r="HL789" s="26"/>
      <c r="HM789" s="26"/>
      <c r="HN789" s="26"/>
      <c r="HO789" s="26"/>
      <c r="HP789" s="26"/>
      <c r="HQ789" s="26"/>
      <c r="HR789" s="26"/>
      <c r="HS789" s="26"/>
      <c r="HT789" s="26"/>
      <c r="HU789" s="26"/>
      <c r="HV789" s="26"/>
      <c r="HW789" s="26"/>
      <c r="HX789" s="26"/>
      <c r="HY789" s="26"/>
      <c r="HZ789" s="26"/>
      <c r="IA789" s="26"/>
      <c r="IB789" s="26"/>
      <c r="IC789" s="26"/>
      <c r="ID789" s="26"/>
      <c r="IE789" s="26"/>
      <c r="IF789" s="26"/>
      <c r="IG789" s="26"/>
      <c r="IH789" s="26"/>
      <c r="II789" s="26"/>
      <c r="IJ789" s="26"/>
      <c r="IK789" s="26"/>
      <c r="IL789" s="26"/>
      <c r="IM789" s="26"/>
      <c r="IN789" s="26"/>
      <c r="IO789" s="26"/>
      <c r="IP789" s="26"/>
      <c r="IQ789" s="26"/>
      <c r="IR789" s="26"/>
      <c r="IS789" s="26"/>
      <c r="IT789" s="26"/>
      <c r="IU789" s="26"/>
      <c r="IV789" s="26"/>
    </row>
    <row r="790" spans="1:256" ht="12.75" customHeight="1" x14ac:dyDescent="0.25">
      <c r="A790" s="26"/>
      <c r="B790" s="26"/>
      <c r="C790" s="296"/>
      <c r="D790" s="363"/>
      <c r="E790" s="364"/>
      <c r="F790" s="364"/>
      <c r="G790" s="364"/>
      <c r="H790" s="364"/>
      <c r="I790" s="364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26"/>
      <c r="BB790" s="26"/>
      <c r="BC790" s="26"/>
      <c r="BD790" s="26"/>
      <c r="BE790" s="26"/>
      <c r="BF790" s="26"/>
      <c r="BG790" s="26"/>
      <c r="BH790" s="26"/>
      <c r="BI790" s="26"/>
      <c r="BJ790" s="26"/>
      <c r="BK790" s="26"/>
      <c r="BL790" s="26"/>
      <c r="BM790" s="26"/>
      <c r="BN790" s="26"/>
      <c r="BO790" s="26"/>
      <c r="BP790" s="26"/>
      <c r="BQ790" s="26"/>
      <c r="BR790" s="26"/>
      <c r="BS790" s="26"/>
      <c r="BT790" s="26"/>
      <c r="BU790" s="26"/>
      <c r="BV790" s="26"/>
      <c r="BW790" s="26"/>
      <c r="BX790" s="26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26"/>
      <c r="CP790" s="26"/>
      <c r="CQ790" s="26"/>
      <c r="CR790" s="26"/>
      <c r="CS790" s="26"/>
      <c r="CT790" s="26"/>
      <c r="CU790" s="26"/>
      <c r="CV790" s="26"/>
      <c r="CW790" s="26"/>
      <c r="CX790" s="26"/>
      <c r="CY790" s="26"/>
      <c r="CZ790" s="26"/>
      <c r="DA790" s="26"/>
      <c r="DB790" s="26"/>
      <c r="DC790" s="26"/>
      <c r="DD790" s="26"/>
      <c r="DE790" s="26"/>
      <c r="DF790" s="26"/>
      <c r="DG790" s="26"/>
      <c r="DH790" s="26"/>
      <c r="DI790" s="26"/>
      <c r="DJ790" s="26"/>
      <c r="DK790" s="26"/>
      <c r="DL790" s="26"/>
      <c r="DM790" s="26"/>
      <c r="DN790" s="26"/>
      <c r="DO790" s="26"/>
      <c r="DP790" s="26"/>
      <c r="DQ790" s="26"/>
      <c r="DR790" s="26"/>
      <c r="DS790" s="26"/>
      <c r="DT790" s="26"/>
      <c r="DU790" s="26"/>
      <c r="DV790" s="26"/>
      <c r="DW790" s="26"/>
      <c r="DX790" s="26"/>
      <c r="DY790" s="26"/>
      <c r="DZ790" s="26"/>
      <c r="EA790" s="26"/>
      <c r="EB790" s="26"/>
      <c r="EC790" s="26"/>
      <c r="ED790" s="26"/>
      <c r="EE790" s="26"/>
      <c r="EF790" s="26"/>
      <c r="EG790" s="26"/>
      <c r="EH790" s="26"/>
      <c r="EI790" s="26"/>
      <c r="EJ790" s="26"/>
      <c r="EK790" s="26"/>
      <c r="EL790" s="26"/>
      <c r="EM790" s="26"/>
      <c r="EN790" s="26"/>
      <c r="EO790" s="26"/>
      <c r="EP790" s="26"/>
      <c r="EQ790" s="26"/>
      <c r="ER790" s="26"/>
      <c r="ES790" s="26"/>
      <c r="ET790" s="26"/>
      <c r="EU790" s="26"/>
      <c r="EV790" s="26"/>
      <c r="EW790" s="26"/>
      <c r="EX790" s="26"/>
      <c r="EY790" s="26"/>
      <c r="EZ790" s="26"/>
      <c r="FA790" s="26"/>
      <c r="FB790" s="26"/>
      <c r="FC790" s="26"/>
      <c r="FD790" s="26"/>
      <c r="FE790" s="26"/>
      <c r="FF790" s="26"/>
      <c r="FG790" s="26"/>
      <c r="FH790" s="26"/>
      <c r="FI790" s="26"/>
      <c r="FJ790" s="26"/>
      <c r="FK790" s="26"/>
      <c r="FL790" s="26"/>
      <c r="FM790" s="26"/>
      <c r="FN790" s="26"/>
      <c r="FO790" s="26"/>
      <c r="FP790" s="26"/>
      <c r="FQ790" s="26"/>
      <c r="FR790" s="26"/>
      <c r="FS790" s="26"/>
      <c r="FT790" s="26"/>
      <c r="FU790" s="26"/>
      <c r="FV790" s="26"/>
      <c r="FW790" s="26"/>
      <c r="FX790" s="26"/>
      <c r="FY790" s="26"/>
      <c r="FZ790" s="26"/>
      <c r="GA790" s="26"/>
      <c r="GB790" s="26"/>
      <c r="GC790" s="26"/>
      <c r="GD790" s="26"/>
      <c r="GE790" s="26"/>
      <c r="GF790" s="26"/>
      <c r="GG790" s="26"/>
      <c r="GH790" s="26"/>
      <c r="GI790" s="26"/>
      <c r="GJ790" s="26"/>
      <c r="GK790" s="26"/>
      <c r="GL790" s="26"/>
      <c r="GM790" s="26"/>
      <c r="GN790" s="26"/>
      <c r="GO790" s="26"/>
      <c r="GP790" s="26"/>
      <c r="GQ790" s="26"/>
      <c r="GR790" s="26"/>
      <c r="GS790" s="26"/>
      <c r="GT790" s="26"/>
      <c r="GU790" s="26"/>
      <c r="GV790" s="26"/>
      <c r="GW790" s="26"/>
      <c r="GX790" s="26"/>
      <c r="GY790" s="26"/>
      <c r="GZ790" s="26"/>
      <c r="HA790" s="26"/>
      <c r="HB790" s="26"/>
      <c r="HC790" s="26"/>
      <c r="HD790" s="26"/>
      <c r="HE790" s="26"/>
      <c r="HF790" s="26"/>
      <c r="HG790" s="26"/>
      <c r="HH790" s="26"/>
      <c r="HI790" s="26"/>
      <c r="HJ790" s="26"/>
      <c r="HK790" s="26"/>
      <c r="HL790" s="26"/>
      <c r="HM790" s="26"/>
      <c r="HN790" s="26"/>
      <c r="HO790" s="26"/>
      <c r="HP790" s="26"/>
      <c r="HQ790" s="26"/>
      <c r="HR790" s="26"/>
      <c r="HS790" s="26"/>
      <c r="HT790" s="26"/>
      <c r="HU790" s="26"/>
      <c r="HV790" s="26"/>
      <c r="HW790" s="26"/>
      <c r="HX790" s="26"/>
      <c r="HY790" s="26"/>
      <c r="HZ790" s="26"/>
      <c r="IA790" s="26"/>
      <c r="IB790" s="26"/>
      <c r="IC790" s="26"/>
      <c r="ID790" s="26"/>
      <c r="IE790" s="26"/>
      <c r="IF790" s="26"/>
      <c r="IG790" s="26"/>
      <c r="IH790" s="26"/>
      <c r="II790" s="26"/>
      <c r="IJ790" s="26"/>
      <c r="IK790" s="26"/>
      <c r="IL790" s="26"/>
      <c r="IM790" s="26"/>
      <c r="IN790" s="26"/>
      <c r="IO790" s="26"/>
      <c r="IP790" s="26"/>
      <c r="IQ790" s="26"/>
      <c r="IR790" s="26"/>
      <c r="IS790" s="26"/>
      <c r="IT790" s="26"/>
      <c r="IU790" s="26"/>
      <c r="IV790" s="26"/>
    </row>
    <row r="791" spans="1:256" ht="12.75" customHeight="1" x14ac:dyDescent="0.25">
      <c r="A791" s="26"/>
      <c r="B791" s="26"/>
      <c r="C791" s="296"/>
      <c r="D791" s="363"/>
      <c r="E791" s="364"/>
      <c r="F791" s="364"/>
      <c r="G791" s="364"/>
      <c r="H791" s="364"/>
      <c r="I791" s="364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26"/>
      <c r="BB791" s="26"/>
      <c r="BC791" s="26"/>
      <c r="BD791" s="26"/>
      <c r="BE791" s="26"/>
      <c r="BF791" s="26"/>
      <c r="BG791" s="26"/>
      <c r="BH791" s="26"/>
      <c r="BI791" s="26"/>
      <c r="BJ791" s="26"/>
      <c r="BK791" s="26"/>
      <c r="BL791" s="26"/>
      <c r="BM791" s="26"/>
      <c r="BN791" s="26"/>
      <c r="BO791" s="26"/>
      <c r="BP791" s="26"/>
      <c r="BQ791" s="26"/>
      <c r="BR791" s="26"/>
      <c r="BS791" s="26"/>
      <c r="BT791" s="26"/>
      <c r="BU791" s="26"/>
      <c r="BV791" s="26"/>
      <c r="BW791" s="26"/>
      <c r="BX791" s="26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26"/>
      <c r="CP791" s="26"/>
      <c r="CQ791" s="26"/>
      <c r="CR791" s="26"/>
      <c r="CS791" s="26"/>
      <c r="CT791" s="26"/>
      <c r="CU791" s="26"/>
      <c r="CV791" s="26"/>
      <c r="CW791" s="26"/>
      <c r="CX791" s="26"/>
      <c r="CY791" s="26"/>
      <c r="CZ791" s="26"/>
      <c r="DA791" s="26"/>
      <c r="DB791" s="26"/>
      <c r="DC791" s="26"/>
      <c r="DD791" s="26"/>
      <c r="DE791" s="26"/>
      <c r="DF791" s="26"/>
      <c r="DG791" s="26"/>
      <c r="DH791" s="26"/>
      <c r="DI791" s="26"/>
      <c r="DJ791" s="26"/>
      <c r="DK791" s="26"/>
      <c r="DL791" s="26"/>
      <c r="DM791" s="26"/>
      <c r="DN791" s="26"/>
      <c r="DO791" s="26"/>
      <c r="DP791" s="26"/>
      <c r="DQ791" s="26"/>
      <c r="DR791" s="26"/>
      <c r="DS791" s="26"/>
      <c r="DT791" s="26"/>
      <c r="DU791" s="26"/>
      <c r="DV791" s="26"/>
      <c r="DW791" s="26"/>
      <c r="DX791" s="26"/>
      <c r="DY791" s="26"/>
      <c r="DZ791" s="26"/>
      <c r="EA791" s="26"/>
      <c r="EB791" s="26"/>
      <c r="EC791" s="26"/>
      <c r="ED791" s="26"/>
      <c r="EE791" s="26"/>
      <c r="EF791" s="26"/>
      <c r="EG791" s="26"/>
      <c r="EH791" s="26"/>
      <c r="EI791" s="26"/>
      <c r="EJ791" s="26"/>
      <c r="EK791" s="26"/>
      <c r="EL791" s="26"/>
      <c r="EM791" s="26"/>
      <c r="EN791" s="26"/>
      <c r="EO791" s="26"/>
      <c r="EP791" s="26"/>
      <c r="EQ791" s="26"/>
      <c r="ER791" s="26"/>
      <c r="ES791" s="26"/>
      <c r="ET791" s="26"/>
      <c r="EU791" s="26"/>
      <c r="EV791" s="26"/>
      <c r="EW791" s="26"/>
      <c r="EX791" s="26"/>
      <c r="EY791" s="26"/>
      <c r="EZ791" s="26"/>
      <c r="FA791" s="26"/>
      <c r="FB791" s="26"/>
      <c r="FC791" s="26"/>
      <c r="FD791" s="26"/>
      <c r="FE791" s="26"/>
      <c r="FF791" s="26"/>
      <c r="FG791" s="26"/>
      <c r="FH791" s="26"/>
      <c r="FI791" s="26"/>
      <c r="FJ791" s="26"/>
      <c r="FK791" s="26"/>
      <c r="FL791" s="26"/>
      <c r="FM791" s="26"/>
      <c r="FN791" s="26"/>
      <c r="FO791" s="26"/>
      <c r="FP791" s="26"/>
      <c r="FQ791" s="26"/>
      <c r="FR791" s="26"/>
      <c r="FS791" s="26"/>
      <c r="FT791" s="26"/>
      <c r="FU791" s="26"/>
      <c r="FV791" s="26"/>
      <c r="FW791" s="26"/>
      <c r="FX791" s="26"/>
      <c r="FY791" s="26"/>
      <c r="FZ791" s="26"/>
      <c r="GA791" s="26"/>
      <c r="GB791" s="26"/>
      <c r="GC791" s="26"/>
      <c r="GD791" s="26"/>
      <c r="GE791" s="26"/>
      <c r="GF791" s="26"/>
      <c r="GG791" s="26"/>
      <c r="GH791" s="26"/>
      <c r="GI791" s="26"/>
      <c r="GJ791" s="26"/>
      <c r="GK791" s="26"/>
      <c r="GL791" s="26"/>
      <c r="GM791" s="26"/>
      <c r="GN791" s="26"/>
      <c r="GO791" s="26"/>
      <c r="GP791" s="26"/>
      <c r="GQ791" s="26"/>
      <c r="GR791" s="26"/>
      <c r="GS791" s="26"/>
      <c r="GT791" s="26"/>
      <c r="GU791" s="26"/>
      <c r="GV791" s="26"/>
      <c r="GW791" s="26"/>
      <c r="GX791" s="26"/>
      <c r="GY791" s="26"/>
      <c r="GZ791" s="26"/>
      <c r="HA791" s="26"/>
      <c r="HB791" s="26"/>
      <c r="HC791" s="26"/>
      <c r="HD791" s="26"/>
      <c r="HE791" s="26"/>
      <c r="HF791" s="26"/>
      <c r="HG791" s="26"/>
      <c r="HH791" s="26"/>
      <c r="HI791" s="26"/>
      <c r="HJ791" s="26"/>
      <c r="HK791" s="26"/>
      <c r="HL791" s="26"/>
      <c r="HM791" s="26"/>
      <c r="HN791" s="26"/>
      <c r="HO791" s="26"/>
      <c r="HP791" s="26"/>
      <c r="HQ791" s="26"/>
      <c r="HR791" s="26"/>
      <c r="HS791" s="26"/>
      <c r="HT791" s="26"/>
      <c r="HU791" s="26"/>
      <c r="HV791" s="26"/>
      <c r="HW791" s="26"/>
      <c r="HX791" s="26"/>
      <c r="HY791" s="26"/>
      <c r="HZ791" s="26"/>
      <c r="IA791" s="26"/>
      <c r="IB791" s="26"/>
      <c r="IC791" s="26"/>
      <c r="ID791" s="26"/>
      <c r="IE791" s="26"/>
      <c r="IF791" s="26"/>
      <c r="IG791" s="26"/>
      <c r="IH791" s="26"/>
      <c r="II791" s="26"/>
      <c r="IJ791" s="26"/>
      <c r="IK791" s="26"/>
      <c r="IL791" s="26"/>
      <c r="IM791" s="26"/>
      <c r="IN791" s="26"/>
      <c r="IO791" s="26"/>
      <c r="IP791" s="26"/>
      <c r="IQ791" s="26"/>
      <c r="IR791" s="26"/>
      <c r="IS791" s="26"/>
      <c r="IT791" s="26"/>
      <c r="IU791" s="26"/>
      <c r="IV791" s="26"/>
    </row>
    <row r="792" spans="1:256" ht="12.75" customHeight="1" x14ac:dyDescent="0.25">
      <c r="A792" s="26"/>
      <c r="B792" s="26"/>
      <c r="C792" s="296"/>
      <c r="D792" s="363"/>
      <c r="E792" s="364"/>
      <c r="F792" s="364"/>
      <c r="G792" s="364"/>
      <c r="H792" s="364"/>
      <c r="I792" s="364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26"/>
      <c r="BB792" s="26"/>
      <c r="BC792" s="26"/>
      <c r="BD792" s="26"/>
      <c r="BE792" s="26"/>
      <c r="BF792" s="26"/>
      <c r="BG792" s="26"/>
      <c r="BH792" s="26"/>
      <c r="BI792" s="26"/>
      <c r="BJ792" s="26"/>
      <c r="BK792" s="26"/>
      <c r="BL792" s="26"/>
      <c r="BM792" s="26"/>
      <c r="BN792" s="26"/>
      <c r="BO792" s="26"/>
      <c r="BP792" s="26"/>
      <c r="BQ792" s="26"/>
      <c r="BR792" s="26"/>
      <c r="BS792" s="26"/>
      <c r="BT792" s="26"/>
      <c r="BU792" s="26"/>
      <c r="BV792" s="26"/>
      <c r="BW792" s="26"/>
      <c r="BX792" s="26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26"/>
      <c r="CP792" s="26"/>
      <c r="CQ792" s="26"/>
      <c r="CR792" s="26"/>
      <c r="CS792" s="26"/>
      <c r="CT792" s="26"/>
      <c r="CU792" s="26"/>
      <c r="CV792" s="26"/>
      <c r="CW792" s="26"/>
      <c r="CX792" s="26"/>
      <c r="CY792" s="26"/>
      <c r="CZ792" s="26"/>
      <c r="DA792" s="26"/>
      <c r="DB792" s="26"/>
      <c r="DC792" s="26"/>
      <c r="DD792" s="26"/>
      <c r="DE792" s="26"/>
      <c r="DF792" s="26"/>
      <c r="DG792" s="26"/>
      <c r="DH792" s="26"/>
      <c r="DI792" s="26"/>
      <c r="DJ792" s="26"/>
      <c r="DK792" s="26"/>
      <c r="DL792" s="26"/>
      <c r="DM792" s="26"/>
      <c r="DN792" s="26"/>
      <c r="DO792" s="26"/>
      <c r="DP792" s="26"/>
      <c r="DQ792" s="26"/>
      <c r="DR792" s="26"/>
      <c r="DS792" s="26"/>
      <c r="DT792" s="26"/>
      <c r="DU792" s="26"/>
      <c r="DV792" s="26"/>
      <c r="DW792" s="26"/>
      <c r="DX792" s="26"/>
      <c r="DY792" s="26"/>
      <c r="DZ792" s="26"/>
      <c r="EA792" s="26"/>
      <c r="EB792" s="26"/>
      <c r="EC792" s="26"/>
      <c r="ED792" s="26"/>
      <c r="EE792" s="26"/>
      <c r="EF792" s="26"/>
      <c r="EG792" s="26"/>
      <c r="EH792" s="26"/>
      <c r="EI792" s="26"/>
      <c r="EJ792" s="26"/>
      <c r="EK792" s="26"/>
      <c r="EL792" s="26"/>
      <c r="EM792" s="26"/>
      <c r="EN792" s="26"/>
      <c r="EO792" s="26"/>
      <c r="EP792" s="26"/>
      <c r="EQ792" s="26"/>
      <c r="ER792" s="26"/>
      <c r="ES792" s="26"/>
      <c r="ET792" s="26"/>
      <c r="EU792" s="26"/>
      <c r="EV792" s="26"/>
      <c r="EW792" s="26"/>
      <c r="EX792" s="26"/>
      <c r="EY792" s="26"/>
      <c r="EZ792" s="26"/>
      <c r="FA792" s="26"/>
      <c r="FB792" s="26"/>
      <c r="FC792" s="26"/>
      <c r="FD792" s="26"/>
      <c r="FE792" s="26"/>
      <c r="FF792" s="26"/>
      <c r="FG792" s="26"/>
      <c r="FH792" s="26"/>
      <c r="FI792" s="26"/>
      <c r="FJ792" s="26"/>
      <c r="FK792" s="26"/>
      <c r="FL792" s="26"/>
      <c r="FM792" s="26"/>
      <c r="FN792" s="26"/>
      <c r="FO792" s="26"/>
      <c r="FP792" s="26"/>
      <c r="FQ792" s="26"/>
      <c r="FR792" s="26"/>
      <c r="FS792" s="26"/>
      <c r="FT792" s="26"/>
      <c r="FU792" s="26"/>
      <c r="FV792" s="26"/>
      <c r="FW792" s="26"/>
      <c r="FX792" s="26"/>
      <c r="FY792" s="26"/>
      <c r="FZ792" s="26"/>
      <c r="GA792" s="26"/>
      <c r="GB792" s="26"/>
      <c r="GC792" s="26"/>
      <c r="GD792" s="26"/>
      <c r="GE792" s="26"/>
      <c r="GF792" s="26"/>
      <c r="GG792" s="26"/>
      <c r="GH792" s="26"/>
      <c r="GI792" s="26"/>
      <c r="GJ792" s="26"/>
      <c r="GK792" s="26"/>
      <c r="GL792" s="26"/>
      <c r="GM792" s="26"/>
      <c r="GN792" s="26"/>
      <c r="GO792" s="26"/>
      <c r="GP792" s="26"/>
      <c r="GQ792" s="26"/>
      <c r="GR792" s="26"/>
      <c r="GS792" s="26"/>
      <c r="GT792" s="26"/>
      <c r="GU792" s="26"/>
      <c r="GV792" s="26"/>
      <c r="GW792" s="26"/>
      <c r="GX792" s="26"/>
      <c r="GY792" s="26"/>
      <c r="GZ792" s="26"/>
      <c r="HA792" s="26"/>
      <c r="HB792" s="26"/>
      <c r="HC792" s="26"/>
      <c r="HD792" s="26"/>
      <c r="HE792" s="26"/>
      <c r="HF792" s="26"/>
      <c r="HG792" s="26"/>
      <c r="HH792" s="26"/>
      <c r="HI792" s="26"/>
      <c r="HJ792" s="26"/>
      <c r="HK792" s="26"/>
      <c r="HL792" s="26"/>
      <c r="HM792" s="26"/>
      <c r="HN792" s="26"/>
      <c r="HO792" s="26"/>
      <c r="HP792" s="26"/>
      <c r="HQ792" s="26"/>
      <c r="HR792" s="26"/>
      <c r="HS792" s="26"/>
      <c r="HT792" s="26"/>
      <c r="HU792" s="26"/>
      <c r="HV792" s="26"/>
      <c r="HW792" s="26"/>
      <c r="HX792" s="26"/>
      <c r="HY792" s="26"/>
      <c r="HZ792" s="26"/>
      <c r="IA792" s="26"/>
      <c r="IB792" s="26"/>
      <c r="IC792" s="26"/>
      <c r="ID792" s="26"/>
      <c r="IE792" s="26"/>
      <c r="IF792" s="26"/>
      <c r="IG792" s="26"/>
      <c r="IH792" s="26"/>
      <c r="II792" s="26"/>
      <c r="IJ792" s="26"/>
      <c r="IK792" s="26"/>
      <c r="IL792" s="26"/>
      <c r="IM792" s="26"/>
      <c r="IN792" s="26"/>
      <c r="IO792" s="26"/>
      <c r="IP792" s="26"/>
      <c r="IQ792" s="26"/>
      <c r="IR792" s="26"/>
      <c r="IS792" s="26"/>
      <c r="IT792" s="26"/>
      <c r="IU792" s="26"/>
      <c r="IV792" s="26"/>
    </row>
    <row r="793" spans="1:256" ht="12.75" customHeight="1" x14ac:dyDescent="0.25">
      <c r="A793" s="26"/>
      <c r="B793" s="26"/>
      <c r="C793" s="296"/>
      <c r="D793" s="363"/>
      <c r="E793" s="364"/>
      <c r="F793" s="364"/>
      <c r="G793" s="364"/>
      <c r="H793" s="364"/>
      <c r="I793" s="364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6"/>
      <c r="AB793" s="26"/>
      <c r="AC793" s="26"/>
      <c r="AD793" s="26"/>
      <c r="AE793" s="26"/>
      <c r="AF793" s="26"/>
      <c r="AG793" s="26"/>
      <c r="AH793" s="26"/>
      <c r="AI793" s="26"/>
      <c r="AJ793" s="26"/>
      <c r="AK793" s="26"/>
      <c r="AL793" s="26"/>
      <c r="AM793" s="26"/>
      <c r="AN793" s="26"/>
      <c r="AO793" s="26"/>
      <c r="AP793" s="26"/>
      <c r="AQ793" s="26"/>
      <c r="AR793" s="26"/>
      <c r="AS793" s="26"/>
      <c r="AT793" s="26"/>
      <c r="AU793" s="26"/>
      <c r="AV793" s="26"/>
      <c r="AW793" s="26"/>
      <c r="AX793" s="26"/>
      <c r="AY793" s="26"/>
      <c r="AZ793" s="26"/>
      <c r="BA793" s="26"/>
      <c r="BB793" s="26"/>
      <c r="BC793" s="26"/>
      <c r="BD793" s="26"/>
      <c r="BE793" s="26"/>
      <c r="BF793" s="26"/>
      <c r="BG793" s="26"/>
      <c r="BH793" s="26"/>
      <c r="BI793" s="26"/>
      <c r="BJ793" s="26"/>
      <c r="BK793" s="26"/>
      <c r="BL793" s="26"/>
      <c r="BM793" s="26"/>
      <c r="BN793" s="26"/>
      <c r="BO793" s="26"/>
      <c r="BP793" s="26"/>
      <c r="BQ793" s="26"/>
      <c r="BR793" s="26"/>
      <c r="BS793" s="26"/>
      <c r="BT793" s="26"/>
      <c r="BU793" s="26"/>
      <c r="BV793" s="26"/>
      <c r="BW793" s="26"/>
      <c r="BX793" s="26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26"/>
      <c r="CP793" s="26"/>
      <c r="CQ793" s="26"/>
      <c r="CR793" s="26"/>
      <c r="CS793" s="26"/>
      <c r="CT793" s="26"/>
      <c r="CU793" s="26"/>
      <c r="CV793" s="26"/>
      <c r="CW793" s="26"/>
      <c r="CX793" s="26"/>
      <c r="CY793" s="26"/>
      <c r="CZ793" s="26"/>
      <c r="DA793" s="26"/>
      <c r="DB793" s="26"/>
      <c r="DC793" s="26"/>
      <c r="DD793" s="26"/>
      <c r="DE793" s="26"/>
      <c r="DF793" s="26"/>
      <c r="DG793" s="26"/>
      <c r="DH793" s="26"/>
      <c r="DI793" s="26"/>
      <c r="DJ793" s="26"/>
      <c r="DK793" s="26"/>
      <c r="DL793" s="26"/>
      <c r="DM793" s="26"/>
      <c r="DN793" s="26"/>
      <c r="DO793" s="26"/>
      <c r="DP793" s="26"/>
      <c r="DQ793" s="26"/>
      <c r="DR793" s="26"/>
      <c r="DS793" s="26"/>
      <c r="DT793" s="26"/>
      <c r="DU793" s="26"/>
      <c r="DV793" s="26"/>
      <c r="DW793" s="26"/>
      <c r="DX793" s="26"/>
      <c r="DY793" s="26"/>
      <c r="DZ793" s="26"/>
      <c r="EA793" s="26"/>
      <c r="EB793" s="26"/>
      <c r="EC793" s="26"/>
      <c r="ED793" s="26"/>
      <c r="EE793" s="26"/>
      <c r="EF793" s="26"/>
      <c r="EG793" s="26"/>
      <c r="EH793" s="26"/>
      <c r="EI793" s="26"/>
      <c r="EJ793" s="26"/>
      <c r="EK793" s="26"/>
      <c r="EL793" s="26"/>
      <c r="EM793" s="26"/>
      <c r="EN793" s="26"/>
      <c r="EO793" s="26"/>
      <c r="EP793" s="26"/>
      <c r="EQ793" s="26"/>
      <c r="ER793" s="26"/>
      <c r="ES793" s="26"/>
      <c r="ET793" s="26"/>
      <c r="EU793" s="26"/>
      <c r="EV793" s="26"/>
      <c r="EW793" s="26"/>
      <c r="EX793" s="26"/>
      <c r="EY793" s="26"/>
      <c r="EZ793" s="26"/>
      <c r="FA793" s="26"/>
      <c r="FB793" s="26"/>
      <c r="FC793" s="26"/>
      <c r="FD793" s="26"/>
      <c r="FE793" s="26"/>
      <c r="FF793" s="26"/>
      <c r="FG793" s="26"/>
      <c r="FH793" s="26"/>
      <c r="FI793" s="26"/>
      <c r="FJ793" s="26"/>
      <c r="FK793" s="26"/>
      <c r="FL793" s="26"/>
      <c r="FM793" s="26"/>
      <c r="FN793" s="26"/>
      <c r="FO793" s="26"/>
      <c r="FP793" s="26"/>
      <c r="FQ793" s="26"/>
      <c r="FR793" s="26"/>
      <c r="FS793" s="26"/>
      <c r="FT793" s="26"/>
      <c r="FU793" s="26"/>
      <c r="FV793" s="26"/>
      <c r="FW793" s="26"/>
      <c r="FX793" s="26"/>
      <c r="FY793" s="26"/>
      <c r="FZ793" s="26"/>
      <c r="GA793" s="26"/>
      <c r="GB793" s="26"/>
      <c r="GC793" s="26"/>
      <c r="GD793" s="26"/>
      <c r="GE793" s="26"/>
      <c r="GF793" s="26"/>
      <c r="GG793" s="26"/>
      <c r="GH793" s="26"/>
      <c r="GI793" s="26"/>
      <c r="GJ793" s="26"/>
      <c r="GK793" s="26"/>
      <c r="GL793" s="26"/>
      <c r="GM793" s="26"/>
      <c r="GN793" s="26"/>
      <c r="GO793" s="26"/>
      <c r="GP793" s="26"/>
      <c r="GQ793" s="26"/>
      <c r="GR793" s="26"/>
      <c r="GS793" s="26"/>
      <c r="GT793" s="26"/>
      <c r="GU793" s="26"/>
      <c r="GV793" s="26"/>
      <c r="GW793" s="26"/>
      <c r="GX793" s="26"/>
      <c r="GY793" s="26"/>
      <c r="GZ793" s="26"/>
      <c r="HA793" s="26"/>
      <c r="HB793" s="26"/>
      <c r="HC793" s="26"/>
      <c r="HD793" s="26"/>
      <c r="HE793" s="26"/>
      <c r="HF793" s="26"/>
      <c r="HG793" s="26"/>
      <c r="HH793" s="26"/>
      <c r="HI793" s="26"/>
      <c r="HJ793" s="26"/>
      <c r="HK793" s="26"/>
      <c r="HL793" s="26"/>
      <c r="HM793" s="26"/>
      <c r="HN793" s="26"/>
      <c r="HO793" s="26"/>
      <c r="HP793" s="26"/>
      <c r="HQ793" s="26"/>
      <c r="HR793" s="26"/>
      <c r="HS793" s="26"/>
      <c r="HT793" s="26"/>
      <c r="HU793" s="26"/>
      <c r="HV793" s="26"/>
      <c r="HW793" s="26"/>
      <c r="HX793" s="26"/>
      <c r="HY793" s="26"/>
      <c r="HZ793" s="26"/>
      <c r="IA793" s="26"/>
      <c r="IB793" s="26"/>
      <c r="IC793" s="26"/>
      <c r="ID793" s="26"/>
      <c r="IE793" s="26"/>
      <c r="IF793" s="26"/>
      <c r="IG793" s="26"/>
      <c r="IH793" s="26"/>
      <c r="II793" s="26"/>
      <c r="IJ793" s="26"/>
      <c r="IK793" s="26"/>
      <c r="IL793" s="26"/>
      <c r="IM793" s="26"/>
      <c r="IN793" s="26"/>
      <c r="IO793" s="26"/>
      <c r="IP793" s="26"/>
      <c r="IQ793" s="26"/>
      <c r="IR793" s="26"/>
      <c r="IS793" s="26"/>
      <c r="IT793" s="26"/>
      <c r="IU793" s="26"/>
      <c r="IV793" s="26"/>
    </row>
    <row r="794" spans="1:256" ht="12.75" customHeight="1" x14ac:dyDescent="0.25">
      <c r="A794" s="26"/>
      <c r="B794" s="26"/>
      <c r="C794" s="296"/>
      <c r="D794" s="363"/>
      <c r="E794" s="364"/>
      <c r="F794" s="364"/>
      <c r="G794" s="364"/>
      <c r="H794" s="364"/>
      <c r="I794" s="364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6"/>
      <c r="AB794" s="26"/>
      <c r="AC794" s="26"/>
      <c r="AD794" s="26"/>
      <c r="AE794" s="26"/>
      <c r="AF794" s="26"/>
      <c r="AG794" s="26"/>
      <c r="AH794" s="26"/>
      <c r="AI794" s="26"/>
      <c r="AJ794" s="26"/>
      <c r="AK794" s="26"/>
      <c r="AL794" s="26"/>
      <c r="AM794" s="26"/>
      <c r="AN794" s="26"/>
      <c r="AO794" s="26"/>
      <c r="AP794" s="26"/>
      <c r="AQ794" s="26"/>
      <c r="AR794" s="26"/>
      <c r="AS794" s="26"/>
      <c r="AT794" s="26"/>
      <c r="AU794" s="26"/>
      <c r="AV794" s="26"/>
      <c r="AW794" s="26"/>
      <c r="AX794" s="26"/>
      <c r="AY794" s="26"/>
      <c r="AZ794" s="26"/>
      <c r="BA794" s="26"/>
      <c r="BB794" s="26"/>
      <c r="BC794" s="26"/>
      <c r="BD794" s="26"/>
      <c r="BE794" s="26"/>
      <c r="BF794" s="26"/>
      <c r="BG794" s="26"/>
      <c r="BH794" s="26"/>
      <c r="BI794" s="26"/>
      <c r="BJ794" s="26"/>
      <c r="BK794" s="26"/>
      <c r="BL794" s="26"/>
      <c r="BM794" s="26"/>
      <c r="BN794" s="26"/>
      <c r="BO794" s="26"/>
      <c r="BP794" s="26"/>
      <c r="BQ794" s="26"/>
      <c r="BR794" s="26"/>
      <c r="BS794" s="26"/>
      <c r="BT794" s="26"/>
      <c r="BU794" s="26"/>
      <c r="BV794" s="26"/>
      <c r="BW794" s="26"/>
      <c r="BX794" s="26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26"/>
      <c r="CP794" s="26"/>
      <c r="CQ794" s="26"/>
      <c r="CR794" s="26"/>
      <c r="CS794" s="26"/>
      <c r="CT794" s="26"/>
      <c r="CU794" s="26"/>
      <c r="CV794" s="26"/>
      <c r="CW794" s="26"/>
      <c r="CX794" s="26"/>
      <c r="CY794" s="26"/>
      <c r="CZ794" s="26"/>
      <c r="DA794" s="26"/>
      <c r="DB794" s="26"/>
      <c r="DC794" s="26"/>
      <c r="DD794" s="26"/>
      <c r="DE794" s="26"/>
      <c r="DF794" s="26"/>
      <c r="DG794" s="26"/>
      <c r="DH794" s="26"/>
      <c r="DI794" s="26"/>
      <c r="DJ794" s="26"/>
      <c r="DK794" s="26"/>
      <c r="DL794" s="26"/>
      <c r="DM794" s="26"/>
      <c r="DN794" s="26"/>
      <c r="DO794" s="26"/>
      <c r="DP794" s="26"/>
      <c r="DQ794" s="26"/>
      <c r="DR794" s="26"/>
      <c r="DS794" s="26"/>
      <c r="DT794" s="26"/>
      <c r="DU794" s="26"/>
      <c r="DV794" s="26"/>
      <c r="DW794" s="26"/>
      <c r="DX794" s="26"/>
      <c r="DY794" s="26"/>
      <c r="DZ794" s="26"/>
      <c r="EA794" s="26"/>
      <c r="EB794" s="26"/>
      <c r="EC794" s="26"/>
      <c r="ED794" s="26"/>
      <c r="EE794" s="26"/>
      <c r="EF794" s="26"/>
      <c r="EG794" s="26"/>
      <c r="EH794" s="26"/>
      <c r="EI794" s="26"/>
      <c r="EJ794" s="26"/>
      <c r="EK794" s="26"/>
      <c r="EL794" s="26"/>
      <c r="EM794" s="26"/>
      <c r="EN794" s="26"/>
      <c r="EO794" s="26"/>
      <c r="EP794" s="26"/>
      <c r="EQ794" s="26"/>
      <c r="ER794" s="26"/>
      <c r="ES794" s="26"/>
      <c r="ET794" s="26"/>
      <c r="EU794" s="26"/>
      <c r="EV794" s="26"/>
      <c r="EW794" s="26"/>
      <c r="EX794" s="26"/>
      <c r="EY794" s="26"/>
      <c r="EZ794" s="26"/>
      <c r="FA794" s="26"/>
      <c r="FB794" s="26"/>
      <c r="FC794" s="26"/>
      <c r="FD794" s="26"/>
      <c r="FE794" s="26"/>
      <c r="FF794" s="26"/>
      <c r="FG794" s="26"/>
      <c r="FH794" s="26"/>
      <c r="FI794" s="26"/>
      <c r="FJ794" s="26"/>
      <c r="FK794" s="26"/>
      <c r="FL794" s="26"/>
      <c r="FM794" s="26"/>
      <c r="FN794" s="26"/>
      <c r="FO794" s="26"/>
      <c r="FP794" s="26"/>
      <c r="FQ794" s="26"/>
      <c r="FR794" s="26"/>
      <c r="FS794" s="26"/>
      <c r="FT794" s="26"/>
      <c r="FU794" s="26"/>
      <c r="FV794" s="26"/>
      <c r="FW794" s="26"/>
      <c r="FX794" s="26"/>
      <c r="FY794" s="26"/>
      <c r="FZ794" s="26"/>
      <c r="GA794" s="26"/>
      <c r="GB794" s="26"/>
      <c r="GC794" s="26"/>
      <c r="GD794" s="26"/>
      <c r="GE794" s="26"/>
      <c r="GF794" s="26"/>
      <c r="GG794" s="26"/>
      <c r="GH794" s="26"/>
      <c r="GI794" s="26"/>
      <c r="GJ794" s="26"/>
      <c r="GK794" s="26"/>
      <c r="GL794" s="26"/>
      <c r="GM794" s="26"/>
      <c r="GN794" s="26"/>
      <c r="GO794" s="26"/>
      <c r="GP794" s="26"/>
      <c r="GQ794" s="26"/>
      <c r="GR794" s="26"/>
      <c r="GS794" s="26"/>
      <c r="GT794" s="26"/>
      <c r="GU794" s="26"/>
      <c r="GV794" s="26"/>
      <c r="GW794" s="26"/>
      <c r="GX794" s="26"/>
      <c r="GY794" s="26"/>
      <c r="GZ794" s="26"/>
      <c r="HA794" s="26"/>
      <c r="HB794" s="26"/>
      <c r="HC794" s="26"/>
      <c r="HD794" s="26"/>
      <c r="HE794" s="26"/>
      <c r="HF794" s="26"/>
      <c r="HG794" s="26"/>
      <c r="HH794" s="26"/>
      <c r="HI794" s="26"/>
      <c r="HJ794" s="26"/>
      <c r="HK794" s="26"/>
      <c r="HL794" s="26"/>
      <c r="HM794" s="26"/>
      <c r="HN794" s="26"/>
      <c r="HO794" s="26"/>
      <c r="HP794" s="26"/>
      <c r="HQ794" s="26"/>
      <c r="HR794" s="26"/>
      <c r="HS794" s="26"/>
      <c r="HT794" s="26"/>
      <c r="HU794" s="26"/>
      <c r="HV794" s="26"/>
      <c r="HW794" s="26"/>
      <c r="HX794" s="26"/>
      <c r="HY794" s="26"/>
      <c r="HZ794" s="26"/>
      <c r="IA794" s="26"/>
      <c r="IB794" s="26"/>
      <c r="IC794" s="26"/>
      <c r="ID794" s="26"/>
      <c r="IE794" s="26"/>
      <c r="IF794" s="26"/>
      <c r="IG794" s="26"/>
      <c r="IH794" s="26"/>
      <c r="II794" s="26"/>
      <c r="IJ794" s="26"/>
      <c r="IK794" s="26"/>
      <c r="IL794" s="26"/>
      <c r="IM794" s="26"/>
      <c r="IN794" s="26"/>
      <c r="IO794" s="26"/>
      <c r="IP794" s="26"/>
      <c r="IQ794" s="26"/>
      <c r="IR794" s="26"/>
      <c r="IS794" s="26"/>
      <c r="IT794" s="26"/>
      <c r="IU794" s="26"/>
      <c r="IV794" s="26"/>
    </row>
    <row r="795" spans="1:256" ht="12.75" customHeight="1" x14ac:dyDescent="0.25">
      <c r="A795" s="26"/>
      <c r="B795" s="26"/>
      <c r="C795" s="296"/>
      <c r="D795" s="363"/>
      <c r="E795" s="364"/>
      <c r="F795" s="364"/>
      <c r="G795" s="364"/>
      <c r="H795" s="364"/>
      <c r="I795" s="364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6"/>
      <c r="AB795" s="26"/>
      <c r="AC795" s="26"/>
      <c r="AD795" s="26"/>
      <c r="AE795" s="26"/>
      <c r="AF795" s="26"/>
      <c r="AG795" s="26"/>
      <c r="AH795" s="26"/>
      <c r="AI795" s="26"/>
      <c r="AJ795" s="26"/>
      <c r="AK795" s="26"/>
      <c r="AL795" s="26"/>
      <c r="AM795" s="26"/>
      <c r="AN795" s="26"/>
      <c r="AO795" s="26"/>
      <c r="AP795" s="26"/>
      <c r="AQ795" s="26"/>
      <c r="AR795" s="26"/>
      <c r="AS795" s="26"/>
      <c r="AT795" s="26"/>
      <c r="AU795" s="26"/>
      <c r="AV795" s="26"/>
      <c r="AW795" s="26"/>
      <c r="AX795" s="26"/>
      <c r="AY795" s="26"/>
      <c r="AZ795" s="26"/>
      <c r="BA795" s="26"/>
      <c r="BB795" s="26"/>
      <c r="BC795" s="26"/>
      <c r="BD795" s="26"/>
      <c r="BE795" s="26"/>
      <c r="BF795" s="26"/>
      <c r="BG795" s="26"/>
      <c r="BH795" s="26"/>
      <c r="BI795" s="26"/>
      <c r="BJ795" s="26"/>
      <c r="BK795" s="26"/>
      <c r="BL795" s="26"/>
      <c r="BM795" s="26"/>
      <c r="BN795" s="26"/>
      <c r="BO795" s="26"/>
      <c r="BP795" s="26"/>
      <c r="BQ795" s="26"/>
      <c r="BR795" s="26"/>
      <c r="BS795" s="26"/>
      <c r="BT795" s="26"/>
      <c r="BU795" s="26"/>
      <c r="BV795" s="26"/>
      <c r="BW795" s="26"/>
      <c r="BX795" s="26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26"/>
      <c r="CP795" s="26"/>
      <c r="CQ795" s="26"/>
      <c r="CR795" s="26"/>
      <c r="CS795" s="26"/>
      <c r="CT795" s="26"/>
      <c r="CU795" s="26"/>
      <c r="CV795" s="26"/>
      <c r="CW795" s="26"/>
      <c r="CX795" s="26"/>
      <c r="CY795" s="26"/>
      <c r="CZ795" s="26"/>
      <c r="DA795" s="26"/>
      <c r="DB795" s="26"/>
      <c r="DC795" s="26"/>
      <c r="DD795" s="26"/>
      <c r="DE795" s="26"/>
      <c r="DF795" s="26"/>
      <c r="DG795" s="26"/>
      <c r="DH795" s="26"/>
      <c r="DI795" s="26"/>
      <c r="DJ795" s="26"/>
      <c r="DK795" s="26"/>
      <c r="DL795" s="26"/>
      <c r="DM795" s="26"/>
      <c r="DN795" s="26"/>
      <c r="DO795" s="26"/>
      <c r="DP795" s="26"/>
      <c r="DQ795" s="26"/>
      <c r="DR795" s="26"/>
      <c r="DS795" s="26"/>
      <c r="DT795" s="26"/>
      <c r="DU795" s="26"/>
      <c r="DV795" s="26"/>
      <c r="DW795" s="26"/>
      <c r="DX795" s="26"/>
      <c r="DY795" s="26"/>
      <c r="DZ795" s="26"/>
      <c r="EA795" s="26"/>
      <c r="EB795" s="26"/>
      <c r="EC795" s="26"/>
      <c r="ED795" s="26"/>
      <c r="EE795" s="26"/>
      <c r="EF795" s="26"/>
      <c r="EG795" s="26"/>
      <c r="EH795" s="26"/>
      <c r="EI795" s="26"/>
      <c r="EJ795" s="26"/>
      <c r="EK795" s="26"/>
      <c r="EL795" s="26"/>
      <c r="EM795" s="26"/>
      <c r="EN795" s="26"/>
      <c r="EO795" s="26"/>
      <c r="EP795" s="26"/>
      <c r="EQ795" s="26"/>
      <c r="ER795" s="26"/>
      <c r="ES795" s="26"/>
      <c r="ET795" s="26"/>
      <c r="EU795" s="26"/>
      <c r="EV795" s="26"/>
      <c r="EW795" s="26"/>
      <c r="EX795" s="26"/>
      <c r="EY795" s="26"/>
      <c r="EZ795" s="26"/>
      <c r="FA795" s="26"/>
      <c r="FB795" s="26"/>
      <c r="FC795" s="26"/>
      <c r="FD795" s="26"/>
      <c r="FE795" s="26"/>
      <c r="FF795" s="26"/>
      <c r="FG795" s="26"/>
      <c r="FH795" s="26"/>
      <c r="FI795" s="26"/>
      <c r="FJ795" s="26"/>
      <c r="FK795" s="26"/>
      <c r="FL795" s="26"/>
      <c r="FM795" s="26"/>
      <c r="FN795" s="26"/>
      <c r="FO795" s="26"/>
      <c r="FP795" s="26"/>
      <c r="FQ795" s="26"/>
      <c r="FR795" s="26"/>
      <c r="FS795" s="26"/>
      <c r="FT795" s="26"/>
      <c r="FU795" s="26"/>
      <c r="FV795" s="26"/>
      <c r="FW795" s="26"/>
      <c r="FX795" s="26"/>
      <c r="FY795" s="26"/>
      <c r="FZ795" s="26"/>
      <c r="GA795" s="26"/>
      <c r="GB795" s="26"/>
      <c r="GC795" s="26"/>
      <c r="GD795" s="26"/>
      <c r="GE795" s="26"/>
      <c r="GF795" s="26"/>
      <c r="GG795" s="26"/>
      <c r="GH795" s="26"/>
      <c r="GI795" s="26"/>
      <c r="GJ795" s="26"/>
      <c r="GK795" s="26"/>
      <c r="GL795" s="26"/>
      <c r="GM795" s="26"/>
      <c r="GN795" s="26"/>
      <c r="GO795" s="26"/>
      <c r="GP795" s="26"/>
      <c r="GQ795" s="26"/>
      <c r="GR795" s="26"/>
      <c r="GS795" s="26"/>
      <c r="GT795" s="26"/>
      <c r="GU795" s="26"/>
      <c r="GV795" s="26"/>
      <c r="GW795" s="26"/>
      <c r="GX795" s="26"/>
      <c r="GY795" s="26"/>
      <c r="GZ795" s="26"/>
      <c r="HA795" s="26"/>
      <c r="HB795" s="26"/>
      <c r="HC795" s="26"/>
      <c r="HD795" s="26"/>
      <c r="HE795" s="26"/>
      <c r="HF795" s="26"/>
      <c r="HG795" s="26"/>
      <c r="HH795" s="26"/>
      <c r="HI795" s="26"/>
      <c r="HJ795" s="26"/>
      <c r="HK795" s="26"/>
      <c r="HL795" s="26"/>
      <c r="HM795" s="26"/>
      <c r="HN795" s="26"/>
      <c r="HO795" s="26"/>
      <c r="HP795" s="26"/>
      <c r="HQ795" s="26"/>
      <c r="HR795" s="26"/>
      <c r="HS795" s="26"/>
      <c r="HT795" s="26"/>
      <c r="HU795" s="26"/>
      <c r="HV795" s="26"/>
      <c r="HW795" s="26"/>
      <c r="HX795" s="26"/>
      <c r="HY795" s="26"/>
      <c r="HZ795" s="26"/>
      <c r="IA795" s="26"/>
      <c r="IB795" s="26"/>
      <c r="IC795" s="26"/>
      <c r="ID795" s="26"/>
      <c r="IE795" s="26"/>
      <c r="IF795" s="26"/>
      <c r="IG795" s="26"/>
      <c r="IH795" s="26"/>
      <c r="II795" s="26"/>
      <c r="IJ795" s="26"/>
      <c r="IK795" s="26"/>
      <c r="IL795" s="26"/>
      <c r="IM795" s="26"/>
      <c r="IN795" s="26"/>
      <c r="IO795" s="26"/>
      <c r="IP795" s="26"/>
      <c r="IQ795" s="26"/>
      <c r="IR795" s="26"/>
      <c r="IS795" s="26"/>
      <c r="IT795" s="26"/>
      <c r="IU795" s="26"/>
      <c r="IV795" s="26"/>
    </row>
    <row r="796" spans="1:256" ht="12.75" customHeight="1" x14ac:dyDescent="0.25">
      <c r="A796" s="26"/>
      <c r="B796" s="26"/>
      <c r="C796" s="296"/>
      <c r="D796" s="363"/>
      <c r="E796" s="364"/>
      <c r="F796" s="364"/>
      <c r="G796" s="364"/>
      <c r="H796" s="364"/>
      <c r="I796" s="364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6"/>
      <c r="AB796" s="26"/>
      <c r="AC796" s="26"/>
      <c r="AD796" s="26"/>
      <c r="AE796" s="26"/>
      <c r="AF796" s="26"/>
      <c r="AG796" s="26"/>
      <c r="AH796" s="26"/>
      <c r="AI796" s="26"/>
      <c r="AJ796" s="26"/>
      <c r="AK796" s="26"/>
      <c r="AL796" s="26"/>
      <c r="AM796" s="26"/>
      <c r="AN796" s="26"/>
      <c r="AO796" s="26"/>
      <c r="AP796" s="26"/>
      <c r="AQ796" s="26"/>
      <c r="AR796" s="26"/>
      <c r="AS796" s="26"/>
      <c r="AT796" s="26"/>
      <c r="AU796" s="26"/>
      <c r="AV796" s="26"/>
      <c r="AW796" s="26"/>
      <c r="AX796" s="26"/>
      <c r="AY796" s="26"/>
      <c r="AZ796" s="26"/>
      <c r="BA796" s="26"/>
      <c r="BB796" s="26"/>
      <c r="BC796" s="26"/>
      <c r="BD796" s="26"/>
      <c r="BE796" s="26"/>
      <c r="BF796" s="26"/>
      <c r="BG796" s="26"/>
      <c r="BH796" s="26"/>
      <c r="BI796" s="26"/>
      <c r="BJ796" s="26"/>
      <c r="BK796" s="26"/>
      <c r="BL796" s="26"/>
      <c r="BM796" s="26"/>
      <c r="BN796" s="26"/>
      <c r="BO796" s="26"/>
      <c r="BP796" s="26"/>
      <c r="BQ796" s="26"/>
      <c r="BR796" s="26"/>
      <c r="BS796" s="26"/>
      <c r="BT796" s="26"/>
      <c r="BU796" s="26"/>
      <c r="BV796" s="26"/>
      <c r="BW796" s="26"/>
      <c r="BX796" s="26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26"/>
      <c r="CP796" s="26"/>
      <c r="CQ796" s="26"/>
      <c r="CR796" s="26"/>
      <c r="CS796" s="26"/>
      <c r="CT796" s="26"/>
      <c r="CU796" s="26"/>
      <c r="CV796" s="26"/>
      <c r="CW796" s="26"/>
      <c r="CX796" s="26"/>
      <c r="CY796" s="26"/>
      <c r="CZ796" s="26"/>
      <c r="DA796" s="26"/>
      <c r="DB796" s="26"/>
      <c r="DC796" s="26"/>
      <c r="DD796" s="26"/>
      <c r="DE796" s="26"/>
      <c r="DF796" s="26"/>
      <c r="DG796" s="26"/>
      <c r="DH796" s="26"/>
      <c r="DI796" s="26"/>
      <c r="DJ796" s="26"/>
      <c r="DK796" s="26"/>
      <c r="DL796" s="26"/>
      <c r="DM796" s="26"/>
      <c r="DN796" s="26"/>
      <c r="DO796" s="26"/>
      <c r="DP796" s="26"/>
      <c r="DQ796" s="26"/>
      <c r="DR796" s="26"/>
      <c r="DS796" s="26"/>
      <c r="DT796" s="26"/>
      <c r="DU796" s="26"/>
      <c r="DV796" s="26"/>
      <c r="DW796" s="26"/>
      <c r="DX796" s="26"/>
      <c r="DY796" s="26"/>
      <c r="DZ796" s="26"/>
      <c r="EA796" s="26"/>
      <c r="EB796" s="26"/>
      <c r="EC796" s="26"/>
      <c r="ED796" s="26"/>
      <c r="EE796" s="26"/>
      <c r="EF796" s="26"/>
      <c r="EG796" s="26"/>
      <c r="EH796" s="26"/>
      <c r="EI796" s="26"/>
      <c r="EJ796" s="26"/>
      <c r="EK796" s="26"/>
      <c r="EL796" s="26"/>
      <c r="EM796" s="26"/>
      <c r="EN796" s="26"/>
      <c r="EO796" s="26"/>
      <c r="EP796" s="26"/>
      <c r="EQ796" s="26"/>
      <c r="ER796" s="26"/>
      <c r="ES796" s="26"/>
      <c r="ET796" s="26"/>
      <c r="EU796" s="26"/>
      <c r="EV796" s="26"/>
      <c r="EW796" s="26"/>
      <c r="EX796" s="26"/>
      <c r="EY796" s="26"/>
      <c r="EZ796" s="26"/>
      <c r="FA796" s="26"/>
      <c r="FB796" s="26"/>
      <c r="FC796" s="26"/>
      <c r="FD796" s="26"/>
      <c r="FE796" s="26"/>
      <c r="FF796" s="26"/>
      <c r="FG796" s="26"/>
      <c r="FH796" s="26"/>
      <c r="FI796" s="26"/>
      <c r="FJ796" s="26"/>
      <c r="FK796" s="26"/>
      <c r="FL796" s="26"/>
      <c r="FM796" s="26"/>
      <c r="FN796" s="26"/>
      <c r="FO796" s="26"/>
      <c r="FP796" s="26"/>
      <c r="FQ796" s="26"/>
      <c r="FR796" s="26"/>
      <c r="FS796" s="26"/>
      <c r="FT796" s="26"/>
      <c r="FU796" s="26"/>
      <c r="FV796" s="26"/>
      <c r="FW796" s="26"/>
      <c r="FX796" s="26"/>
      <c r="FY796" s="26"/>
      <c r="FZ796" s="26"/>
      <c r="GA796" s="26"/>
      <c r="GB796" s="26"/>
      <c r="GC796" s="26"/>
      <c r="GD796" s="26"/>
      <c r="GE796" s="26"/>
      <c r="GF796" s="26"/>
      <c r="GG796" s="26"/>
      <c r="GH796" s="26"/>
      <c r="GI796" s="26"/>
      <c r="GJ796" s="26"/>
      <c r="GK796" s="26"/>
      <c r="GL796" s="26"/>
      <c r="GM796" s="26"/>
      <c r="GN796" s="26"/>
      <c r="GO796" s="26"/>
      <c r="GP796" s="26"/>
      <c r="GQ796" s="26"/>
      <c r="GR796" s="26"/>
      <c r="GS796" s="26"/>
      <c r="GT796" s="26"/>
      <c r="GU796" s="26"/>
      <c r="GV796" s="26"/>
      <c r="GW796" s="26"/>
      <c r="GX796" s="26"/>
      <c r="GY796" s="26"/>
      <c r="GZ796" s="26"/>
      <c r="HA796" s="26"/>
      <c r="HB796" s="26"/>
      <c r="HC796" s="26"/>
      <c r="HD796" s="26"/>
      <c r="HE796" s="26"/>
      <c r="HF796" s="26"/>
      <c r="HG796" s="26"/>
      <c r="HH796" s="26"/>
      <c r="HI796" s="26"/>
      <c r="HJ796" s="26"/>
      <c r="HK796" s="26"/>
      <c r="HL796" s="26"/>
      <c r="HM796" s="26"/>
      <c r="HN796" s="26"/>
      <c r="HO796" s="26"/>
      <c r="HP796" s="26"/>
      <c r="HQ796" s="26"/>
      <c r="HR796" s="26"/>
      <c r="HS796" s="26"/>
      <c r="HT796" s="26"/>
      <c r="HU796" s="26"/>
      <c r="HV796" s="26"/>
      <c r="HW796" s="26"/>
      <c r="HX796" s="26"/>
      <c r="HY796" s="26"/>
      <c r="HZ796" s="26"/>
      <c r="IA796" s="26"/>
      <c r="IB796" s="26"/>
      <c r="IC796" s="26"/>
      <c r="ID796" s="26"/>
      <c r="IE796" s="26"/>
      <c r="IF796" s="26"/>
      <c r="IG796" s="26"/>
      <c r="IH796" s="26"/>
      <c r="II796" s="26"/>
      <c r="IJ796" s="26"/>
      <c r="IK796" s="26"/>
      <c r="IL796" s="26"/>
      <c r="IM796" s="26"/>
      <c r="IN796" s="26"/>
      <c r="IO796" s="26"/>
      <c r="IP796" s="26"/>
      <c r="IQ796" s="26"/>
      <c r="IR796" s="26"/>
      <c r="IS796" s="26"/>
      <c r="IT796" s="26"/>
      <c r="IU796" s="26"/>
      <c r="IV796" s="26"/>
    </row>
    <row r="797" spans="1:256" ht="12.75" customHeight="1" x14ac:dyDescent="0.25">
      <c r="A797" s="26"/>
      <c r="B797" s="26"/>
      <c r="C797" s="296"/>
      <c r="D797" s="363"/>
      <c r="E797" s="364"/>
      <c r="F797" s="364"/>
      <c r="G797" s="364"/>
      <c r="H797" s="364"/>
      <c r="I797" s="364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6"/>
      <c r="AB797" s="26"/>
      <c r="AC797" s="26"/>
      <c r="AD797" s="26"/>
      <c r="AE797" s="26"/>
      <c r="AF797" s="26"/>
      <c r="AG797" s="26"/>
      <c r="AH797" s="26"/>
      <c r="AI797" s="26"/>
      <c r="AJ797" s="26"/>
      <c r="AK797" s="26"/>
      <c r="AL797" s="26"/>
      <c r="AM797" s="26"/>
      <c r="AN797" s="26"/>
      <c r="AO797" s="26"/>
      <c r="AP797" s="26"/>
      <c r="AQ797" s="26"/>
      <c r="AR797" s="26"/>
      <c r="AS797" s="26"/>
      <c r="AT797" s="26"/>
      <c r="AU797" s="26"/>
      <c r="AV797" s="26"/>
      <c r="AW797" s="26"/>
      <c r="AX797" s="26"/>
      <c r="AY797" s="26"/>
      <c r="AZ797" s="26"/>
      <c r="BA797" s="26"/>
      <c r="BB797" s="26"/>
      <c r="BC797" s="26"/>
      <c r="BD797" s="26"/>
      <c r="BE797" s="26"/>
      <c r="BF797" s="26"/>
      <c r="BG797" s="26"/>
      <c r="BH797" s="26"/>
      <c r="BI797" s="26"/>
      <c r="BJ797" s="26"/>
      <c r="BK797" s="26"/>
      <c r="BL797" s="26"/>
      <c r="BM797" s="26"/>
      <c r="BN797" s="26"/>
      <c r="BO797" s="26"/>
      <c r="BP797" s="26"/>
      <c r="BQ797" s="26"/>
      <c r="BR797" s="26"/>
      <c r="BS797" s="26"/>
      <c r="BT797" s="26"/>
      <c r="BU797" s="26"/>
      <c r="BV797" s="26"/>
      <c r="BW797" s="26"/>
      <c r="BX797" s="26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26"/>
      <c r="CP797" s="26"/>
      <c r="CQ797" s="26"/>
      <c r="CR797" s="26"/>
      <c r="CS797" s="26"/>
      <c r="CT797" s="26"/>
      <c r="CU797" s="26"/>
      <c r="CV797" s="26"/>
      <c r="CW797" s="26"/>
      <c r="CX797" s="26"/>
      <c r="CY797" s="26"/>
      <c r="CZ797" s="26"/>
      <c r="DA797" s="26"/>
      <c r="DB797" s="26"/>
      <c r="DC797" s="26"/>
      <c r="DD797" s="26"/>
      <c r="DE797" s="26"/>
      <c r="DF797" s="26"/>
      <c r="DG797" s="26"/>
      <c r="DH797" s="26"/>
      <c r="DI797" s="26"/>
      <c r="DJ797" s="26"/>
      <c r="DK797" s="26"/>
      <c r="DL797" s="26"/>
      <c r="DM797" s="26"/>
      <c r="DN797" s="26"/>
      <c r="DO797" s="26"/>
      <c r="DP797" s="26"/>
      <c r="DQ797" s="26"/>
      <c r="DR797" s="26"/>
      <c r="DS797" s="26"/>
      <c r="DT797" s="26"/>
      <c r="DU797" s="26"/>
      <c r="DV797" s="26"/>
      <c r="DW797" s="26"/>
      <c r="DX797" s="26"/>
      <c r="DY797" s="26"/>
      <c r="DZ797" s="26"/>
      <c r="EA797" s="26"/>
      <c r="EB797" s="26"/>
      <c r="EC797" s="26"/>
      <c r="ED797" s="26"/>
      <c r="EE797" s="26"/>
      <c r="EF797" s="26"/>
      <c r="EG797" s="26"/>
      <c r="EH797" s="26"/>
      <c r="EI797" s="26"/>
      <c r="EJ797" s="26"/>
      <c r="EK797" s="26"/>
      <c r="EL797" s="26"/>
      <c r="EM797" s="26"/>
      <c r="EN797" s="26"/>
      <c r="EO797" s="26"/>
      <c r="EP797" s="26"/>
      <c r="EQ797" s="26"/>
      <c r="ER797" s="26"/>
      <c r="ES797" s="26"/>
      <c r="ET797" s="26"/>
      <c r="EU797" s="26"/>
      <c r="EV797" s="26"/>
      <c r="EW797" s="26"/>
      <c r="EX797" s="26"/>
      <c r="EY797" s="26"/>
      <c r="EZ797" s="26"/>
      <c r="FA797" s="26"/>
      <c r="FB797" s="26"/>
      <c r="FC797" s="26"/>
      <c r="FD797" s="26"/>
      <c r="FE797" s="26"/>
      <c r="FF797" s="26"/>
      <c r="FG797" s="26"/>
      <c r="FH797" s="26"/>
      <c r="FI797" s="26"/>
      <c r="FJ797" s="26"/>
      <c r="FK797" s="26"/>
      <c r="FL797" s="26"/>
      <c r="FM797" s="26"/>
      <c r="FN797" s="26"/>
      <c r="FO797" s="26"/>
      <c r="FP797" s="26"/>
      <c r="FQ797" s="26"/>
      <c r="FR797" s="26"/>
      <c r="FS797" s="26"/>
      <c r="FT797" s="26"/>
      <c r="FU797" s="26"/>
      <c r="FV797" s="26"/>
      <c r="FW797" s="26"/>
      <c r="FX797" s="26"/>
      <c r="FY797" s="26"/>
      <c r="FZ797" s="26"/>
      <c r="GA797" s="26"/>
      <c r="GB797" s="26"/>
      <c r="GC797" s="26"/>
      <c r="GD797" s="26"/>
      <c r="GE797" s="26"/>
      <c r="GF797" s="26"/>
      <c r="GG797" s="26"/>
      <c r="GH797" s="26"/>
      <c r="GI797" s="26"/>
      <c r="GJ797" s="26"/>
      <c r="GK797" s="26"/>
      <c r="GL797" s="26"/>
      <c r="GM797" s="26"/>
      <c r="GN797" s="26"/>
      <c r="GO797" s="26"/>
      <c r="GP797" s="26"/>
      <c r="GQ797" s="26"/>
      <c r="GR797" s="26"/>
      <c r="GS797" s="26"/>
      <c r="GT797" s="26"/>
      <c r="GU797" s="26"/>
      <c r="GV797" s="26"/>
      <c r="GW797" s="26"/>
      <c r="GX797" s="26"/>
      <c r="GY797" s="26"/>
      <c r="GZ797" s="26"/>
      <c r="HA797" s="26"/>
      <c r="HB797" s="26"/>
      <c r="HC797" s="26"/>
      <c r="HD797" s="26"/>
      <c r="HE797" s="26"/>
      <c r="HF797" s="26"/>
      <c r="HG797" s="26"/>
      <c r="HH797" s="26"/>
      <c r="HI797" s="26"/>
      <c r="HJ797" s="26"/>
      <c r="HK797" s="26"/>
      <c r="HL797" s="26"/>
      <c r="HM797" s="26"/>
      <c r="HN797" s="26"/>
      <c r="HO797" s="26"/>
      <c r="HP797" s="26"/>
      <c r="HQ797" s="26"/>
      <c r="HR797" s="26"/>
      <c r="HS797" s="26"/>
      <c r="HT797" s="26"/>
      <c r="HU797" s="26"/>
      <c r="HV797" s="26"/>
      <c r="HW797" s="26"/>
      <c r="HX797" s="26"/>
      <c r="HY797" s="26"/>
      <c r="HZ797" s="26"/>
      <c r="IA797" s="26"/>
      <c r="IB797" s="26"/>
      <c r="IC797" s="26"/>
      <c r="ID797" s="26"/>
      <c r="IE797" s="26"/>
      <c r="IF797" s="26"/>
      <c r="IG797" s="26"/>
      <c r="IH797" s="26"/>
      <c r="II797" s="26"/>
      <c r="IJ797" s="26"/>
      <c r="IK797" s="26"/>
      <c r="IL797" s="26"/>
      <c r="IM797" s="26"/>
      <c r="IN797" s="26"/>
      <c r="IO797" s="26"/>
      <c r="IP797" s="26"/>
      <c r="IQ797" s="26"/>
      <c r="IR797" s="26"/>
      <c r="IS797" s="26"/>
      <c r="IT797" s="26"/>
      <c r="IU797" s="26"/>
      <c r="IV797" s="26"/>
    </row>
    <row r="798" spans="1:256" ht="12.75" customHeight="1" x14ac:dyDescent="0.25">
      <c r="A798" s="26"/>
      <c r="B798" s="26"/>
      <c r="C798" s="296"/>
      <c r="D798" s="363"/>
      <c r="E798" s="364"/>
      <c r="F798" s="364"/>
      <c r="G798" s="364"/>
      <c r="H798" s="364"/>
      <c r="I798" s="364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6"/>
      <c r="AB798" s="26"/>
      <c r="AC798" s="26"/>
      <c r="AD798" s="26"/>
      <c r="AE798" s="26"/>
      <c r="AF798" s="26"/>
      <c r="AG798" s="26"/>
      <c r="AH798" s="26"/>
      <c r="AI798" s="26"/>
      <c r="AJ798" s="26"/>
      <c r="AK798" s="26"/>
      <c r="AL798" s="26"/>
      <c r="AM798" s="26"/>
      <c r="AN798" s="26"/>
      <c r="AO798" s="26"/>
      <c r="AP798" s="26"/>
      <c r="AQ798" s="26"/>
      <c r="AR798" s="26"/>
      <c r="AS798" s="26"/>
      <c r="AT798" s="26"/>
      <c r="AU798" s="26"/>
      <c r="AV798" s="26"/>
      <c r="AW798" s="26"/>
      <c r="AX798" s="26"/>
      <c r="AY798" s="26"/>
      <c r="AZ798" s="26"/>
      <c r="BA798" s="26"/>
      <c r="BB798" s="26"/>
      <c r="BC798" s="26"/>
      <c r="BD798" s="26"/>
      <c r="BE798" s="26"/>
      <c r="BF798" s="26"/>
      <c r="BG798" s="26"/>
      <c r="BH798" s="26"/>
      <c r="BI798" s="26"/>
      <c r="BJ798" s="26"/>
      <c r="BK798" s="26"/>
      <c r="BL798" s="26"/>
      <c r="BM798" s="26"/>
      <c r="BN798" s="26"/>
      <c r="BO798" s="26"/>
      <c r="BP798" s="26"/>
      <c r="BQ798" s="26"/>
      <c r="BR798" s="26"/>
      <c r="BS798" s="26"/>
      <c r="BT798" s="26"/>
      <c r="BU798" s="26"/>
      <c r="BV798" s="26"/>
      <c r="BW798" s="26"/>
      <c r="BX798" s="26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26"/>
      <c r="CP798" s="26"/>
      <c r="CQ798" s="26"/>
      <c r="CR798" s="26"/>
      <c r="CS798" s="26"/>
      <c r="CT798" s="26"/>
      <c r="CU798" s="26"/>
      <c r="CV798" s="26"/>
      <c r="CW798" s="26"/>
      <c r="CX798" s="26"/>
      <c r="CY798" s="26"/>
      <c r="CZ798" s="26"/>
      <c r="DA798" s="26"/>
      <c r="DB798" s="26"/>
      <c r="DC798" s="26"/>
      <c r="DD798" s="26"/>
      <c r="DE798" s="26"/>
      <c r="DF798" s="26"/>
      <c r="DG798" s="26"/>
      <c r="DH798" s="26"/>
      <c r="DI798" s="26"/>
      <c r="DJ798" s="26"/>
      <c r="DK798" s="26"/>
      <c r="DL798" s="26"/>
      <c r="DM798" s="26"/>
      <c r="DN798" s="26"/>
      <c r="DO798" s="26"/>
      <c r="DP798" s="26"/>
      <c r="DQ798" s="26"/>
      <c r="DR798" s="26"/>
      <c r="DS798" s="26"/>
      <c r="DT798" s="26"/>
      <c r="DU798" s="26"/>
      <c r="DV798" s="26"/>
      <c r="DW798" s="26"/>
      <c r="DX798" s="26"/>
      <c r="DY798" s="26"/>
      <c r="DZ798" s="26"/>
      <c r="EA798" s="26"/>
      <c r="EB798" s="26"/>
      <c r="EC798" s="26"/>
      <c r="ED798" s="26"/>
      <c r="EE798" s="26"/>
      <c r="EF798" s="26"/>
      <c r="EG798" s="26"/>
      <c r="EH798" s="26"/>
      <c r="EI798" s="26"/>
      <c r="EJ798" s="26"/>
      <c r="EK798" s="26"/>
      <c r="EL798" s="26"/>
      <c r="EM798" s="26"/>
      <c r="EN798" s="26"/>
      <c r="EO798" s="26"/>
      <c r="EP798" s="26"/>
      <c r="EQ798" s="26"/>
      <c r="ER798" s="26"/>
      <c r="ES798" s="26"/>
      <c r="ET798" s="26"/>
      <c r="EU798" s="26"/>
      <c r="EV798" s="26"/>
      <c r="EW798" s="26"/>
      <c r="EX798" s="26"/>
      <c r="EY798" s="26"/>
      <c r="EZ798" s="26"/>
      <c r="FA798" s="26"/>
      <c r="FB798" s="26"/>
      <c r="FC798" s="26"/>
      <c r="FD798" s="26"/>
      <c r="FE798" s="26"/>
      <c r="FF798" s="26"/>
      <c r="FG798" s="26"/>
      <c r="FH798" s="26"/>
      <c r="FI798" s="26"/>
      <c r="FJ798" s="26"/>
      <c r="FK798" s="26"/>
      <c r="FL798" s="26"/>
      <c r="FM798" s="26"/>
      <c r="FN798" s="26"/>
      <c r="FO798" s="26"/>
      <c r="FP798" s="26"/>
      <c r="FQ798" s="26"/>
      <c r="FR798" s="26"/>
      <c r="FS798" s="26"/>
      <c r="FT798" s="26"/>
      <c r="FU798" s="26"/>
      <c r="FV798" s="26"/>
      <c r="FW798" s="26"/>
      <c r="FX798" s="26"/>
      <c r="FY798" s="26"/>
      <c r="FZ798" s="26"/>
      <c r="GA798" s="26"/>
      <c r="GB798" s="26"/>
      <c r="GC798" s="26"/>
      <c r="GD798" s="26"/>
      <c r="GE798" s="26"/>
      <c r="GF798" s="26"/>
      <c r="GG798" s="26"/>
      <c r="GH798" s="26"/>
      <c r="GI798" s="26"/>
      <c r="GJ798" s="26"/>
      <c r="GK798" s="26"/>
      <c r="GL798" s="26"/>
      <c r="GM798" s="26"/>
      <c r="GN798" s="26"/>
      <c r="GO798" s="26"/>
      <c r="GP798" s="26"/>
      <c r="GQ798" s="26"/>
      <c r="GR798" s="26"/>
      <c r="GS798" s="26"/>
      <c r="GT798" s="26"/>
      <c r="GU798" s="26"/>
      <c r="GV798" s="26"/>
      <c r="GW798" s="26"/>
      <c r="GX798" s="26"/>
      <c r="GY798" s="26"/>
      <c r="GZ798" s="26"/>
      <c r="HA798" s="26"/>
      <c r="HB798" s="26"/>
      <c r="HC798" s="26"/>
      <c r="HD798" s="26"/>
      <c r="HE798" s="26"/>
      <c r="HF798" s="26"/>
      <c r="HG798" s="26"/>
      <c r="HH798" s="26"/>
      <c r="HI798" s="26"/>
      <c r="HJ798" s="26"/>
      <c r="HK798" s="26"/>
      <c r="HL798" s="26"/>
      <c r="HM798" s="26"/>
      <c r="HN798" s="26"/>
      <c r="HO798" s="26"/>
      <c r="HP798" s="26"/>
      <c r="HQ798" s="26"/>
      <c r="HR798" s="26"/>
      <c r="HS798" s="26"/>
      <c r="HT798" s="26"/>
      <c r="HU798" s="26"/>
      <c r="HV798" s="26"/>
      <c r="HW798" s="26"/>
      <c r="HX798" s="26"/>
      <c r="HY798" s="26"/>
      <c r="HZ798" s="26"/>
      <c r="IA798" s="26"/>
      <c r="IB798" s="26"/>
      <c r="IC798" s="26"/>
      <c r="ID798" s="26"/>
      <c r="IE798" s="26"/>
      <c r="IF798" s="26"/>
      <c r="IG798" s="26"/>
      <c r="IH798" s="26"/>
      <c r="II798" s="26"/>
      <c r="IJ798" s="26"/>
      <c r="IK798" s="26"/>
      <c r="IL798" s="26"/>
      <c r="IM798" s="26"/>
      <c r="IN798" s="26"/>
      <c r="IO798" s="26"/>
      <c r="IP798" s="26"/>
      <c r="IQ798" s="26"/>
      <c r="IR798" s="26"/>
      <c r="IS798" s="26"/>
      <c r="IT798" s="26"/>
      <c r="IU798" s="26"/>
      <c r="IV798" s="26"/>
    </row>
    <row r="799" spans="1:256" ht="12.75" customHeight="1" x14ac:dyDescent="0.25">
      <c r="A799" s="26"/>
      <c r="B799" s="26"/>
      <c r="C799" s="296"/>
      <c r="D799" s="363"/>
      <c r="E799" s="364"/>
      <c r="F799" s="364"/>
      <c r="G799" s="364"/>
      <c r="H799" s="364"/>
      <c r="I799" s="364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6"/>
      <c r="AB799" s="26"/>
      <c r="AC799" s="26"/>
      <c r="AD799" s="26"/>
      <c r="AE799" s="26"/>
      <c r="AF799" s="26"/>
      <c r="AG799" s="26"/>
      <c r="AH799" s="26"/>
      <c r="AI799" s="26"/>
      <c r="AJ799" s="26"/>
      <c r="AK799" s="26"/>
      <c r="AL799" s="26"/>
      <c r="AM799" s="26"/>
      <c r="AN799" s="26"/>
      <c r="AO799" s="26"/>
      <c r="AP799" s="26"/>
      <c r="AQ799" s="26"/>
      <c r="AR799" s="26"/>
      <c r="AS799" s="26"/>
      <c r="AT799" s="26"/>
      <c r="AU799" s="26"/>
      <c r="AV799" s="26"/>
      <c r="AW799" s="26"/>
      <c r="AX799" s="26"/>
      <c r="AY799" s="26"/>
      <c r="AZ799" s="26"/>
      <c r="BA799" s="26"/>
      <c r="BB799" s="26"/>
      <c r="BC799" s="26"/>
      <c r="BD799" s="26"/>
      <c r="BE799" s="26"/>
      <c r="BF799" s="26"/>
      <c r="BG799" s="26"/>
      <c r="BH799" s="26"/>
      <c r="BI799" s="26"/>
      <c r="BJ799" s="26"/>
      <c r="BK799" s="26"/>
      <c r="BL799" s="26"/>
      <c r="BM799" s="26"/>
      <c r="BN799" s="26"/>
      <c r="BO799" s="26"/>
      <c r="BP799" s="26"/>
      <c r="BQ799" s="26"/>
      <c r="BR799" s="26"/>
      <c r="BS799" s="26"/>
      <c r="BT799" s="26"/>
      <c r="BU799" s="26"/>
      <c r="BV799" s="26"/>
      <c r="BW799" s="26"/>
      <c r="BX799" s="26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26"/>
      <c r="CP799" s="26"/>
      <c r="CQ799" s="26"/>
      <c r="CR799" s="26"/>
      <c r="CS799" s="26"/>
      <c r="CT799" s="26"/>
      <c r="CU799" s="26"/>
      <c r="CV799" s="26"/>
      <c r="CW799" s="26"/>
      <c r="CX799" s="26"/>
      <c r="CY799" s="26"/>
      <c r="CZ799" s="26"/>
      <c r="DA799" s="26"/>
      <c r="DB799" s="26"/>
      <c r="DC799" s="26"/>
      <c r="DD799" s="26"/>
      <c r="DE799" s="26"/>
      <c r="DF799" s="26"/>
      <c r="DG799" s="26"/>
      <c r="DH799" s="26"/>
      <c r="DI799" s="26"/>
      <c r="DJ799" s="26"/>
      <c r="DK799" s="26"/>
      <c r="DL799" s="26"/>
      <c r="DM799" s="26"/>
      <c r="DN799" s="26"/>
      <c r="DO799" s="26"/>
      <c r="DP799" s="26"/>
      <c r="DQ799" s="26"/>
      <c r="DR799" s="26"/>
      <c r="DS799" s="26"/>
      <c r="DT799" s="26"/>
      <c r="DU799" s="26"/>
      <c r="DV799" s="26"/>
      <c r="DW799" s="26"/>
      <c r="DX799" s="26"/>
      <c r="DY799" s="26"/>
      <c r="DZ799" s="26"/>
      <c r="EA799" s="26"/>
      <c r="EB799" s="26"/>
      <c r="EC799" s="26"/>
      <c r="ED799" s="26"/>
      <c r="EE799" s="26"/>
      <c r="EF799" s="26"/>
      <c r="EG799" s="26"/>
      <c r="EH799" s="26"/>
      <c r="EI799" s="26"/>
      <c r="EJ799" s="26"/>
      <c r="EK799" s="26"/>
      <c r="EL799" s="26"/>
      <c r="EM799" s="26"/>
      <c r="EN799" s="26"/>
      <c r="EO799" s="26"/>
      <c r="EP799" s="26"/>
      <c r="EQ799" s="26"/>
      <c r="ER799" s="26"/>
      <c r="ES799" s="26"/>
      <c r="ET799" s="26"/>
      <c r="EU799" s="26"/>
      <c r="EV799" s="26"/>
      <c r="EW799" s="26"/>
      <c r="EX799" s="26"/>
      <c r="EY799" s="26"/>
      <c r="EZ799" s="26"/>
      <c r="FA799" s="26"/>
      <c r="FB799" s="26"/>
      <c r="FC799" s="26"/>
      <c r="FD799" s="26"/>
      <c r="FE799" s="26"/>
      <c r="FF799" s="26"/>
      <c r="FG799" s="26"/>
      <c r="FH799" s="26"/>
      <c r="FI799" s="26"/>
      <c r="FJ799" s="26"/>
      <c r="FK799" s="26"/>
      <c r="FL799" s="26"/>
      <c r="FM799" s="26"/>
      <c r="FN799" s="26"/>
      <c r="FO799" s="26"/>
      <c r="FP799" s="26"/>
      <c r="FQ799" s="26"/>
      <c r="FR799" s="26"/>
      <c r="FS799" s="26"/>
      <c r="FT799" s="26"/>
      <c r="FU799" s="26"/>
      <c r="FV799" s="26"/>
      <c r="FW799" s="26"/>
      <c r="FX799" s="26"/>
      <c r="FY799" s="26"/>
      <c r="FZ799" s="26"/>
      <c r="GA799" s="26"/>
      <c r="GB799" s="26"/>
      <c r="GC799" s="26"/>
      <c r="GD799" s="26"/>
      <c r="GE799" s="26"/>
      <c r="GF799" s="26"/>
      <c r="GG799" s="26"/>
      <c r="GH799" s="26"/>
      <c r="GI799" s="26"/>
      <c r="GJ799" s="26"/>
      <c r="GK799" s="26"/>
      <c r="GL799" s="26"/>
      <c r="GM799" s="26"/>
      <c r="GN799" s="26"/>
      <c r="GO799" s="26"/>
      <c r="GP799" s="26"/>
      <c r="GQ799" s="26"/>
      <c r="GR799" s="26"/>
      <c r="GS799" s="26"/>
      <c r="GT799" s="26"/>
      <c r="GU799" s="26"/>
      <c r="GV799" s="26"/>
      <c r="GW799" s="26"/>
      <c r="GX799" s="26"/>
      <c r="GY799" s="26"/>
      <c r="GZ799" s="26"/>
      <c r="HA799" s="26"/>
      <c r="HB799" s="26"/>
      <c r="HC799" s="26"/>
      <c r="HD799" s="26"/>
      <c r="HE799" s="26"/>
      <c r="HF799" s="26"/>
      <c r="HG799" s="26"/>
      <c r="HH799" s="26"/>
      <c r="HI799" s="26"/>
      <c r="HJ799" s="26"/>
      <c r="HK799" s="26"/>
      <c r="HL799" s="26"/>
      <c r="HM799" s="26"/>
      <c r="HN799" s="26"/>
      <c r="HO799" s="26"/>
      <c r="HP799" s="26"/>
      <c r="HQ799" s="26"/>
      <c r="HR799" s="26"/>
      <c r="HS799" s="26"/>
      <c r="HT799" s="26"/>
      <c r="HU799" s="26"/>
      <c r="HV799" s="26"/>
      <c r="HW799" s="26"/>
      <c r="HX799" s="26"/>
      <c r="HY799" s="26"/>
      <c r="HZ799" s="26"/>
      <c r="IA799" s="26"/>
      <c r="IB799" s="26"/>
      <c r="IC799" s="26"/>
      <c r="ID799" s="26"/>
      <c r="IE799" s="26"/>
      <c r="IF799" s="26"/>
      <c r="IG799" s="26"/>
      <c r="IH799" s="26"/>
      <c r="II799" s="26"/>
      <c r="IJ799" s="26"/>
      <c r="IK799" s="26"/>
      <c r="IL799" s="26"/>
      <c r="IM799" s="26"/>
      <c r="IN799" s="26"/>
      <c r="IO799" s="26"/>
      <c r="IP799" s="26"/>
      <c r="IQ799" s="26"/>
      <c r="IR799" s="26"/>
      <c r="IS799" s="26"/>
      <c r="IT799" s="26"/>
      <c r="IU799" s="26"/>
      <c r="IV799" s="26"/>
    </row>
    <row r="800" spans="1:256" ht="12.75" customHeight="1" x14ac:dyDescent="0.25">
      <c r="A800" s="26"/>
      <c r="B800" s="26"/>
      <c r="C800" s="296"/>
      <c r="D800" s="363"/>
      <c r="E800" s="364"/>
      <c r="F800" s="364"/>
      <c r="G800" s="364"/>
      <c r="H800" s="364"/>
      <c r="I800" s="364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6"/>
      <c r="AB800" s="26"/>
      <c r="AC800" s="26"/>
      <c r="AD800" s="26"/>
      <c r="AE800" s="26"/>
      <c r="AF800" s="26"/>
      <c r="AG800" s="26"/>
      <c r="AH800" s="26"/>
      <c r="AI800" s="26"/>
      <c r="AJ800" s="26"/>
      <c r="AK800" s="26"/>
      <c r="AL800" s="26"/>
      <c r="AM800" s="26"/>
      <c r="AN800" s="26"/>
      <c r="AO800" s="26"/>
      <c r="AP800" s="26"/>
      <c r="AQ800" s="26"/>
      <c r="AR800" s="26"/>
      <c r="AS800" s="26"/>
      <c r="AT800" s="26"/>
      <c r="AU800" s="26"/>
      <c r="AV800" s="26"/>
      <c r="AW800" s="26"/>
      <c r="AX800" s="26"/>
      <c r="AY800" s="26"/>
      <c r="AZ800" s="26"/>
      <c r="BA800" s="26"/>
      <c r="BB800" s="26"/>
      <c r="BC800" s="26"/>
      <c r="BD800" s="26"/>
      <c r="BE800" s="26"/>
      <c r="BF800" s="26"/>
      <c r="BG800" s="26"/>
      <c r="BH800" s="26"/>
      <c r="BI800" s="26"/>
      <c r="BJ800" s="26"/>
      <c r="BK800" s="26"/>
      <c r="BL800" s="26"/>
      <c r="BM800" s="26"/>
      <c r="BN800" s="26"/>
      <c r="BO800" s="26"/>
      <c r="BP800" s="26"/>
      <c r="BQ800" s="26"/>
      <c r="BR800" s="26"/>
      <c r="BS800" s="26"/>
      <c r="BT800" s="26"/>
      <c r="BU800" s="26"/>
      <c r="BV800" s="26"/>
      <c r="BW800" s="26"/>
      <c r="BX800" s="26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26"/>
      <c r="CP800" s="26"/>
      <c r="CQ800" s="26"/>
      <c r="CR800" s="26"/>
      <c r="CS800" s="26"/>
      <c r="CT800" s="26"/>
      <c r="CU800" s="26"/>
      <c r="CV800" s="26"/>
      <c r="CW800" s="26"/>
      <c r="CX800" s="26"/>
      <c r="CY800" s="26"/>
      <c r="CZ800" s="26"/>
      <c r="DA800" s="26"/>
      <c r="DB800" s="26"/>
      <c r="DC800" s="26"/>
      <c r="DD800" s="26"/>
      <c r="DE800" s="26"/>
      <c r="DF800" s="26"/>
      <c r="DG800" s="26"/>
      <c r="DH800" s="26"/>
      <c r="DI800" s="26"/>
      <c r="DJ800" s="26"/>
      <c r="DK800" s="26"/>
      <c r="DL800" s="26"/>
      <c r="DM800" s="26"/>
      <c r="DN800" s="26"/>
      <c r="DO800" s="26"/>
      <c r="DP800" s="26"/>
      <c r="DQ800" s="26"/>
      <c r="DR800" s="26"/>
      <c r="DS800" s="26"/>
      <c r="DT800" s="26"/>
      <c r="DU800" s="26"/>
      <c r="DV800" s="26"/>
      <c r="DW800" s="26"/>
      <c r="DX800" s="26"/>
      <c r="DY800" s="26"/>
      <c r="DZ800" s="26"/>
      <c r="EA800" s="26"/>
      <c r="EB800" s="26"/>
      <c r="EC800" s="26"/>
      <c r="ED800" s="26"/>
      <c r="EE800" s="26"/>
      <c r="EF800" s="26"/>
      <c r="EG800" s="26"/>
      <c r="EH800" s="26"/>
      <c r="EI800" s="26"/>
      <c r="EJ800" s="26"/>
      <c r="EK800" s="26"/>
      <c r="EL800" s="26"/>
      <c r="EM800" s="26"/>
      <c r="EN800" s="26"/>
      <c r="EO800" s="26"/>
      <c r="EP800" s="26"/>
      <c r="EQ800" s="26"/>
      <c r="ER800" s="26"/>
      <c r="ES800" s="26"/>
      <c r="ET800" s="26"/>
      <c r="EU800" s="26"/>
      <c r="EV800" s="26"/>
      <c r="EW800" s="26"/>
      <c r="EX800" s="26"/>
      <c r="EY800" s="26"/>
      <c r="EZ800" s="26"/>
      <c r="FA800" s="26"/>
      <c r="FB800" s="26"/>
      <c r="FC800" s="26"/>
      <c r="FD800" s="26"/>
      <c r="FE800" s="26"/>
      <c r="FF800" s="26"/>
      <c r="FG800" s="26"/>
      <c r="FH800" s="26"/>
      <c r="FI800" s="26"/>
      <c r="FJ800" s="26"/>
      <c r="FK800" s="26"/>
      <c r="FL800" s="26"/>
      <c r="FM800" s="26"/>
      <c r="FN800" s="26"/>
      <c r="FO800" s="26"/>
      <c r="FP800" s="26"/>
      <c r="FQ800" s="26"/>
      <c r="FR800" s="26"/>
      <c r="FS800" s="26"/>
      <c r="FT800" s="26"/>
      <c r="FU800" s="26"/>
      <c r="FV800" s="26"/>
      <c r="FW800" s="26"/>
      <c r="FX800" s="26"/>
      <c r="FY800" s="26"/>
      <c r="FZ800" s="26"/>
      <c r="GA800" s="26"/>
      <c r="GB800" s="26"/>
      <c r="GC800" s="26"/>
      <c r="GD800" s="26"/>
      <c r="GE800" s="26"/>
      <c r="GF800" s="26"/>
      <c r="GG800" s="26"/>
      <c r="GH800" s="26"/>
      <c r="GI800" s="26"/>
      <c r="GJ800" s="26"/>
      <c r="GK800" s="26"/>
      <c r="GL800" s="26"/>
      <c r="GM800" s="26"/>
      <c r="GN800" s="26"/>
      <c r="GO800" s="26"/>
      <c r="GP800" s="26"/>
      <c r="GQ800" s="26"/>
      <c r="GR800" s="26"/>
      <c r="GS800" s="26"/>
      <c r="GT800" s="26"/>
      <c r="GU800" s="26"/>
      <c r="GV800" s="26"/>
      <c r="GW800" s="26"/>
      <c r="GX800" s="26"/>
      <c r="GY800" s="26"/>
      <c r="GZ800" s="26"/>
      <c r="HA800" s="26"/>
      <c r="HB800" s="26"/>
      <c r="HC800" s="26"/>
      <c r="HD800" s="26"/>
      <c r="HE800" s="26"/>
      <c r="HF800" s="26"/>
      <c r="HG800" s="26"/>
      <c r="HH800" s="26"/>
      <c r="HI800" s="26"/>
      <c r="HJ800" s="26"/>
      <c r="HK800" s="26"/>
      <c r="HL800" s="26"/>
      <c r="HM800" s="26"/>
      <c r="HN800" s="26"/>
      <c r="HO800" s="26"/>
      <c r="HP800" s="26"/>
      <c r="HQ800" s="26"/>
      <c r="HR800" s="26"/>
      <c r="HS800" s="26"/>
      <c r="HT800" s="26"/>
      <c r="HU800" s="26"/>
      <c r="HV800" s="26"/>
      <c r="HW800" s="26"/>
      <c r="HX800" s="26"/>
      <c r="HY800" s="26"/>
      <c r="HZ800" s="26"/>
      <c r="IA800" s="26"/>
      <c r="IB800" s="26"/>
      <c r="IC800" s="26"/>
      <c r="ID800" s="26"/>
      <c r="IE800" s="26"/>
      <c r="IF800" s="26"/>
      <c r="IG800" s="26"/>
      <c r="IH800" s="26"/>
      <c r="II800" s="26"/>
      <c r="IJ800" s="26"/>
      <c r="IK800" s="26"/>
      <c r="IL800" s="26"/>
      <c r="IM800" s="26"/>
      <c r="IN800" s="26"/>
      <c r="IO800" s="26"/>
      <c r="IP800" s="26"/>
      <c r="IQ800" s="26"/>
      <c r="IR800" s="26"/>
      <c r="IS800" s="26"/>
      <c r="IT800" s="26"/>
      <c r="IU800" s="26"/>
      <c r="IV800" s="26"/>
    </row>
    <row r="801" spans="1:256" ht="12.75" customHeight="1" x14ac:dyDescent="0.25">
      <c r="A801" s="26"/>
      <c r="B801" s="26"/>
      <c r="C801" s="296"/>
      <c r="D801" s="363"/>
      <c r="E801" s="364"/>
      <c r="F801" s="364"/>
      <c r="G801" s="364"/>
      <c r="H801" s="364"/>
      <c r="I801" s="364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6"/>
      <c r="AB801" s="26"/>
      <c r="AC801" s="26"/>
      <c r="AD801" s="26"/>
      <c r="AE801" s="26"/>
      <c r="AF801" s="26"/>
      <c r="AG801" s="26"/>
      <c r="AH801" s="26"/>
      <c r="AI801" s="26"/>
      <c r="AJ801" s="26"/>
      <c r="AK801" s="26"/>
      <c r="AL801" s="26"/>
      <c r="AM801" s="26"/>
      <c r="AN801" s="26"/>
      <c r="AO801" s="26"/>
      <c r="AP801" s="26"/>
      <c r="AQ801" s="26"/>
      <c r="AR801" s="26"/>
      <c r="AS801" s="26"/>
      <c r="AT801" s="26"/>
      <c r="AU801" s="26"/>
      <c r="AV801" s="26"/>
      <c r="AW801" s="26"/>
      <c r="AX801" s="26"/>
      <c r="AY801" s="26"/>
      <c r="AZ801" s="26"/>
      <c r="BA801" s="26"/>
      <c r="BB801" s="26"/>
      <c r="BC801" s="26"/>
      <c r="BD801" s="26"/>
      <c r="BE801" s="26"/>
      <c r="BF801" s="26"/>
      <c r="BG801" s="26"/>
      <c r="BH801" s="26"/>
      <c r="BI801" s="26"/>
      <c r="BJ801" s="26"/>
      <c r="BK801" s="26"/>
      <c r="BL801" s="26"/>
      <c r="BM801" s="26"/>
      <c r="BN801" s="26"/>
      <c r="BO801" s="26"/>
      <c r="BP801" s="26"/>
      <c r="BQ801" s="26"/>
      <c r="BR801" s="26"/>
      <c r="BS801" s="26"/>
      <c r="BT801" s="26"/>
      <c r="BU801" s="26"/>
      <c r="BV801" s="26"/>
      <c r="BW801" s="26"/>
      <c r="BX801" s="26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26"/>
      <c r="CP801" s="26"/>
      <c r="CQ801" s="26"/>
      <c r="CR801" s="26"/>
      <c r="CS801" s="26"/>
      <c r="CT801" s="26"/>
      <c r="CU801" s="26"/>
      <c r="CV801" s="26"/>
      <c r="CW801" s="26"/>
      <c r="CX801" s="26"/>
      <c r="CY801" s="26"/>
      <c r="CZ801" s="26"/>
      <c r="DA801" s="26"/>
      <c r="DB801" s="26"/>
      <c r="DC801" s="26"/>
      <c r="DD801" s="26"/>
      <c r="DE801" s="26"/>
      <c r="DF801" s="26"/>
      <c r="DG801" s="26"/>
      <c r="DH801" s="26"/>
      <c r="DI801" s="26"/>
      <c r="DJ801" s="26"/>
      <c r="DK801" s="26"/>
      <c r="DL801" s="26"/>
      <c r="DM801" s="26"/>
      <c r="DN801" s="26"/>
      <c r="DO801" s="26"/>
      <c r="DP801" s="26"/>
      <c r="DQ801" s="26"/>
      <c r="DR801" s="26"/>
      <c r="DS801" s="26"/>
      <c r="DT801" s="26"/>
      <c r="DU801" s="26"/>
      <c r="DV801" s="26"/>
      <c r="DW801" s="26"/>
      <c r="DX801" s="26"/>
      <c r="DY801" s="26"/>
      <c r="DZ801" s="26"/>
      <c r="EA801" s="26"/>
      <c r="EB801" s="26"/>
      <c r="EC801" s="26"/>
      <c r="ED801" s="26"/>
      <c r="EE801" s="26"/>
      <c r="EF801" s="26"/>
      <c r="EG801" s="26"/>
      <c r="EH801" s="26"/>
      <c r="EI801" s="26"/>
      <c r="EJ801" s="26"/>
      <c r="EK801" s="26"/>
      <c r="EL801" s="26"/>
      <c r="EM801" s="26"/>
      <c r="EN801" s="26"/>
      <c r="EO801" s="26"/>
      <c r="EP801" s="26"/>
      <c r="EQ801" s="26"/>
      <c r="ER801" s="26"/>
      <c r="ES801" s="26"/>
      <c r="ET801" s="26"/>
      <c r="EU801" s="26"/>
      <c r="EV801" s="26"/>
      <c r="EW801" s="26"/>
      <c r="EX801" s="26"/>
      <c r="EY801" s="26"/>
      <c r="EZ801" s="26"/>
      <c r="FA801" s="26"/>
      <c r="FB801" s="26"/>
      <c r="FC801" s="26"/>
      <c r="FD801" s="26"/>
      <c r="FE801" s="26"/>
      <c r="FF801" s="26"/>
      <c r="FG801" s="26"/>
      <c r="FH801" s="26"/>
      <c r="FI801" s="26"/>
      <c r="FJ801" s="26"/>
      <c r="FK801" s="26"/>
      <c r="FL801" s="26"/>
      <c r="FM801" s="26"/>
      <c r="FN801" s="26"/>
      <c r="FO801" s="26"/>
      <c r="FP801" s="26"/>
      <c r="FQ801" s="26"/>
      <c r="FR801" s="26"/>
      <c r="FS801" s="26"/>
      <c r="FT801" s="26"/>
      <c r="FU801" s="26"/>
      <c r="FV801" s="26"/>
      <c r="FW801" s="26"/>
      <c r="FX801" s="26"/>
      <c r="FY801" s="26"/>
      <c r="FZ801" s="26"/>
      <c r="GA801" s="26"/>
      <c r="GB801" s="26"/>
      <c r="GC801" s="26"/>
      <c r="GD801" s="26"/>
      <c r="GE801" s="26"/>
      <c r="GF801" s="26"/>
      <c r="GG801" s="26"/>
      <c r="GH801" s="26"/>
      <c r="GI801" s="26"/>
      <c r="GJ801" s="26"/>
      <c r="GK801" s="26"/>
      <c r="GL801" s="26"/>
      <c r="GM801" s="26"/>
      <c r="GN801" s="26"/>
      <c r="GO801" s="26"/>
      <c r="GP801" s="26"/>
      <c r="GQ801" s="26"/>
      <c r="GR801" s="26"/>
      <c r="GS801" s="26"/>
      <c r="GT801" s="26"/>
      <c r="GU801" s="26"/>
      <c r="GV801" s="26"/>
      <c r="GW801" s="26"/>
      <c r="GX801" s="26"/>
      <c r="GY801" s="26"/>
      <c r="GZ801" s="26"/>
      <c r="HA801" s="26"/>
      <c r="HB801" s="26"/>
      <c r="HC801" s="26"/>
      <c r="HD801" s="26"/>
      <c r="HE801" s="26"/>
      <c r="HF801" s="26"/>
      <c r="HG801" s="26"/>
      <c r="HH801" s="26"/>
      <c r="HI801" s="26"/>
      <c r="HJ801" s="26"/>
      <c r="HK801" s="26"/>
      <c r="HL801" s="26"/>
      <c r="HM801" s="26"/>
      <c r="HN801" s="26"/>
      <c r="HO801" s="26"/>
      <c r="HP801" s="26"/>
      <c r="HQ801" s="26"/>
      <c r="HR801" s="26"/>
      <c r="HS801" s="26"/>
      <c r="HT801" s="26"/>
      <c r="HU801" s="26"/>
      <c r="HV801" s="26"/>
      <c r="HW801" s="26"/>
      <c r="HX801" s="26"/>
      <c r="HY801" s="26"/>
      <c r="HZ801" s="26"/>
      <c r="IA801" s="26"/>
      <c r="IB801" s="26"/>
      <c r="IC801" s="26"/>
      <c r="ID801" s="26"/>
      <c r="IE801" s="26"/>
      <c r="IF801" s="26"/>
      <c r="IG801" s="26"/>
      <c r="IH801" s="26"/>
      <c r="II801" s="26"/>
      <c r="IJ801" s="26"/>
      <c r="IK801" s="26"/>
      <c r="IL801" s="26"/>
      <c r="IM801" s="26"/>
      <c r="IN801" s="26"/>
      <c r="IO801" s="26"/>
      <c r="IP801" s="26"/>
      <c r="IQ801" s="26"/>
      <c r="IR801" s="26"/>
      <c r="IS801" s="26"/>
      <c r="IT801" s="26"/>
      <c r="IU801" s="26"/>
      <c r="IV801" s="26"/>
    </row>
    <row r="802" spans="1:256" ht="12.75" customHeight="1" x14ac:dyDescent="0.25">
      <c r="A802" s="26"/>
      <c r="B802" s="26"/>
      <c r="C802" s="296"/>
      <c r="D802" s="363"/>
      <c r="E802" s="364"/>
      <c r="F802" s="364"/>
      <c r="G802" s="364"/>
      <c r="H802" s="364"/>
      <c r="I802" s="364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6"/>
      <c r="AB802" s="26"/>
      <c r="AC802" s="26"/>
      <c r="AD802" s="26"/>
      <c r="AE802" s="26"/>
      <c r="AF802" s="26"/>
      <c r="AG802" s="26"/>
      <c r="AH802" s="26"/>
      <c r="AI802" s="26"/>
      <c r="AJ802" s="26"/>
      <c r="AK802" s="26"/>
      <c r="AL802" s="26"/>
      <c r="AM802" s="26"/>
      <c r="AN802" s="26"/>
      <c r="AO802" s="26"/>
      <c r="AP802" s="26"/>
      <c r="AQ802" s="26"/>
      <c r="AR802" s="26"/>
      <c r="AS802" s="26"/>
      <c r="AT802" s="26"/>
      <c r="AU802" s="26"/>
      <c r="AV802" s="26"/>
      <c r="AW802" s="26"/>
      <c r="AX802" s="26"/>
      <c r="AY802" s="26"/>
      <c r="AZ802" s="26"/>
      <c r="BA802" s="26"/>
      <c r="BB802" s="26"/>
      <c r="BC802" s="26"/>
      <c r="BD802" s="26"/>
      <c r="BE802" s="26"/>
      <c r="BF802" s="26"/>
      <c r="BG802" s="26"/>
      <c r="BH802" s="26"/>
      <c r="BI802" s="26"/>
      <c r="BJ802" s="26"/>
      <c r="BK802" s="26"/>
      <c r="BL802" s="26"/>
      <c r="BM802" s="26"/>
      <c r="BN802" s="26"/>
      <c r="BO802" s="26"/>
      <c r="BP802" s="26"/>
      <c r="BQ802" s="26"/>
      <c r="BR802" s="26"/>
      <c r="BS802" s="26"/>
      <c r="BT802" s="26"/>
      <c r="BU802" s="26"/>
      <c r="BV802" s="26"/>
      <c r="BW802" s="26"/>
      <c r="BX802" s="26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26"/>
      <c r="CP802" s="26"/>
      <c r="CQ802" s="26"/>
      <c r="CR802" s="26"/>
      <c r="CS802" s="26"/>
      <c r="CT802" s="26"/>
      <c r="CU802" s="26"/>
      <c r="CV802" s="26"/>
      <c r="CW802" s="26"/>
      <c r="CX802" s="26"/>
      <c r="CY802" s="26"/>
      <c r="CZ802" s="26"/>
      <c r="DA802" s="26"/>
      <c r="DB802" s="26"/>
      <c r="DC802" s="26"/>
      <c r="DD802" s="26"/>
      <c r="DE802" s="26"/>
      <c r="DF802" s="26"/>
      <c r="DG802" s="26"/>
      <c r="DH802" s="26"/>
      <c r="DI802" s="26"/>
      <c r="DJ802" s="26"/>
      <c r="DK802" s="26"/>
      <c r="DL802" s="26"/>
      <c r="DM802" s="26"/>
      <c r="DN802" s="26"/>
      <c r="DO802" s="26"/>
      <c r="DP802" s="26"/>
      <c r="DQ802" s="26"/>
      <c r="DR802" s="26"/>
      <c r="DS802" s="26"/>
      <c r="DT802" s="26"/>
      <c r="DU802" s="26"/>
      <c r="DV802" s="26"/>
      <c r="DW802" s="26"/>
      <c r="DX802" s="26"/>
      <c r="DY802" s="26"/>
      <c r="DZ802" s="26"/>
      <c r="EA802" s="26"/>
      <c r="EB802" s="26"/>
      <c r="EC802" s="26"/>
      <c r="ED802" s="26"/>
      <c r="EE802" s="26"/>
      <c r="EF802" s="26"/>
      <c r="EG802" s="26"/>
      <c r="EH802" s="26"/>
      <c r="EI802" s="26"/>
      <c r="EJ802" s="26"/>
      <c r="EK802" s="26"/>
      <c r="EL802" s="26"/>
      <c r="EM802" s="26"/>
      <c r="EN802" s="26"/>
      <c r="EO802" s="26"/>
      <c r="EP802" s="26"/>
      <c r="EQ802" s="26"/>
      <c r="ER802" s="26"/>
      <c r="ES802" s="26"/>
      <c r="ET802" s="26"/>
      <c r="EU802" s="26"/>
      <c r="EV802" s="26"/>
      <c r="EW802" s="26"/>
      <c r="EX802" s="26"/>
      <c r="EY802" s="26"/>
      <c r="EZ802" s="26"/>
      <c r="FA802" s="26"/>
      <c r="FB802" s="26"/>
      <c r="FC802" s="26"/>
      <c r="FD802" s="26"/>
      <c r="FE802" s="26"/>
      <c r="FF802" s="26"/>
      <c r="FG802" s="26"/>
      <c r="FH802" s="26"/>
      <c r="FI802" s="26"/>
      <c r="FJ802" s="26"/>
      <c r="FK802" s="26"/>
      <c r="FL802" s="26"/>
      <c r="FM802" s="26"/>
      <c r="FN802" s="26"/>
      <c r="FO802" s="26"/>
      <c r="FP802" s="26"/>
      <c r="FQ802" s="26"/>
      <c r="FR802" s="26"/>
      <c r="FS802" s="26"/>
      <c r="FT802" s="26"/>
      <c r="FU802" s="26"/>
      <c r="FV802" s="26"/>
      <c r="FW802" s="26"/>
      <c r="FX802" s="26"/>
      <c r="FY802" s="26"/>
      <c r="FZ802" s="26"/>
      <c r="GA802" s="26"/>
      <c r="GB802" s="26"/>
      <c r="GC802" s="26"/>
      <c r="GD802" s="26"/>
      <c r="GE802" s="26"/>
      <c r="GF802" s="26"/>
      <c r="GG802" s="26"/>
      <c r="GH802" s="26"/>
      <c r="GI802" s="26"/>
      <c r="GJ802" s="26"/>
      <c r="GK802" s="26"/>
      <c r="GL802" s="26"/>
      <c r="GM802" s="26"/>
      <c r="GN802" s="26"/>
      <c r="GO802" s="26"/>
      <c r="GP802" s="26"/>
      <c r="GQ802" s="26"/>
      <c r="GR802" s="26"/>
      <c r="GS802" s="26"/>
      <c r="GT802" s="26"/>
      <c r="GU802" s="26"/>
      <c r="GV802" s="26"/>
      <c r="GW802" s="26"/>
      <c r="GX802" s="26"/>
      <c r="GY802" s="26"/>
      <c r="GZ802" s="26"/>
      <c r="HA802" s="26"/>
      <c r="HB802" s="26"/>
      <c r="HC802" s="26"/>
      <c r="HD802" s="26"/>
      <c r="HE802" s="26"/>
      <c r="HF802" s="26"/>
      <c r="HG802" s="26"/>
      <c r="HH802" s="26"/>
      <c r="HI802" s="26"/>
      <c r="HJ802" s="26"/>
      <c r="HK802" s="26"/>
      <c r="HL802" s="26"/>
      <c r="HM802" s="26"/>
      <c r="HN802" s="26"/>
      <c r="HO802" s="26"/>
      <c r="HP802" s="26"/>
      <c r="HQ802" s="26"/>
      <c r="HR802" s="26"/>
      <c r="HS802" s="26"/>
      <c r="HT802" s="26"/>
      <c r="HU802" s="26"/>
      <c r="HV802" s="26"/>
      <c r="HW802" s="26"/>
      <c r="HX802" s="26"/>
      <c r="HY802" s="26"/>
      <c r="HZ802" s="26"/>
      <c r="IA802" s="26"/>
      <c r="IB802" s="26"/>
      <c r="IC802" s="26"/>
      <c r="ID802" s="26"/>
      <c r="IE802" s="26"/>
      <c r="IF802" s="26"/>
      <c r="IG802" s="26"/>
      <c r="IH802" s="26"/>
      <c r="II802" s="26"/>
      <c r="IJ802" s="26"/>
      <c r="IK802" s="26"/>
      <c r="IL802" s="26"/>
      <c r="IM802" s="26"/>
      <c r="IN802" s="26"/>
      <c r="IO802" s="26"/>
      <c r="IP802" s="26"/>
      <c r="IQ802" s="26"/>
      <c r="IR802" s="26"/>
      <c r="IS802" s="26"/>
      <c r="IT802" s="26"/>
      <c r="IU802" s="26"/>
      <c r="IV802" s="26"/>
    </row>
    <row r="803" spans="1:256" ht="12.75" customHeight="1" x14ac:dyDescent="0.25">
      <c r="A803" s="26"/>
      <c r="B803" s="26"/>
      <c r="C803" s="296"/>
      <c r="D803" s="363"/>
      <c r="E803" s="364"/>
      <c r="F803" s="364"/>
      <c r="G803" s="364"/>
      <c r="H803" s="364"/>
      <c r="I803" s="364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6"/>
      <c r="AB803" s="26"/>
      <c r="AC803" s="26"/>
      <c r="AD803" s="26"/>
      <c r="AE803" s="26"/>
      <c r="AF803" s="26"/>
      <c r="AG803" s="26"/>
      <c r="AH803" s="26"/>
      <c r="AI803" s="26"/>
      <c r="AJ803" s="26"/>
      <c r="AK803" s="26"/>
      <c r="AL803" s="26"/>
      <c r="AM803" s="26"/>
      <c r="AN803" s="26"/>
      <c r="AO803" s="26"/>
      <c r="AP803" s="26"/>
      <c r="AQ803" s="26"/>
      <c r="AR803" s="26"/>
      <c r="AS803" s="26"/>
      <c r="AT803" s="26"/>
      <c r="AU803" s="26"/>
      <c r="AV803" s="26"/>
      <c r="AW803" s="26"/>
      <c r="AX803" s="26"/>
      <c r="AY803" s="26"/>
      <c r="AZ803" s="26"/>
      <c r="BA803" s="26"/>
      <c r="BB803" s="26"/>
      <c r="BC803" s="26"/>
      <c r="BD803" s="26"/>
      <c r="BE803" s="26"/>
      <c r="BF803" s="26"/>
      <c r="BG803" s="26"/>
      <c r="BH803" s="26"/>
      <c r="BI803" s="26"/>
      <c r="BJ803" s="26"/>
      <c r="BK803" s="26"/>
      <c r="BL803" s="26"/>
      <c r="BM803" s="26"/>
      <c r="BN803" s="26"/>
      <c r="BO803" s="26"/>
      <c r="BP803" s="26"/>
      <c r="BQ803" s="26"/>
      <c r="BR803" s="26"/>
      <c r="BS803" s="26"/>
      <c r="BT803" s="26"/>
      <c r="BU803" s="26"/>
      <c r="BV803" s="26"/>
      <c r="BW803" s="26"/>
      <c r="BX803" s="26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26"/>
      <c r="CP803" s="26"/>
      <c r="CQ803" s="26"/>
      <c r="CR803" s="26"/>
      <c r="CS803" s="26"/>
      <c r="CT803" s="26"/>
      <c r="CU803" s="26"/>
      <c r="CV803" s="26"/>
      <c r="CW803" s="26"/>
      <c r="CX803" s="26"/>
      <c r="CY803" s="26"/>
      <c r="CZ803" s="26"/>
      <c r="DA803" s="26"/>
      <c r="DB803" s="26"/>
      <c r="DC803" s="26"/>
      <c r="DD803" s="26"/>
      <c r="DE803" s="26"/>
      <c r="DF803" s="26"/>
      <c r="DG803" s="26"/>
      <c r="DH803" s="26"/>
      <c r="DI803" s="26"/>
      <c r="DJ803" s="26"/>
      <c r="DK803" s="26"/>
      <c r="DL803" s="26"/>
      <c r="DM803" s="26"/>
      <c r="DN803" s="26"/>
      <c r="DO803" s="26"/>
      <c r="DP803" s="26"/>
      <c r="DQ803" s="26"/>
      <c r="DR803" s="26"/>
      <c r="DS803" s="26"/>
      <c r="DT803" s="26"/>
      <c r="DU803" s="26"/>
      <c r="DV803" s="26"/>
      <c r="DW803" s="26"/>
      <c r="DX803" s="26"/>
      <c r="DY803" s="26"/>
      <c r="DZ803" s="26"/>
      <c r="EA803" s="26"/>
      <c r="EB803" s="26"/>
      <c r="EC803" s="26"/>
      <c r="ED803" s="26"/>
      <c r="EE803" s="26"/>
      <c r="EF803" s="26"/>
      <c r="EG803" s="26"/>
      <c r="EH803" s="26"/>
      <c r="EI803" s="26"/>
      <c r="EJ803" s="26"/>
      <c r="EK803" s="26"/>
      <c r="EL803" s="26"/>
      <c r="EM803" s="26"/>
      <c r="EN803" s="26"/>
      <c r="EO803" s="26"/>
      <c r="EP803" s="26"/>
      <c r="EQ803" s="26"/>
      <c r="ER803" s="26"/>
      <c r="ES803" s="26"/>
      <c r="ET803" s="26"/>
      <c r="EU803" s="26"/>
      <c r="EV803" s="26"/>
      <c r="EW803" s="26"/>
      <c r="EX803" s="26"/>
      <c r="EY803" s="26"/>
      <c r="EZ803" s="26"/>
      <c r="FA803" s="26"/>
      <c r="FB803" s="26"/>
      <c r="FC803" s="26"/>
      <c r="FD803" s="26"/>
      <c r="FE803" s="26"/>
      <c r="FF803" s="26"/>
      <c r="FG803" s="26"/>
      <c r="FH803" s="26"/>
      <c r="FI803" s="26"/>
      <c r="FJ803" s="26"/>
      <c r="FK803" s="26"/>
      <c r="FL803" s="26"/>
      <c r="FM803" s="26"/>
      <c r="FN803" s="26"/>
      <c r="FO803" s="26"/>
      <c r="FP803" s="26"/>
      <c r="FQ803" s="26"/>
      <c r="FR803" s="26"/>
      <c r="FS803" s="26"/>
      <c r="FT803" s="26"/>
      <c r="FU803" s="26"/>
      <c r="FV803" s="26"/>
      <c r="FW803" s="26"/>
      <c r="FX803" s="26"/>
      <c r="FY803" s="26"/>
      <c r="FZ803" s="26"/>
      <c r="GA803" s="26"/>
      <c r="GB803" s="26"/>
      <c r="GC803" s="26"/>
      <c r="GD803" s="26"/>
      <c r="GE803" s="26"/>
      <c r="GF803" s="26"/>
      <c r="GG803" s="26"/>
      <c r="GH803" s="26"/>
      <c r="GI803" s="26"/>
      <c r="GJ803" s="26"/>
      <c r="GK803" s="26"/>
      <c r="GL803" s="26"/>
      <c r="GM803" s="26"/>
      <c r="GN803" s="26"/>
      <c r="GO803" s="26"/>
      <c r="GP803" s="26"/>
      <c r="GQ803" s="26"/>
      <c r="GR803" s="26"/>
      <c r="GS803" s="26"/>
      <c r="GT803" s="26"/>
      <c r="GU803" s="26"/>
      <c r="GV803" s="26"/>
      <c r="GW803" s="26"/>
      <c r="GX803" s="26"/>
      <c r="GY803" s="26"/>
      <c r="GZ803" s="26"/>
      <c r="HA803" s="26"/>
      <c r="HB803" s="26"/>
      <c r="HC803" s="26"/>
      <c r="HD803" s="26"/>
      <c r="HE803" s="26"/>
      <c r="HF803" s="26"/>
      <c r="HG803" s="26"/>
      <c r="HH803" s="26"/>
      <c r="HI803" s="26"/>
      <c r="HJ803" s="26"/>
      <c r="HK803" s="26"/>
      <c r="HL803" s="26"/>
      <c r="HM803" s="26"/>
      <c r="HN803" s="26"/>
      <c r="HO803" s="26"/>
      <c r="HP803" s="26"/>
      <c r="HQ803" s="26"/>
      <c r="HR803" s="26"/>
      <c r="HS803" s="26"/>
      <c r="HT803" s="26"/>
      <c r="HU803" s="26"/>
      <c r="HV803" s="26"/>
      <c r="HW803" s="26"/>
      <c r="HX803" s="26"/>
      <c r="HY803" s="26"/>
      <c r="HZ803" s="26"/>
      <c r="IA803" s="26"/>
      <c r="IB803" s="26"/>
      <c r="IC803" s="26"/>
      <c r="ID803" s="26"/>
      <c r="IE803" s="26"/>
      <c r="IF803" s="26"/>
      <c r="IG803" s="26"/>
      <c r="IH803" s="26"/>
      <c r="II803" s="26"/>
      <c r="IJ803" s="26"/>
      <c r="IK803" s="26"/>
      <c r="IL803" s="26"/>
      <c r="IM803" s="26"/>
      <c r="IN803" s="26"/>
      <c r="IO803" s="26"/>
      <c r="IP803" s="26"/>
      <c r="IQ803" s="26"/>
      <c r="IR803" s="26"/>
      <c r="IS803" s="26"/>
      <c r="IT803" s="26"/>
      <c r="IU803" s="26"/>
      <c r="IV803" s="26"/>
    </row>
    <row r="804" spans="1:256" ht="12.75" customHeight="1" x14ac:dyDescent="0.25">
      <c r="A804" s="26"/>
      <c r="B804" s="26"/>
      <c r="C804" s="296"/>
      <c r="D804" s="363"/>
      <c r="E804" s="364"/>
      <c r="F804" s="364"/>
      <c r="G804" s="364"/>
      <c r="H804" s="364"/>
      <c r="I804" s="364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6"/>
      <c r="AD804" s="26"/>
      <c r="AE804" s="26"/>
      <c r="AF804" s="26"/>
      <c r="AG804" s="26"/>
      <c r="AH804" s="26"/>
      <c r="AI804" s="26"/>
      <c r="AJ804" s="26"/>
      <c r="AK804" s="26"/>
      <c r="AL804" s="26"/>
      <c r="AM804" s="26"/>
      <c r="AN804" s="26"/>
      <c r="AO804" s="26"/>
      <c r="AP804" s="26"/>
      <c r="AQ804" s="26"/>
      <c r="AR804" s="26"/>
      <c r="AS804" s="26"/>
      <c r="AT804" s="26"/>
      <c r="AU804" s="26"/>
      <c r="AV804" s="26"/>
      <c r="AW804" s="26"/>
      <c r="AX804" s="26"/>
      <c r="AY804" s="26"/>
      <c r="AZ804" s="26"/>
      <c r="BA804" s="26"/>
      <c r="BB804" s="26"/>
      <c r="BC804" s="26"/>
      <c r="BD804" s="26"/>
      <c r="BE804" s="26"/>
      <c r="BF804" s="26"/>
      <c r="BG804" s="26"/>
      <c r="BH804" s="26"/>
      <c r="BI804" s="26"/>
      <c r="BJ804" s="26"/>
      <c r="BK804" s="26"/>
      <c r="BL804" s="26"/>
      <c r="BM804" s="26"/>
      <c r="BN804" s="26"/>
      <c r="BO804" s="26"/>
      <c r="BP804" s="26"/>
      <c r="BQ804" s="26"/>
      <c r="BR804" s="26"/>
      <c r="BS804" s="26"/>
      <c r="BT804" s="26"/>
      <c r="BU804" s="26"/>
      <c r="BV804" s="26"/>
      <c r="BW804" s="26"/>
      <c r="BX804" s="26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26"/>
      <c r="CP804" s="26"/>
      <c r="CQ804" s="26"/>
      <c r="CR804" s="26"/>
      <c r="CS804" s="26"/>
      <c r="CT804" s="26"/>
      <c r="CU804" s="26"/>
      <c r="CV804" s="26"/>
      <c r="CW804" s="26"/>
      <c r="CX804" s="26"/>
      <c r="CY804" s="26"/>
      <c r="CZ804" s="26"/>
      <c r="DA804" s="26"/>
      <c r="DB804" s="26"/>
      <c r="DC804" s="26"/>
      <c r="DD804" s="26"/>
      <c r="DE804" s="26"/>
      <c r="DF804" s="26"/>
      <c r="DG804" s="26"/>
      <c r="DH804" s="26"/>
      <c r="DI804" s="26"/>
      <c r="DJ804" s="26"/>
      <c r="DK804" s="26"/>
      <c r="DL804" s="26"/>
      <c r="DM804" s="26"/>
      <c r="DN804" s="26"/>
      <c r="DO804" s="26"/>
      <c r="DP804" s="26"/>
      <c r="DQ804" s="26"/>
      <c r="DR804" s="26"/>
      <c r="DS804" s="26"/>
      <c r="DT804" s="26"/>
      <c r="DU804" s="26"/>
      <c r="DV804" s="26"/>
      <c r="DW804" s="26"/>
      <c r="DX804" s="26"/>
      <c r="DY804" s="26"/>
      <c r="DZ804" s="26"/>
      <c r="EA804" s="26"/>
      <c r="EB804" s="26"/>
      <c r="EC804" s="26"/>
      <c r="ED804" s="26"/>
      <c r="EE804" s="26"/>
      <c r="EF804" s="26"/>
      <c r="EG804" s="26"/>
      <c r="EH804" s="26"/>
      <c r="EI804" s="26"/>
      <c r="EJ804" s="26"/>
      <c r="EK804" s="26"/>
      <c r="EL804" s="26"/>
      <c r="EM804" s="26"/>
      <c r="EN804" s="26"/>
      <c r="EO804" s="26"/>
      <c r="EP804" s="26"/>
      <c r="EQ804" s="26"/>
      <c r="ER804" s="26"/>
      <c r="ES804" s="26"/>
      <c r="ET804" s="26"/>
      <c r="EU804" s="26"/>
      <c r="EV804" s="26"/>
      <c r="EW804" s="26"/>
      <c r="EX804" s="26"/>
      <c r="EY804" s="26"/>
      <c r="EZ804" s="26"/>
      <c r="FA804" s="26"/>
      <c r="FB804" s="26"/>
      <c r="FC804" s="26"/>
      <c r="FD804" s="26"/>
      <c r="FE804" s="26"/>
      <c r="FF804" s="26"/>
      <c r="FG804" s="26"/>
      <c r="FH804" s="26"/>
      <c r="FI804" s="26"/>
      <c r="FJ804" s="26"/>
      <c r="FK804" s="26"/>
      <c r="FL804" s="26"/>
      <c r="FM804" s="26"/>
      <c r="FN804" s="26"/>
      <c r="FO804" s="26"/>
      <c r="FP804" s="26"/>
      <c r="FQ804" s="26"/>
      <c r="FR804" s="26"/>
      <c r="FS804" s="26"/>
      <c r="FT804" s="26"/>
      <c r="FU804" s="26"/>
      <c r="FV804" s="26"/>
      <c r="FW804" s="26"/>
      <c r="FX804" s="26"/>
      <c r="FY804" s="26"/>
      <c r="FZ804" s="26"/>
      <c r="GA804" s="26"/>
      <c r="GB804" s="26"/>
      <c r="GC804" s="26"/>
      <c r="GD804" s="26"/>
      <c r="GE804" s="26"/>
      <c r="GF804" s="26"/>
      <c r="GG804" s="26"/>
      <c r="GH804" s="26"/>
      <c r="GI804" s="26"/>
      <c r="GJ804" s="26"/>
      <c r="GK804" s="26"/>
      <c r="GL804" s="26"/>
      <c r="GM804" s="26"/>
      <c r="GN804" s="26"/>
      <c r="GO804" s="26"/>
      <c r="GP804" s="26"/>
      <c r="GQ804" s="26"/>
      <c r="GR804" s="26"/>
      <c r="GS804" s="26"/>
      <c r="GT804" s="26"/>
      <c r="GU804" s="26"/>
      <c r="GV804" s="26"/>
      <c r="GW804" s="26"/>
      <c r="GX804" s="26"/>
      <c r="GY804" s="26"/>
      <c r="GZ804" s="26"/>
      <c r="HA804" s="26"/>
      <c r="HB804" s="26"/>
      <c r="HC804" s="26"/>
      <c r="HD804" s="26"/>
      <c r="HE804" s="26"/>
      <c r="HF804" s="26"/>
      <c r="HG804" s="26"/>
      <c r="HH804" s="26"/>
      <c r="HI804" s="26"/>
      <c r="HJ804" s="26"/>
      <c r="HK804" s="26"/>
      <c r="HL804" s="26"/>
      <c r="HM804" s="26"/>
      <c r="HN804" s="26"/>
      <c r="HO804" s="26"/>
      <c r="HP804" s="26"/>
      <c r="HQ804" s="26"/>
      <c r="HR804" s="26"/>
      <c r="HS804" s="26"/>
      <c r="HT804" s="26"/>
      <c r="HU804" s="26"/>
      <c r="HV804" s="26"/>
      <c r="HW804" s="26"/>
      <c r="HX804" s="26"/>
      <c r="HY804" s="26"/>
      <c r="HZ804" s="26"/>
      <c r="IA804" s="26"/>
      <c r="IB804" s="26"/>
      <c r="IC804" s="26"/>
      <c r="ID804" s="26"/>
      <c r="IE804" s="26"/>
      <c r="IF804" s="26"/>
      <c r="IG804" s="26"/>
      <c r="IH804" s="26"/>
      <c r="II804" s="26"/>
      <c r="IJ804" s="26"/>
      <c r="IK804" s="26"/>
      <c r="IL804" s="26"/>
      <c r="IM804" s="26"/>
      <c r="IN804" s="26"/>
      <c r="IO804" s="26"/>
      <c r="IP804" s="26"/>
      <c r="IQ804" s="26"/>
      <c r="IR804" s="26"/>
      <c r="IS804" s="26"/>
      <c r="IT804" s="26"/>
      <c r="IU804" s="26"/>
      <c r="IV804" s="26"/>
    </row>
    <row r="805" spans="1:256" ht="12.75" customHeight="1" x14ac:dyDescent="0.25">
      <c r="A805" s="26"/>
      <c r="B805" s="26"/>
      <c r="C805" s="296"/>
      <c r="D805" s="363"/>
      <c r="E805" s="364"/>
      <c r="F805" s="364"/>
      <c r="G805" s="364"/>
      <c r="H805" s="364"/>
      <c r="I805" s="364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6"/>
      <c r="AB805" s="26"/>
      <c r="AC805" s="26"/>
      <c r="AD805" s="26"/>
      <c r="AE805" s="26"/>
      <c r="AF805" s="26"/>
      <c r="AG805" s="26"/>
      <c r="AH805" s="26"/>
      <c r="AI805" s="26"/>
      <c r="AJ805" s="26"/>
      <c r="AK805" s="26"/>
      <c r="AL805" s="26"/>
      <c r="AM805" s="26"/>
      <c r="AN805" s="26"/>
      <c r="AO805" s="26"/>
      <c r="AP805" s="26"/>
      <c r="AQ805" s="26"/>
      <c r="AR805" s="26"/>
      <c r="AS805" s="26"/>
      <c r="AT805" s="26"/>
      <c r="AU805" s="26"/>
      <c r="AV805" s="26"/>
      <c r="AW805" s="26"/>
      <c r="AX805" s="26"/>
      <c r="AY805" s="26"/>
      <c r="AZ805" s="26"/>
      <c r="BA805" s="26"/>
      <c r="BB805" s="26"/>
      <c r="BC805" s="26"/>
      <c r="BD805" s="26"/>
      <c r="BE805" s="26"/>
      <c r="BF805" s="26"/>
      <c r="BG805" s="26"/>
      <c r="BH805" s="26"/>
      <c r="BI805" s="26"/>
      <c r="BJ805" s="26"/>
      <c r="BK805" s="26"/>
      <c r="BL805" s="26"/>
      <c r="BM805" s="26"/>
      <c r="BN805" s="26"/>
      <c r="BO805" s="26"/>
      <c r="BP805" s="26"/>
      <c r="BQ805" s="26"/>
      <c r="BR805" s="26"/>
      <c r="BS805" s="26"/>
      <c r="BT805" s="26"/>
      <c r="BU805" s="26"/>
      <c r="BV805" s="26"/>
      <c r="BW805" s="26"/>
      <c r="BX805" s="26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26"/>
      <c r="CP805" s="26"/>
      <c r="CQ805" s="26"/>
      <c r="CR805" s="26"/>
      <c r="CS805" s="26"/>
      <c r="CT805" s="26"/>
      <c r="CU805" s="26"/>
      <c r="CV805" s="26"/>
      <c r="CW805" s="26"/>
      <c r="CX805" s="26"/>
      <c r="CY805" s="26"/>
      <c r="CZ805" s="26"/>
      <c r="DA805" s="26"/>
      <c r="DB805" s="26"/>
      <c r="DC805" s="26"/>
      <c r="DD805" s="26"/>
      <c r="DE805" s="26"/>
      <c r="DF805" s="26"/>
      <c r="DG805" s="26"/>
      <c r="DH805" s="26"/>
      <c r="DI805" s="26"/>
      <c r="DJ805" s="26"/>
      <c r="DK805" s="26"/>
      <c r="DL805" s="26"/>
      <c r="DM805" s="26"/>
      <c r="DN805" s="26"/>
      <c r="DO805" s="26"/>
      <c r="DP805" s="26"/>
      <c r="DQ805" s="26"/>
      <c r="DR805" s="26"/>
      <c r="DS805" s="26"/>
      <c r="DT805" s="26"/>
      <c r="DU805" s="26"/>
      <c r="DV805" s="26"/>
      <c r="DW805" s="26"/>
      <c r="DX805" s="26"/>
      <c r="DY805" s="26"/>
      <c r="DZ805" s="26"/>
      <c r="EA805" s="26"/>
      <c r="EB805" s="26"/>
      <c r="EC805" s="26"/>
      <c r="ED805" s="26"/>
      <c r="EE805" s="26"/>
      <c r="EF805" s="26"/>
      <c r="EG805" s="26"/>
      <c r="EH805" s="26"/>
      <c r="EI805" s="26"/>
      <c r="EJ805" s="26"/>
      <c r="EK805" s="26"/>
      <c r="EL805" s="26"/>
      <c r="EM805" s="26"/>
      <c r="EN805" s="26"/>
      <c r="EO805" s="26"/>
      <c r="EP805" s="26"/>
      <c r="EQ805" s="26"/>
      <c r="ER805" s="26"/>
      <c r="ES805" s="26"/>
      <c r="ET805" s="26"/>
      <c r="EU805" s="26"/>
      <c r="EV805" s="26"/>
      <c r="EW805" s="26"/>
      <c r="EX805" s="26"/>
      <c r="EY805" s="26"/>
      <c r="EZ805" s="26"/>
      <c r="FA805" s="26"/>
      <c r="FB805" s="26"/>
      <c r="FC805" s="26"/>
      <c r="FD805" s="26"/>
      <c r="FE805" s="26"/>
      <c r="FF805" s="26"/>
      <c r="FG805" s="26"/>
      <c r="FH805" s="26"/>
      <c r="FI805" s="26"/>
      <c r="FJ805" s="26"/>
      <c r="FK805" s="26"/>
      <c r="FL805" s="26"/>
      <c r="FM805" s="26"/>
      <c r="FN805" s="26"/>
      <c r="FO805" s="26"/>
      <c r="FP805" s="26"/>
      <c r="FQ805" s="26"/>
      <c r="FR805" s="26"/>
      <c r="FS805" s="26"/>
      <c r="FT805" s="26"/>
      <c r="FU805" s="26"/>
      <c r="FV805" s="26"/>
      <c r="FW805" s="26"/>
      <c r="FX805" s="26"/>
      <c r="FY805" s="26"/>
      <c r="FZ805" s="26"/>
      <c r="GA805" s="26"/>
      <c r="GB805" s="26"/>
      <c r="GC805" s="26"/>
      <c r="GD805" s="26"/>
      <c r="GE805" s="26"/>
      <c r="GF805" s="26"/>
      <c r="GG805" s="26"/>
      <c r="GH805" s="26"/>
      <c r="GI805" s="26"/>
      <c r="GJ805" s="26"/>
      <c r="GK805" s="26"/>
      <c r="GL805" s="26"/>
      <c r="GM805" s="26"/>
      <c r="GN805" s="26"/>
      <c r="GO805" s="26"/>
      <c r="GP805" s="26"/>
      <c r="GQ805" s="26"/>
      <c r="GR805" s="26"/>
      <c r="GS805" s="26"/>
      <c r="GT805" s="26"/>
      <c r="GU805" s="26"/>
      <c r="GV805" s="26"/>
      <c r="GW805" s="26"/>
      <c r="GX805" s="26"/>
      <c r="GY805" s="26"/>
      <c r="GZ805" s="26"/>
      <c r="HA805" s="26"/>
      <c r="HB805" s="26"/>
      <c r="HC805" s="26"/>
      <c r="HD805" s="26"/>
      <c r="HE805" s="26"/>
      <c r="HF805" s="26"/>
      <c r="HG805" s="26"/>
      <c r="HH805" s="26"/>
      <c r="HI805" s="26"/>
      <c r="HJ805" s="26"/>
      <c r="HK805" s="26"/>
      <c r="HL805" s="26"/>
      <c r="HM805" s="26"/>
      <c r="HN805" s="26"/>
      <c r="HO805" s="26"/>
      <c r="HP805" s="26"/>
      <c r="HQ805" s="26"/>
      <c r="HR805" s="26"/>
      <c r="HS805" s="26"/>
      <c r="HT805" s="26"/>
      <c r="HU805" s="26"/>
      <c r="HV805" s="26"/>
      <c r="HW805" s="26"/>
      <c r="HX805" s="26"/>
      <c r="HY805" s="26"/>
      <c r="HZ805" s="26"/>
      <c r="IA805" s="26"/>
      <c r="IB805" s="26"/>
      <c r="IC805" s="26"/>
      <c r="ID805" s="26"/>
      <c r="IE805" s="26"/>
      <c r="IF805" s="26"/>
      <c r="IG805" s="26"/>
      <c r="IH805" s="26"/>
      <c r="II805" s="26"/>
      <c r="IJ805" s="26"/>
      <c r="IK805" s="26"/>
      <c r="IL805" s="26"/>
      <c r="IM805" s="26"/>
      <c r="IN805" s="26"/>
      <c r="IO805" s="26"/>
      <c r="IP805" s="26"/>
      <c r="IQ805" s="26"/>
      <c r="IR805" s="26"/>
      <c r="IS805" s="26"/>
      <c r="IT805" s="26"/>
      <c r="IU805" s="26"/>
      <c r="IV805" s="26"/>
    </row>
    <row r="806" spans="1:256" ht="12.75" customHeight="1" x14ac:dyDescent="0.25">
      <c r="A806" s="26"/>
      <c r="B806" s="26"/>
      <c r="C806" s="296"/>
      <c r="D806" s="363"/>
      <c r="E806" s="364"/>
      <c r="F806" s="364"/>
      <c r="G806" s="364"/>
      <c r="H806" s="364"/>
      <c r="I806" s="364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6"/>
      <c r="AD806" s="26"/>
      <c r="AE806" s="26"/>
      <c r="AF806" s="26"/>
      <c r="AG806" s="26"/>
      <c r="AH806" s="26"/>
      <c r="AI806" s="26"/>
      <c r="AJ806" s="26"/>
      <c r="AK806" s="26"/>
      <c r="AL806" s="26"/>
      <c r="AM806" s="26"/>
      <c r="AN806" s="26"/>
      <c r="AO806" s="26"/>
      <c r="AP806" s="26"/>
      <c r="AQ806" s="26"/>
      <c r="AR806" s="26"/>
      <c r="AS806" s="26"/>
      <c r="AT806" s="26"/>
      <c r="AU806" s="26"/>
      <c r="AV806" s="26"/>
      <c r="AW806" s="26"/>
      <c r="AX806" s="26"/>
      <c r="AY806" s="26"/>
      <c r="AZ806" s="26"/>
      <c r="BA806" s="26"/>
      <c r="BB806" s="26"/>
      <c r="BC806" s="26"/>
      <c r="BD806" s="26"/>
      <c r="BE806" s="26"/>
      <c r="BF806" s="26"/>
      <c r="BG806" s="26"/>
      <c r="BH806" s="26"/>
      <c r="BI806" s="26"/>
      <c r="BJ806" s="26"/>
      <c r="BK806" s="26"/>
      <c r="BL806" s="26"/>
      <c r="BM806" s="26"/>
      <c r="BN806" s="26"/>
      <c r="BO806" s="26"/>
      <c r="BP806" s="26"/>
      <c r="BQ806" s="26"/>
      <c r="BR806" s="26"/>
      <c r="BS806" s="26"/>
      <c r="BT806" s="26"/>
      <c r="BU806" s="26"/>
      <c r="BV806" s="26"/>
      <c r="BW806" s="26"/>
      <c r="BX806" s="26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26"/>
      <c r="CP806" s="26"/>
      <c r="CQ806" s="26"/>
      <c r="CR806" s="26"/>
      <c r="CS806" s="26"/>
      <c r="CT806" s="26"/>
      <c r="CU806" s="26"/>
      <c r="CV806" s="26"/>
      <c r="CW806" s="26"/>
      <c r="CX806" s="26"/>
      <c r="CY806" s="26"/>
      <c r="CZ806" s="26"/>
      <c r="DA806" s="26"/>
      <c r="DB806" s="26"/>
      <c r="DC806" s="26"/>
      <c r="DD806" s="26"/>
      <c r="DE806" s="26"/>
      <c r="DF806" s="26"/>
      <c r="DG806" s="26"/>
      <c r="DH806" s="26"/>
      <c r="DI806" s="26"/>
      <c r="DJ806" s="26"/>
      <c r="DK806" s="26"/>
      <c r="DL806" s="26"/>
      <c r="DM806" s="26"/>
      <c r="DN806" s="26"/>
      <c r="DO806" s="26"/>
      <c r="DP806" s="26"/>
      <c r="DQ806" s="26"/>
      <c r="DR806" s="26"/>
      <c r="DS806" s="26"/>
      <c r="DT806" s="26"/>
      <c r="DU806" s="26"/>
      <c r="DV806" s="26"/>
      <c r="DW806" s="26"/>
      <c r="DX806" s="26"/>
      <c r="DY806" s="26"/>
      <c r="DZ806" s="26"/>
      <c r="EA806" s="26"/>
      <c r="EB806" s="26"/>
      <c r="EC806" s="26"/>
      <c r="ED806" s="26"/>
      <c r="EE806" s="26"/>
      <c r="EF806" s="26"/>
      <c r="EG806" s="26"/>
      <c r="EH806" s="26"/>
      <c r="EI806" s="26"/>
      <c r="EJ806" s="26"/>
      <c r="EK806" s="26"/>
      <c r="EL806" s="26"/>
      <c r="EM806" s="26"/>
      <c r="EN806" s="26"/>
      <c r="EO806" s="26"/>
      <c r="EP806" s="26"/>
      <c r="EQ806" s="26"/>
      <c r="ER806" s="26"/>
      <c r="ES806" s="26"/>
      <c r="ET806" s="26"/>
      <c r="EU806" s="26"/>
      <c r="EV806" s="26"/>
      <c r="EW806" s="26"/>
      <c r="EX806" s="26"/>
      <c r="EY806" s="26"/>
      <c r="EZ806" s="26"/>
      <c r="FA806" s="26"/>
      <c r="FB806" s="26"/>
      <c r="FC806" s="26"/>
      <c r="FD806" s="26"/>
      <c r="FE806" s="26"/>
      <c r="FF806" s="26"/>
      <c r="FG806" s="26"/>
      <c r="FH806" s="26"/>
      <c r="FI806" s="26"/>
      <c r="FJ806" s="26"/>
      <c r="FK806" s="26"/>
      <c r="FL806" s="26"/>
      <c r="FM806" s="26"/>
      <c r="FN806" s="26"/>
      <c r="FO806" s="26"/>
      <c r="FP806" s="26"/>
      <c r="FQ806" s="26"/>
      <c r="FR806" s="26"/>
      <c r="FS806" s="26"/>
      <c r="FT806" s="26"/>
      <c r="FU806" s="26"/>
      <c r="FV806" s="26"/>
      <c r="FW806" s="26"/>
      <c r="FX806" s="26"/>
      <c r="FY806" s="26"/>
      <c r="FZ806" s="26"/>
      <c r="GA806" s="26"/>
      <c r="GB806" s="26"/>
      <c r="GC806" s="26"/>
      <c r="GD806" s="26"/>
      <c r="GE806" s="26"/>
      <c r="GF806" s="26"/>
      <c r="GG806" s="26"/>
      <c r="GH806" s="26"/>
      <c r="GI806" s="26"/>
      <c r="GJ806" s="26"/>
      <c r="GK806" s="26"/>
      <c r="GL806" s="26"/>
      <c r="GM806" s="26"/>
      <c r="GN806" s="26"/>
      <c r="GO806" s="26"/>
      <c r="GP806" s="26"/>
      <c r="GQ806" s="26"/>
      <c r="GR806" s="26"/>
      <c r="GS806" s="26"/>
      <c r="GT806" s="26"/>
      <c r="GU806" s="26"/>
      <c r="GV806" s="26"/>
      <c r="GW806" s="26"/>
      <c r="GX806" s="26"/>
      <c r="GY806" s="26"/>
      <c r="GZ806" s="26"/>
      <c r="HA806" s="26"/>
      <c r="HB806" s="26"/>
      <c r="HC806" s="26"/>
      <c r="HD806" s="26"/>
      <c r="HE806" s="26"/>
      <c r="HF806" s="26"/>
      <c r="HG806" s="26"/>
      <c r="HH806" s="26"/>
      <c r="HI806" s="26"/>
      <c r="HJ806" s="26"/>
      <c r="HK806" s="26"/>
      <c r="HL806" s="26"/>
      <c r="HM806" s="26"/>
      <c r="HN806" s="26"/>
      <c r="HO806" s="26"/>
      <c r="HP806" s="26"/>
      <c r="HQ806" s="26"/>
      <c r="HR806" s="26"/>
      <c r="HS806" s="26"/>
      <c r="HT806" s="26"/>
      <c r="HU806" s="26"/>
      <c r="HV806" s="26"/>
      <c r="HW806" s="26"/>
      <c r="HX806" s="26"/>
      <c r="HY806" s="26"/>
      <c r="HZ806" s="26"/>
      <c r="IA806" s="26"/>
      <c r="IB806" s="26"/>
      <c r="IC806" s="26"/>
      <c r="ID806" s="26"/>
      <c r="IE806" s="26"/>
      <c r="IF806" s="26"/>
      <c r="IG806" s="26"/>
      <c r="IH806" s="26"/>
      <c r="II806" s="26"/>
      <c r="IJ806" s="26"/>
      <c r="IK806" s="26"/>
      <c r="IL806" s="26"/>
      <c r="IM806" s="26"/>
      <c r="IN806" s="26"/>
      <c r="IO806" s="26"/>
      <c r="IP806" s="26"/>
      <c r="IQ806" s="26"/>
      <c r="IR806" s="26"/>
      <c r="IS806" s="26"/>
      <c r="IT806" s="26"/>
      <c r="IU806" s="26"/>
      <c r="IV806" s="26"/>
    </row>
    <row r="807" spans="1:256" ht="12.75" customHeight="1" x14ac:dyDescent="0.25">
      <c r="A807" s="26"/>
      <c r="B807" s="26"/>
      <c r="C807" s="296"/>
      <c r="D807" s="363"/>
      <c r="E807" s="364"/>
      <c r="F807" s="364"/>
      <c r="G807" s="364"/>
      <c r="H807" s="364"/>
      <c r="I807" s="364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6"/>
      <c r="AB807" s="26"/>
      <c r="AC807" s="26"/>
      <c r="AD807" s="26"/>
      <c r="AE807" s="26"/>
      <c r="AF807" s="26"/>
      <c r="AG807" s="26"/>
      <c r="AH807" s="26"/>
      <c r="AI807" s="26"/>
      <c r="AJ807" s="26"/>
      <c r="AK807" s="26"/>
      <c r="AL807" s="26"/>
      <c r="AM807" s="26"/>
      <c r="AN807" s="26"/>
      <c r="AO807" s="26"/>
      <c r="AP807" s="26"/>
      <c r="AQ807" s="26"/>
      <c r="AR807" s="26"/>
      <c r="AS807" s="26"/>
      <c r="AT807" s="26"/>
      <c r="AU807" s="26"/>
      <c r="AV807" s="26"/>
      <c r="AW807" s="26"/>
      <c r="AX807" s="26"/>
      <c r="AY807" s="26"/>
      <c r="AZ807" s="26"/>
      <c r="BA807" s="26"/>
      <c r="BB807" s="26"/>
      <c r="BC807" s="26"/>
      <c r="BD807" s="26"/>
      <c r="BE807" s="26"/>
      <c r="BF807" s="26"/>
      <c r="BG807" s="26"/>
      <c r="BH807" s="26"/>
      <c r="BI807" s="26"/>
      <c r="BJ807" s="26"/>
      <c r="BK807" s="26"/>
      <c r="BL807" s="26"/>
      <c r="BM807" s="26"/>
      <c r="BN807" s="26"/>
      <c r="BO807" s="26"/>
      <c r="BP807" s="26"/>
      <c r="BQ807" s="26"/>
      <c r="BR807" s="26"/>
      <c r="BS807" s="26"/>
      <c r="BT807" s="26"/>
      <c r="BU807" s="26"/>
      <c r="BV807" s="26"/>
      <c r="BW807" s="26"/>
      <c r="BX807" s="26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26"/>
      <c r="CP807" s="26"/>
      <c r="CQ807" s="26"/>
      <c r="CR807" s="26"/>
      <c r="CS807" s="26"/>
      <c r="CT807" s="26"/>
      <c r="CU807" s="26"/>
      <c r="CV807" s="26"/>
      <c r="CW807" s="26"/>
      <c r="CX807" s="26"/>
      <c r="CY807" s="26"/>
      <c r="CZ807" s="26"/>
      <c r="DA807" s="26"/>
      <c r="DB807" s="26"/>
      <c r="DC807" s="26"/>
      <c r="DD807" s="26"/>
      <c r="DE807" s="26"/>
      <c r="DF807" s="26"/>
      <c r="DG807" s="26"/>
      <c r="DH807" s="26"/>
      <c r="DI807" s="26"/>
      <c r="DJ807" s="26"/>
      <c r="DK807" s="26"/>
      <c r="DL807" s="26"/>
      <c r="DM807" s="26"/>
      <c r="DN807" s="26"/>
      <c r="DO807" s="26"/>
      <c r="DP807" s="26"/>
      <c r="DQ807" s="26"/>
      <c r="DR807" s="26"/>
      <c r="DS807" s="26"/>
      <c r="DT807" s="26"/>
      <c r="DU807" s="26"/>
      <c r="DV807" s="26"/>
      <c r="DW807" s="26"/>
      <c r="DX807" s="26"/>
      <c r="DY807" s="26"/>
      <c r="DZ807" s="26"/>
      <c r="EA807" s="26"/>
      <c r="EB807" s="26"/>
      <c r="EC807" s="26"/>
      <c r="ED807" s="26"/>
      <c r="EE807" s="26"/>
      <c r="EF807" s="26"/>
      <c r="EG807" s="26"/>
      <c r="EH807" s="26"/>
      <c r="EI807" s="26"/>
      <c r="EJ807" s="26"/>
      <c r="EK807" s="26"/>
      <c r="EL807" s="26"/>
      <c r="EM807" s="26"/>
      <c r="EN807" s="26"/>
      <c r="EO807" s="26"/>
      <c r="EP807" s="26"/>
      <c r="EQ807" s="26"/>
      <c r="ER807" s="26"/>
      <c r="ES807" s="26"/>
      <c r="ET807" s="26"/>
      <c r="EU807" s="26"/>
      <c r="EV807" s="26"/>
      <c r="EW807" s="26"/>
      <c r="EX807" s="26"/>
      <c r="EY807" s="26"/>
      <c r="EZ807" s="26"/>
      <c r="FA807" s="26"/>
      <c r="FB807" s="26"/>
      <c r="FC807" s="26"/>
      <c r="FD807" s="26"/>
      <c r="FE807" s="26"/>
      <c r="FF807" s="26"/>
      <c r="FG807" s="26"/>
      <c r="FH807" s="26"/>
      <c r="FI807" s="26"/>
      <c r="FJ807" s="26"/>
      <c r="FK807" s="26"/>
      <c r="FL807" s="26"/>
      <c r="FM807" s="26"/>
      <c r="FN807" s="26"/>
      <c r="FO807" s="26"/>
      <c r="FP807" s="26"/>
      <c r="FQ807" s="26"/>
      <c r="FR807" s="26"/>
      <c r="FS807" s="26"/>
      <c r="FT807" s="26"/>
      <c r="FU807" s="26"/>
      <c r="FV807" s="26"/>
      <c r="FW807" s="26"/>
      <c r="FX807" s="26"/>
      <c r="FY807" s="26"/>
      <c r="FZ807" s="26"/>
      <c r="GA807" s="26"/>
      <c r="GB807" s="26"/>
      <c r="GC807" s="26"/>
      <c r="GD807" s="26"/>
      <c r="GE807" s="26"/>
      <c r="GF807" s="26"/>
      <c r="GG807" s="26"/>
      <c r="GH807" s="26"/>
      <c r="GI807" s="26"/>
      <c r="GJ807" s="26"/>
      <c r="GK807" s="26"/>
      <c r="GL807" s="26"/>
      <c r="GM807" s="26"/>
      <c r="GN807" s="26"/>
      <c r="GO807" s="26"/>
      <c r="GP807" s="26"/>
      <c r="GQ807" s="26"/>
      <c r="GR807" s="26"/>
      <c r="GS807" s="26"/>
      <c r="GT807" s="26"/>
      <c r="GU807" s="26"/>
      <c r="GV807" s="26"/>
      <c r="GW807" s="26"/>
      <c r="GX807" s="26"/>
      <c r="GY807" s="26"/>
      <c r="GZ807" s="26"/>
      <c r="HA807" s="26"/>
      <c r="HB807" s="26"/>
      <c r="HC807" s="26"/>
      <c r="HD807" s="26"/>
      <c r="HE807" s="26"/>
      <c r="HF807" s="26"/>
      <c r="HG807" s="26"/>
      <c r="HH807" s="26"/>
      <c r="HI807" s="26"/>
      <c r="HJ807" s="26"/>
      <c r="HK807" s="26"/>
      <c r="HL807" s="26"/>
      <c r="HM807" s="26"/>
      <c r="HN807" s="26"/>
      <c r="HO807" s="26"/>
      <c r="HP807" s="26"/>
      <c r="HQ807" s="26"/>
      <c r="HR807" s="26"/>
      <c r="HS807" s="26"/>
      <c r="HT807" s="26"/>
      <c r="HU807" s="26"/>
      <c r="HV807" s="26"/>
      <c r="HW807" s="26"/>
      <c r="HX807" s="26"/>
      <c r="HY807" s="26"/>
      <c r="HZ807" s="26"/>
      <c r="IA807" s="26"/>
      <c r="IB807" s="26"/>
      <c r="IC807" s="26"/>
      <c r="ID807" s="26"/>
      <c r="IE807" s="26"/>
      <c r="IF807" s="26"/>
      <c r="IG807" s="26"/>
      <c r="IH807" s="26"/>
      <c r="II807" s="26"/>
      <c r="IJ807" s="26"/>
      <c r="IK807" s="26"/>
      <c r="IL807" s="26"/>
      <c r="IM807" s="26"/>
      <c r="IN807" s="26"/>
      <c r="IO807" s="26"/>
      <c r="IP807" s="26"/>
      <c r="IQ807" s="26"/>
      <c r="IR807" s="26"/>
      <c r="IS807" s="26"/>
      <c r="IT807" s="26"/>
      <c r="IU807" s="26"/>
      <c r="IV807" s="26"/>
    </row>
    <row r="808" spans="1:256" ht="12.75" customHeight="1" x14ac:dyDescent="0.25">
      <c r="A808" s="26"/>
      <c r="B808" s="26"/>
      <c r="C808" s="296"/>
      <c r="D808" s="363"/>
      <c r="E808" s="364"/>
      <c r="F808" s="364"/>
      <c r="G808" s="364"/>
      <c r="H808" s="364"/>
      <c r="I808" s="364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6"/>
      <c r="AB808" s="26"/>
      <c r="AC808" s="26"/>
      <c r="AD808" s="26"/>
      <c r="AE808" s="26"/>
      <c r="AF808" s="26"/>
      <c r="AG808" s="26"/>
      <c r="AH808" s="26"/>
      <c r="AI808" s="26"/>
      <c r="AJ808" s="26"/>
      <c r="AK808" s="26"/>
      <c r="AL808" s="26"/>
      <c r="AM808" s="26"/>
      <c r="AN808" s="26"/>
      <c r="AO808" s="26"/>
      <c r="AP808" s="26"/>
      <c r="AQ808" s="26"/>
      <c r="AR808" s="26"/>
      <c r="AS808" s="26"/>
      <c r="AT808" s="26"/>
      <c r="AU808" s="26"/>
      <c r="AV808" s="26"/>
      <c r="AW808" s="26"/>
      <c r="AX808" s="26"/>
      <c r="AY808" s="26"/>
      <c r="AZ808" s="26"/>
      <c r="BA808" s="26"/>
      <c r="BB808" s="26"/>
      <c r="BC808" s="26"/>
      <c r="BD808" s="26"/>
      <c r="BE808" s="26"/>
      <c r="BF808" s="26"/>
      <c r="BG808" s="26"/>
      <c r="BH808" s="26"/>
      <c r="BI808" s="26"/>
      <c r="BJ808" s="26"/>
      <c r="BK808" s="26"/>
      <c r="BL808" s="26"/>
      <c r="BM808" s="26"/>
      <c r="BN808" s="26"/>
      <c r="BO808" s="26"/>
      <c r="BP808" s="26"/>
      <c r="BQ808" s="26"/>
      <c r="BR808" s="26"/>
      <c r="BS808" s="26"/>
      <c r="BT808" s="26"/>
      <c r="BU808" s="26"/>
      <c r="BV808" s="26"/>
      <c r="BW808" s="26"/>
      <c r="BX808" s="26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26"/>
      <c r="CP808" s="26"/>
      <c r="CQ808" s="26"/>
      <c r="CR808" s="26"/>
      <c r="CS808" s="26"/>
      <c r="CT808" s="26"/>
      <c r="CU808" s="26"/>
      <c r="CV808" s="26"/>
      <c r="CW808" s="26"/>
      <c r="CX808" s="26"/>
      <c r="CY808" s="26"/>
      <c r="CZ808" s="26"/>
      <c r="DA808" s="26"/>
      <c r="DB808" s="26"/>
      <c r="DC808" s="26"/>
      <c r="DD808" s="26"/>
      <c r="DE808" s="26"/>
      <c r="DF808" s="26"/>
      <c r="DG808" s="26"/>
      <c r="DH808" s="26"/>
      <c r="DI808" s="26"/>
      <c r="DJ808" s="26"/>
      <c r="DK808" s="26"/>
      <c r="DL808" s="26"/>
      <c r="DM808" s="26"/>
      <c r="DN808" s="26"/>
      <c r="DO808" s="26"/>
      <c r="DP808" s="26"/>
      <c r="DQ808" s="26"/>
      <c r="DR808" s="26"/>
      <c r="DS808" s="26"/>
      <c r="DT808" s="26"/>
      <c r="DU808" s="26"/>
      <c r="DV808" s="26"/>
      <c r="DW808" s="26"/>
      <c r="DX808" s="26"/>
      <c r="DY808" s="26"/>
      <c r="DZ808" s="26"/>
      <c r="EA808" s="26"/>
      <c r="EB808" s="26"/>
      <c r="EC808" s="26"/>
      <c r="ED808" s="26"/>
      <c r="EE808" s="26"/>
      <c r="EF808" s="26"/>
      <c r="EG808" s="26"/>
      <c r="EH808" s="26"/>
      <c r="EI808" s="26"/>
      <c r="EJ808" s="26"/>
      <c r="EK808" s="26"/>
      <c r="EL808" s="26"/>
      <c r="EM808" s="26"/>
      <c r="EN808" s="26"/>
      <c r="EO808" s="26"/>
      <c r="EP808" s="26"/>
      <c r="EQ808" s="26"/>
      <c r="ER808" s="26"/>
      <c r="ES808" s="26"/>
      <c r="ET808" s="26"/>
      <c r="EU808" s="26"/>
      <c r="EV808" s="26"/>
      <c r="EW808" s="26"/>
      <c r="EX808" s="26"/>
      <c r="EY808" s="26"/>
      <c r="EZ808" s="26"/>
      <c r="FA808" s="26"/>
      <c r="FB808" s="26"/>
      <c r="FC808" s="26"/>
      <c r="FD808" s="26"/>
      <c r="FE808" s="26"/>
      <c r="FF808" s="26"/>
      <c r="FG808" s="26"/>
      <c r="FH808" s="26"/>
      <c r="FI808" s="26"/>
      <c r="FJ808" s="26"/>
      <c r="FK808" s="26"/>
      <c r="FL808" s="26"/>
      <c r="FM808" s="26"/>
      <c r="FN808" s="26"/>
      <c r="FO808" s="26"/>
      <c r="FP808" s="26"/>
      <c r="FQ808" s="26"/>
      <c r="FR808" s="26"/>
      <c r="FS808" s="26"/>
      <c r="FT808" s="26"/>
      <c r="FU808" s="26"/>
      <c r="FV808" s="26"/>
      <c r="FW808" s="26"/>
      <c r="FX808" s="26"/>
      <c r="FY808" s="26"/>
      <c r="FZ808" s="26"/>
      <c r="GA808" s="26"/>
      <c r="GB808" s="26"/>
      <c r="GC808" s="26"/>
      <c r="GD808" s="26"/>
      <c r="GE808" s="26"/>
      <c r="GF808" s="26"/>
      <c r="GG808" s="26"/>
      <c r="GH808" s="26"/>
      <c r="GI808" s="26"/>
      <c r="GJ808" s="26"/>
      <c r="GK808" s="26"/>
      <c r="GL808" s="26"/>
      <c r="GM808" s="26"/>
      <c r="GN808" s="26"/>
      <c r="GO808" s="26"/>
      <c r="GP808" s="26"/>
      <c r="GQ808" s="26"/>
      <c r="GR808" s="26"/>
      <c r="GS808" s="26"/>
      <c r="GT808" s="26"/>
      <c r="GU808" s="26"/>
      <c r="GV808" s="26"/>
      <c r="GW808" s="26"/>
      <c r="GX808" s="26"/>
      <c r="GY808" s="26"/>
      <c r="GZ808" s="26"/>
      <c r="HA808" s="26"/>
      <c r="HB808" s="26"/>
      <c r="HC808" s="26"/>
      <c r="HD808" s="26"/>
      <c r="HE808" s="26"/>
      <c r="HF808" s="26"/>
      <c r="HG808" s="26"/>
      <c r="HH808" s="26"/>
      <c r="HI808" s="26"/>
      <c r="HJ808" s="26"/>
      <c r="HK808" s="26"/>
      <c r="HL808" s="26"/>
      <c r="HM808" s="26"/>
      <c r="HN808" s="26"/>
      <c r="HO808" s="26"/>
      <c r="HP808" s="26"/>
      <c r="HQ808" s="26"/>
      <c r="HR808" s="26"/>
      <c r="HS808" s="26"/>
      <c r="HT808" s="26"/>
      <c r="HU808" s="26"/>
      <c r="HV808" s="26"/>
      <c r="HW808" s="26"/>
      <c r="HX808" s="26"/>
      <c r="HY808" s="26"/>
      <c r="HZ808" s="26"/>
      <c r="IA808" s="26"/>
      <c r="IB808" s="26"/>
      <c r="IC808" s="26"/>
      <c r="ID808" s="26"/>
      <c r="IE808" s="26"/>
      <c r="IF808" s="26"/>
      <c r="IG808" s="26"/>
      <c r="IH808" s="26"/>
      <c r="II808" s="26"/>
      <c r="IJ808" s="26"/>
      <c r="IK808" s="26"/>
      <c r="IL808" s="26"/>
      <c r="IM808" s="26"/>
      <c r="IN808" s="26"/>
      <c r="IO808" s="26"/>
      <c r="IP808" s="26"/>
      <c r="IQ808" s="26"/>
      <c r="IR808" s="26"/>
      <c r="IS808" s="26"/>
      <c r="IT808" s="26"/>
      <c r="IU808" s="26"/>
      <c r="IV808" s="26"/>
    </row>
    <row r="809" spans="1:256" ht="12.75" customHeight="1" x14ac:dyDescent="0.25">
      <c r="A809" s="26"/>
      <c r="B809" s="26"/>
      <c r="C809" s="296"/>
      <c r="D809" s="363"/>
      <c r="E809" s="364"/>
      <c r="F809" s="364"/>
      <c r="G809" s="364"/>
      <c r="H809" s="364"/>
      <c r="I809" s="364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6"/>
      <c r="AB809" s="26"/>
      <c r="AC809" s="26"/>
      <c r="AD809" s="26"/>
      <c r="AE809" s="26"/>
      <c r="AF809" s="26"/>
      <c r="AG809" s="26"/>
      <c r="AH809" s="26"/>
      <c r="AI809" s="26"/>
      <c r="AJ809" s="26"/>
      <c r="AK809" s="26"/>
      <c r="AL809" s="26"/>
      <c r="AM809" s="26"/>
      <c r="AN809" s="26"/>
      <c r="AO809" s="26"/>
      <c r="AP809" s="26"/>
      <c r="AQ809" s="26"/>
      <c r="AR809" s="26"/>
      <c r="AS809" s="26"/>
      <c r="AT809" s="26"/>
      <c r="AU809" s="26"/>
      <c r="AV809" s="26"/>
      <c r="AW809" s="26"/>
      <c r="AX809" s="26"/>
      <c r="AY809" s="26"/>
      <c r="AZ809" s="26"/>
      <c r="BA809" s="26"/>
      <c r="BB809" s="26"/>
      <c r="BC809" s="26"/>
      <c r="BD809" s="26"/>
      <c r="BE809" s="26"/>
      <c r="BF809" s="26"/>
      <c r="BG809" s="26"/>
      <c r="BH809" s="26"/>
      <c r="BI809" s="26"/>
      <c r="BJ809" s="26"/>
      <c r="BK809" s="26"/>
      <c r="BL809" s="26"/>
      <c r="BM809" s="26"/>
      <c r="BN809" s="26"/>
      <c r="BO809" s="26"/>
      <c r="BP809" s="26"/>
      <c r="BQ809" s="26"/>
      <c r="BR809" s="26"/>
      <c r="BS809" s="26"/>
      <c r="BT809" s="26"/>
      <c r="BU809" s="26"/>
      <c r="BV809" s="26"/>
      <c r="BW809" s="26"/>
      <c r="BX809" s="26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26"/>
      <c r="CP809" s="26"/>
      <c r="CQ809" s="26"/>
      <c r="CR809" s="26"/>
      <c r="CS809" s="26"/>
      <c r="CT809" s="26"/>
      <c r="CU809" s="26"/>
      <c r="CV809" s="26"/>
      <c r="CW809" s="26"/>
      <c r="CX809" s="26"/>
      <c r="CY809" s="26"/>
      <c r="CZ809" s="26"/>
      <c r="DA809" s="26"/>
      <c r="DB809" s="26"/>
      <c r="DC809" s="26"/>
      <c r="DD809" s="26"/>
      <c r="DE809" s="26"/>
      <c r="DF809" s="26"/>
      <c r="DG809" s="26"/>
      <c r="DH809" s="26"/>
      <c r="DI809" s="26"/>
      <c r="DJ809" s="26"/>
      <c r="DK809" s="26"/>
      <c r="DL809" s="26"/>
      <c r="DM809" s="26"/>
      <c r="DN809" s="26"/>
      <c r="DO809" s="26"/>
      <c r="DP809" s="26"/>
      <c r="DQ809" s="26"/>
      <c r="DR809" s="26"/>
      <c r="DS809" s="26"/>
      <c r="DT809" s="26"/>
      <c r="DU809" s="26"/>
      <c r="DV809" s="26"/>
      <c r="DW809" s="26"/>
      <c r="DX809" s="26"/>
      <c r="DY809" s="26"/>
      <c r="DZ809" s="26"/>
      <c r="EA809" s="26"/>
      <c r="EB809" s="26"/>
      <c r="EC809" s="26"/>
      <c r="ED809" s="26"/>
      <c r="EE809" s="26"/>
      <c r="EF809" s="26"/>
      <c r="EG809" s="26"/>
      <c r="EH809" s="26"/>
      <c r="EI809" s="26"/>
      <c r="EJ809" s="26"/>
      <c r="EK809" s="26"/>
      <c r="EL809" s="26"/>
      <c r="EM809" s="26"/>
      <c r="EN809" s="26"/>
      <c r="EO809" s="26"/>
      <c r="EP809" s="26"/>
      <c r="EQ809" s="26"/>
      <c r="ER809" s="26"/>
      <c r="ES809" s="26"/>
      <c r="ET809" s="26"/>
      <c r="EU809" s="26"/>
      <c r="EV809" s="26"/>
      <c r="EW809" s="26"/>
      <c r="EX809" s="26"/>
      <c r="EY809" s="26"/>
      <c r="EZ809" s="26"/>
      <c r="FA809" s="26"/>
      <c r="FB809" s="26"/>
      <c r="FC809" s="26"/>
      <c r="FD809" s="26"/>
      <c r="FE809" s="26"/>
      <c r="FF809" s="26"/>
      <c r="FG809" s="26"/>
      <c r="FH809" s="26"/>
      <c r="FI809" s="26"/>
      <c r="FJ809" s="26"/>
      <c r="FK809" s="26"/>
      <c r="FL809" s="26"/>
      <c r="FM809" s="26"/>
      <c r="FN809" s="26"/>
      <c r="FO809" s="26"/>
      <c r="FP809" s="26"/>
      <c r="FQ809" s="26"/>
      <c r="FR809" s="26"/>
      <c r="FS809" s="26"/>
      <c r="FT809" s="26"/>
      <c r="FU809" s="26"/>
      <c r="FV809" s="26"/>
      <c r="FW809" s="26"/>
      <c r="FX809" s="26"/>
      <c r="FY809" s="26"/>
      <c r="FZ809" s="26"/>
      <c r="GA809" s="26"/>
      <c r="GB809" s="26"/>
      <c r="GC809" s="26"/>
      <c r="GD809" s="26"/>
      <c r="GE809" s="26"/>
      <c r="GF809" s="26"/>
      <c r="GG809" s="26"/>
      <c r="GH809" s="26"/>
      <c r="GI809" s="26"/>
      <c r="GJ809" s="26"/>
      <c r="GK809" s="26"/>
      <c r="GL809" s="26"/>
      <c r="GM809" s="26"/>
      <c r="GN809" s="26"/>
      <c r="GO809" s="26"/>
      <c r="GP809" s="26"/>
      <c r="GQ809" s="26"/>
      <c r="GR809" s="26"/>
      <c r="GS809" s="26"/>
      <c r="GT809" s="26"/>
      <c r="GU809" s="26"/>
      <c r="GV809" s="26"/>
      <c r="GW809" s="26"/>
      <c r="GX809" s="26"/>
      <c r="GY809" s="26"/>
      <c r="GZ809" s="26"/>
      <c r="HA809" s="26"/>
      <c r="HB809" s="26"/>
      <c r="HC809" s="26"/>
      <c r="HD809" s="26"/>
      <c r="HE809" s="26"/>
      <c r="HF809" s="26"/>
      <c r="HG809" s="26"/>
      <c r="HH809" s="26"/>
      <c r="HI809" s="26"/>
      <c r="HJ809" s="26"/>
      <c r="HK809" s="26"/>
      <c r="HL809" s="26"/>
      <c r="HM809" s="26"/>
      <c r="HN809" s="26"/>
      <c r="HO809" s="26"/>
      <c r="HP809" s="26"/>
      <c r="HQ809" s="26"/>
      <c r="HR809" s="26"/>
      <c r="HS809" s="26"/>
      <c r="HT809" s="26"/>
      <c r="HU809" s="26"/>
      <c r="HV809" s="26"/>
      <c r="HW809" s="26"/>
      <c r="HX809" s="26"/>
      <c r="HY809" s="26"/>
      <c r="HZ809" s="26"/>
      <c r="IA809" s="26"/>
      <c r="IB809" s="26"/>
      <c r="IC809" s="26"/>
      <c r="ID809" s="26"/>
      <c r="IE809" s="26"/>
      <c r="IF809" s="26"/>
      <c r="IG809" s="26"/>
      <c r="IH809" s="26"/>
      <c r="II809" s="26"/>
      <c r="IJ809" s="26"/>
      <c r="IK809" s="26"/>
      <c r="IL809" s="26"/>
      <c r="IM809" s="26"/>
      <c r="IN809" s="26"/>
      <c r="IO809" s="26"/>
      <c r="IP809" s="26"/>
      <c r="IQ809" s="26"/>
      <c r="IR809" s="26"/>
      <c r="IS809" s="26"/>
      <c r="IT809" s="26"/>
      <c r="IU809" s="26"/>
      <c r="IV809" s="26"/>
    </row>
    <row r="810" spans="1:256" ht="12.75" customHeight="1" x14ac:dyDescent="0.25">
      <c r="A810" s="26"/>
      <c r="B810" s="26"/>
      <c r="C810" s="296"/>
      <c r="D810" s="363"/>
      <c r="E810" s="364"/>
      <c r="F810" s="364"/>
      <c r="G810" s="364"/>
      <c r="H810" s="364"/>
      <c r="I810" s="364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6"/>
      <c r="AB810" s="26"/>
      <c r="AC810" s="26"/>
      <c r="AD810" s="26"/>
      <c r="AE810" s="26"/>
      <c r="AF810" s="26"/>
      <c r="AG810" s="26"/>
      <c r="AH810" s="26"/>
      <c r="AI810" s="26"/>
      <c r="AJ810" s="26"/>
      <c r="AK810" s="26"/>
      <c r="AL810" s="26"/>
      <c r="AM810" s="26"/>
      <c r="AN810" s="26"/>
      <c r="AO810" s="26"/>
      <c r="AP810" s="26"/>
      <c r="AQ810" s="26"/>
      <c r="AR810" s="26"/>
      <c r="AS810" s="26"/>
      <c r="AT810" s="26"/>
      <c r="AU810" s="26"/>
      <c r="AV810" s="26"/>
      <c r="AW810" s="26"/>
      <c r="AX810" s="26"/>
      <c r="AY810" s="26"/>
      <c r="AZ810" s="26"/>
      <c r="BA810" s="26"/>
      <c r="BB810" s="26"/>
      <c r="BC810" s="26"/>
      <c r="BD810" s="26"/>
      <c r="BE810" s="26"/>
      <c r="BF810" s="26"/>
      <c r="BG810" s="26"/>
      <c r="BH810" s="26"/>
      <c r="BI810" s="26"/>
      <c r="BJ810" s="26"/>
      <c r="BK810" s="26"/>
      <c r="BL810" s="26"/>
      <c r="BM810" s="26"/>
      <c r="BN810" s="26"/>
      <c r="BO810" s="26"/>
      <c r="BP810" s="26"/>
      <c r="BQ810" s="26"/>
      <c r="BR810" s="26"/>
      <c r="BS810" s="26"/>
      <c r="BT810" s="26"/>
      <c r="BU810" s="26"/>
      <c r="BV810" s="26"/>
      <c r="BW810" s="26"/>
      <c r="BX810" s="26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26"/>
      <c r="CP810" s="26"/>
      <c r="CQ810" s="26"/>
      <c r="CR810" s="26"/>
      <c r="CS810" s="26"/>
      <c r="CT810" s="26"/>
      <c r="CU810" s="26"/>
      <c r="CV810" s="26"/>
      <c r="CW810" s="26"/>
      <c r="CX810" s="26"/>
      <c r="CY810" s="26"/>
      <c r="CZ810" s="26"/>
      <c r="DA810" s="26"/>
      <c r="DB810" s="26"/>
      <c r="DC810" s="26"/>
      <c r="DD810" s="26"/>
      <c r="DE810" s="26"/>
      <c r="DF810" s="26"/>
      <c r="DG810" s="26"/>
      <c r="DH810" s="26"/>
      <c r="DI810" s="26"/>
      <c r="DJ810" s="26"/>
      <c r="DK810" s="26"/>
      <c r="DL810" s="26"/>
      <c r="DM810" s="26"/>
      <c r="DN810" s="26"/>
      <c r="DO810" s="26"/>
      <c r="DP810" s="26"/>
      <c r="DQ810" s="26"/>
      <c r="DR810" s="26"/>
      <c r="DS810" s="26"/>
      <c r="DT810" s="26"/>
      <c r="DU810" s="26"/>
      <c r="DV810" s="26"/>
      <c r="DW810" s="26"/>
      <c r="DX810" s="26"/>
      <c r="DY810" s="26"/>
      <c r="DZ810" s="26"/>
      <c r="EA810" s="26"/>
      <c r="EB810" s="26"/>
      <c r="EC810" s="26"/>
      <c r="ED810" s="26"/>
      <c r="EE810" s="26"/>
      <c r="EF810" s="26"/>
      <c r="EG810" s="26"/>
      <c r="EH810" s="26"/>
      <c r="EI810" s="26"/>
      <c r="EJ810" s="26"/>
      <c r="EK810" s="26"/>
      <c r="EL810" s="26"/>
      <c r="EM810" s="26"/>
      <c r="EN810" s="26"/>
      <c r="EO810" s="26"/>
      <c r="EP810" s="26"/>
      <c r="EQ810" s="26"/>
      <c r="ER810" s="26"/>
      <c r="ES810" s="26"/>
      <c r="ET810" s="26"/>
      <c r="EU810" s="26"/>
      <c r="EV810" s="26"/>
      <c r="EW810" s="26"/>
      <c r="EX810" s="26"/>
      <c r="EY810" s="26"/>
      <c r="EZ810" s="26"/>
      <c r="FA810" s="26"/>
      <c r="FB810" s="26"/>
      <c r="FC810" s="26"/>
      <c r="FD810" s="26"/>
      <c r="FE810" s="26"/>
      <c r="FF810" s="26"/>
      <c r="FG810" s="26"/>
      <c r="FH810" s="26"/>
      <c r="FI810" s="26"/>
      <c r="FJ810" s="26"/>
      <c r="FK810" s="26"/>
      <c r="FL810" s="26"/>
      <c r="FM810" s="26"/>
      <c r="FN810" s="26"/>
      <c r="FO810" s="26"/>
      <c r="FP810" s="26"/>
      <c r="FQ810" s="26"/>
      <c r="FR810" s="26"/>
      <c r="FS810" s="26"/>
      <c r="FT810" s="26"/>
      <c r="FU810" s="26"/>
      <c r="FV810" s="26"/>
      <c r="FW810" s="26"/>
      <c r="FX810" s="26"/>
      <c r="FY810" s="26"/>
      <c r="FZ810" s="26"/>
      <c r="GA810" s="26"/>
      <c r="GB810" s="26"/>
      <c r="GC810" s="26"/>
      <c r="GD810" s="26"/>
      <c r="GE810" s="26"/>
      <c r="GF810" s="26"/>
      <c r="GG810" s="26"/>
      <c r="GH810" s="26"/>
      <c r="GI810" s="26"/>
      <c r="GJ810" s="26"/>
      <c r="GK810" s="26"/>
      <c r="GL810" s="26"/>
      <c r="GM810" s="26"/>
      <c r="GN810" s="26"/>
      <c r="GO810" s="26"/>
      <c r="GP810" s="26"/>
      <c r="GQ810" s="26"/>
      <c r="GR810" s="26"/>
      <c r="GS810" s="26"/>
      <c r="GT810" s="26"/>
      <c r="GU810" s="26"/>
      <c r="GV810" s="26"/>
      <c r="GW810" s="26"/>
      <c r="GX810" s="26"/>
      <c r="GY810" s="26"/>
      <c r="GZ810" s="26"/>
      <c r="HA810" s="26"/>
      <c r="HB810" s="26"/>
      <c r="HC810" s="26"/>
      <c r="HD810" s="26"/>
      <c r="HE810" s="26"/>
      <c r="HF810" s="26"/>
      <c r="HG810" s="26"/>
      <c r="HH810" s="26"/>
      <c r="HI810" s="26"/>
      <c r="HJ810" s="26"/>
      <c r="HK810" s="26"/>
      <c r="HL810" s="26"/>
      <c r="HM810" s="26"/>
      <c r="HN810" s="26"/>
      <c r="HO810" s="26"/>
      <c r="HP810" s="26"/>
      <c r="HQ810" s="26"/>
      <c r="HR810" s="26"/>
      <c r="HS810" s="26"/>
      <c r="HT810" s="26"/>
      <c r="HU810" s="26"/>
      <c r="HV810" s="26"/>
      <c r="HW810" s="26"/>
      <c r="HX810" s="26"/>
      <c r="HY810" s="26"/>
      <c r="HZ810" s="26"/>
      <c r="IA810" s="26"/>
      <c r="IB810" s="26"/>
      <c r="IC810" s="26"/>
      <c r="ID810" s="26"/>
      <c r="IE810" s="26"/>
      <c r="IF810" s="26"/>
      <c r="IG810" s="26"/>
      <c r="IH810" s="26"/>
      <c r="II810" s="26"/>
      <c r="IJ810" s="26"/>
      <c r="IK810" s="26"/>
      <c r="IL810" s="26"/>
      <c r="IM810" s="26"/>
      <c r="IN810" s="26"/>
      <c r="IO810" s="26"/>
      <c r="IP810" s="26"/>
      <c r="IQ810" s="26"/>
      <c r="IR810" s="26"/>
      <c r="IS810" s="26"/>
      <c r="IT810" s="26"/>
      <c r="IU810" s="26"/>
      <c r="IV810" s="26"/>
    </row>
    <row r="811" spans="1:256" ht="12.75" customHeight="1" x14ac:dyDescent="0.25">
      <c r="A811" s="26"/>
      <c r="B811" s="26"/>
      <c r="C811" s="296"/>
      <c r="D811" s="363"/>
      <c r="E811" s="364"/>
      <c r="F811" s="364"/>
      <c r="G811" s="364"/>
      <c r="H811" s="364"/>
      <c r="I811" s="364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6"/>
      <c r="AB811" s="26"/>
      <c r="AC811" s="26"/>
      <c r="AD811" s="26"/>
      <c r="AE811" s="26"/>
      <c r="AF811" s="26"/>
      <c r="AG811" s="26"/>
      <c r="AH811" s="26"/>
      <c r="AI811" s="26"/>
      <c r="AJ811" s="26"/>
      <c r="AK811" s="26"/>
      <c r="AL811" s="26"/>
      <c r="AM811" s="26"/>
      <c r="AN811" s="26"/>
      <c r="AO811" s="26"/>
      <c r="AP811" s="26"/>
      <c r="AQ811" s="26"/>
      <c r="AR811" s="26"/>
      <c r="AS811" s="26"/>
      <c r="AT811" s="26"/>
      <c r="AU811" s="26"/>
      <c r="AV811" s="26"/>
      <c r="AW811" s="26"/>
      <c r="AX811" s="26"/>
      <c r="AY811" s="26"/>
      <c r="AZ811" s="26"/>
      <c r="BA811" s="26"/>
      <c r="BB811" s="26"/>
      <c r="BC811" s="26"/>
      <c r="BD811" s="26"/>
      <c r="BE811" s="26"/>
      <c r="BF811" s="26"/>
      <c r="BG811" s="26"/>
      <c r="BH811" s="26"/>
      <c r="BI811" s="26"/>
      <c r="BJ811" s="26"/>
      <c r="BK811" s="26"/>
      <c r="BL811" s="26"/>
      <c r="BM811" s="26"/>
      <c r="BN811" s="26"/>
      <c r="BO811" s="26"/>
      <c r="BP811" s="26"/>
      <c r="BQ811" s="26"/>
      <c r="BR811" s="26"/>
      <c r="BS811" s="26"/>
      <c r="BT811" s="26"/>
      <c r="BU811" s="26"/>
      <c r="BV811" s="26"/>
      <c r="BW811" s="26"/>
      <c r="BX811" s="26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26"/>
      <c r="CP811" s="26"/>
      <c r="CQ811" s="26"/>
      <c r="CR811" s="26"/>
      <c r="CS811" s="26"/>
      <c r="CT811" s="26"/>
      <c r="CU811" s="26"/>
      <c r="CV811" s="26"/>
      <c r="CW811" s="26"/>
      <c r="CX811" s="26"/>
      <c r="CY811" s="26"/>
      <c r="CZ811" s="26"/>
      <c r="DA811" s="26"/>
      <c r="DB811" s="26"/>
      <c r="DC811" s="26"/>
      <c r="DD811" s="26"/>
      <c r="DE811" s="26"/>
      <c r="DF811" s="26"/>
      <c r="DG811" s="26"/>
      <c r="DH811" s="26"/>
      <c r="DI811" s="26"/>
      <c r="DJ811" s="26"/>
      <c r="DK811" s="26"/>
      <c r="DL811" s="26"/>
      <c r="DM811" s="26"/>
      <c r="DN811" s="26"/>
      <c r="DO811" s="26"/>
      <c r="DP811" s="26"/>
      <c r="DQ811" s="26"/>
      <c r="DR811" s="26"/>
      <c r="DS811" s="26"/>
      <c r="DT811" s="26"/>
      <c r="DU811" s="26"/>
      <c r="DV811" s="26"/>
      <c r="DW811" s="26"/>
      <c r="DX811" s="26"/>
      <c r="DY811" s="26"/>
      <c r="DZ811" s="26"/>
      <c r="EA811" s="26"/>
      <c r="EB811" s="26"/>
      <c r="EC811" s="26"/>
      <c r="ED811" s="26"/>
      <c r="EE811" s="26"/>
      <c r="EF811" s="26"/>
      <c r="EG811" s="26"/>
      <c r="EH811" s="26"/>
      <c r="EI811" s="26"/>
      <c r="EJ811" s="26"/>
      <c r="EK811" s="26"/>
      <c r="EL811" s="26"/>
      <c r="EM811" s="26"/>
      <c r="EN811" s="26"/>
      <c r="EO811" s="26"/>
      <c r="EP811" s="26"/>
      <c r="EQ811" s="26"/>
      <c r="ER811" s="26"/>
      <c r="ES811" s="26"/>
      <c r="ET811" s="26"/>
      <c r="EU811" s="26"/>
      <c r="EV811" s="26"/>
      <c r="EW811" s="26"/>
      <c r="EX811" s="26"/>
      <c r="EY811" s="26"/>
      <c r="EZ811" s="26"/>
      <c r="FA811" s="26"/>
      <c r="FB811" s="26"/>
      <c r="FC811" s="26"/>
      <c r="FD811" s="26"/>
      <c r="FE811" s="26"/>
      <c r="FF811" s="26"/>
      <c r="FG811" s="26"/>
      <c r="FH811" s="26"/>
      <c r="FI811" s="26"/>
      <c r="FJ811" s="26"/>
      <c r="FK811" s="26"/>
      <c r="FL811" s="26"/>
      <c r="FM811" s="26"/>
      <c r="FN811" s="26"/>
      <c r="FO811" s="26"/>
      <c r="FP811" s="26"/>
      <c r="FQ811" s="26"/>
      <c r="FR811" s="26"/>
      <c r="FS811" s="26"/>
      <c r="FT811" s="26"/>
      <c r="FU811" s="26"/>
      <c r="FV811" s="26"/>
      <c r="FW811" s="26"/>
      <c r="FX811" s="26"/>
      <c r="FY811" s="26"/>
      <c r="FZ811" s="26"/>
      <c r="GA811" s="26"/>
      <c r="GB811" s="26"/>
      <c r="GC811" s="26"/>
      <c r="GD811" s="26"/>
      <c r="GE811" s="26"/>
      <c r="GF811" s="26"/>
      <c r="GG811" s="26"/>
      <c r="GH811" s="26"/>
      <c r="GI811" s="26"/>
      <c r="GJ811" s="26"/>
      <c r="GK811" s="26"/>
      <c r="GL811" s="26"/>
      <c r="GM811" s="26"/>
      <c r="GN811" s="26"/>
      <c r="GO811" s="26"/>
      <c r="GP811" s="26"/>
      <c r="GQ811" s="26"/>
      <c r="GR811" s="26"/>
      <c r="GS811" s="26"/>
      <c r="GT811" s="26"/>
      <c r="GU811" s="26"/>
      <c r="GV811" s="26"/>
      <c r="GW811" s="26"/>
      <c r="GX811" s="26"/>
      <c r="GY811" s="26"/>
      <c r="GZ811" s="26"/>
      <c r="HA811" s="26"/>
      <c r="HB811" s="26"/>
      <c r="HC811" s="26"/>
      <c r="HD811" s="26"/>
      <c r="HE811" s="26"/>
      <c r="HF811" s="26"/>
      <c r="HG811" s="26"/>
      <c r="HH811" s="26"/>
      <c r="HI811" s="26"/>
      <c r="HJ811" s="26"/>
      <c r="HK811" s="26"/>
      <c r="HL811" s="26"/>
      <c r="HM811" s="26"/>
      <c r="HN811" s="26"/>
      <c r="HO811" s="26"/>
      <c r="HP811" s="26"/>
      <c r="HQ811" s="26"/>
      <c r="HR811" s="26"/>
      <c r="HS811" s="26"/>
      <c r="HT811" s="26"/>
      <c r="HU811" s="26"/>
      <c r="HV811" s="26"/>
      <c r="HW811" s="26"/>
      <c r="HX811" s="26"/>
      <c r="HY811" s="26"/>
      <c r="HZ811" s="26"/>
      <c r="IA811" s="26"/>
      <c r="IB811" s="26"/>
      <c r="IC811" s="26"/>
      <c r="ID811" s="26"/>
      <c r="IE811" s="26"/>
      <c r="IF811" s="26"/>
      <c r="IG811" s="26"/>
      <c r="IH811" s="26"/>
      <c r="II811" s="26"/>
      <c r="IJ811" s="26"/>
      <c r="IK811" s="26"/>
      <c r="IL811" s="26"/>
      <c r="IM811" s="26"/>
      <c r="IN811" s="26"/>
      <c r="IO811" s="26"/>
      <c r="IP811" s="26"/>
      <c r="IQ811" s="26"/>
      <c r="IR811" s="26"/>
      <c r="IS811" s="26"/>
      <c r="IT811" s="26"/>
      <c r="IU811" s="26"/>
      <c r="IV811" s="26"/>
    </row>
    <row r="812" spans="1:256" ht="12.75" customHeight="1" x14ac:dyDescent="0.25">
      <c r="A812" s="26"/>
      <c r="B812" s="26"/>
      <c r="C812" s="296"/>
      <c r="D812" s="363"/>
      <c r="E812" s="364"/>
      <c r="F812" s="364"/>
      <c r="G812" s="364"/>
      <c r="H812" s="364"/>
      <c r="I812" s="364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6"/>
      <c r="AB812" s="26"/>
      <c r="AC812" s="26"/>
      <c r="AD812" s="26"/>
      <c r="AE812" s="26"/>
      <c r="AF812" s="26"/>
      <c r="AG812" s="26"/>
      <c r="AH812" s="26"/>
      <c r="AI812" s="26"/>
      <c r="AJ812" s="26"/>
      <c r="AK812" s="26"/>
      <c r="AL812" s="26"/>
      <c r="AM812" s="26"/>
      <c r="AN812" s="26"/>
      <c r="AO812" s="26"/>
      <c r="AP812" s="26"/>
      <c r="AQ812" s="26"/>
      <c r="AR812" s="26"/>
      <c r="AS812" s="26"/>
      <c r="AT812" s="26"/>
      <c r="AU812" s="26"/>
      <c r="AV812" s="26"/>
      <c r="AW812" s="26"/>
      <c r="AX812" s="26"/>
      <c r="AY812" s="26"/>
      <c r="AZ812" s="26"/>
      <c r="BA812" s="26"/>
      <c r="BB812" s="26"/>
      <c r="BC812" s="26"/>
      <c r="BD812" s="26"/>
      <c r="BE812" s="26"/>
      <c r="BF812" s="26"/>
      <c r="BG812" s="26"/>
      <c r="BH812" s="26"/>
      <c r="BI812" s="26"/>
      <c r="BJ812" s="26"/>
      <c r="BK812" s="26"/>
      <c r="BL812" s="26"/>
      <c r="BM812" s="26"/>
      <c r="BN812" s="26"/>
      <c r="BO812" s="26"/>
      <c r="BP812" s="26"/>
      <c r="BQ812" s="26"/>
      <c r="BR812" s="26"/>
      <c r="BS812" s="26"/>
      <c r="BT812" s="26"/>
      <c r="BU812" s="26"/>
      <c r="BV812" s="26"/>
      <c r="BW812" s="26"/>
      <c r="BX812" s="26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26"/>
      <c r="CP812" s="26"/>
      <c r="CQ812" s="26"/>
      <c r="CR812" s="26"/>
      <c r="CS812" s="26"/>
      <c r="CT812" s="26"/>
      <c r="CU812" s="26"/>
      <c r="CV812" s="26"/>
      <c r="CW812" s="26"/>
      <c r="CX812" s="26"/>
      <c r="CY812" s="26"/>
      <c r="CZ812" s="26"/>
      <c r="DA812" s="26"/>
      <c r="DB812" s="26"/>
      <c r="DC812" s="26"/>
      <c r="DD812" s="26"/>
      <c r="DE812" s="26"/>
      <c r="DF812" s="26"/>
      <c r="DG812" s="26"/>
      <c r="DH812" s="26"/>
      <c r="DI812" s="26"/>
      <c r="DJ812" s="26"/>
      <c r="DK812" s="26"/>
      <c r="DL812" s="26"/>
      <c r="DM812" s="26"/>
      <c r="DN812" s="26"/>
      <c r="DO812" s="26"/>
      <c r="DP812" s="26"/>
      <c r="DQ812" s="26"/>
      <c r="DR812" s="26"/>
      <c r="DS812" s="26"/>
      <c r="DT812" s="26"/>
      <c r="DU812" s="26"/>
      <c r="DV812" s="26"/>
      <c r="DW812" s="26"/>
      <c r="DX812" s="26"/>
      <c r="DY812" s="26"/>
      <c r="DZ812" s="26"/>
      <c r="EA812" s="26"/>
      <c r="EB812" s="26"/>
      <c r="EC812" s="26"/>
      <c r="ED812" s="26"/>
      <c r="EE812" s="26"/>
      <c r="EF812" s="26"/>
      <c r="EG812" s="26"/>
      <c r="EH812" s="26"/>
      <c r="EI812" s="26"/>
      <c r="EJ812" s="26"/>
      <c r="EK812" s="26"/>
      <c r="EL812" s="26"/>
      <c r="EM812" s="26"/>
      <c r="EN812" s="26"/>
      <c r="EO812" s="26"/>
      <c r="EP812" s="26"/>
      <c r="EQ812" s="26"/>
      <c r="ER812" s="26"/>
      <c r="ES812" s="26"/>
      <c r="ET812" s="26"/>
      <c r="EU812" s="26"/>
      <c r="EV812" s="26"/>
      <c r="EW812" s="26"/>
      <c r="EX812" s="26"/>
      <c r="EY812" s="26"/>
      <c r="EZ812" s="26"/>
      <c r="FA812" s="26"/>
      <c r="FB812" s="26"/>
      <c r="FC812" s="26"/>
      <c r="FD812" s="26"/>
      <c r="FE812" s="26"/>
      <c r="FF812" s="26"/>
      <c r="FG812" s="26"/>
      <c r="FH812" s="26"/>
      <c r="FI812" s="26"/>
      <c r="FJ812" s="26"/>
      <c r="FK812" s="26"/>
      <c r="FL812" s="26"/>
      <c r="FM812" s="26"/>
      <c r="FN812" s="26"/>
      <c r="FO812" s="26"/>
      <c r="FP812" s="26"/>
      <c r="FQ812" s="26"/>
      <c r="FR812" s="26"/>
      <c r="FS812" s="26"/>
      <c r="FT812" s="26"/>
      <c r="FU812" s="26"/>
      <c r="FV812" s="26"/>
      <c r="FW812" s="26"/>
      <c r="FX812" s="26"/>
      <c r="FY812" s="26"/>
      <c r="FZ812" s="26"/>
      <c r="GA812" s="26"/>
      <c r="GB812" s="26"/>
      <c r="GC812" s="26"/>
      <c r="GD812" s="26"/>
      <c r="GE812" s="26"/>
      <c r="GF812" s="26"/>
      <c r="GG812" s="26"/>
      <c r="GH812" s="26"/>
      <c r="GI812" s="26"/>
      <c r="GJ812" s="26"/>
      <c r="GK812" s="26"/>
      <c r="GL812" s="26"/>
      <c r="GM812" s="26"/>
      <c r="GN812" s="26"/>
      <c r="GO812" s="26"/>
      <c r="GP812" s="26"/>
      <c r="GQ812" s="26"/>
      <c r="GR812" s="26"/>
      <c r="GS812" s="26"/>
      <c r="GT812" s="26"/>
      <c r="GU812" s="26"/>
      <c r="GV812" s="26"/>
      <c r="GW812" s="26"/>
      <c r="GX812" s="26"/>
      <c r="GY812" s="26"/>
      <c r="GZ812" s="26"/>
      <c r="HA812" s="26"/>
      <c r="HB812" s="26"/>
      <c r="HC812" s="26"/>
      <c r="HD812" s="26"/>
      <c r="HE812" s="26"/>
      <c r="HF812" s="26"/>
      <c r="HG812" s="26"/>
      <c r="HH812" s="26"/>
      <c r="HI812" s="26"/>
      <c r="HJ812" s="26"/>
      <c r="HK812" s="26"/>
      <c r="HL812" s="26"/>
      <c r="HM812" s="26"/>
      <c r="HN812" s="26"/>
      <c r="HO812" s="26"/>
      <c r="HP812" s="26"/>
      <c r="HQ812" s="26"/>
      <c r="HR812" s="26"/>
      <c r="HS812" s="26"/>
      <c r="HT812" s="26"/>
      <c r="HU812" s="26"/>
      <c r="HV812" s="26"/>
      <c r="HW812" s="26"/>
      <c r="HX812" s="26"/>
      <c r="HY812" s="26"/>
      <c r="HZ812" s="26"/>
      <c r="IA812" s="26"/>
      <c r="IB812" s="26"/>
      <c r="IC812" s="26"/>
      <c r="ID812" s="26"/>
      <c r="IE812" s="26"/>
      <c r="IF812" s="26"/>
      <c r="IG812" s="26"/>
      <c r="IH812" s="26"/>
      <c r="II812" s="26"/>
      <c r="IJ812" s="26"/>
      <c r="IK812" s="26"/>
      <c r="IL812" s="26"/>
      <c r="IM812" s="26"/>
      <c r="IN812" s="26"/>
      <c r="IO812" s="26"/>
      <c r="IP812" s="26"/>
      <c r="IQ812" s="26"/>
      <c r="IR812" s="26"/>
      <c r="IS812" s="26"/>
      <c r="IT812" s="26"/>
      <c r="IU812" s="26"/>
      <c r="IV812" s="26"/>
    </row>
    <row r="813" spans="1:256" ht="12.75" customHeight="1" x14ac:dyDescent="0.25">
      <c r="A813" s="26"/>
      <c r="B813" s="26"/>
      <c r="C813" s="296"/>
      <c r="D813" s="363"/>
      <c r="E813" s="364"/>
      <c r="F813" s="364"/>
      <c r="G813" s="364"/>
      <c r="H813" s="364"/>
      <c r="I813" s="364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6"/>
      <c r="AB813" s="26"/>
      <c r="AC813" s="26"/>
      <c r="AD813" s="26"/>
      <c r="AE813" s="26"/>
      <c r="AF813" s="26"/>
      <c r="AG813" s="26"/>
      <c r="AH813" s="26"/>
      <c r="AI813" s="26"/>
      <c r="AJ813" s="26"/>
      <c r="AK813" s="26"/>
      <c r="AL813" s="26"/>
      <c r="AM813" s="26"/>
      <c r="AN813" s="26"/>
      <c r="AO813" s="26"/>
      <c r="AP813" s="26"/>
      <c r="AQ813" s="26"/>
      <c r="AR813" s="26"/>
      <c r="AS813" s="26"/>
      <c r="AT813" s="26"/>
      <c r="AU813" s="26"/>
      <c r="AV813" s="26"/>
      <c r="AW813" s="26"/>
      <c r="AX813" s="26"/>
      <c r="AY813" s="26"/>
      <c r="AZ813" s="26"/>
      <c r="BA813" s="26"/>
      <c r="BB813" s="26"/>
      <c r="BC813" s="26"/>
      <c r="BD813" s="26"/>
      <c r="BE813" s="26"/>
      <c r="BF813" s="26"/>
      <c r="BG813" s="26"/>
      <c r="BH813" s="26"/>
      <c r="BI813" s="26"/>
      <c r="BJ813" s="26"/>
      <c r="BK813" s="26"/>
      <c r="BL813" s="26"/>
      <c r="BM813" s="26"/>
      <c r="BN813" s="26"/>
      <c r="BO813" s="26"/>
      <c r="BP813" s="26"/>
      <c r="BQ813" s="26"/>
      <c r="BR813" s="26"/>
      <c r="BS813" s="26"/>
      <c r="BT813" s="26"/>
      <c r="BU813" s="26"/>
      <c r="BV813" s="26"/>
      <c r="BW813" s="26"/>
      <c r="BX813" s="26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26"/>
      <c r="CP813" s="26"/>
      <c r="CQ813" s="26"/>
      <c r="CR813" s="26"/>
      <c r="CS813" s="26"/>
      <c r="CT813" s="26"/>
      <c r="CU813" s="26"/>
      <c r="CV813" s="26"/>
      <c r="CW813" s="26"/>
      <c r="CX813" s="26"/>
      <c r="CY813" s="26"/>
      <c r="CZ813" s="26"/>
      <c r="DA813" s="26"/>
      <c r="DB813" s="26"/>
      <c r="DC813" s="26"/>
      <c r="DD813" s="26"/>
      <c r="DE813" s="26"/>
      <c r="DF813" s="26"/>
      <c r="DG813" s="26"/>
      <c r="DH813" s="26"/>
      <c r="DI813" s="26"/>
      <c r="DJ813" s="26"/>
      <c r="DK813" s="26"/>
      <c r="DL813" s="26"/>
      <c r="DM813" s="26"/>
      <c r="DN813" s="26"/>
      <c r="DO813" s="26"/>
      <c r="DP813" s="26"/>
      <c r="DQ813" s="26"/>
      <c r="DR813" s="26"/>
      <c r="DS813" s="26"/>
      <c r="DT813" s="26"/>
      <c r="DU813" s="26"/>
      <c r="DV813" s="26"/>
      <c r="DW813" s="26"/>
      <c r="DX813" s="26"/>
      <c r="DY813" s="26"/>
      <c r="DZ813" s="26"/>
      <c r="EA813" s="26"/>
      <c r="EB813" s="26"/>
      <c r="EC813" s="26"/>
      <c r="ED813" s="26"/>
      <c r="EE813" s="26"/>
      <c r="EF813" s="26"/>
      <c r="EG813" s="26"/>
      <c r="EH813" s="26"/>
      <c r="EI813" s="26"/>
      <c r="EJ813" s="26"/>
      <c r="EK813" s="26"/>
      <c r="EL813" s="26"/>
      <c r="EM813" s="26"/>
      <c r="EN813" s="26"/>
      <c r="EO813" s="26"/>
      <c r="EP813" s="26"/>
      <c r="EQ813" s="26"/>
      <c r="ER813" s="26"/>
      <c r="ES813" s="26"/>
      <c r="ET813" s="26"/>
      <c r="EU813" s="26"/>
      <c r="EV813" s="26"/>
      <c r="EW813" s="26"/>
      <c r="EX813" s="26"/>
      <c r="EY813" s="26"/>
      <c r="EZ813" s="26"/>
      <c r="FA813" s="26"/>
      <c r="FB813" s="26"/>
      <c r="FC813" s="26"/>
      <c r="FD813" s="26"/>
      <c r="FE813" s="26"/>
      <c r="FF813" s="26"/>
      <c r="FG813" s="26"/>
      <c r="FH813" s="26"/>
      <c r="FI813" s="26"/>
      <c r="FJ813" s="26"/>
      <c r="FK813" s="26"/>
      <c r="FL813" s="26"/>
      <c r="FM813" s="26"/>
      <c r="FN813" s="26"/>
      <c r="FO813" s="26"/>
      <c r="FP813" s="26"/>
      <c r="FQ813" s="26"/>
      <c r="FR813" s="26"/>
      <c r="FS813" s="26"/>
      <c r="FT813" s="26"/>
      <c r="FU813" s="26"/>
      <c r="FV813" s="26"/>
      <c r="FW813" s="26"/>
      <c r="FX813" s="26"/>
      <c r="FY813" s="26"/>
      <c r="FZ813" s="26"/>
      <c r="GA813" s="26"/>
      <c r="GB813" s="26"/>
      <c r="GC813" s="26"/>
      <c r="GD813" s="26"/>
      <c r="GE813" s="26"/>
      <c r="GF813" s="26"/>
      <c r="GG813" s="26"/>
      <c r="GH813" s="26"/>
      <c r="GI813" s="26"/>
      <c r="GJ813" s="26"/>
      <c r="GK813" s="26"/>
      <c r="GL813" s="26"/>
      <c r="GM813" s="26"/>
      <c r="GN813" s="26"/>
      <c r="GO813" s="26"/>
      <c r="GP813" s="26"/>
      <c r="GQ813" s="26"/>
      <c r="GR813" s="26"/>
      <c r="GS813" s="26"/>
      <c r="GT813" s="26"/>
      <c r="GU813" s="26"/>
      <c r="GV813" s="26"/>
      <c r="GW813" s="26"/>
      <c r="GX813" s="26"/>
      <c r="GY813" s="26"/>
      <c r="GZ813" s="26"/>
      <c r="HA813" s="26"/>
      <c r="HB813" s="26"/>
      <c r="HC813" s="26"/>
      <c r="HD813" s="26"/>
      <c r="HE813" s="26"/>
      <c r="HF813" s="26"/>
      <c r="HG813" s="26"/>
      <c r="HH813" s="26"/>
      <c r="HI813" s="26"/>
      <c r="HJ813" s="26"/>
      <c r="HK813" s="26"/>
      <c r="HL813" s="26"/>
      <c r="HM813" s="26"/>
      <c r="HN813" s="26"/>
      <c r="HO813" s="26"/>
      <c r="HP813" s="26"/>
      <c r="HQ813" s="26"/>
      <c r="HR813" s="26"/>
      <c r="HS813" s="26"/>
      <c r="HT813" s="26"/>
      <c r="HU813" s="26"/>
      <c r="HV813" s="26"/>
      <c r="HW813" s="26"/>
      <c r="HX813" s="26"/>
      <c r="HY813" s="26"/>
      <c r="HZ813" s="26"/>
      <c r="IA813" s="26"/>
      <c r="IB813" s="26"/>
      <c r="IC813" s="26"/>
      <c r="ID813" s="26"/>
      <c r="IE813" s="26"/>
      <c r="IF813" s="26"/>
      <c r="IG813" s="26"/>
      <c r="IH813" s="26"/>
      <c r="II813" s="26"/>
      <c r="IJ813" s="26"/>
      <c r="IK813" s="26"/>
      <c r="IL813" s="26"/>
      <c r="IM813" s="26"/>
      <c r="IN813" s="26"/>
      <c r="IO813" s="26"/>
      <c r="IP813" s="26"/>
      <c r="IQ813" s="26"/>
      <c r="IR813" s="26"/>
      <c r="IS813" s="26"/>
      <c r="IT813" s="26"/>
      <c r="IU813" s="26"/>
      <c r="IV813" s="26"/>
    </row>
    <row r="814" spans="1:256" ht="12.75" customHeight="1" x14ac:dyDescent="0.25">
      <c r="A814" s="26"/>
      <c r="B814" s="26"/>
      <c r="C814" s="296"/>
      <c r="D814" s="363"/>
      <c r="E814" s="364"/>
      <c r="F814" s="364"/>
      <c r="G814" s="364"/>
      <c r="H814" s="364"/>
      <c r="I814" s="364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6"/>
      <c r="AB814" s="26"/>
      <c r="AC814" s="26"/>
      <c r="AD814" s="26"/>
      <c r="AE814" s="26"/>
      <c r="AF814" s="26"/>
      <c r="AG814" s="26"/>
      <c r="AH814" s="26"/>
      <c r="AI814" s="26"/>
      <c r="AJ814" s="26"/>
      <c r="AK814" s="26"/>
      <c r="AL814" s="26"/>
      <c r="AM814" s="26"/>
      <c r="AN814" s="26"/>
      <c r="AO814" s="26"/>
      <c r="AP814" s="26"/>
      <c r="AQ814" s="26"/>
      <c r="AR814" s="26"/>
      <c r="AS814" s="26"/>
      <c r="AT814" s="26"/>
      <c r="AU814" s="26"/>
      <c r="AV814" s="26"/>
      <c r="AW814" s="26"/>
      <c r="AX814" s="26"/>
      <c r="AY814" s="26"/>
      <c r="AZ814" s="26"/>
      <c r="BA814" s="26"/>
      <c r="BB814" s="26"/>
      <c r="BC814" s="26"/>
      <c r="BD814" s="26"/>
      <c r="BE814" s="26"/>
      <c r="BF814" s="26"/>
      <c r="BG814" s="26"/>
      <c r="BH814" s="26"/>
      <c r="BI814" s="26"/>
      <c r="BJ814" s="26"/>
      <c r="BK814" s="26"/>
      <c r="BL814" s="26"/>
      <c r="BM814" s="26"/>
      <c r="BN814" s="26"/>
      <c r="BO814" s="26"/>
      <c r="BP814" s="26"/>
      <c r="BQ814" s="26"/>
      <c r="BR814" s="26"/>
      <c r="BS814" s="26"/>
      <c r="BT814" s="26"/>
      <c r="BU814" s="26"/>
      <c r="BV814" s="26"/>
      <c r="BW814" s="26"/>
      <c r="BX814" s="26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26"/>
      <c r="CP814" s="26"/>
      <c r="CQ814" s="26"/>
      <c r="CR814" s="26"/>
      <c r="CS814" s="26"/>
      <c r="CT814" s="26"/>
      <c r="CU814" s="26"/>
      <c r="CV814" s="26"/>
      <c r="CW814" s="26"/>
      <c r="CX814" s="26"/>
      <c r="CY814" s="26"/>
      <c r="CZ814" s="26"/>
      <c r="DA814" s="26"/>
      <c r="DB814" s="26"/>
      <c r="DC814" s="26"/>
      <c r="DD814" s="26"/>
      <c r="DE814" s="26"/>
      <c r="DF814" s="26"/>
      <c r="DG814" s="26"/>
      <c r="DH814" s="26"/>
      <c r="DI814" s="26"/>
      <c r="DJ814" s="26"/>
      <c r="DK814" s="26"/>
      <c r="DL814" s="26"/>
      <c r="DM814" s="26"/>
      <c r="DN814" s="26"/>
      <c r="DO814" s="26"/>
      <c r="DP814" s="26"/>
      <c r="DQ814" s="26"/>
      <c r="DR814" s="26"/>
      <c r="DS814" s="26"/>
      <c r="DT814" s="26"/>
      <c r="DU814" s="26"/>
      <c r="DV814" s="26"/>
      <c r="DW814" s="26"/>
      <c r="DX814" s="26"/>
      <c r="DY814" s="26"/>
      <c r="DZ814" s="26"/>
      <c r="EA814" s="26"/>
      <c r="EB814" s="26"/>
      <c r="EC814" s="26"/>
      <c r="ED814" s="26"/>
      <c r="EE814" s="26"/>
      <c r="EF814" s="26"/>
      <c r="EG814" s="26"/>
      <c r="EH814" s="26"/>
      <c r="EI814" s="26"/>
      <c r="EJ814" s="26"/>
      <c r="EK814" s="26"/>
      <c r="EL814" s="26"/>
      <c r="EM814" s="26"/>
      <c r="EN814" s="26"/>
      <c r="EO814" s="26"/>
      <c r="EP814" s="26"/>
      <c r="EQ814" s="26"/>
      <c r="ER814" s="26"/>
      <c r="ES814" s="26"/>
      <c r="ET814" s="26"/>
      <c r="EU814" s="26"/>
      <c r="EV814" s="26"/>
      <c r="EW814" s="26"/>
      <c r="EX814" s="26"/>
      <c r="EY814" s="26"/>
      <c r="EZ814" s="26"/>
      <c r="FA814" s="26"/>
      <c r="FB814" s="26"/>
      <c r="FC814" s="26"/>
      <c r="FD814" s="26"/>
      <c r="FE814" s="26"/>
      <c r="FF814" s="26"/>
      <c r="FG814" s="26"/>
      <c r="FH814" s="26"/>
      <c r="FI814" s="26"/>
      <c r="FJ814" s="26"/>
      <c r="FK814" s="26"/>
      <c r="FL814" s="26"/>
      <c r="FM814" s="26"/>
      <c r="FN814" s="26"/>
      <c r="FO814" s="26"/>
      <c r="FP814" s="26"/>
      <c r="FQ814" s="26"/>
      <c r="FR814" s="26"/>
      <c r="FS814" s="26"/>
      <c r="FT814" s="26"/>
      <c r="FU814" s="26"/>
      <c r="FV814" s="26"/>
      <c r="FW814" s="26"/>
      <c r="FX814" s="26"/>
      <c r="FY814" s="26"/>
      <c r="FZ814" s="26"/>
      <c r="GA814" s="26"/>
      <c r="GB814" s="26"/>
      <c r="GC814" s="26"/>
      <c r="GD814" s="26"/>
      <c r="GE814" s="26"/>
      <c r="GF814" s="26"/>
      <c r="GG814" s="26"/>
      <c r="GH814" s="26"/>
      <c r="GI814" s="26"/>
      <c r="GJ814" s="26"/>
      <c r="GK814" s="26"/>
      <c r="GL814" s="26"/>
      <c r="GM814" s="26"/>
      <c r="GN814" s="26"/>
      <c r="GO814" s="26"/>
      <c r="GP814" s="26"/>
      <c r="GQ814" s="26"/>
      <c r="GR814" s="26"/>
      <c r="GS814" s="26"/>
      <c r="GT814" s="26"/>
      <c r="GU814" s="26"/>
      <c r="GV814" s="26"/>
      <c r="GW814" s="26"/>
      <c r="GX814" s="26"/>
      <c r="GY814" s="26"/>
      <c r="GZ814" s="26"/>
      <c r="HA814" s="26"/>
      <c r="HB814" s="26"/>
      <c r="HC814" s="26"/>
      <c r="HD814" s="26"/>
      <c r="HE814" s="26"/>
      <c r="HF814" s="26"/>
      <c r="HG814" s="26"/>
      <c r="HH814" s="26"/>
      <c r="HI814" s="26"/>
      <c r="HJ814" s="26"/>
      <c r="HK814" s="26"/>
      <c r="HL814" s="26"/>
      <c r="HM814" s="26"/>
      <c r="HN814" s="26"/>
      <c r="HO814" s="26"/>
      <c r="HP814" s="26"/>
      <c r="HQ814" s="26"/>
      <c r="HR814" s="26"/>
      <c r="HS814" s="26"/>
      <c r="HT814" s="26"/>
      <c r="HU814" s="26"/>
      <c r="HV814" s="26"/>
      <c r="HW814" s="26"/>
      <c r="HX814" s="26"/>
      <c r="HY814" s="26"/>
      <c r="HZ814" s="26"/>
      <c r="IA814" s="26"/>
      <c r="IB814" s="26"/>
      <c r="IC814" s="26"/>
      <c r="ID814" s="26"/>
      <c r="IE814" s="26"/>
      <c r="IF814" s="26"/>
      <c r="IG814" s="26"/>
      <c r="IH814" s="26"/>
      <c r="II814" s="26"/>
      <c r="IJ814" s="26"/>
      <c r="IK814" s="26"/>
      <c r="IL814" s="26"/>
      <c r="IM814" s="26"/>
      <c r="IN814" s="26"/>
      <c r="IO814" s="26"/>
      <c r="IP814" s="26"/>
      <c r="IQ814" s="26"/>
      <c r="IR814" s="26"/>
      <c r="IS814" s="26"/>
      <c r="IT814" s="26"/>
      <c r="IU814" s="26"/>
      <c r="IV814" s="26"/>
    </row>
    <row r="815" spans="1:256" ht="12.75" customHeight="1" x14ac:dyDescent="0.25">
      <c r="A815" s="26"/>
      <c r="B815" s="26"/>
      <c r="C815" s="296"/>
      <c r="D815" s="363"/>
      <c r="E815" s="364"/>
      <c r="F815" s="364"/>
      <c r="G815" s="364"/>
      <c r="H815" s="364"/>
      <c r="I815" s="364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6"/>
      <c r="AD815" s="26"/>
      <c r="AE815" s="26"/>
      <c r="AF815" s="26"/>
      <c r="AG815" s="26"/>
      <c r="AH815" s="26"/>
      <c r="AI815" s="26"/>
      <c r="AJ815" s="26"/>
      <c r="AK815" s="26"/>
      <c r="AL815" s="26"/>
      <c r="AM815" s="26"/>
      <c r="AN815" s="26"/>
      <c r="AO815" s="26"/>
      <c r="AP815" s="26"/>
      <c r="AQ815" s="26"/>
      <c r="AR815" s="26"/>
      <c r="AS815" s="26"/>
      <c r="AT815" s="26"/>
      <c r="AU815" s="26"/>
      <c r="AV815" s="26"/>
      <c r="AW815" s="26"/>
      <c r="AX815" s="26"/>
      <c r="AY815" s="26"/>
      <c r="AZ815" s="26"/>
      <c r="BA815" s="26"/>
      <c r="BB815" s="26"/>
      <c r="BC815" s="26"/>
      <c r="BD815" s="26"/>
      <c r="BE815" s="26"/>
      <c r="BF815" s="26"/>
      <c r="BG815" s="26"/>
      <c r="BH815" s="26"/>
      <c r="BI815" s="26"/>
      <c r="BJ815" s="26"/>
      <c r="BK815" s="26"/>
      <c r="BL815" s="26"/>
      <c r="BM815" s="26"/>
      <c r="BN815" s="26"/>
      <c r="BO815" s="26"/>
      <c r="BP815" s="26"/>
      <c r="BQ815" s="26"/>
      <c r="BR815" s="26"/>
      <c r="BS815" s="26"/>
      <c r="BT815" s="26"/>
      <c r="BU815" s="26"/>
      <c r="BV815" s="26"/>
      <c r="BW815" s="26"/>
      <c r="BX815" s="26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26"/>
      <c r="CP815" s="26"/>
      <c r="CQ815" s="26"/>
      <c r="CR815" s="26"/>
      <c r="CS815" s="26"/>
      <c r="CT815" s="26"/>
      <c r="CU815" s="26"/>
      <c r="CV815" s="26"/>
      <c r="CW815" s="26"/>
      <c r="CX815" s="26"/>
      <c r="CY815" s="26"/>
      <c r="CZ815" s="26"/>
      <c r="DA815" s="26"/>
      <c r="DB815" s="26"/>
      <c r="DC815" s="26"/>
      <c r="DD815" s="26"/>
      <c r="DE815" s="26"/>
      <c r="DF815" s="26"/>
      <c r="DG815" s="26"/>
      <c r="DH815" s="26"/>
      <c r="DI815" s="26"/>
      <c r="DJ815" s="26"/>
      <c r="DK815" s="26"/>
      <c r="DL815" s="26"/>
      <c r="DM815" s="26"/>
      <c r="DN815" s="26"/>
      <c r="DO815" s="26"/>
      <c r="DP815" s="26"/>
      <c r="DQ815" s="26"/>
      <c r="DR815" s="26"/>
      <c r="DS815" s="26"/>
      <c r="DT815" s="26"/>
      <c r="DU815" s="26"/>
      <c r="DV815" s="26"/>
      <c r="DW815" s="26"/>
      <c r="DX815" s="26"/>
      <c r="DY815" s="26"/>
      <c r="DZ815" s="26"/>
      <c r="EA815" s="26"/>
      <c r="EB815" s="26"/>
      <c r="EC815" s="26"/>
      <c r="ED815" s="26"/>
      <c r="EE815" s="26"/>
      <c r="EF815" s="26"/>
      <c r="EG815" s="26"/>
      <c r="EH815" s="26"/>
      <c r="EI815" s="26"/>
      <c r="EJ815" s="26"/>
      <c r="EK815" s="26"/>
      <c r="EL815" s="26"/>
      <c r="EM815" s="26"/>
      <c r="EN815" s="26"/>
      <c r="EO815" s="26"/>
      <c r="EP815" s="26"/>
      <c r="EQ815" s="26"/>
      <c r="ER815" s="26"/>
      <c r="ES815" s="26"/>
      <c r="ET815" s="26"/>
      <c r="EU815" s="26"/>
      <c r="EV815" s="26"/>
      <c r="EW815" s="26"/>
      <c r="EX815" s="26"/>
      <c r="EY815" s="26"/>
      <c r="EZ815" s="26"/>
      <c r="FA815" s="26"/>
      <c r="FB815" s="26"/>
      <c r="FC815" s="26"/>
      <c r="FD815" s="26"/>
      <c r="FE815" s="26"/>
      <c r="FF815" s="26"/>
      <c r="FG815" s="26"/>
      <c r="FH815" s="26"/>
      <c r="FI815" s="26"/>
      <c r="FJ815" s="26"/>
      <c r="FK815" s="26"/>
      <c r="FL815" s="26"/>
      <c r="FM815" s="26"/>
      <c r="FN815" s="26"/>
      <c r="FO815" s="26"/>
      <c r="FP815" s="26"/>
      <c r="FQ815" s="26"/>
      <c r="FR815" s="26"/>
      <c r="FS815" s="26"/>
      <c r="FT815" s="26"/>
      <c r="FU815" s="26"/>
      <c r="FV815" s="26"/>
      <c r="FW815" s="26"/>
      <c r="FX815" s="26"/>
      <c r="FY815" s="26"/>
      <c r="FZ815" s="26"/>
      <c r="GA815" s="26"/>
      <c r="GB815" s="26"/>
      <c r="GC815" s="26"/>
      <c r="GD815" s="26"/>
      <c r="GE815" s="26"/>
      <c r="GF815" s="26"/>
      <c r="GG815" s="26"/>
      <c r="GH815" s="26"/>
      <c r="GI815" s="26"/>
      <c r="GJ815" s="26"/>
      <c r="GK815" s="26"/>
      <c r="GL815" s="26"/>
      <c r="GM815" s="26"/>
      <c r="GN815" s="26"/>
      <c r="GO815" s="26"/>
      <c r="GP815" s="26"/>
      <c r="GQ815" s="26"/>
      <c r="GR815" s="26"/>
      <c r="GS815" s="26"/>
      <c r="GT815" s="26"/>
      <c r="GU815" s="26"/>
      <c r="GV815" s="26"/>
      <c r="GW815" s="26"/>
      <c r="GX815" s="26"/>
      <c r="GY815" s="26"/>
      <c r="GZ815" s="26"/>
      <c r="HA815" s="26"/>
      <c r="HB815" s="26"/>
      <c r="HC815" s="26"/>
      <c r="HD815" s="26"/>
      <c r="HE815" s="26"/>
      <c r="HF815" s="26"/>
      <c r="HG815" s="26"/>
      <c r="HH815" s="26"/>
      <c r="HI815" s="26"/>
      <c r="HJ815" s="26"/>
      <c r="HK815" s="26"/>
      <c r="HL815" s="26"/>
      <c r="HM815" s="26"/>
      <c r="HN815" s="26"/>
      <c r="HO815" s="26"/>
      <c r="HP815" s="26"/>
      <c r="HQ815" s="26"/>
      <c r="HR815" s="26"/>
      <c r="HS815" s="26"/>
      <c r="HT815" s="26"/>
      <c r="HU815" s="26"/>
      <c r="HV815" s="26"/>
      <c r="HW815" s="26"/>
      <c r="HX815" s="26"/>
      <c r="HY815" s="26"/>
      <c r="HZ815" s="26"/>
      <c r="IA815" s="26"/>
      <c r="IB815" s="26"/>
      <c r="IC815" s="26"/>
      <c r="ID815" s="26"/>
      <c r="IE815" s="26"/>
      <c r="IF815" s="26"/>
      <c r="IG815" s="26"/>
      <c r="IH815" s="26"/>
      <c r="II815" s="26"/>
      <c r="IJ815" s="26"/>
      <c r="IK815" s="26"/>
      <c r="IL815" s="26"/>
      <c r="IM815" s="26"/>
      <c r="IN815" s="26"/>
      <c r="IO815" s="26"/>
      <c r="IP815" s="26"/>
      <c r="IQ815" s="26"/>
      <c r="IR815" s="26"/>
      <c r="IS815" s="26"/>
      <c r="IT815" s="26"/>
      <c r="IU815" s="26"/>
      <c r="IV815" s="26"/>
    </row>
    <row r="816" spans="1:256" ht="12.75" customHeight="1" x14ac:dyDescent="0.25">
      <c r="A816" s="26"/>
      <c r="B816" s="26"/>
      <c r="C816" s="296"/>
      <c r="D816" s="363"/>
      <c r="E816" s="364"/>
      <c r="F816" s="364"/>
      <c r="G816" s="364"/>
      <c r="H816" s="364"/>
      <c r="I816" s="364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6"/>
      <c r="AB816" s="26"/>
      <c r="AC816" s="26"/>
      <c r="AD816" s="26"/>
      <c r="AE816" s="26"/>
      <c r="AF816" s="26"/>
      <c r="AG816" s="26"/>
      <c r="AH816" s="26"/>
      <c r="AI816" s="26"/>
      <c r="AJ816" s="26"/>
      <c r="AK816" s="26"/>
      <c r="AL816" s="26"/>
      <c r="AM816" s="26"/>
      <c r="AN816" s="26"/>
      <c r="AO816" s="26"/>
      <c r="AP816" s="26"/>
      <c r="AQ816" s="26"/>
      <c r="AR816" s="26"/>
      <c r="AS816" s="26"/>
      <c r="AT816" s="26"/>
      <c r="AU816" s="26"/>
      <c r="AV816" s="26"/>
      <c r="AW816" s="26"/>
      <c r="AX816" s="26"/>
      <c r="AY816" s="26"/>
      <c r="AZ816" s="26"/>
      <c r="BA816" s="26"/>
      <c r="BB816" s="26"/>
      <c r="BC816" s="26"/>
      <c r="BD816" s="26"/>
      <c r="BE816" s="26"/>
      <c r="BF816" s="26"/>
      <c r="BG816" s="26"/>
      <c r="BH816" s="26"/>
      <c r="BI816" s="26"/>
      <c r="BJ816" s="26"/>
      <c r="BK816" s="26"/>
      <c r="BL816" s="26"/>
      <c r="BM816" s="26"/>
      <c r="BN816" s="26"/>
      <c r="BO816" s="26"/>
      <c r="BP816" s="26"/>
      <c r="BQ816" s="26"/>
      <c r="BR816" s="26"/>
      <c r="BS816" s="26"/>
      <c r="BT816" s="26"/>
      <c r="BU816" s="26"/>
      <c r="BV816" s="26"/>
      <c r="BW816" s="26"/>
      <c r="BX816" s="26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26"/>
      <c r="CP816" s="26"/>
      <c r="CQ816" s="26"/>
      <c r="CR816" s="26"/>
      <c r="CS816" s="26"/>
      <c r="CT816" s="26"/>
      <c r="CU816" s="26"/>
      <c r="CV816" s="26"/>
      <c r="CW816" s="26"/>
      <c r="CX816" s="26"/>
      <c r="CY816" s="26"/>
      <c r="CZ816" s="26"/>
      <c r="DA816" s="26"/>
      <c r="DB816" s="26"/>
      <c r="DC816" s="26"/>
      <c r="DD816" s="26"/>
      <c r="DE816" s="26"/>
      <c r="DF816" s="26"/>
      <c r="DG816" s="26"/>
      <c r="DH816" s="26"/>
      <c r="DI816" s="26"/>
      <c r="DJ816" s="26"/>
      <c r="DK816" s="26"/>
      <c r="DL816" s="26"/>
      <c r="DM816" s="26"/>
      <c r="DN816" s="26"/>
      <c r="DO816" s="26"/>
      <c r="DP816" s="26"/>
      <c r="DQ816" s="26"/>
      <c r="DR816" s="26"/>
      <c r="DS816" s="26"/>
      <c r="DT816" s="26"/>
      <c r="DU816" s="26"/>
      <c r="DV816" s="26"/>
      <c r="DW816" s="26"/>
      <c r="DX816" s="26"/>
      <c r="DY816" s="26"/>
      <c r="DZ816" s="26"/>
      <c r="EA816" s="26"/>
      <c r="EB816" s="26"/>
      <c r="EC816" s="26"/>
      <c r="ED816" s="26"/>
      <c r="EE816" s="26"/>
      <c r="EF816" s="26"/>
      <c r="EG816" s="26"/>
      <c r="EH816" s="26"/>
      <c r="EI816" s="26"/>
      <c r="EJ816" s="26"/>
      <c r="EK816" s="26"/>
      <c r="EL816" s="26"/>
      <c r="EM816" s="26"/>
      <c r="EN816" s="26"/>
      <c r="EO816" s="26"/>
      <c r="EP816" s="26"/>
      <c r="EQ816" s="26"/>
      <c r="ER816" s="26"/>
      <c r="ES816" s="26"/>
      <c r="ET816" s="26"/>
      <c r="EU816" s="26"/>
      <c r="EV816" s="26"/>
      <c r="EW816" s="26"/>
      <c r="EX816" s="26"/>
      <c r="EY816" s="26"/>
      <c r="EZ816" s="26"/>
      <c r="FA816" s="26"/>
      <c r="FB816" s="26"/>
      <c r="FC816" s="26"/>
      <c r="FD816" s="26"/>
      <c r="FE816" s="26"/>
      <c r="FF816" s="26"/>
      <c r="FG816" s="26"/>
      <c r="FH816" s="26"/>
      <c r="FI816" s="26"/>
      <c r="FJ816" s="26"/>
      <c r="FK816" s="26"/>
      <c r="FL816" s="26"/>
      <c r="FM816" s="26"/>
      <c r="FN816" s="26"/>
      <c r="FO816" s="26"/>
      <c r="FP816" s="26"/>
      <c r="FQ816" s="26"/>
      <c r="FR816" s="26"/>
      <c r="FS816" s="26"/>
      <c r="FT816" s="26"/>
      <c r="FU816" s="26"/>
      <c r="FV816" s="26"/>
      <c r="FW816" s="26"/>
      <c r="FX816" s="26"/>
      <c r="FY816" s="26"/>
      <c r="FZ816" s="26"/>
      <c r="GA816" s="26"/>
      <c r="GB816" s="26"/>
      <c r="GC816" s="26"/>
      <c r="GD816" s="26"/>
      <c r="GE816" s="26"/>
      <c r="GF816" s="26"/>
      <c r="GG816" s="26"/>
      <c r="GH816" s="26"/>
      <c r="GI816" s="26"/>
      <c r="GJ816" s="26"/>
      <c r="GK816" s="26"/>
      <c r="GL816" s="26"/>
      <c r="GM816" s="26"/>
      <c r="GN816" s="26"/>
      <c r="GO816" s="26"/>
      <c r="GP816" s="26"/>
      <c r="GQ816" s="26"/>
      <c r="GR816" s="26"/>
      <c r="GS816" s="26"/>
      <c r="GT816" s="26"/>
      <c r="GU816" s="26"/>
      <c r="GV816" s="26"/>
      <c r="GW816" s="26"/>
      <c r="GX816" s="26"/>
      <c r="GY816" s="26"/>
      <c r="GZ816" s="26"/>
      <c r="HA816" s="26"/>
      <c r="HB816" s="26"/>
      <c r="HC816" s="26"/>
      <c r="HD816" s="26"/>
      <c r="HE816" s="26"/>
      <c r="HF816" s="26"/>
      <c r="HG816" s="26"/>
      <c r="HH816" s="26"/>
      <c r="HI816" s="26"/>
      <c r="HJ816" s="26"/>
      <c r="HK816" s="26"/>
      <c r="HL816" s="26"/>
      <c r="HM816" s="26"/>
      <c r="HN816" s="26"/>
      <c r="HO816" s="26"/>
      <c r="HP816" s="26"/>
      <c r="HQ816" s="26"/>
      <c r="HR816" s="26"/>
      <c r="HS816" s="26"/>
      <c r="HT816" s="26"/>
      <c r="HU816" s="26"/>
      <c r="HV816" s="26"/>
      <c r="HW816" s="26"/>
      <c r="HX816" s="26"/>
      <c r="HY816" s="26"/>
      <c r="HZ816" s="26"/>
      <c r="IA816" s="26"/>
      <c r="IB816" s="26"/>
      <c r="IC816" s="26"/>
      <c r="ID816" s="26"/>
      <c r="IE816" s="26"/>
      <c r="IF816" s="26"/>
      <c r="IG816" s="26"/>
      <c r="IH816" s="26"/>
      <c r="II816" s="26"/>
      <c r="IJ816" s="26"/>
      <c r="IK816" s="26"/>
      <c r="IL816" s="26"/>
      <c r="IM816" s="26"/>
      <c r="IN816" s="26"/>
      <c r="IO816" s="26"/>
      <c r="IP816" s="26"/>
      <c r="IQ816" s="26"/>
      <c r="IR816" s="26"/>
      <c r="IS816" s="26"/>
      <c r="IT816" s="26"/>
      <c r="IU816" s="26"/>
      <c r="IV816" s="26"/>
    </row>
    <row r="817" spans="1:256" ht="12.75" customHeight="1" x14ac:dyDescent="0.25">
      <c r="A817" s="26"/>
      <c r="B817" s="26"/>
      <c r="C817" s="296"/>
      <c r="D817" s="363"/>
      <c r="E817" s="364"/>
      <c r="F817" s="364"/>
      <c r="G817" s="364"/>
      <c r="H817" s="364"/>
      <c r="I817" s="364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6"/>
      <c r="AB817" s="26"/>
      <c r="AC817" s="26"/>
      <c r="AD817" s="26"/>
      <c r="AE817" s="26"/>
      <c r="AF817" s="26"/>
      <c r="AG817" s="26"/>
      <c r="AH817" s="26"/>
      <c r="AI817" s="26"/>
      <c r="AJ817" s="26"/>
      <c r="AK817" s="26"/>
      <c r="AL817" s="26"/>
      <c r="AM817" s="26"/>
      <c r="AN817" s="26"/>
      <c r="AO817" s="26"/>
      <c r="AP817" s="26"/>
      <c r="AQ817" s="26"/>
      <c r="AR817" s="26"/>
      <c r="AS817" s="26"/>
      <c r="AT817" s="26"/>
      <c r="AU817" s="26"/>
      <c r="AV817" s="26"/>
      <c r="AW817" s="26"/>
      <c r="AX817" s="26"/>
      <c r="AY817" s="26"/>
      <c r="AZ817" s="26"/>
      <c r="BA817" s="26"/>
      <c r="BB817" s="26"/>
      <c r="BC817" s="26"/>
      <c r="BD817" s="26"/>
      <c r="BE817" s="26"/>
      <c r="BF817" s="26"/>
      <c r="BG817" s="26"/>
      <c r="BH817" s="26"/>
      <c r="BI817" s="26"/>
      <c r="BJ817" s="26"/>
      <c r="BK817" s="26"/>
      <c r="BL817" s="26"/>
      <c r="BM817" s="26"/>
      <c r="BN817" s="26"/>
      <c r="BO817" s="26"/>
      <c r="BP817" s="26"/>
      <c r="BQ817" s="26"/>
      <c r="BR817" s="26"/>
      <c r="BS817" s="26"/>
      <c r="BT817" s="26"/>
      <c r="BU817" s="26"/>
      <c r="BV817" s="26"/>
      <c r="BW817" s="26"/>
      <c r="BX817" s="26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26"/>
      <c r="CP817" s="26"/>
      <c r="CQ817" s="26"/>
      <c r="CR817" s="26"/>
      <c r="CS817" s="26"/>
      <c r="CT817" s="26"/>
      <c r="CU817" s="26"/>
      <c r="CV817" s="26"/>
      <c r="CW817" s="26"/>
      <c r="CX817" s="26"/>
      <c r="CY817" s="26"/>
      <c r="CZ817" s="26"/>
      <c r="DA817" s="26"/>
      <c r="DB817" s="26"/>
      <c r="DC817" s="26"/>
      <c r="DD817" s="26"/>
      <c r="DE817" s="26"/>
      <c r="DF817" s="26"/>
      <c r="DG817" s="26"/>
      <c r="DH817" s="26"/>
      <c r="DI817" s="26"/>
      <c r="DJ817" s="26"/>
      <c r="DK817" s="26"/>
      <c r="DL817" s="26"/>
      <c r="DM817" s="26"/>
      <c r="DN817" s="26"/>
      <c r="DO817" s="26"/>
      <c r="DP817" s="26"/>
      <c r="DQ817" s="26"/>
      <c r="DR817" s="26"/>
      <c r="DS817" s="26"/>
      <c r="DT817" s="26"/>
      <c r="DU817" s="26"/>
      <c r="DV817" s="26"/>
      <c r="DW817" s="26"/>
      <c r="DX817" s="26"/>
      <c r="DY817" s="26"/>
      <c r="DZ817" s="26"/>
      <c r="EA817" s="26"/>
      <c r="EB817" s="26"/>
      <c r="EC817" s="26"/>
      <c r="ED817" s="26"/>
      <c r="EE817" s="26"/>
      <c r="EF817" s="26"/>
      <c r="EG817" s="26"/>
      <c r="EH817" s="26"/>
      <c r="EI817" s="26"/>
      <c r="EJ817" s="26"/>
      <c r="EK817" s="26"/>
      <c r="EL817" s="26"/>
      <c r="EM817" s="26"/>
      <c r="EN817" s="26"/>
      <c r="EO817" s="26"/>
      <c r="EP817" s="26"/>
      <c r="EQ817" s="26"/>
      <c r="ER817" s="26"/>
      <c r="ES817" s="26"/>
      <c r="ET817" s="26"/>
      <c r="EU817" s="26"/>
      <c r="EV817" s="26"/>
      <c r="EW817" s="26"/>
      <c r="EX817" s="26"/>
      <c r="EY817" s="26"/>
      <c r="EZ817" s="26"/>
      <c r="FA817" s="26"/>
      <c r="FB817" s="26"/>
      <c r="FC817" s="26"/>
      <c r="FD817" s="26"/>
      <c r="FE817" s="26"/>
      <c r="FF817" s="26"/>
      <c r="FG817" s="26"/>
      <c r="FH817" s="26"/>
      <c r="FI817" s="26"/>
      <c r="FJ817" s="26"/>
      <c r="FK817" s="26"/>
      <c r="FL817" s="26"/>
      <c r="FM817" s="26"/>
      <c r="FN817" s="26"/>
      <c r="FO817" s="26"/>
      <c r="FP817" s="26"/>
      <c r="FQ817" s="26"/>
      <c r="FR817" s="26"/>
      <c r="FS817" s="26"/>
      <c r="FT817" s="26"/>
      <c r="FU817" s="26"/>
      <c r="FV817" s="26"/>
      <c r="FW817" s="26"/>
      <c r="FX817" s="26"/>
      <c r="FY817" s="26"/>
      <c r="FZ817" s="26"/>
      <c r="GA817" s="26"/>
      <c r="GB817" s="26"/>
      <c r="GC817" s="26"/>
      <c r="GD817" s="26"/>
      <c r="GE817" s="26"/>
      <c r="GF817" s="26"/>
      <c r="GG817" s="26"/>
      <c r="GH817" s="26"/>
      <c r="GI817" s="26"/>
      <c r="GJ817" s="26"/>
      <c r="GK817" s="26"/>
      <c r="GL817" s="26"/>
      <c r="GM817" s="26"/>
      <c r="GN817" s="26"/>
      <c r="GO817" s="26"/>
      <c r="GP817" s="26"/>
      <c r="GQ817" s="26"/>
      <c r="GR817" s="26"/>
      <c r="GS817" s="26"/>
      <c r="GT817" s="26"/>
      <c r="GU817" s="26"/>
      <c r="GV817" s="26"/>
      <c r="GW817" s="26"/>
      <c r="GX817" s="26"/>
      <c r="GY817" s="26"/>
      <c r="GZ817" s="26"/>
      <c r="HA817" s="26"/>
      <c r="HB817" s="26"/>
      <c r="HC817" s="26"/>
      <c r="HD817" s="26"/>
      <c r="HE817" s="26"/>
      <c r="HF817" s="26"/>
      <c r="HG817" s="26"/>
      <c r="HH817" s="26"/>
      <c r="HI817" s="26"/>
      <c r="HJ817" s="26"/>
      <c r="HK817" s="26"/>
      <c r="HL817" s="26"/>
      <c r="HM817" s="26"/>
      <c r="HN817" s="26"/>
      <c r="HO817" s="26"/>
      <c r="HP817" s="26"/>
      <c r="HQ817" s="26"/>
      <c r="HR817" s="26"/>
      <c r="HS817" s="26"/>
      <c r="HT817" s="26"/>
      <c r="HU817" s="26"/>
      <c r="HV817" s="26"/>
      <c r="HW817" s="26"/>
      <c r="HX817" s="26"/>
      <c r="HY817" s="26"/>
      <c r="HZ817" s="26"/>
      <c r="IA817" s="26"/>
      <c r="IB817" s="26"/>
      <c r="IC817" s="26"/>
      <c r="ID817" s="26"/>
      <c r="IE817" s="26"/>
      <c r="IF817" s="26"/>
      <c r="IG817" s="26"/>
      <c r="IH817" s="26"/>
      <c r="II817" s="26"/>
      <c r="IJ817" s="26"/>
      <c r="IK817" s="26"/>
      <c r="IL817" s="26"/>
      <c r="IM817" s="26"/>
      <c r="IN817" s="26"/>
      <c r="IO817" s="26"/>
      <c r="IP817" s="26"/>
      <c r="IQ817" s="26"/>
      <c r="IR817" s="26"/>
      <c r="IS817" s="26"/>
      <c r="IT817" s="26"/>
      <c r="IU817" s="26"/>
      <c r="IV817" s="26"/>
    </row>
    <row r="818" spans="1:256" ht="12.75" customHeight="1" x14ac:dyDescent="0.25">
      <c r="A818" s="26"/>
      <c r="B818" s="26"/>
      <c r="C818" s="296"/>
      <c r="D818" s="363"/>
      <c r="E818" s="364"/>
      <c r="F818" s="364"/>
      <c r="G818" s="364"/>
      <c r="H818" s="364"/>
      <c r="I818" s="364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6"/>
      <c r="AB818" s="26"/>
      <c r="AC818" s="26"/>
      <c r="AD818" s="26"/>
      <c r="AE818" s="26"/>
      <c r="AF818" s="26"/>
      <c r="AG818" s="26"/>
      <c r="AH818" s="26"/>
      <c r="AI818" s="26"/>
      <c r="AJ818" s="26"/>
      <c r="AK818" s="26"/>
      <c r="AL818" s="26"/>
      <c r="AM818" s="26"/>
      <c r="AN818" s="26"/>
      <c r="AO818" s="26"/>
      <c r="AP818" s="26"/>
      <c r="AQ818" s="26"/>
      <c r="AR818" s="26"/>
      <c r="AS818" s="26"/>
      <c r="AT818" s="26"/>
      <c r="AU818" s="26"/>
      <c r="AV818" s="26"/>
      <c r="AW818" s="26"/>
      <c r="AX818" s="26"/>
      <c r="AY818" s="26"/>
      <c r="AZ818" s="26"/>
      <c r="BA818" s="26"/>
      <c r="BB818" s="26"/>
      <c r="BC818" s="26"/>
      <c r="BD818" s="26"/>
      <c r="BE818" s="26"/>
      <c r="BF818" s="26"/>
      <c r="BG818" s="26"/>
      <c r="BH818" s="26"/>
      <c r="BI818" s="26"/>
      <c r="BJ818" s="26"/>
      <c r="BK818" s="26"/>
      <c r="BL818" s="26"/>
      <c r="BM818" s="26"/>
      <c r="BN818" s="26"/>
      <c r="BO818" s="26"/>
      <c r="BP818" s="26"/>
      <c r="BQ818" s="26"/>
      <c r="BR818" s="26"/>
      <c r="BS818" s="26"/>
      <c r="BT818" s="26"/>
      <c r="BU818" s="26"/>
      <c r="BV818" s="26"/>
      <c r="BW818" s="26"/>
      <c r="BX818" s="26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26"/>
      <c r="CP818" s="26"/>
      <c r="CQ818" s="26"/>
      <c r="CR818" s="26"/>
      <c r="CS818" s="26"/>
      <c r="CT818" s="26"/>
      <c r="CU818" s="26"/>
      <c r="CV818" s="26"/>
      <c r="CW818" s="26"/>
      <c r="CX818" s="26"/>
      <c r="CY818" s="26"/>
      <c r="CZ818" s="26"/>
      <c r="DA818" s="26"/>
      <c r="DB818" s="26"/>
      <c r="DC818" s="26"/>
      <c r="DD818" s="26"/>
      <c r="DE818" s="26"/>
      <c r="DF818" s="26"/>
      <c r="DG818" s="26"/>
      <c r="DH818" s="26"/>
      <c r="DI818" s="26"/>
      <c r="DJ818" s="26"/>
      <c r="DK818" s="26"/>
      <c r="DL818" s="26"/>
      <c r="DM818" s="26"/>
      <c r="DN818" s="26"/>
      <c r="DO818" s="26"/>
      <c r="DP818" s="26"/>
      <c r="DQ818" s="26"/>
      <c r="DR818" s="26"/>
      <c r="DS818" s="26"/>
      <c r="DT818" s="26"/>
      <c r="DU818" s="26"/>
      <c r="DV818" s="26"/>
      <c r="DW818" s="26"/>
      <c r="DX818" s="26"/>
      <c r="DY818" s="26"/>
      <c r="DZ818" s="26"/>
      <c r="EA818" s="26"/>
      <c r="EB818" s="26"/>
      <c r="EC818" s="26"/>
      <c r="ED818" s="26"/>
      <c r="EE818" s="26"/>
      <c r="EF818" s="26"/>
      <c r="EG818" s="26"/>
      <c r="EH818" s="26"/>
      <c r="EI818" s="26"/>
      <c r="EJ818" s="26"/>
      <c r="EK818" s="26"/>
      <c r="EL818" s="26"/>
      <c r="EM818" s="26"/>
      <c r="EN818" s="26"/>
      <c r="EO818" s="26"/>
      <c r="EP818" s="26"/>
      <c r="EQ818" s="26"/>
      <c r="ER818" s="26"/>
      <c r="ES818" s="26"/>
      <c r="ET818" s="26"/>
      <c r="EU818" s="26"/>
      <c r="EV818" s="26"/>
      <c r="EW818" s="26"/>
      <c r="EX818" s="26"/>
      <c r="EY818" s="26"/>
      <c r="EZ818" s="26"/>
      <c r="FA818" s="26"/>
      <c r="FB818" s="26"/>
      <c r="FC818" s="26"/>
      <c r="FD818" s="26"/>
      <c r="FE818" s="26"/>
      <c r="FF818" s="26"/>
      <c r="FG818" s="26"/>
      <c r="FH818" s="26"/>
      <c r="FI818" s="26"/>
      <c r="FJ818" s="26"/>
      <c r="FK818" s="26"/>
      <c r="FL818" s="26"/>
      <c r="FM818" s="26"/>
      <c r="FN818" s="26"/>
      <c r="FO818" s="26"/>
      <c r="FP818" s="26"/>
      <c r="FQ818" s="26"/>
      <c r="FR818" s="26"/>
      <c r="FS818" s="26"/>
      <c r="FT818" s="26"/>
      <c r="FU818" s="26"/>
      <c r="FV818" s="26"/>
      <c r="FW818" s="26"/>
      <c r="FX818" s="26"/>
      <c r="FY818" s="26"/>
      <c r="FZ818" s="26"/>
      <c r="GA818" s="26"/>
      <c r="GB818" s="26"/>
      <c r="GC818" s="26"/>
      <c r="GD818" s="26"/>
      <c r="GE818" s="26"/>
      <c r="GF818" s="26"/>
      <c r="GG818" s="26"/>
      <c r="GH818" s="26"/>
      <c r="GI818" s="26"/>
      <c r="GJ818" s="26"/>
      <c r="GK818" s="26"/>
      <c r="GL818" s="26"/>
      <c r="GM818" s="26"/>
      <c r="GN818" s="26"/>
      <c r="GO818" s="26"/>
      <c r="GP818" s="26"/>
      <c r="GQ818" s="26"/>
      <c r="GR818" s="26"/>
      <c r="GS818" s="26"/>
      <c r="GT818" s="26"/>
      <c r="GU818" s="26"/>
      <c r="GV818" s="26"/>
      <c r="GW818" s="26"/>
      <c r="GX818" s="26"/>
      <c r="GY818" s="26"/>
      <c r="GZ818" s="26"/>
      <c r="HA818" s="26"/>
      <c r="HB818" s="26"/>
      <c r="HC818" s="26"/>
      <c r="HD818" s="26"/>
      <c r="HE818" s="26"/>
      <c r="HF818" s="26"/>
      <c r="HG818" s="26"/>
      <c r="HH818" s="26"/>
      <c r="HI818" s="26"/>
      <c r="HJ818" s="26"/>
      <c r="HK818" s="26"/>
      <c r="HL818" s="26"/>
      <c r="HM818" s="26"/>
      <c r="HN818" s="26"/>
      <c r="HO818" s="26"/>
      <c r="HP818" s="26"/>
      <c r="HQ818" s="26"/>
      <c r="HR818" s="26"/>
      <c r="HS818" s="26"/>
      <c r="HT818" s="26"/>
      <c r="HU818" s="26"/>
      <c r="HV818" s="26"/>
      <c r="HW818" s="26"/>
      <c r="HX818" s="26"/>
      <c r="HY818" s="26"/>
      <c r="HZ818" s="26"/>
      <c r="IA818" s="26"/>
      <c r="IB818" s="26"/>
      <c r="IC818" s="26"/>
      <c r="ID818" s="26"/>
      <c r="IE818" s="26"/>
      <c r="IF818" s="26"/>
      <c r="IG818" s="26"/>
      <c r="IH818" s="26"/>
      <c r="II818" s="26"/>
      <c r="IJ818" s="26"/>
      <c r="IK818" s="26"/>
      <c r="IL818" s="26"/>
      <c r="IM818" s="26"/>
      <c r="IN818" s="26"/>
      <c r="IO818" s="26"/>
      <c r="IP818" s="26"/>
      <c r="IQ818" s="26"/>
      <c r="IR818" s="26"/>
      <c r="IS818" s="26"/>
      <c r="IT818" s="26"/>
      <c r="IU818" s="26"/>
      <c r="IV818" s="26"/>
    </row>
    <row r="819" spans="1:256" ht="12.75" customHeight="1" x14ac:dyDescent="0.25">
      <c r="A819" s="26"/>
      <c r="B819" s="26"/>
      <c r="C819" s="296"/>
      <c r="D819" s="363"/>
      <c r="E819" s="364"/>
      <c r="F819" s="364"/>
      <c r="G819" s="364"/>
      <c r="H819" s="364"/>
      <c r="I819" s="364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6"/>
      <c r="AB819" s="26"/>
      <c r="AC819" s="26"/>
      <c r="AD819" s="26"/>
      <c r="AE819" s="26"/>
      <c r="AF819" s="26"/>
      <c r="AG819" s="26"/>
      <c r="AH819" s="26"/>
      <c r="AI819" s="26"/>
      <c r="AJ819" s="26"/>
      <c r="AK819" s="26"/>
      <c r="AL819" s="26"/>
      <c r="AM819" s="26"/>
      <c r="AN819" s="26"/>
      <c r="AO819" s="26"/>
      <c r="AP819" s="26"/>
      <c r="AQ819" s="26"/>
      <c r="AR819" s="26"/>
      <c r="AS819" s="26"/>
      <c r="AT819" s="26"/>
      <c r="AU819" s="26"/>
      <c r="AV819" s="26"/>
      <c r="AW819" s="26"/>
      <c r="AX819" s="26"/>
      <c r="AY819" s="26"/>
      <c r="AZ819" s="26"/>
      <c r="BA819" s="26"/>
      <c r="BB819" s="26"/>
      <c r="BC819" s="26"/>
      <c r="BD819" s="26"/>
      <c r="BE819" s="26"/>
      <c r="BF819" s="26"/>
      <c r="BG819" s="26"/>
      <c r="BH819" s="26"/>
      <c r="BI819" s="26"/>
      <c r="BJ819" s="26"/>
      <c r="BK819" s="26"/>
      <c r="BL819" s="26"/>
      <c r="BM819" s="26"/>
      <c r="BN819" s="26"/>
      <c r="BO819" s="26"/>
      <c r="BP819" s="26"/>
      <c r="BQ819" s="26"/>
      <c r="BR819" s="26"/>
      <c r="BS819" s="26"/>
      <c r="BT819" s="26"/>
      <c r="BU819" s="26"/>
      <c r="BV819" s="26"/>
      <c r="BW819" s="26"/>
      <c r="BX819" s="26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26"/>
      <c r="CP819" s="26"/>
      <c r="CQ819" s="26"/>
      <c r="CR819" s="26"/>
      <c r="CS819" s="26"/>
      <c r="CT819" s="26"/>
      <c r="CU819" s="26"/>
      <c r="CV819" s="26"/>
      <c r="CW819" s="26"/>
      <c r="CX819" s="26"/>
      <c r="CY819" s="26"/>
      <c r="CZ819" s="26"/>
      <c r="DA819" s="26"/>
      <c r="DB819" s="26"/>
      <c r="DC819" s="26"/>
      <c r="DD819" s="26"/>
      <c r="DE819" s="26"/>
      <c r="DF819" s="26"/>
      <c r="DG819" s="26"/>
      <c r="DH819" s="26"/>
      <c r="DI819" s="26"/>
      <c r="DJ819" s="26"/>
      <c r="DK819" s="26"/>
      <c r="DL819" s="26"/>
      <c r="DM819" s="26"/>
      <c r="DN819" s="26"/>
      <c r="DO819" s="26"/>
      <c r="DP819" s="26"/>
      <c r="DQ819" s="26"/>
      <c r="DR819" s="26"/>
      <c r="DS819" s="26"/>
      <c r="DT819" s="26"/>
      <c r="DU819" s="26"/>
      <c r="DV819" s="26"/>
      <c r="DW819" s="26"/>
      <c r="DX819" s="26"/>
      <c r="DY819" s="26"/>
      <c r="DZ819" s="26"/>
      <c r="EA819" s="26"/>
      <c r="EB819" s="26"/>
      <c r="EC819" s="26"/>
      <c r="ED819" s="26"/>
      <c r="EE819" s="26"/>
      <c r="EF819" s="26"/>
      <c r="EG819" s="26"/>
      <c r="EH819" s="26"/>
      <c r="EI819" s="26"/>
      <c r="EJ819" s="26"/>
      <c r="EK819" s="26"/>
      <c r="EL819" s="26"/>
      <c r="EM819" s="26"/>
      <c r="EN819" s="26"/>
      <c r="EO819" s="26"/>
      <c r="EP819" s="26"/>
      <c r="EQ819" s="26"/>
      <c r="ER819" s="26"/>
      <c r="ES819" s="26"/>
      <c r="ET819" s="26"/>
      <c r="EU819" s="26"/>
      <c r="EV819" s="26"/>
      <c r="EW819" s="26"/>
      <c r="EX819" s="26"/>
      <c r="EY819" s="26"/>
      <c r="EZ819" s="26"/>
      <c r="FA819" s="26"/>
      <c r="FB819" s="26"/>
      <c r="FC819" s="26"/>
      <c r="FD819" s="26"/>
      <c r="FE819" s="26"/>
      <c r="FF819" s="26"/>
      <c r="FG819" s="26"/>
      <c r="FH819" s="26"/>
      <c r="FI819" s="26"/>
      <c r="FJ819" s="26"/>
      <c r="FK819" s="26"/>
      <c r="FL819" s="26"/>
      <c r="FM819" s="26"/>
      <c r="FN819" s="26"/>
      <c r="FO819" s="26"/>
      <c r="FP819" s="26"/>
      <c r="FQ819" s="26"/>
      <c r="FR819" s="26"/>
      <c r="FS819" s="26"/>
      <c r="FT819" s="26"/>
      <c r="FU819" s="26"/>
      <c r="FV819" s="26"/>
      <c r="FW819" s="26"/>
      <c r="FX819" s="26"/>
      <c r="FY819" s="26"/>
      <c r="FZ819" s="26"/>
      <c r="GA819" s="26"/>
      <c r="GB819" s="26"/>
      <c r="GC819" s="26"/>
      <c r="GD819" s="26"/>
      <c r="GE819" s="26"/>
      <c r="GF819" s="26"/>
      <c r="GG819" s="26"/>
      <c r="GH819" s="26"/>
      <c r="GI819" s="26"/>
      <c r="GJ819" s="26"/>
      <c r="GK819" s="26"/>
      <c r="GL819" s="26"/>
      <c r="GM819" s="26"/>
      <c r="GN819" s="26"/>
      <c r="GO819" s="26"/>
      <c r="GP819" s="26"/>
      <c r="GQ819" s="26"/>
      <c r="GR819" s="26"/>
      <c r="GS819" s="26"/>
      <c r="GT819" s="26"/>
      <c r="GU819" s="26"/>
      <c r="GV819" s="26"/>
      <c r="GW819" s="26"/>
      <c r="GX819" s="26"/>
      <c r="GY819" s="26"/>
      <c r="GZ819" s="26"/>
      <c r="HA819" s="26"/>
      <c r="HB819" s="26"/>
      <c r="HC819" s="26"/>
      <c r="HD819" s="26"/>
      <c r="HE819" s="26"/>
      <c r="HF819" s="26"/>
      <c r="HG819" s="26"/>
      <c r="HH819" s="26"/>
      <c r="HI819" s="26"/>
      <c r="HJ819" s="26"/>
      <c r="HK819" s="26"/>
      <c r="HL819" s="26"/>
      <c r="HM819" s="26"/>
      <c r="HN819" s="26"/>
      <c r="HO819" s="26"/>
      <c r="HP819" s="26"/>
      <c r="HQ819" s="26"/>
      <c r="HR819" s="26"/>
      <c r="HS819" s="26"/>
      <c r="HT819" s="26"/>
      <c r="HU819" s="26"/>
      <c r="HV819" s="26"/>
      <c r="HW819" s="26"/>
      <c r="HX819" s="26"/>
      <c r="HY819" s="26"/>
      <c r="HZ819" s="26"/>
      <c r="IA819" s="26"/>
      <c r="IB819" s="26"/>
      <c r="IC819" s="26"/>
      <c r="ID819" s="26"/>
      <c r="IE819" s="26"/>
      <c r="IF819" s="26"/>
      <c r="IG819" s="26"/>
      <c r="IH819" s="26"/>
      <c r="II819" s="26"/>
      <c r="IJ819" s="26"/>
      <c r="IK819" s="26"/>
      <c r="IL819" s="26"/>
      <c r="IM819" s="26"/>
      <c r="IN819" s="26"/>
      <c r="IO819" s="26"/>
      <c r="IP819" s="26"/>
      <c r="IQ819" s="26"/>
      <c r="IR819" s="26"/>
      <c r="IS819" s="26"/>
      <c r="IT819" s="26"/>
      <c r="IU819" s="26"/>
      <c r="IV819" s="26"/>
    </row>
    <row r="820" spans="1:256" ht="12.75" customHeight="1" x14ac:dyDescent="0.25">
      <c r="A820" s="26"/>
      <c r="B820" s="26"/>
      <c r="C820" s="296"/>
      <c r="D820" s="363"/>
      <c r="E820" s="364"/>
      <c r="F820" s="364"/>
      <c r="G820" s="364"/>
      <c r="H820" s="364"/>
      <c r="I820" s="364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6"/>
      <c r="AB820" s="26"/>
      <c r="AC820" s="26"/>
      <c r="AD820" s="26"/>
      <c r="AE820" s="26"/>
      <c r="AF820" s="26"/>
      <c r="AG820" s="26"/>
      <c r="AH820" s="26"/>
      <c r="AI820" s="26"/>
      <c r="AJ820" s="26"/>
      <c r="AK820" s="26"/>
      <c r="AL820" s="26"/>
      <c r="AM820" s="26"/>
      <c r="AN820" s="26"/>
      <c r="AO820" s="26"/>
      <c r="AP820" s="26"/>
      <c r="AQ820" s="26"/>
      <c r="AR820" s="26"/>
      <c r="AS820" s="26"/>
      <c r="AT820" s="26"/>
      <c r="AU820" s="26"/>
      <c r="AV820" s="26"/>
      <c r="AW820" s="26"/>
      <c r="AX820" s="26"/>
      <c r="AY820" s="26"/>
      <c r="AZ820" s="26"/>
      <c r="BA820" s="26"/>
      <c r="BB820" s="26"/>
      <c r="BC820" s="26"/>
      <c r="BD820" s="26"/>
      <c r="BE820" s="26"/>
      <c r="BF820" s="26"/>
      <c r="BG820" s="26"/>
      <c r="BH820" s="26"/>
      <c r="BI820" s="26"/>
      <c r="BJ820" s="26"/>
      <c r="BK820" s="26"/>
      <c r="BL820" s="26"/>
      <c r="BM820" s="26"/>
      <c r="BN820" s="26"/>
      <c r="BO820" s="26"/>
      <c r="BP820" s="26"/>
      <c r="BQ820" s="26"/>
      <c r="BR820" s="26"/>
      <c r="BS820" s="26"/>
      <c r="BT820" s="26"/>
      <c r="BU820" s="26"/>
      <c r="BV820" s="26"/>
      <c r="BW820" s="26"/>
      <c r="BX820" s="26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26"/>
      <c r="CP820" s="26"/>
      <c r="CQ820" s="26"/>
      <c r="CR820" s="26"/>
      <c r="CS820" s="26"/>
      <c r="CT820" s="26"/>
      <c r="CU820" s="26"/>
      <c r="CV820" s="26"/>
      <c r="CW820" s="26"/>
      <c r="CX820" s="26"/>
      <c r="CY820" s="26"/>
      <c r="CZ820" s="26"/>
      <c r="DA820" s="26"/>
      <c r="DB820" s="26"/>
      <c r="DC820" s="26"/>
      <c r="DD820" s="26"/>
      <c r="DE820" s="26"/>
      <c r="DF820" s="26"/>
      <c r="DG820" s="26"/>
      <c r="DH820" s="26"/>
      <c r="DI820" s="26"/>
      <c r="DJ820" s="26"/>
      <c r="DK820" s="26"/>
      <c r="DL820" s="26"/>
      <c r="DM820" s="26"/>
      <c r="DN820" s="26"/>
      <c r="DO820" s="26"/>
      <c r="DP820" s="26"/>
      <c r="DQ820" s="26"/>
      <c r="DR820" s="26"/>
      <c r="DS820" s="26"/>
      <c r="DT820" s="26"/>
      <c r="DU820" s="26"/>
      <c r="DV820" s="26"/>
      <c r="DW820" s="26"/>
      <c r="DX820" s="26"/>
      <c r="DY820" s="26"/>
      <c r="DZ820" s="26"/>
      <c r="EA820" s="26"/>
      <c r="EB820" s="26"/>
      <c r="EC820" s="26"/>
      <c r="ED820" s="26"/>
      <c r="EE820" s="26"/>
      <c r="EF820" s="26"/>
      <c r="EG820" s="26"/>
      <c r="EH820" s="26"/>
      <c r="EI820" s="26"/>
      <c r="EJ820" s="26"/>
      <c r="EK820" s="26"/>
      <c r="EL820" s="26"/>
      <c r="EM820" s="26"/>
      <c r="EN820" s="26"/>
      <c r="EO820" s="26"/>
      <c r="EP820" s="26"/>
      <c r="EQ820" s="26"/>
      <c r="ER820" s="26"/>
      <c r="ES820" s="26"/>
      <c r="ET820" s="26"/>
      <c r="EU820" s="26"/>
      <c r="EV820" s="26"/>
      <c r="EW820" s="26"/>
      <c r="EX820" s="26"/>
      <c r="EY820" s="26"/>
      <c r="EZ820" s="26"/>
      <c r="FA820" s="26"/>
      <c r="FB820" s="26"/>
      <c r="FC820" s="26"/>
      <c r="FD820" s="26"/>
      <c r="FE820" s="26"/>
      <c r="FF820" s="26"/>
      <c r="FG820" s="26"/>
      <c r="FH820" s="26"/>
      <c r="FI820" s="26"/>
      <c r="FJ820" s="26"/>
      <c r="FK820" s="26"/>
      <c r="FL820" s="26"/>
      <c r="FM820" s="26"/>
      <c r="FN820" s="26"/>
      <c r="FO820" s="26"/>
      <c r="FP820" s="26"/>
      <c r="FQ820" s="26"/>
      <c r="FR820" s="26"/>
      <c r="FS820" s="26"/>
      <c r="FT820" s="26"/>
      <c r="FU820" s="26"/>
      <c r="FV820" s="26"/>
      <c r="FW820" s="26"/>
      <c r="FX820" s="26"/>
      <c r="FY820" s="26"/>
      <c r="FZ820" s="26"/>
      <c r="GA820" s="26"/>
      <c r="GB820" s="26"/>
      <c r="GC820" s="26"/>
      <c r="GD820" s="26"/>
      <c r="GE820" s="26"/>
      <c r="GF820" s="26"/>
      <c r="GG820" s="26"/>
      <c r="GH820" s="26"/>
      <c r="GI820" s="26"/>
      <c r="GJ820" s="26"/>
      <c r="GK820" s="26"/>
      <c r="GL820" s="26"/>
      <c r="GM820" s="26"/>
      <c r="GN820" s="26"/>
      <c r="GO820" s="26"/>
      <c r="GP820" s="26"/>
      <c r="GQ820" s="26"/>
      <c r="GR820" s="26"/>
      <c r="GS820" s="26"/>
      <c r="GT820" s="26"/>
      <c r="GU820" s="26"/>
      <c r="GV820" s="26"/>
      <c r="GW820" s="26"/>
      <c r="GX820" s="26"/>
      <c r="GY820" s="26"/>
      <c r="GZ820" s="26"/>
      <c r="HA820" s="26"/>
      <c r="HB820" s="26"/>
      <c r="HC820" s="26"/>
      <c r="HD820" s="26"/>
      <c r="HE820" s="26"/>
      <c r="HF820" s="26"/>
      <c r="HG820" s="26"/>
      <c r="HH820" s="26"/>
      <c r="HI820" s="26"/>
      <c r="HJ820" s="26"/>
      <c r="HK820" s="26"/>
      <c r="HL820" s="26"/>
      <c r="HM820" s="26"/>
      <c r="HN820" s="26"/>
      <c r="HO820" s="26"/>
      <c r="HP820" s="26"/>
      <c r="HQ820" s="26"/>
      <c r="HR820" s="26"/>
      <c r="HS820" s="26"/>
      <c r="HT820" s="26"/>
      <c r="HU820" s="26"/>
      <c r="HV820" s="26"/>
      <c r="HW820" s="26"/>
      <c r="HX820" s="26"/>
      <c r="HY820" s="26"/>
      <c r="HZ820" s="26"/>
      <c r="IA820" s="26"/>
      <c r="IB820" s="26"/>
      <c r="IC820" s="26"/>
      <c r="ID820" s="26"/>
      <c r="IE820" s="26"/>
      <c r="IF820" s="26"/>
      <c r="IG820" s="26"/>
      <c r="IH820" s="26"/>
      <c r="II820" s="26"/>
      <c r="IJ820" s="26"/>
      <c r="IK820" s="26"/>
      <c r="IL820" s="26"/>
      <c r="IM820" s="26"/>
      <c r="IN820" s="26"/>
      <c r="IO820" s="26"/>
      <c r="IP820" s="26"/>
      <c r="IQ820" s="26"/>
      <c r="IR820" s="26"/>
      <c r="IS820" s="26"/>
      <c r="IT820" s="26"/>
      <c r="IU820" s="26"/>
      <c r="IV820" s="26"/>
    </row>
    <row r="821" spans="1:256" ht="12.75" customHeight="1" x14ac:dyDescent="0.25">
      <c r="A821" s="26"/>
      <c r="B821" s="26"/>
      <c r="C821" s="296"/>
      <c r="D821" s="363"/>
      <c r="E821" s="364"/>
      <c r="F821" s="364"/>
      <c r="G821" s="364"/>
      <c r="H821" s="364"/>
      <c r="I821" s="364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6"/>
      <c r="AB821" s="26"/>
      <c r="AC821" s="26"/>
      <c r="AD821" s="26"/>
      <c r="AE821" s="26"/>
      <c r="AF821" s="26"/>
      <c r="AG821" s="26"/>
      <c r="AH821" s="26"/>
      <c r="AI821" s="26"/>
      <c r="AJ821" s="26"/>
      <c r="AK821" s="26"/>
      <c r="AL821" s="26"/>
      <c r="AM821" s="26"/>
      <c r="AN821" s="26"/>
      <c r="AO821" s="26"/>
      <c r="AP821" s="26"/>
      <c r="AQ821" s="26"/>
      <c r="AR821" s="26"/>
      <c r="AS821" s="26"/>
      <c r="AT821" s="26"/>
      <c r="AU821" s="26"/>
      <c r="AV821" s="26"/>
      <c r="AW821" s="26"/>
      <c r="AX821" s="26"/>
      <c r="AY821" s="26"/>
      <c r="AZ821" s="26"/>
      <c r="BA821" s="26"/>
      <c r="BB821" s="26"/>
      <c r="BC821" s="26"/>
      <c r="BD821" s="26"/>
      <c r="BE821" s="26"/>
      <c r="BF821" s="26"/>
      <c r="BG821" s="26"/>
      <c r="BH821" s="26"/>
      <c r="BI821" s="26"/>
      <c r="BJ821" s="26"/>
      <c r="BK821" s="26"/>
      <c r="BL821" s="26"/>
      <c r="BM821" s="26"/>
      <c r="BN821" s="26"/>
      <c r="BO821" s="26"/>
      <c r="BP821" s="26"/>
      <c r="BQ821" s="26"/>
      <c r="BR821" s="26"/>
      <c r="BS821" s="26"/>
      <c r="BT821" s="26"/>
      <c r="BU821" s="26"/>
      <c r="BV821" s="26"/>
      <c r="BW821" s="26"/>
      <c r="BX821" s="26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26"/>
      <c r="CP821" s="26"/>
      <c r="CQ821" s="26"/>
      <c r="CR821" s="26"/>
      <c r="CS821" s="26"/>
      <c r="CT821" s="26"/>
      <c r="CU821" s="26"/>
      <c r="CV821" s="26"/>
      <c r="CW821" s="26"/>
      <c r="CX821" s="26"/>
      <c r="CY821" s="26"/>
      <c r="CZ821" s="26"/>
      <c r="DA821" s="26"/>
      <c r="DB821" s="26"/>
      <c r="DC821" s="26"/>
      <c r="DD821" s="26"/>
      <c r="DE821" s="26"/>
      <c r="DF821" s="26"/>
      <c r="DG821" s="26"/>
      <c r="DH821" s="26"/>
      <c r="DI821" s="26"/>
      <c r="DJ821" s="26"/>
      <c r="DK821" s="26"/>
      <c r="DL821" s="26"/>
      <c r="DM821" s="26"/>
      <c r="DN821" s="26"/>
      <c r="DO821" s="26"/>
      <c r="DP821" s="26"/>
      <c r="DQ821" s="26"/>
      <c r="DR821" s="26"/>
      <c r="DS821" s="26"/>
      <c r="DT821" s="26"/>
      <c r="DU821" s="26"/>
      <c r="DV821" s="26"/>
      <c r="DW821" s="26"/>
      <c r="DX821" s="26"/>
      <c r="DY821" s="26"/>
      <c r="DZ821" s="26"/>
      <c r="EA821" s="26"/>
      <c r="EB821" s="26"/>
      <c r="EC821" s="26"/>
      <c r="ED821" s="26"/>
      <c r="EE821" s="26"/>
      <c r="EF821" s="26"/>
      <c r="EG821" s="26"/>
      <c r="EH821" s="26"/>
      <c r="EI821" s="26"/>
      <c r="EJ821" s="26"/>
      <c r="EK821" s="26"/>
      <c r="EL821" s="26"/>
      <c r="EM821" s="26"/>
      <c r="EN821" s="26"/>
      <c r="EO821" s="26"/>
      <c r="EP821" s="26"/>
      <c r="EQ821" s="26"/>
      <c r="ER821" s="26"/>
      <c r="ES821" s="26"/>
      <c r="ET821" s="26"/>
      <c r="EU821" s="26"/>
      <c r="EV821" s="26"/>
      <c r="EW821" s="26"/>
      <c r="EX821" s="26"/>
      <c r="EY821" s="26"/>
      <c r="EZ821" s="26"/>
      <c r="FA821" s="26"/>
      <c r="FB821" s="26"/>
      <c r="FC821" s="26"/>
      <c r="FD821" s="26"/>
      <c r="FE821" s="26"/>
      <c r="FF821" s="26"/>
      <c r="FG821" s="26"/>
      <c r="FH821" s="26"/>
      <c r="FI821" s="26"/>
      <c r="FJ821" s="26"/>
      <c r="FK821" s="26"/>
      <c r="FL821" s="26"/>
      <c r="FM821" s="26"/>
      <c r="FN821" s="26"/>
      <c r="FO821" s="26"/>
      <c r="FP821" s="26"/>
      <c r="FQ821" s="26"/>
      <c r="FR821" s="26"/>
      <c r="FS821" s="26"/>
      <c r="FT821" s="26"/>
      <c r="FU821" s="26"/>
      <c r="FV821" s="26"/>
      <c r="FW821" s="26"/>
      <c r="FX821" s="26"/>
      <c r="FY821" s="26"/>
      <c r="FZ821" s="26"/>
      <c r="GA821" s="26"/>
      <c r="GB821" s="26"/>
      <c r="GC821" s="26"/>
      <c r="GD821" s="26"/>
      <c r="GE821" s="26"/>
      <c r="GF821" s="26"/>
      <c r="GG821" s="26"/>
      <c r="GH821" s="26"/>
      <c r="GI821" s="26"/>
      <c r="GJ821" s="26"/>
      <c r="GK821" s="26"/>
      <c r="GL821" s="26"/>
      <c r="GM821" s="26"/>
      <c r="GN821" s="26"/>
      <c r="GO821" s="26"/>
      <c r="GP821" s="26"/>
      <c r="GQ821" s="26"/>
      <c r="GR821" s="26"/>
      <c r="GS821" s="26"/>
      <c r="GT821" s="26"/>
      <c r="GU821" s="26"/>
      <c r="GV821" s="26"/>
      <c r="GW821" s="26"/>
      <c r="GX821" s="26"/>
      <c r="GY821" s="26"/>
      <c r="GZ821" s="26"/>
      <c r="HA821" s="26"/>
      <c r="HB821" s="26"/>
      <c r="HC821" s="26"/>
      <c r="HD821" s="26"/>
      <c r="HE821" s="26"/>
      <c r="HF821" s="26"/>
      <c r="HG821" s="26"/>
      <c r="HH821" s="26"/>
      <c r="HI821" s="26"/>
      <c r="HJ821" s="26"/>
      <c r="HK821" s="26"/>
      <c r="HL821" s="26"/>
      <c r="HM821" s="26"/>
      <c r="HN821" s="26"/>
      <c r="HO821" s="26"/>
      <c r="HP821" s="26"/>
      <c r="HQ821" s="26"/>
      <c r="HR821" s="26"/>
      <c r="HS821" s="26"/>
      <c r="HT821" s="26"/>
      <c r="HU821" s="26"/>
      <c r="HV821" s="26"/>
      <c r="HW821" s="26"/>
      <c r="HX821" s="26"/>
      <c r="HY821" s="26"/>
      <c r="HZ821" s="26"/>
      <c r="IA821" s="26"/>
      <c r="IB821" s="26"/>
      <c r="IC821" s="26"/>
      <c r="ID821" s="26"/>
      <c r="IE821" s="26"/>
      <c r="IF821" s="26"/>
      <c r="IG821" s="26"/>
      <c r="IH821" s="26"/>
      <c r="II821" s="26"/>
      <c r="IJ821" s="26"/>
      <c r="IK821" s="26"/>
      <c r="IL821" s="26"/>
      <c r="IM821" s="26"/>
      <c r="IN821" s="26"/>
      <c r="IO821" s="26"/>
      <c r="IP821" s="26"/>
      <c r="IQ821" s="26"/>
      <c r="IR821" s="26"/>
      <c r="IS821" s="26"/>
      <c r="IT821" s="26"/>
      <c r="IU821" s="26"/>
      <c r="IV821" s="26"/>
    </row>
    <row r="822" spans="1:256" ht="12.75" customHeight="1" x14ac:dyDescent="0.25">
      <c r="A822" s="26"/>
      <c r="B822" s="26"/>
      <c r="C822" s="296"/>
      <c r="D822" s="363"/>
      <c r="E822" s="364"/>
      <c r="F822" s="364"/>
      <c r="G822" s="364"/>
      <c r="H822" s="364"/>
      <c r="I822" s="364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6"/>
      <c r="AB822" s="26"/>
      <c r="AC822" s="26"/>
      <c r="AD822" s="26"/>
      <c r="AE822" s="26"/>
      <c r="AF822" s="26"/>
      <c r="AG822" s="26"/>
      <c r="AH822" s="26"/>
      <c r="AI822" s="26"/>
      <c r="AJ822" s="26"/>
      <c r="AK822" s="26"/>
      <c r="AL822" s="26"/>
      <c r="AM822" s="26"/>
      <c r="AN822" s="26"/>
      <c r="AO822" s="26"/>
      <c r="AP822" s="26"/>
      <c r="AQ822" s="26"/>
      <c r="AR822" s="26"/>
      <c r="AS822" s="26"/>
      <c r="AT822" s="26"/>
      <c r="AU822" s="26"/>
      <c r="AV822" s="26"/>
      <c r="AW822" s="26"/>
      <c r="AX822" s="26"/>
      <c r="AY822" s="26"/>
      <c r="AZ822" s="26"/>
      <c r="BA822" s="26"/>
      <c r="BB822" s="26"/>
      <c r="BC822" s="26"/>
      <c r="BD822" s="26"/>
      <c r="BE822" s="26"/>
      <c r="BF822" s="26"/>
      <c r="BG822" s="26"/>
      <c r="BH822" s="26"/>
      <c r="BI822" s="26"/>
      <c r="BJ822" s="26"/>
      <c r="BK822" s="26"/>
      <c r="BL822" s="26"/>
      <c r="BM822" s="26"/>
      <c r="BN822" s="26"/>
      <c r="BO822" s="26"/>
      <c r="BP822" s="26"/>
      <c r="BQ822" s="26"/>
      <c r="BR822" s="26"/>
      <c r="BS822" s="26"/>
      <c r="BT822" s="26"/>
      <c r="BU822" s="26"/>
      <c r="BV822" s="26"/>
      <c r="BW822" s="26"/>
      <c r="BX822" s="26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26"/>
      <c r="CP822" s="26"/>
      <c r="CQ822" s="26"/>
      <c r="CR822" s="26"/>
      <c r="CS822" s="26"/>
      <c r="CT822" s="26"/>
      <c r="CU822" s="26"/>
      <c r="CV822" s="26"/>
      <c r="CW822" s="26"/>
      <c r="CX822" s="26"/>
      <c r="CY822" s="26"/>
      <c r="CZ822" s="26"/>
      <c r="DA822" s="26"/>
      <c r="DB822" s="26"/>
      <c r="DC822" s="26"/>
      <c r="DD822" s="26"/>
      <c r="DE822" s="26"/>
      <c r="DF822" s="26"/>
      <c r="DG822" s="26"/>
      <c r="DH822" s="26"/>
      <c r="DI822" s="26"/>
      <c r="DJ822" s="26"/>
      <c r="DK822" s="26"/>
      <c r="DL822" s="26"/>
      <c r="DM822" s="26"/>
      <c r="DN822" s="26"/>
      <c r="DO822" s="26"/>
      <c r="DP822" s="26"/>
      <c r="DQ822" s="26"/>
      <c r="DR822" s="26"/>
      <c r="DS822" s="26"/>
      <c r="DT822" s="26"/>
      <c r="DU822" s="26"/>
      <c r="DV822" s="26"/>
      <c r="DW822" s="26"/>
      <c r="DX822" s="26"/>
      <c r="DY822" s="26"/>
      <c r="DZ822" s="26"/>
      <c r="EA822" s="26"/>
      <c r="EB822" s="26"/>
      <c r="EC822" s="26"/>
      <c r="ED822" s="26"/>
      <c r="EE822" s="26"/>
      <c r="EF822" s="26"/>
      <c r="EG822" s="26"/>
      <c r="EH822" s="26"/>
      <c r="EI822" s="26"/>
      <c r="EJ822" s="26"/>
      <c r="EK822" s="26"/>
      <c r="EL822" s="26"/>
      <c r="EM822" s="26"/>
      <c r="EN822" s="26"/>
      <c r="EO822" s="26"/>
      <c r="EP822" s="26"/>
      <c r="EQ822" s="26"/>
      <c r="ER822" s="26"/>
      <c r="ES822" s="26"/>
      <c r="ET822" s="26"/>
      <c r="EU822" s="26"/>
      <c r="EV822" s="26"/>
      <c r="EW822" s="26"/>
      <c r="EX822" s="26"/>
      <c r="EY822" s="26"/>
      <c r="EZ822" s="26"/>
      <c r="FA822" s="26"/>
      <c r="FB822" s="26"/>
      <c r="FC822" s="26"/>
      <c r="FD822" s="26"/>
      <c r="FE822" s="26"/>
      <c r="FF822" s="26"/>
      <c r="FG822" s="26"/>
      <c r="FH822" s="26"/>
      <c r="FI822" s="26"/>
      <c r="FJ822" s="26"/>
      <c r="FK822" s="26"/>
      <c r="FL822" s="26"/>
      <c r="FM822" s="26"/>
      <c r="FN822" s="26"/>
      <c r="FO822" s="26"/>
      <c r="FP822" s="26"/>
      <c r="FQ822" s="26"/>
      <c r="FR822" s="26"/>
      <c r="FS822" s="26"/>
      <c r="FT822" s="26"/>
      <c r="FU822" s="26"/>
      <c r="FV822" s="26"/>
      <c r="FW822" s="26"/>
      <c r="FX822" s="26"/>
      <c r="FY822" s="26"/>
      <c r="FZ822" s="26"/>
      <c r="GA822" s="26"/>
      <c r="GB822" s="26"/>
      <c r="GC822" s="26"/>
      <c r="GD822" s="26"/>
      <c r="GE822" s="26"/>
      <c r="GF822" s="26"/>
      <c r="GG822" s="26"/>
      <c r="GH822" s="26"/>
      <c r="GI822" s="26"/>
      <c r="GJ822" s="26"/>
      <c r="GK822" s="26"/>
      <c r="GL822" s="26"/>
      <c r="GM822" s="26"/>
      <c r="GN822" s="26"/>
      <c r="GO822" s="26"/>
      <c r="GP822" s="26"/>
      <c r="GQ822" s="26"/>
      <c r="GR822" s="26"/>
      <c r="GS822" s="26"/>
      <c r="GT822" s="26"/>
      <c r="GU822" s="26"/>
      <c r="GV822" s="26"/>
      <c r="GW822" s="26"/>
      <c r="GX822" s="26"/>
      <c r="GY822" s="26"/>
      <c r="GZ822" s="26"/>
      <c r="HA822" s="26"/>
      <c r="HB822" s="26"/>
      <c r="HC822" s="26"/>
      <c r="HD822" s="26"/>
      <c r="HE822" s="26"/>
      <c r="HF822" s="26"/>
      <c r="HG822" s="26"/>
      <c r="HH822" s="26"/>
      <c r="HI822" s="26"/>
      <c r="HJ822" s="26"/>
      <c r="HK822" s="26"/>
      <c r="HL822" s="26"/>
      <c r="HM822" s="26"/>
      <c r="HN822" s="26"/>
      <c r="HO822" s="26"/>
      <c r="HP822" s="26"/>
      <c r="HQ822" s="26"/>
      <c r="HR822" s="26"/>
      <c r="HS822" s="26"/>
      <c r="HT822" s="26"/>
      <c r="HU822" s="26"/>
      <c r="HV822" s="26"/>
      <c r="HW822" s="26"/>
      <c r="HX822" s="26"/>
      <c r="HY822" s="26"/>
      <c r="HZ822" s="26"/>
      <c r="IA822" s="26"/>
      <c r="IB822" s="26"/>
      <c r="IC822" s="26"/>
      <c r="ID822" s="26"/>
      <c r="IE822" s="26"/>
      <c r="IF822" s="26"/>
      <c r="IG822" s="26"/>
      <c r="IH822" s="26"/>
      <c r="II822" s="26"/>
      <c r="IJ822" s="26"/>
      <c r="IK822" s="26"/>
      <c r="IL822" s="26"/>
      <c r="IM822" s="26"/>
      <c r="IN822" s="26"/>
      <c r="IO822" s="26"/>
      <c r="IP822" s="26"/>
      <c r="IQ822" s="26"/>
      <c r="IR822" s="26"/>
      <c r="IS822" s="26"/>
      <c r="IT822" s="26"/>
      <c r="IU822" s="26"/>
      <c r="IV822" s="26"/>
    </row>
    <row r="823" spans="1:256" ht="12.75" customHeight="1" x14ac:dyDescent="0.25">
      <c r="A823" s="26"/>
      <c r="B823" s="26"/>
      <c r="C823" s="296"/>
      <c r="D823" s="363"/>
      <c r="E823" s="364"/>
      <c r="F823" s="364"/>
      <c r="G823" s="364"/>
      <c r="H823" s="364"/>
      <c r="I823" s="364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6"/>
      <c r="AB823" s="26"/>
      <c r="AC823" s="26"/>
      <c r="AD823" s="26"/>
      <c r="AE823" s="26"/>
      <c r="AF823" s="26"/>
      <c r="AG823" s="26"/>
      <c r="AH823" s="26"/>
      <c r="AI823" s="26"/>
      <c r="AJ823" s="26"/>
      <c r="AK823" s="26"/>
      <c r="AL823" s="26"/>
      <c r="AM823" s="26"/>
      <c r="AN823" s="26"/>
      <c r="AO823" s="26"/>
      <c r="AP823" s="26"/>
      <c r="AQ823" s="26"/>
      <c r="AR823" s="26"/>
      <c r="AS823" s="26"/>
      <c r="AT823" s="26"/>
      <c r="AU823" s="26"/>
      <c r="AV823" s="26"/>
      <c r="AW823" s="26"/>
      <c r="AX823" s="26"/>
      <c r="AY823" s="26"/>
      <c r="AZ823" s="26"/>
      <c r="BA823" s="26"/>
      <c r="BB823" s="26"/>
      <c r="BC823" s="26"/>
      <c r="BD823" s="26"/>
      <c r="BE823" s="26"/>
      <c r="BF823" s="26"/>
      <c r="BG823" s="26"/>
      <c r="BH823" s="26"/>
      <c r="BI823" s="26"/>
      <c r="BJ823" s="26"/>
      <c r="BK823" s="26"/>
      <c r="BL823" s="26"/>
      <c r="BM823" s="26"/>
      <c r="BN823" s="26"/>
      <c r="BO823" s="26"/>
      <c r="BP823" s="26"/>
      <c r="BQ823" s="26"/>
      <c r="BR823" s="26"/>
      <c r="BS823" s="26"/>
      <c r="BT823" s="26"/>
      <c r="BU823" s="26"/>
      <c r="BV823" s="26"/>
      <c r="BW823" s="26"/>
      <c r="BX823" s="26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26"/>
      <c r="CP823" s="26"/>
      <c r="CQ823" s="26"/>
      <c r="CR823" s="26"/>
      <c r="CS823" s="26"/>
      <c r="CT823" s="26"/>
      <c r="CU823" s="26"/>
      <c r="CV823" s="26"/>
      <c r="CW823" s="26"/>
      <c r="CX823" s="26"/>
      <c r="CY823" s="26"/>
      <c r="CZ823" s="26"/>
      <c r="DA823" s="26"/>
      <c r="DB823" s="26"/>
      <c r="DC823" s="26"/>
      <c r="DD823" s="26"/>
      <c r="DE823" s="26"/>
      <c r="DF823" s="26"/>
      <c r="DG823" s="26"/>
      <c r="DH823" s="26"/>
      <c r="DI823" s="26"/>
      <c r="DJ823" s="26"/>
      <c r="DK823" s="26"/>
      <c r="DL823" s="26"/>
      <c r="DM823" s="26"/>
      <c r="DN823" s="26"/>
      <c r="DO823" s="26"/>
      <c r="DP823" s="26"/>
      <c r="DQ823" s="26"/>
      <c r="DR823" s="26"/>
      <c r="DS823" s="26"/>
      <c r="DT823" s="26"/>
      <c r="DU823" s="26"/>
      <c r="DV823" s="26"/>
      <c r="DW823" s="26"/>
      <c r="DX823" s="26"/>
      <c r="DY823" s="26"/>
      <c r="DZ823" s="26"/>
      <c r="EA823" s="26"/>
      <c r="EB823" s="26"/>
      <c r="EC823" s="26"/>
      <c r="ED823" s="26"/>
      <c r="EE823" s="26"/>
      <c r="EF823" s="26"/>
      <c r="EG823" s="26"/>
      <c r="EH823" s="26"/>
      <c r="EI823" s="26"/>
      <c r="EJ823" s="26"/>
      <c r="EK823" s="26"/>
      <c r="EL823" s="26"/>
      <c r="EM823" s="26"/>
      <c r="EN823" s="26"/>
      <c r="EO823" s="26"/>
      <c r="EP823" s="26"/>
      <c r="EQ823" s="26"/>
      <c r="ER823" s="26"/>
      <c r="ES823" s="26"/>
      <c r="ET823" s="26"/>
      <c r="EU823" s="26"/>
      <c r="EV823" s="26"/>
      <c r="EW823" s="26"/>
      <c r="EX823" s="26"/>
      <c r="EY823" s="26"/>
      <c r="EZ823" s="26"/>
      <c r="FA823" s="26"/>
      <c r="FB823" s="26"/>
      <c r="FC823" s="26"/>
      <c r="FD823" s="26"/>
      <c r="FE823" s="26"/>
      <c r="FF823" s="26"/>
      <c r="FG823" s="26"/>
      <c r="FH823" s="26"/>
      <c r="FI823" s="26"/>
      <c r="FJ823" s="26"/>
      <c r="FK823" s="26"/>
      <c r="FL823" s="26"/>
      <c r="FM823" s="26"/>
      <c r="FN823" s="26"/>
      <c r="FO823" s="26"/>
      <c r="FP823" s="26"/>
      <c r="FQ823" s="26"/>
      <c r="FR823" s="26"/>
      <c r="FS823" s="26"/>
      <c r="FT823" s="26"/>
      <c r="FU823" s="26"/>
      <c r="FV823" s="26"/>
      <c r="FW823" s="26"/>
      <c r="FX823" s="26"/>
      <c r="FY823" s="26"/>
      <c r="FZ823" s="26"/>
      <c r="GA823" s="26"/>
      <c r="GB823" s="26"/>
      <c r="GC823" s="26"/>
      <c r="GD823" s="26"/>
      <c r="GE823" s="26"/>
      <c r="GF823" s="26"/>
      <c r="GG823" s="26"/>
      <c r="GH823" s="26"/>
      <c r="GI823" s="26"/>
      <c r="GJ823" s="26"/>
      <c r="GK823" s="26"/>
      <c r="GL823" s="26"/>
      <c r="GM823" s="26"/>
      <c r="GN823" s="26"/>
      <c r="GO823" s="26"/>
      <c r="GP823" s="26"/>
      <c r="GQ823" s="26"/>
      <c r="GR823" s="26"/>
      <c r="GS823" s="26"/>
      <c r="GT823" s="26"/>
      <c r="GU823" s="26"/>
      <c r="GV823" s="26"/>
      <c r="GW823" s="26"/>
      <c r="GX823" s="26"/>
      <c r="GY823" s="26"/>
      <c r="GZ823" s="26"/>
      <c r="HA823" s="26"/>
      <c r="HB823" s="26"/>
      <c r="HC823" s="26"/>
      <c r="HD823" s="26"/>
      <c r="HE823" s="26"/>
      <c r="HF823" s="26"/>
      <c r="HG823" s="26"/>
      <c r="HH823" s="26"/>
      <c r="HI823" s="26"/>
      <c r="HJ823" s="26"/>
      <c r="HK823" s="26"/>
      <c r="HL823" s="26"/>
      <c r="HM823" s="26"/>
      <c r="HN823" s="26"/>
      <c r="HO823" s="26"/>
      <c r="HP823" s="26"/>
      <c r="HQ823" s="26"/>
      <c r="HR823" s="26"/>
      <c r="HS823" s="26"/>
      <c r="HT823" s="26"/>
      <c r="HU823" s="26"/>
      <c r="HV823" s="26"/>
      <c r="HW823" s="26"/>
      <c r="HX823" s="26"/>
      <c r="HY823" s="26"/>
      <c r="HZ823" s="26"/>
      <c r="IA823" s="26"/>
      <c r="IB823" s="26"/>
      <c r="IC823" s="26"/>
      <c r="ID823" s="26"/>
      <c r="IE823" s="26"/>
      <c r="IF823" s="26"/>
      <c r="IG823" s="26"/>
      <c r="IH823" s="26"/>
      <c r="II823" s="26"/>
      <c r="IJ823" s="26"/>
      <c r="IK823" s="26"/>
      <c r="IL823" s="26"/>
      <c r="IM823" s="26"/>
      <c r="IN823" s="26"/>
      <c r="IO823" s="26"/>
      <c r="IP823" s="26"/>
      <c r="IQ823" s="26"/>
      <c r="IR823" s="26"/>
      <c r="IS823" s="26"/>
      <c r="IT823" s="26"/>
      <c r="IU823" s="26"/>
      <c r="IV823" s="26"/>
    </row>
    <row r="824" spans="1:256" ht="12.75" customHeight="1" x14ac:dyDescent="0.25">
      <c r="A824" s="26"/>
      <c r="B824" s="26"/>
      <c r="C824" s="296"/>
      <c r="D824" s="363"/>
      <c r="E824" s="364"/>
      <c r="F824" s="364"/>
      <c r="G824" s="364"/>
      <c r="H824" s="364"/>
      <c r="I824" s="364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6"/>
      <c r="AB824" s="26"/>
      <c r="AC824" s="26"/>
      <c r="AD824" s="26"/>
      <c r="AE824" s="26"/>
      <c r="AF824" s="26"/>
      <c r="AG824" s="26"/>
      <c r="AH824" s="26"/>
      <c r="AI824" s="26"/>
      <c r="AJ824" s="26"/>
      <c r="AK824" s="26"/>
      <c r="AL824" s="26"/>
      <c r="AM824" s="26"/>
      <c r="AN824" s="26"/>
      <c r="AO824" s="26"/>
      <c r="AP824" s="26"/>
      <c r="AQ824" s="26"/>
      <c r="AR824" s="26"/>
      <c r="AS824" s="26"/>
      <c r="AT824" s="26"/>
      <c r="AU824" s="26"/>
      <c r="AV824" s="26"/>
      <c r="AW824" s="26"/>
      <c r="AX824" s="26"/>
      <c r="AY824" s="26"/>
      <c r="AZ824" s="26"/>
      <c r="BA824" s="26"/>
      <c r="BB824" s="26"/>
      <c r="BC824" s="26"/>
      <c r="BD824" s="26"/>
      <c r="BE824" s="26"/>
      <c r="BF824" s="26"/>
      <c r="BG824" s="26"/>
      <c r="BH824" s="26"/>
      <c r="BI824" s="26"/>
      <c r="BJ824" s="26"/>
      <c r="BK824" s="26"/>
      <c r="BL824" s="26"/>
      <c r="BM824" s="26"/>
      <c r="BN824" s="26"/>
      <c r="BO824" s="26"/>
      <c r="BP824" s="26"/>
      <c r="BQ824" s="26"/>
      <c r="BR824" s="26"/>
      <c r="BS824" s="26"/>
      <c r="BT824" s="26"/>
      <c r="BU824" s="26"/>
      <c r="BV824" s="26"/>
      <c r="BW824" s="26"/>
      <c r="BX824" s="26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26"/>
      <c r="CP824" s="26"/>
      <c r="CQ824" s="26"/>
      <c r="CR824" s="26"/>
      <c r="CS824" s="26"/>
      <c r="CT824" s="26"/>
      <c r="CU824" s="26"/>
      <c r="CV824" s="26"/>
      <c r="CW824" s="26"/>
      <c r="CX824" s="26"/>
      <c r="CY824" s="26"/>
      <c r="CZ824" s="26"/>
      <c r="DA824" s="26"/>
      <c r="DB824" s="26"/>
      <c r="DC824" s="26"/>
      <c r="DD824" s="26"/>
      <c r="DE824" s="26"/>
      <c r="DF824" s="26"/>
      <c r="DG824" s="26"/>
      <c r="DH824" s="26"/>
      <c r="DI824" s="26"/>
      <c r="DJ824" s="26"/>
      <c r="DK824" s="26"/>
      <c r="DL824" s="26"/>
      <c r="DM824" s="26"/>
      <c r="DN824" s="26"/>
      <c r="DO824" s="26"/>
      <c r="DP824" s="26"/>
      <c r="DQ824" s="26"/>
      <c r="DR824" s="26"/>
      <c r="DS824" s="26"/>
      <c r="DT824" s="26"/>
      <c r="DU824" s="26"/>
      <c r="DV824" s="26"/>
      <c r="DW824" s="26"/>
      <c r="DX824" s="26"/>
      <c r="DY824" s="26"/>
      <c r="DZ824" s="26"/>
      <c r="EA824" s="26"/>
      <c r="EB824" s="26"/>
      <c r="EC824" s="26"/>
      <c r="ED824" s="26"/>
      <c r="EE824" s="26"/>
      <c r="EF824" s="26"/>
      <c r="EG824" s="26"/>
      <c r="EH824" s="26"/>
      <c r="EI824" s="26"/>
      <c r="EJ824" s="26"/>
      <c r="EK824" s="26"/>
      <c r="EL824" s="26"/>
      <c r="EM824" s="26"/>
      <c r="EN824" s="26"/>
      <c r="EO824" s="26"/>
      <c r="EP824" s="26"/>
      <c r="EQ824" s="26"/>
      <c r="ER824" s="26"/>
      <c r="ES824" s="26"/>
      <c r="ET824" s="26"/>
      <c r="EU824" s="26"/>
      <c r="EV824" s="26"/>
      <c r="EW824" s="26"/>
      <c r="EX824" s="26"/>
      <c r="EY824" s="26"/>
      <c r="EZ824" s="26"/>
      <c r="FA824" s="26"/>
      <c r="FB824" s="26"/>
      <c r="FC824" s="26"/>
      <c r="FD824" s="26"/>
      <c r="FE824" s="26"/>
      <c r="FF824" s="26"/>
      <c r="FG824" s="26"/>
      <c r="FH824" s="26"/>
      <c r="FI824" s="26"/>
      <c r="FJ824" s="26"/>
      <c r="FK824" s="26"/>
      <c r="FL824" s="26"/>
      <c r="FM824" s="26"/>
      <c r="FN824" s="26"/>
      <c r="FO824" s="26"/>
      <c r="FP824" s="26"/>
      <c r="FQ824" s="26"/>
      <c r="FR824" s="26"/>
      <c r="FS824" s="26"/>
      <c r="FT824" s="26"/>
      <c r="FU824" s="26"/>
      <c r="FV824" s="26"/>
      <c r="FW824" s="26"/>
      <c r="FX824" s="26"/>
      <c r="FY824" s="26"/>
      <c r="FZ824" s="26"/>
      <c r="GA824" s="26"/>
      <c r="GB824" s="26"/>
      <c r="GC824" s="26"/>
      <c r="GD824" s="26"/>
      <c r="GE824" s="26"/>
      <c r="GF824" s="26"/>
      <c r="GG824" s="26"/>
      <c r="GH824" s="26"/>
      <c r="GI824" s="26"/>
      <c r="GJ824" s="26"/>
      <c r="GK824" s="26"/>
      <c r="GL824" s="26"/>
      <c r="GM824" s="26"/>
      <c r="GN824" s="26"/>
      <c r="GO824" s="26"/>
      <c r="GP824" s="26"/>
      <c r="GQ824" s="26"/>
      <c r="GR824" s="26"/>
      <c r="GS824" s="26"/>
      <c r="GT824" s="26"/>
      <c r="GU824" s="26"/>
      <c r="GV824" s="26"/>
      <c r="GW824" s="26"/>
      <c r="GX824" s="26"/>
      <c r="GY824" s="26"/>
      <c r="GZ824" s="26"/>
      <c r="HA824" s="26"/>
      <c r="HB824" s="26"/>
      <c r="HC824" s="26"/>
      <c r="HD824" s="26"/>
      <c r="HE824" s="26"/>
      <c r="HF824" s="26"/>
      <c r="HG824" s="26"/>
      <c r="HH824" s="26"/>
      <c r="HI824" s="26"/>
      <c r="HJ824" s="26"/>
      <c r="HK824" s="26"/>
      <c r="HL824" s="26"/>
      <c r="HM824" s="26"/>
      <c r="HN824" s="26"/>
      <c r="HO824" s="26"/>
      <c r="HP824" s="26"/>
      <c r="HQ824" s="26"/>
      <c r="HR824" s="26"/>
      <c r="HS824" s="26"/>
      <c r="HT824" s="26"/>
      <c r="HU824" s="26"/>
      <c r="HV824" s="26"/>
      <c r="HW824" s="26"/>
      <c r="HX824" s="26"/>
      <c r="HY824" s="26"/>
      <c r="HZ824" s="26"/>
      <c r="IA824" s="26"/>
      <c r="IB824" s="26"/>
      <c r="IC824" s="26"/>
      <c r="ID824" s="26"/>
      <c r="IE824" s="26"/>
      <c r="IF824" s="26"/>
      <c r="IG824" s="26"/>
      <c r="IH824" s="26"/>
      <c r="II824" s="26"/>
      <c r="IJ824" s="26"/>
      <c r="IK824" s="26"/>
      <c r="IL824" s="26"/>
      <c r="IM824" s="26"/>
      <c r="IN824" s="26"/>
      <c r="IO824" s="26"/>
      <c r="IP824" s="26"/>
      <c r="IQ824" s="26"/>
      <c r="IR824" s="26"/>
      <c r="IS824" s="26"/>
      <c r="IT824" s="26"/>
      <c r="IU824" s="26"/>
      <c r="IV824" s="26"/>
    </row>
    <row r="825" spans="1:256" ht="12.75" customHeight="1" x14ac:dyDescent="0.25">
      <c r="A825" s="26"/>
      <c r="B825" s="26"/>
      <c r="C825" s="296"/>
      <c r="D825" s="363"/>
      <c r="E825" s="364"/>
      <c r="F825" s="364"/>
      <c r="G825" s="364"/>
      <c r="H825" s="364"/>
      <c r="I825" s="364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6"/>
      <c r="AB825" s="26"/>
      <c r="AC825" s="26"/>
      <c r="AD825" s="26"/>
      <c r="AE825" s="26"/>
      <c r="AF825" s="26"/>
      <c r="AG825" s="26"/>
      <c r="AH825" s="26"/>
      <c r="AI825" s="26"/>
      <c r="AJ825" s="26"/>
      <c r="AK825" s="26"/>
      <c r="AL825" s="26"/>
      <c r="AM825" s="26"/>
      <c r="AN825" s="26"/>
      <c r="AO825" s="26"/>
      <c r="AP825" s="26"/>
      <c r="AQ825" s="26"/>
      <c r="AR825" s="26"/>
      <c r="AS825" s="26"/>
      <c r="AT825" s="26"/>
      <c r="AU825" s="26"/>
      <c r="AV825" s="26"/>
      <c r="AW825" s="26"/>
      <c r="AX825" s="26"/>
      <c r="AY825" s="26"/>
      <c r="AZ825" s="26"/>
      <c r="BA825" s="26"/>
      <c r="BB825" s="26"/>
      <c r="BC825" s="26"/>
      <c r="BD825" s="26"/>
      <c r="BE825" s="26"/>
      <c r="BF825" s="26"/>
      <c r="BG825" s="26"/>
      <c r="BH825" s="26"/>
      <c r="BI825" s="26"/>
      <c r="BJ825" s="26"/>
      <c r="BK825" s="26"/>
      <c r="BL825" s="26"/>
      <c r="BM825" s="26"/>
      <c r="BN825" s="26"/>
      <c r="BO825" s="26"/>
      <c r="BP825" s="26"/>
      <c r="BQ825" s="26"/>
      <c r="BR825" s="26"/>
      <c r="BS825" s="26"/>
      <c r="BT825" s="26"/>
      <c r="BU825" s="26"/>
      <c r="BV825" s="26"/>
      <c r="BW825" s="26"/>
      <c r="BX825" s="26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26"/>
      <c r="CP825" s="26"/>
      <c r="CQ825" s="26"/>
      <c r="CR825" s="26"/>
      <c r="CS825" s="26"/>
      <c r="CT825" s="26"/>
      <c r="CU825" s="26"/>
      <c r="CV825" s="26"/>
      <c r="CW825" s="26"/>
      <c r="CX825" s="26"/>
      <c r="CY825" s="26"/>
      <c r="CZ825" s="26"/>
      <c r="DA825" s="26"/>
      <c r="DB825" s="26"/>
      <c r="DC825" s="26"/>
      <c r="DD825" s="26"/>
      <c r="DE825" s="26"/>
      <c r="DF825" s="26"/>
      <c r="DG825" s="26"/>
      <c r="DH825" s="26"/>
      <c r="DI825" s="26"/>
      <c r="DJ825" s="26"/>
      <c r="DK825" s="26"/>
      <c r="DL825" s="26"/>
      <c r="DM825" s="26"/>
      <c r="DN825" s="26"/>
      <c r="DO825" s="26"/>
      <c r="DP825" s="26"/>
      <c r="DQ825" s="26"/>
      <c r="DR825" s="26"/>
      <c r="DS825" s="26"/>
      <c r="DT825" s="26"/>
      <c r="DU825" s="26"/>
      <c r="DV825" s="26"/>
      <c r="DW825" s="26"/>
      <c r="DX825" s="26"/>
      <c r="DY825" s="26"/>
      <c r="DZ825" s="26"/>
      <c r="EA825" s="26"/>
      <c r="EB825" s="26"/>
      <c r="EC825" s="26"/>
      <c r="ED825" s="26"/>
      <c r="EE825" s="26"/>
      <c r="EF825" s="26"/>
      <c r="EG825" s="26"/>
      <c r="EH825" s="26"/>
      <c r="EI825" s="26"/>
      <c r="EJ825" s="26"/>
      <c r="EK825" s="26"/>
      <c r="EL825" s="26"/>
      <c r="EM825" s="26"/>
      <c r="EN825" s="26"/>
      <c r="EO825" s="26"/>
      <c r="EP825" s="26"/>
      <c r="EQ825" s="26"/>
      <c r="ER825" s="26"/>
      <c r="ES825" s="26"/>
      <c r="ET825" s="26"/>
      <c r="EU825" s="26"/>
      <c r="EV825" s="26"/>
      <c r="EW825" s="26"/>
      <c r="EX825" s="26"/>
      <c r="EY825" s="26"/>
      <c r="EZ825" s="26"/>
      <c r="FA825" s="26"/>
      <c r="FB825" s="26"/>
      <c r="FC825" s="26"/>
      <c r="FD825" s="26"/>
      <c r="FE825" s="26"/>
      <c r="FF825" s="26"/>
      <c r="FG825" s="26"/>
      <c r="FH825" s="26"/>
      <c r="FI825" s="26"/>
      <c r="FJ825" s="26"/>
      <c r="FK825" s="26"/>
      <c r="FL825" s="26"/>
      <c r="FM825" s="26"/>
      <c r="FN825" s="26"/>
      <c r="FO825" s="26"/>
      <c r="FP825" s="26"/>
      <c r="FQ825" s="26"/>
      <c r="FR825" s="26"/>
      <c r="FS825" s="26"/>
      <c r="FT825" s="26"/>
      <c r="FU825" s="26"/>
      <c r="FV825" s="26"/>
      <c r="FW825" s="26"/>
      <c r="FX825" s="26"/>
      <c r="FY825" s="26"/>
      <c r="FZ825" s="26"/>
      <c r="GA825" s="26"/>
      <c r="GB825" s="26"/>
      <c r="GC825" s="26"/>
      <c r="GD825" s="26"/>
      <c r="GE825" s="26"/>
      <c r="GF825" s="26"/>
      <c r="GG825" s="26"/>
      <c r="GH825" s="26"/>
      <c r="GI825" s="26"/>
      <c r="GJ825" s="26"/>
      <c r="GK825" s="26"/>
      <c r="GL825" s="26"/>
      <c r="GM825" s="26"/>
      <c r="GN825" s="26"/>
      <c r="GO825" s="26"/>
      <c r="GP825" s="26"/>
      <c r="GQ825" s="26"/>
      <c r="GR825" s="26"/>
      <c r="GS825" s="26"/>
      <c r="GT825" s="26"/>
      <c r="GU825" s="26"/>
      <c r="GV825" s="26"/>
      <c r="GW825" s="26"/>
      <c r="GX825" s="26"/>
      <c r="GY825" s="26"/>
      <c r="GZ825" s="26"/>
      <c r="HA825" s="26"/>
      <c r="HB825" s="26"/>
      <c r="HC825" s="26"/>
      <c r="HD825" s="26"/>
      <c r="HE825" s="26"/>
      <c r="HF825" s="26"/>
      <c r="HG825" s="26"/>
      <c r="HH825" s="26"/>
      <c r="HI825" s="26"/>
      <c r="HJ825" s="26"/>
      <c r="HK825" s="26"/>
      <c r="HL825" s="26"/>
      <c r="HM825" s="26"/>
      <c r="HN825" s="26"/>
      <c r="HO825" s="26"/>
      <c r="HP825" s="26"/>
      <c r="HQ825" s="26"/>
      <c r="HR825" s="26"/>
      <c r="HS825" s="26"/>
      <c r="HT825" s="26"/>
      <c r="HU825" s="26"/>
      <c r="HV825" s="26"/>
      <c r="HW825" s="26"/>
      <c r="HX825" s="26"/>
      <c r="HY825" s="26"/>
      <c r="HZ825" s="26"/>
      <c r="IA825" s="26"/>
      <c r="IB825" s="26"/>
      <c r="IC825" s="26"/>
      <c r="ID825" s="26"/>
      <c r="IE825" s="26"/>
      <c r="IF825" s="26"/>
      <c r="IG825" s="26"/>
      <c r="IH825" s="26"/>
      <c r="II825" s="26"/>
      <c r="IJ825" s="26"/>
      <c r="IK825" s="26"/>
      <c r="IL825" s="26"/>
      <c r="IM825" s="26"/>
      <c r="IN825" s="26"/>
      <c r="IO825" s="26"/>
      <c r="IP825" s="26"/>
      <c r="IQ825" s="26"/>
      <c r="IR825" s="26"/>
      <c r="IS825" s="26"/>
      <c r="IT825" s="26"/>
      <c r="IU825" s="26"/>
      <c r="IV825" s="26"/>
    </row>
    <row r="826" spans="1:256" ht="12.75" customHeight="1" x14ac:dyDescent="0.25">
      <c r="A826" s="26"/>
      <c r="B826" s="26"/>
      <c r="C826" s="296"/>
      <c r="D826" s="363"/>
      <c r="E826" s="364"/>
      <c r="F826" s="364"/>
      <c r="G826" s="364"/>
      <c r="H826" s="364"/>
      <c r="I826" s="364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6"/>
      <c r="AB826" s="26"/>
      <c r="AC826" s="26"/>
      <c r="AD826" s="26"/>
      <c r="AE826" s="26"/>
      <c r="AF826" s="26"/>
      <c r="AG826" s="26"/>
      <c r="AH826" s="26"/>
      <c r="AI826" s="26"/>
      <c r="AJ826" s="26"/>
      <c r="AK826" s="26"/>
      <c r="AL826" s="26"/>
      <c r="AM826" s="26"/>
      <c r="AN826" s="26"/>
      <c r="AO826" s="26"/>
      <c r="AP826" s="26"/>
      <c r="AQ826" s="26"/>
      <c r="AR826" s="26"/>
      <c r="AS826" s="26"/>
      <c r="AT826" s="26"/>
      <c r="AU826" s="26"/>
      <c r="AV826" s="26"/>
      <c r="AW826" s="26"/>
      <c r="AX826" s="26"/>
      <c r="AY826" s="26"/>
      <c r="AZ826" s="26"/>
      <c r="BA826" s="26"/>
      <c r="BB826" s="26"/>
      <c r="BC826" s="26"/>
      <c r="BD826" s="26"/>
      <c r="BE826" s="26"/>
      <c r="BF826" s="26"/>
      <c r="BG826" s="26"/>
      <c r="BH826" s="26"/>
      <c r="BI826" s="26"/>
      <c r="BJ826" s="26"/>
      <c r="BK826" s="26"/>
      <c r="BL826" s="26"/>
      <c r="BM826" s="26"/>
      <c r="BN826" s="26"/>
      <c r="BO826" s="26"/>
      <c r="BP826" s="26"/>
      <c r="BQ826" s="26"/>
      <c r="BR826" s="26"/>
      <c r="BS826" s="26"/>
      <c r="BT826" s="26"/>
      <c r="BU826" s="26"/>
      <c r="BV826" s="26"/>
      <c r="BW826" s="26"/>
      <c r="BX826" s="26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26"/>
      <c r="CP826" s="26"/>
      <c r="CQ826" s="26"/>
      <c r="CR826" s="26"/>
      <c r="CS826" s="26"/>
      <c r="CT826" s="26"/>
      <c r="CU826" s="26"/>
      <c r="CV826" s="26"/>
      <c r="CW826" s="26"/>
      <c r="CX826" s="26"/>
      <c r="CY826" s="26"/>
      <c r="CZ826" s="26"/>
      <c r="DA826" s="26"/>
      <c r="DB826" s="26"/>
      <c r="DC826" s="26"/>
      <c r="DD826" s="26"/>
      <c r="DE826" s="26"/>
      <c r="DF826" s="26"/>
      <c r="DG826" s="26"/>
      <c r="DH826" s="26"/>
      <c r="DI826" s="26"/>
      <c r="DJ826" s="26"/>
      <c r="DK826" s="26"/>
      <c r="DL826" s="26"/>
      <c r="DM826" s="26"/>
      <c r="DN826" s="26"/>
      <c r="DO826" s="26"/>
      <c r="DP826" s="26"/>
      <c r="DQ826" s="26"/>
      <c r="DR826" s="26"/>
      <c r="DS826" s="26"/>
      <c r="DT826" s="26"/>
      <c r="DU826" s="26"/>
      <c r="DV826" s="26"/>
      <c r="DW826" s="26"/>
      <c r="DX826" s="26"/>
      <c r="DY826" s="26"/>
      <c r="DZ826" s="26"/>
      <c r="EA826" s="26"/>
      <c r="EB826" s="26"/>
      <c r="EC826" s="26"/>
      <c r="ED826" s="26"/>
      <c r="EE826" s="26"/>
      <c r="EF826" s="26"/>
      <c r="EG826" s="26"/>
      <c r="EH826" s="26"/>
      <c r="EI826" s="26"/>
      <c r="EJ826" s="26"/>
      <c r="EK826" s="26"/>
      <c r="EL826" s="26"/>
      <c r="EM826" s="26"/>
      <c r="EN826" s="26"/>
      <c r="EO826" s="26"/>
      <c r="EP826" s="26"/>
      <c r="EQ826" s="26"/>
      <c r="ER826" s="26"/>
      <c r="ES826" s="26"/>
      <c r="ET826" s="26"/>
      <c r="EU826" s="26"/>
      <c r="EV826" s="26"/>
      <c r="EW826" s="26"/>
      <c r="EX826" s="26"/>
      <c r="EY826" s="26"/>
      <c r="EZ826" s="26"/>
      <c r="FA826" s="26"/>
      <c r="FB826" s="26"/>
      <c r="FC826" s="26"/>
      <c r="FD826" s="26"/>
      <c r="FE826" s="26"/>
      <c r="FF826" s="26"/>
      <c r="FG826" s="26"/>
      <c r="FH826" s="26"/>
      <c r="FI826" s="26"/>
      <c r="FJ826" s="26"/>
      <c r="FK826" s="26"/>
      <c r="FL826" s="26"/>
      <c r="FM826" s="26"/>
      <c r="FN826" s="26"/>
      <c r="FO826" s="26"/>
      <c r="FP826" s="26"/>
      <c r="FQ826" s="26"/>
      <c r="FR826" s="26"/>
      <c r="FS826" s="26"/>
      <c r="FT826" s="26"/>
      <c r="FU826" s="26"/>
      <c r="FV826" s="26"/>
      <c r="FW826" s="26"/>
      <c r="FX826" s="26"/>
      <c r="FY826" s="26"/>
      <c r="FZ826" s="26"/>
      <c r="GA826" s="26"/>
      <c r="GB826" s="26"/>
      <c r="GC826" s="26"/>
      <c r="GD826" s="26"/>
      <c r="GE826" s="26"/>
      <c r="GF826" s="26"/>
      <c r="GG826" s="26"/>
      <c r="GH826" s="26"/>
      <c r="GI826" s="26"/>
      <c r="GJ826" s="26"/>
      <c r="GK826" s="26"/>
      <c r="GL826" s="26"/>
      <c r="GM826" s="26"/>
      <c r="GN826" s="26"/>
      <c r="GO826" s="26"/>
      <c r="GP826" s="26"/>
      <c r="GQ826" s="26"/>
      <c r="GR826" s="26"/>
      <c r="GS826" s="26"/>
      <c r="GT826" s="26"/>
      <c r="GU826" s="26"/>
      <c r="GV826" s="26"/>
      <c r="GW826" s="26"/>
      <c r="GX826" s="26"/>
      <c r="GY826" s="26"/>
      <c r="GZ826" s="26"/>
      <c r="HA826" s="26"/>
      <c r="HB826" s="26"/>
      <c r="HC826" s="26"/>
      <c r="HD826" s="26"/>
      <c r="HE826" s="26"/>
      <c r="HF826" s="26"/>
      <c r="HG826" s="26"/>
      <c r="HH826" s="26"/>
      <c r="HI826" s="26"/>
      <c r="HJ826" s="26"/>
      <c r="HK826" s="26"/>
      <c r="HL826" s="26"/>
      <c r="HM826" s="26"/>
      <c r="HN826" s="26"/>
      <c r="HO826" s="26"/>
      <c r="HP826" s="26"/>
      <c r="HQ826" s="26"/>
      <c r="HR826" s="26"/>
      <c r="HS826" s="26"/>
      <c r="HT826" s="26"/>
      <c r="HU826" s="26"/>
      <c r="HV826" s="26"/>
      <c r="HW826" s="26"/>
      <c r="HX826" s="26"/>
      <c r="HY826" s="26"/>
      <c r="HZ826" s="26"/>
      <c r="IA826" s="26"/>
      <c r="IB826" s="26"/>
      <c r="IC826" s="26"/>
      <c r="ID826" s="26"/>
      <c r="IE826" s="26"/>
      <c r="IF826" s="26"/>
      <c r="IG826" s="26"/>
      <c r="IH826" s="26"/>
      <c r="II826" s="26"/>
      <c r="IJ826" s="26"/>
      <c r="IK826" s="26"/>
      <c r="IL826" s="26"/>
      <c r="IM826" s="26"/>
      <c r="IN826" s="26"/>
      <c r="IO826" s="26"/>
      <c r="IP826" s="26"/>
      <c r="IQ826" s="26"/>
      <c r="IR826" s="26"/>
      <c r="IS826" s="26"/>
      <c r="IT826" s="26"/>
      <c r="IU826" s="26"/>
      <c r="IV826" s="26"/>
    </row>
    <row r="827" spans="1:256" ht="12.75" customHeight="1" x14ac:dyDescent="0.25">
      <c r="A827" s="26"/>
      <c r="B827" s="26"/>
      <c r="C827" s="296"/>
      <c r="D827" s="363"/>
      <c r="E827" s="364"/>
      <c r="F827" s="364"/>
      <c r="G827" s="364"/>
      <c r="H827" s="364"/>
      <c r="I827" s="364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6"/>
      <c r="AB827" s="26"/>
      <c r="AC827" s="26"/>
      <c r="AD827" s="26"/>
      <c r="AE827" s="26"/>
      <c r="AF827" s="26"/>
      <c r="AG827" s="26"/>
      <c r="AH827" s="26"/>
      <c r="AI827" s="26"/>
      <c r="AJ827" s="26"/>
      <c r="AK827" s="26"/>
      <c r="AL827" s="26"/>
      <c r="AM827" s="26"/>
      <c r="AN827" s="26"/>
      <c r="AO827" s="26"/>
      <c r="AP827" s="26"/>
      <c r="AQ827" s="26"/>
      <c r="AR827" s="26"/>
      <c r="AS827" s="26"/>
      <c r="AT827" s="26"/>
      <c r="AU827" s="26"/>
      <c r="AV827" s="26"/>
      <c r="AW827" s="26"/>
      <c r="AX827" s="26"/>
      <c r="AY827" s="26"/>
      <c r="AZ827" s="26"/>
      <c r="BA827" s="26"/>
      <c r="BB827" s="26"/>
      <c r="BC827" s="26"/>
      <c r="BD827" s="26"/>
      <c r="BE827" s="26"/>
      <c r="BF827" s="26"/>
      <c r="BG827" s="26"/>
      <c r="BH827" s="26"/>
      <c r="BI827" s="26"/>
      <c r="BJ827" s="26"/>
      <c r="BK827" s="26"/>
      <c r="BL827" s="26"/>
      <c r="BM827" s="26"/>
      <c r="BN827" s="26"/>
      <c r="BO827" s="26"/>
      <c r="BP827" s="26"/>
      <c r="BQ827" s="26"/>
      <c r="BR827" s="26"/>
      <c r="BS827" s="26"/>
      <c r="BT827" s="26"/>
      <c r="BU827" s="26"/>
      <c r="BV827" s="26"/>
      <c r="BW827" s="26"/>
      <c r="BX827" s="26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26"/>
      <c r="CP827" s="26"/>
      <c r="CQ827" s="26"/>
      <c r="CR827" s="26"/>
      <c r="CS827" s="26"/>
      <c r="CT827" s="26"/>
      <c r="CU827" s="26"/>
      <c r="CV827" s="26"/>
      <c r="CW827" s="26"/>
      <c r="CX827" s="26"/>
      <c r="CY827" s="26"/>
      <c r="CZ827" s="26"/>
      <c r="DA827" s="26"/>
      <c r="DB827" s="26"/>
      <c r="DC827" s="26"/>
      <c r="DD827" s="26"/>
      <c r="DE827" s="26"/>
      <c r="DF827" s="26"/>
      <c r="DG827" s="26"/>
      <c r="DH827" s="26"/>
      <c r="DI827" s="26"/>
      <c r="DJ827" s="26"/>
      <c r="DK827" s="26"/>
      <c r="DL827" s="26"/>
      <c r="DM827" s="26"/>
      <c r="DN827" s="26"/>
      <c r="DO827" s="26"/>
      <c r="DP827" s="26"/>
      <c r="DQ827" s="26"/>
      <c r="DR827" s="26"/>
      <c r="DS827" s="26"/>
      <c r="DT827" s="26"/>
      <c r="DU827" s="26"/>
      <c r="DV827" s="26"/>
      <c r="DW827" s="26"/>
      <c r="DX827" s="26"/>
      <c r="DY827" s="26"/>
      <c r="DZ827" s="26"/>
      <c r="EA827" s="26"/>
      <c r="EB827" s="26"/>
      <c r="EC827" s="26"/>
      <c r="ED827" s="26"/>
      <c r="EE827" s="26"/>
      <c r="EF827" s="26"/>
      <c r="EG827" s="26"/>
      <c r="EH827" s="26"/>
      <c r="EI827" s="26"/>
      <c r="EJ827" s="26"/>
      <c r="EK827" s="26"/>
      <c r="EL827" s="26"/>
      <c r="EM827" s="26"/>
      <c r="EN827" s="26"/>
      <c r="EO827" s="26"/>
      <c r="EP827" s="26"/>
      <c r="EQ827" s="26"/>
      <c r="ER827" s="26"/>
      <c r="ES827" s="26"/>
      <c r="ET827" s="26"/>
      <c r="EU827" s="26"/>
      <c r="EV827" s="26"/>
      <c r="EW827" s="26"/>
      <c r="EX827" s="26"/>
      <c r="EY827" s="26"/>
      <c r="EZ827" s="26"/>
      <c r="FA827" s="26"/>
      <c r="FB827" s="26"/>
      <c r="FC827" s="26"/>
      <c r="FD827" s="26"/>
      <c r="FE827" s="26"/>
      <c r="FF827" s="26"/>
      <c r="FG827" s="26"/>
      <c r="FH827" s="26"/>
      <c r="FI827" s="26"/>
      <c r="FJ827" s="26"/>
      <c r="FK827" s="26"/>
      <c r="FL827" s="26"/>
      <c r="FM827" s="26"/>
      <c r="FN827" s="26"/>
      <c r="FO827" s="26"/>
      <c r="FP827" s="26"/>
      <c r="FQ827" s="26"/>
      <c r="FR827" s="26"/>
      <c r="FS827" s="26"/>
      <c r="FT827" s="26"/>
      <c r="FU827" s="26"/>
      <c r="FV827" s="26"/>
      <c r="FW827" s="26"/>
      <c r="FX827" s="26"/>
      <c r="FY827" s="26"/>
      <c r="FZ827" s="26"/>
      <c r="GA827" s="26"/>
      <c r="GB827" s="26"/>
      <c r="GC827" s="26"/>
      <c r="GD827" s="26"/>
      <c r="GE827" s="26"/>
      <c r="GF827" s="26"/>
      <c r="GG827" s="26"/>
      <c r="GH827" s="26"/>
      <c r="GI827" s="26"/>
      <c r="GJ827" s="26"/>
      <c r="GK827" s="26"/>
      <c r="GL827" s="26"/>
      <c r="GM827" s="26"/>
      <c r="GN827" s="26"/>
      <c r="GO827" s="26"/>
      <c r="GP827" s="26"/>
      <c r="GQ827" s="26"/>
      <c r="GR827" s="26"/>
      <c r="GS827" s="26"/>
      <c r="GT827" s="26"/>
      <c r="GU827" s="26"/>
      <c r="GV827" s="26"/>
      <c r="GW827" s="26"/>
      <c r="GX827" s="26"/>
      <c r="GY827" s="26"/>
      <c r="GZ827" s="26"/>
      <c r="HA827" s="26"/>
      <c r="HB827" s="26"/>
      <c r="HC827" s="26"/>
      <c r="HD827" s="26"/>
      <c r="HE827" s="26"/>
      <c r="HF827" s="26"/>
      <c r="HG827" s="26"/>
      <c r="HH827" s="26"/>
      <c r="HI827" s="26"/>
      <c r="HJ827" s="26"/>
      <c r="HK827" s="26"/>
      <c r="HL827" s="26"/>
      <c r="HM827" s="26"/>
      <c r="HN827" s="26"/>
      <c r="HO827" s="26"/>
      <c r="HP827" s="26"/>
      <c r="HQ827" s="26"/>
      <c r="HR827" s="26"/>
      <c r="HS827" s="26"/>
      <c r="HT827" s="26"/>
      <c r="HU827" s="26"/>
      <c r="HV827" s="26"/>
      <c r="HW827" s="26"/>
      <c r="HX827" s="26"/>
      <c r="HY827" s="26"/>
      <c r="HZ827" s="26"/>
      <c r="IA827" s="26"/>
      <c r="IB827" s="26"/>
      <c r="IC827" s="26"/>
      <c r="ID827" s="26"/>
      <c r="IE827" s="26"/>
      <c r="IF827" s="26"/>
      <c r="IG827" s="26"/>
      <c r="IH827" s="26"/>
      <c r="II827" s="26"/>
      <c r="IJ827" s="26"/>
      <c r="IK827" s="26"/>
      <c r="IL827" s="26"/>
      <c r="IM827" s="26"/>
      <c r="IN827" s="26"/>
      <c r="IO827" s="26"/>
      <c r="IP827" s="26"/>
      <c r="IQ827" s="26"/>
      <c r="IR827" s="26"/>
      <c r="IS827" s="26"/>
      <c r="IT827" s="26"/>
      <c r="IU827" s="26"/>
      <c r="IV827" s="26"/>
    </row>
    <row r="828" spans="1:256" ht="12.75" customHeight="1" x14ac:dyDescent="0.25">
      <c r="A828" s="26"/>
      <c r="B828" s="26"/>
      <c r="C828" s="296"/>
      <c r="D828" s="363"/>
      <c r="E828" s="364"/>
      <c r="F828" s="364"/>
      <c r="G828" s="364"/>
      <c r="H828" s="364"/>
      <c r="I828" s="364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6"/>
      <c r="AB828" s="26"/>
      <c r="AC828" s="26"/>
      <c r="AD828" s="26"/>
      <c r="AE828" s="26"/>
      <c r="AF828" s="26"/>
      <c r="AG828" s="26"/>
      <c r="AH828" s="26"/>
      <c r="AI828" s="26"/>
      <c r="AJ828" s="26"/>
      <c r="AK828" s="26"/>
      <c r="AL828" s="26"/>
      <c r="AM828" s="26"/>
      <c r="AN828" s="26"/>
      <c r="AO828" s="26"/>
      <c r="AP828" s="26"/>
      <c r="AQ828" s="26"/>
      <c r="AR828" s="26"/>
      <c r="AS828" s="26"/>
      <c r="AT828" s="26"/>
      <c r="AU828" s="26"/>
      <c r="AV828" s="26"/>
      <c r="AW828" s="26"/>
      <c r="AX828" s="26"/>
      <c r="AY828" s="26"/>
      <c r="AZ828" s="26"/>
      <c r="BA828" s="26"/>
      <c r="BB828" s="26"/>
      <c r="BC828" s="26"/>
      <c r="BD828" s="26"/>
      <c r="BE828" s="26"/>
      <c r="BF828" s="26"/>
      <c r="BG828" s="26"/>
      <c r="BH828" s="26"/>
      <c r="BI828" s="26"/>
      <c r="BJ828" s="26"/>
      <c r="BK828" s="26"/>
      <c r="BL828" s="26"/>
      <c r="BM828" s="26"/>
      <c r="BN828" s="26"/>
      <c r="BO828" s="26"/>
      <c r="BP828" s="26"/>
      <c r="BQ828" s="26"/>
      <c r="BR828" s="26"/>
      <c r="BS828" s="26"/>
      <c r="BT828" s="26"/>
      <c r="BU828" s="26"/>
      <c r="BV828" s="26"/>
      <c r="BW828" s="26"/>
      <c r="BX828" s="26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26"/>
      <c r="CP828" s="26"/>
      <c r="CQ828" s="26"/>
      <c r="CR828" s="26"/>
      <c r="CS828" s="26"/>
      <c r="CT828" s="26"/>
      <c r="CU828" s="26"/>
      <c r="CV828" s="26"/>
      <c r="CW828" s="26"/>
      <c r="CX828" s="26"/>
      <c r="CY828" s="26"/>
      <c r="CZ828" s="26"/>
      <c r="DA828" s="26"/>
      <c r="DB828" s="26"/>
      <c r="DC828" s="26"/>
      <c r="DD828" s="26"/>
      <c r="DE828" s="26"/>
      <c r="DF828" s="26"/>
      <c r="DG828" s="26"/>
      <c r="DH828" s="26"/>
      <c r="DI828" s="26"/>
      <c r="DJ828" s="26"/>
      <c r="DK828" s="26"/>
      <c r="DL828" s="26"/>
      <c r="DM828" s="26"/>
      <c r="DN828" s="26"/>
      <c r="DO828" s="26"/>
      <c r="DP828" s="26"/>
      <c r="DQ828" s="26"/>
      <c r="DR828" s="26"/>
      <c r="DS828" s="26"/>
      <c r="DT828" s="26"/>
      <c r="DU828" s="26"/>
      <c r="DV828" s="26"/>
      <c r="DW828" s="26"/>
      <c r="DX828" s="26"/>
      <c r="DY828" s="26"/>
      <c r="DZ828" s="26"/>
      <c r="EA828" s="26"/>
      <c r="EB828" s="26"/>
      <c r="EC828" s="26"/>
      <c r="ED828" s="26"/>
      <c r="EE828" s="26"/>
      <c r="EF828" s="26"/>
      <c r="EG828" s="26"/>
      <c r="EH828" s="26"/>
      <c r="EI828" s="26"/>
      <c r="EJ828" s="26"/>
      <c r="EK828" s="26"/>
      <c r="EL828" s="26"/>
      <c r="EM828" s="26"/>
      <c r="EN828" s="26"/>
      <c r="EO828" s="26"/>
      <c r="EP828" s="26"/>
      <c r="EQ828" s="26"/>
      <c r="ER828" s="26"/>
      <c r="ES828" s="26"/>
      <c r="ET828" s="26"/>
      <c r="EU828" s="26"/>
      <c r="EV828" s="26"/>
      <c r="EW828" s="26"/>
      <c r="EX828" s="26"/>
      <c r="EY828" s="26"/>
      <c r="EZ828" s="26"/>
      <c r="FA828" s="26"/>
      <c r="FB828" s="26"/>
      <c r="FC828" s="26"/>
      <c r="FD828" s="26"/>
      <c r="FE828" s="26"/>
      <c r="FF828" s="26"/>
      <c r="FG828" s="26"/>
      <c r="FH828" s="26"/>
      <c r="FI828" s="26"/>
      <c r="FJ828" s="26"/>
      <c r="FK828" s="26"/>
      <c r="FL828" s="26"/>
      <c r="FM828" s="26"/>
      <c r="FN828" s="26"/>
      <c r="FO828" s="26"/>
      <c r="FP828" s="26"/>
      <c r="FQ828" s="26"/>
      <c r="FR828" s="26"/>
      <c r="FS828" s="26"/>
      <c r="FT828" s="26"/>
      <c r="FU828" s="26"/>
      <c r="FV828" s="26"/>
      <c r="FW828" s="26"/>
      <c r="FX828" s="26"/>
      <c r="FY828" s="26"/>
      <c r="FZ828" s="26"/>
      <c r="GA828" s="26"/>
      <c r="GB828" s="26"/>
      <c r="GC828" s="26"/>
      <c r="GD828" s="26"/>
      <c r="GE828" s="26"/>
      <c r="GF828" s="26"/>
      <c r="GG828" s="26"/>
      <c r="GH828" s="26"/>
      <c r="GI828" s="26"/>
      <c r="GJ828" s="26"/>
      <c r="GK828" s="26"/>
      <c r="GL828" s="26"/>
      <c r="GM828" s="26"/>
      <c r="GN828" s="26"/>
      <c r="GO828" s="26"/>
      <c r="GP828" s="26"/>
      <c r="GQ828" s="26"/>
      <c r="GR828" s="26"/>
      <c r="GS828" s="26"/>
      <c r="GT828" s="26"/>
      <c r="GU828" s="26"/>
      <c r="GV828" s="26"/>
      <c r="GW828" s="26"/>
      <c r="GX828" s="26"/>
      <c r="GY828" s="26"/>
      <c r="GZ828" s="26"/>
      <c r="HA828" s="26"/>
      <c r="HB828" s="26"/>
      <c r="HC828" s="26"/>
      <c r="HD828" s="26"/>
      <c r="HE828" s="26"/>
      <c r="HF828" s="26"/>
      <c r="HG828" s="26"/>
      <c r="HH828" s="26"/>
      <c r="HI828" s="26"/>
      <c r="HJ828" s="26"/>
      <c r="HK828" s="26"/>
      <c r="HL828" s="26"/>
      <c r="HM828" s="26"/>
      <c r="HN828" s="26"/>
      <c r="HO828" s="26"/>
      <c r="HP828" s="26"/>
      <c r="HQ828" s="26"/>
      <c r="HR828" s="26"/>
      <c r="HS828" s="26"/>
      <c r="HT828" s="26"/>
      <c r="HU828" s="26"/>
      <c r="HV828" s="26"/>
      <c r="HW828" s="26"/>
      <c r="HX828" s="26"/>
      <c r="HY828" s="26"/>
      <c r="HZ828" s="26"/>
      <c r="IA828" s="26"/>
      <c r="IB828" s="26"/>
      <c r="IC828" s="26"/>
      <c r="ID828" s="26"/>
      <c r="IE828" s="26"/>
      <c r="IF828" s="26"/>
      <c r="IG828" s="26"/>
      <c r="IH828" s="26"/>
      <c r="II828" s="26"/>
      <c r="IJ828" s="26"/>
      <c r="IK828" s="26"/>
      <c r="IL828" s="26"/>
      <c r="IM828" s="26"/>
      <c r="IN828" s="26"/>
      <c r="IO828" s="26"/>
      <c r="IP828" s="26"/>
      <c r="IQ828" s="26"/>
      <c r="IR828" s="26"/>
      <c r="IS828" s="26"/>
      <c r="IT828" s="26"/>
      <c r="IU828" s="26"/>
      <c r="IV828" s="26"/>
    </row>
    <row r="829" spans="1:256" ht="12.75" customHeight="1" x14ac:dyDescent="0.25">
      <c r="A829" s="26"/>
      <c r="B829" s="26"/>
      <c r="C829" s="296"/>
      <c r="D829" s="363"/>
      <c r="E829" s="364"/>
      <c r="F829" s="364"/>
      <c r="G829" s="364"/>
      <c r="H829" s="364"/>
      <c r="I829" s="364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6"/>
      <c r="AB829" s="26"/>
      <c r="AC829" s="26"/>
      <c r="AD829" s="26"/>
      <c r="AE829" s="26"/>
      <c r="AF829" s="26"/>
      <c r="AG829" s="26"/>
      <c r="AH829" s="26"/>
      <c r="AI829" s="26"/>
      <c r="AJ829" s="26"/>
      <c r="AK829" s="26"/>
      <c r="AL829" s="26"/>
      <c r="AM829" s="26"/>
      <c r="AN829" s="26"/>
      <c r="AO829" s="26"/>
      <c r="AP829" s="26"/>
      <c r="AQ829" s="26"/>
      <c r="AR829" s="26"/>
      <c r="AS829" s="26"/>
      <c r="AT829" s="26"/>
      <c r="AU829" s="26"/>
      <c r="AV829" s="26"/>
      <c r="AW829" s="26"/>
      <c r="AX829" s="26"/>
      <c r="AY829" s="26"/>
      <c r="AZ829" s="26"/>
      <c r="BA829" s="26"/>
      <c r="BB829" s="26"/>
      <c r="BC829" s="26"/>
      <c r="BD829" s="26"/>
      <c r="BE829" s="26"/>
      <c r="BF829" s="26"/>
      <c r="BG829" s="26"/>
      <c r="BH829" s="26"/>
      <c r="BI829" s="26"/>
      <c r="BJ829" s="26"/>
      <c r="BK829" s="26"/>
      <c r="BL829" s="26"/>
      <c r="BM829" s="26"/>
      <c r="BN829" s="26"/>
      <c r="BO829" s="26"/>
      <c r="BP829" s="26"/>
      <c r="BQ829" s="26"/>
      <c r="BR829" s="26"/>
      <c r="BS829" s="26"/>
      <c r="BT829" s="26"/>
      <c r="BU829" s="26"/>
      <c r="BV829" s="26"/>
      <c r="BW829" s="26"/>
      <c r="BX829" s="26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26"/>
      <c r="CP829" s="26"/>
      <c r="CQ829" s="26"/>
      <c r="CR829" s="26"/>
      <c r="CS829" s="26"/>
      <c r="CT829" s="26"/>
      <c r="CU829" s="26"/>
      <c r="CV829" s="26"/>
      <c r="CW829" s="26"/>
      <c r="CX829" s="26"/>
      <c r="CY829" s="26"/>
      <c r="CZ829" s="26"/>
      <c r="DA829" s="26"/>
      <c r="DB829" s="26"/>
      <c r="DC829" s="26"/>
      <c r="DD829" s="26"/>
      <c r="DE829" s="26"/>
      <c r="DF829" s="26"/>
      <c r="DG829" s="26"/>
      <c r="DH829" s="26"/>
      <c r="DI829" s="26"/>
      <c r="DJ829" s="26"/>
      <c r="DK829" s="26"/>
      <c r="DL829" s="26"/>
      <c r="DM829" s="26"/>
      <c r="DN829" s="26"/>
      <c r="DO829" s="26"/>
      <c r="DP829" s="26"/>
      <c r="DQ829" s="26"/>
      <c r="DR829" s="26"/>
      <c r="DS829" s="26"/>
      <c r="DT829" s="26"/>
      <c r="DU829" s="26"/>
      <c r="DV829" s="26"/>
      <c r="DW829" s="26"/>
      <c r="DX829" s="26"/>
      <c r="DY829" s="26"/>
      <c r="DZ829" s="26"/>
      <c r="EA829" s="26"/>
      <c r="EB829" s="26"/>
      <c r="EC829" s="26"/>
      <c r="ED829" s="26"/>
      <c r="EE829" s="26"/>
      <c r="EF829" s="26"/>
      <c r="EG829" s="26"/>
      <c r="EH829" s="26"/>
      <c r="EI829" s="26"/>
      <c r="EJ829" s="26"/>
      <c r="EK829" s="26"/>
      <c r="EL829" s="26"/>
      <c r="EM829" s="26"/>
      <c r="EN829" s="26"/>
      <c r="EO829" s="26"/>
      <c r="EP829" s="26"/>
      <c r="EQ829" s="26"/>
      <c r="ER829" s="26"/>
      <c r="ES829" s="26"/>
      <c r="ET829" s="26"/>
      <c r="EU829" s="26"/>
      <c r="EV829" s="26"/>
      <c r="EW829" s="26"/>
      <c r="EX829" s="26"/>
      <c r="EY829" s="26"/>
      <c r="EZ829" s="26"/>
      <c r="FA829" s="26"/>
      <c r="FB829" s="26"/>
      <c r="FC829" s="26"/>
      <c r="FD829" s="26"/>
      <c r="FE829" s="26"/>
      <c r="FF829" s="26"/>
      <c r="FG829" s="26"/>
      <c r="FH829" s="26"/>
      <c r="FI829" s="26"/>
      <c r="FJ829" s="26"/>
      <c r="FK829" s="26"/>
      <c r="FL829" s="26"/>
      <c r="FM829" s="26"/>
      <c r="FN829" s="26"/>
      <c r="FO829" s="26"/>
      <c r="FP829" s="26"/>
      <c r="FQ829" s="26"/>
      <c r="FR829" s="26"/>
      <c r="FS829" s="26"/>
      <c r="FT829" s="26"/>
      <c r="FU829" s="26"/>
      <c r="FV829" s="26"/>
      <c r="FW829" s="26"/>
      <c r="FX829" s="26"/>
      <c r="FY829" s="26"/>
      <c r="FZ829" s="26"/>
      <c r="GA829" s="26"/>
      <c r="GB829" s="26"/>
      <c r="GC829" s="26"/>
      <c r="GD829" s="26"/>
      <c r="GE829" s="26"/>
      <c r="GF829" s="26"/>
      <c r="GG829" s="26"/>
      <c r="GH829" s="26"/>
      <c r="GI829" s="26"/>
      <c r="GJ829" s="26"/>
      <c r="GK829" s="26"/>
      <c r="GL829" s="26"/>
      <c r="GM829" s="26"/>
      <c r="GN829" s="26"/>
      <c r="GO829" s="26"/>
      <c r="GP829" s="26"/>
      <c r="GQ829" s="26"/>
      <c r="GR829" s="26"/>
      <c r="GS829" s="26"/>
      <c r="GT829" s="26"/>
      <c r="GU829" s="26"/>
      <c r="GV829" s="26"/>
      <c r="GW829" s="26"/>
      <c r="GX829" s="26"/>
      <c r="GY829" s="26"/>
      <c r="GZ829" s="26"/>
      <c r="HA829" s="26"/>
      <c r="HB829" s="26"/>
      <c r="HC829" s="26"/>
      <c r="HD829" s="26"/>
      <c r="HE829" s="26"/>
      <c r="HF829" s="26"/>
      <c r="HG829" s="26"/>
      <c r="HH829" s="26"/>
      <c r="HI829" s="26"/>
      <c r="HJ829" s="26"/>
      <c r="HK829" s="26"/>
      <c r="HL829" s="26"/>
      <c r="HM829" s="26"/>
      <c r="HN829" s="26"/>
      <c r="HO829" s="26"/>
      <c r="HP829" s="26"/>
      <c r="HQ829" s="26"/>
      <c r="HR829" s="26"/>
      <c r="HS829" s="26"/>
      <c r="HT829" s="26"/>
      <c r="HU829" s="26"/>
      <c r="HV829" s="26"/>
      <c r="HW829" s="26"/>
      <c r="HX829" s="26"/>
      <c r="HY829" s="26"/>
      <c r="HZ829" s="26"/>
      <c r="IA829" s="26"/>
      <c r="IB829" s="26"/>
      <c r="IC829" s="26"/>
      <c r="ID829" s="26"/>
      <c r="IE829" s="26"/>
      <c r="IF829" s="26"/>
      <c r="IG829" s="26"/>
      <c r="IH829" s="26"/>
      <c r="II829" s="26"/>
      <c r="IJ829" s="26"/>
      <c r="IK829" s="26"/>
      <c r="IL829" s="26"/>
      <c r="IM829" s="26"/>
      <c r="IN829" s="26"/>
      <c r="IO829" s="26"/>
      <c r="IP829" s="26"/>
      <c r="IQ829" s="26"/>
      <c r="IR829" s="26"/>
      <c r="IS829" s="26"/>
      <c r="IT829" s="26"/>
      <c r="IU829" s="26"/>
      <c r="IV829" s="26"/>
    </row>
    <row r="830" spans="1:256" ht="12.75" customHeight="1" x14ac:dyDescent="0.25">
      <c r="A830" s="26"/>
      <c r="B830" s="26"/>
      <c r="C830" s="296"/>
      <c r="D830" s="363"/>
      <c r="E830" s="364"/>
      <c r="F830" s="364"/>
      <c r="G830" s="364"/>
      <c r="H830" s="364"/>
      <c r="I830" s="364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6"/>
      <c r="AB830" s="26"/>
      <c r="AC830" s="26"/>
      <c r="AD830" s="26"/>
      <c r="AE830" s="26"/>
      <c r="AF830" s="26"/>
      <c r="AG830" s="26"/>
      <c r="AH830" s="26"/>
      <c r="AI830" s="26"/>
      <c r="AJ830" s="26"/>
      <c r="AK830" s="26"/>
      <c r="AL830" s="26"/>
      <c r="AM830" s="26"/>
      <c r="AN830" s="26"/>
      <c r="AO830" s="26"/>
      <c r="AP830" s="26"/>
      <c r="AQ830" s="26"/>
      <c r="AR830" s="26"/>
      <c r="AS830" s="26"/>
      <c r="AT830" s="26"/>
      <c r="AU830" s="26"/>
      <c r="AV830" s="26"/>
      <c r="AW830" s="26"/>
      <c r="AX830" s="26"/>
      <c r="AY830" s="26"/>
      <c r="AZ830" s="26"/>
      <c r="BA830" s="26"/>
      <c r="BB830" s="26"/>
      <c r="BC830" s="26"/>
      <c r="BD830" s="26"/>
      <c r="BE830" s="26"/>
      <c r="BF830" s="26"/>
      <c r="BG830" s="26"/>
      <c r="BH830" s="26"/>
      <c r="BI830" s="26"/>
      <c r="BJ830" s="26"/>
      <c r="BK830" s="26"/>
      <c r="BL830" s="26"/>
      <c r="BM830" s="26"/>
      <c r="BN830" s="26"/>
      <c r="BO830" s="26"/>
      <c r="BP830" s="26"/>
      <c r="BQ830" s="26"/>
      <c r="BR830" s="26"/>
      <c r="BS830" s="26"/>
      <c r="BT830" s="26"/>
      <c r="BU830" s="26"/>
      <c r="BV830" s="26"/>
      <c r="BW830" s="26"/>
      <c r="BX830" s="26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26"/>
      <c r="CP830" s="26"/>
      <c r="CQ830" s="26"/>
      <c r="CR830" s="26"/>
      <c r="CS830" s="26"/>
      <c r="CT830" s="26"/>
      <c r="CU830" s="26"/>
      <c r="CV830" s="26"/>
      <c r="CW830" s="26"/>
      <c r="CX830" s="26"/>
      <c r="CY830" s="26"/>
      <c r="CZ830" s="26"/>
      <c r="DA830" s="26"/>
      <c r="DB830" s="26"/>
      <c r="DC830" s="26"/>
      <c r="DD830" s="26"/>
      <c r="DE830" s="26"/>
      <c r="DF830" s="26"/>
      <c r="DG830" s="26"/>
      <c r="DH830" s="26"/>
      <c r="DI830" s="26"/>
      <c r="DJ830" s="26"/>
      <c r="DK830" s="26"/>
      <c r="DL830" s="26"/>
      <c r="DM830" s="26"/>
      <c r="DN830" s="26"/>
      <c r="DO830" s="26"/>
      <c r="DP830" s="26"/>
      <c r="DQ830" s="26"/>
      <c r="DR830" s="26"/>
      <c r="DS830" s="26"/>
      <c r="DT830" s="26"/>
      <c r="DU830" s="26"/>
      <c r="DV830" s="26"/>
      <c r="DW830" s="26"/>
      <c r="DX830" s="26"/>
      <c r="DY830" s="26"/>
      <c r="DZ830" s="26"/>
      <c r="EA830" s="26"/>
      <c r="EB830" s="26"/>
      <c r="EC830" s="26"/>
      <c r="ED830" s="26"/>
      <c r="EE830" s="26"/>
      <c r="EF830" s="26"/>
      <c r="EG830" s="26"/>
      <c r="EH830" s="26"/>
      <c r="EI830" s="26"/>
      <c r="EJ830" s="26"/>
      <c r="EK830" s="26"/>
      <c r="EL830" s="26"/>
      <c r="EM830" s="26"/>
      <c r="EN830" s="26"/>
      <c r="EO830" s="26"/>
      <c r="EP830" s="26"/>
      <c r="EQ830" s="26"/>
      <c r="ER830" s="26"/>
      <c r="ES830" s="26"/>
      <c r="ET830" s="26"/>
      <c r="EU830" s="26"/>
      <c r="EV830" s="26"/>
      <c r="EW830" s="26"/>
      <c r="EX830" s="26"/>
      <c r="EY830" s="26"/>
      <c r="EZ830" s="26"/>
      <c r="FA830" s="26"/>
      <c r="FB830" s="26"/>
      <c r="FC830" s="26"/>
      <c r="FD830" s="26"/>
      <c r="FE830" s="26"/>
      <c r="FF830" s="26"/>
      <c r="FG830" s="26"/>
      <c r="FH830" s="26"/>
      <c r="FI830" s="26"/>
      <c r="FJ830" s="26"/>
      <c r="FK830" s="26"/>
      <c r="FL830" s="26"/>
      <c r="FM830" s="26"/>
      <c r="FN830" s="26"/>
      <c r="FO830" s="26"/>
      <c r="FP830" s="26"/>
      <c r="FQ830" s="26"/>
      <c r="FR830" s="26"/>
      <c r="FS830" s="26"/>
      <c r="FT830" s="26"/>
      <c r="FU830" s="26"/>
      <c r="FV830" s="26"/>
      <c r="FW830" s="26"/>
      <c r="FX830" s="26"/>
      <c r="FY830" s="26"/>
      <c r="FZ830" s="26"/>
      <c r="GA830" s="26"/>
      <c r="GB830" s="26"/>
      <c r="GC830" s="26"/>
      <c r="GD830" s="26"/>
      <c r="GE830" s="26"/>
      <c r="GF830" s="26"/>
      <c r="GG830" s="26"/>
      <c r="GH830" s="26"/>
      <c r="GI830" s="26"/>
      <c r="GJ830" s="26"/>
      <c r="GK830" s="26"/>
      <c r="GL830" s="26"/>
      <c r="GM830" s="26"/>
      <c r="GN830" s="26"/>
      <c r="GO830" s="26"/>
      <c r="GP830" s="26"/>
      <c r="GQ830" s="26"/>
      <c r="GR830" s="26"/>
      <c r="GS830" s="26"/>
      <c r="GT830" s="26"/>
      <c r="GU830" s="26"/>
      <c r="GV830" s="26"/>
      <c r="GW830" s="26"/>
      <c r="GX830" s="26"/>
      <c r="GY830" s="26"/>
      <c r="GZ830" s="26"/>
      <c r="HA830" s="26"/>
      <c r="HB830" s="26"/>
      <c r="HC830" s="26"/>
      <c r="HD830" s="26"/>
      <c r="HE830" s="26"/>
      <c r="HF830" s="26"/>
      <c r="HG830" s="26"/>
      <c r="HH830" s="26"/>
      <c r="HI830" s="26"/>
      <c r="HJ830" s="26"/>
      <c r="HK830" s="26"/>
      <c r="HL830" s="26"/>
      <c r="HM830" s="26"/>
      <c r="HN830" s="26"/>
      <c r="HO830" s="26"/>
      <c r="HP830" s="26"/>
      <c r="HQ830" s="26"/>
      <c r="HR830" s="26"/>
      <c r="HS830" s="26"/>
      <c r="HT830" s="26"/>
      <c r="HU830" s="26"/>
      <c r="HV830" s="26"/>
      <c r="HW830" s="26"/>
      <c r="HX830" s="26"/>
      <c r="HY830" s="26"/>
      <c r="HZ830" s="26"/>
      <c r="IA830" s="26"/>
      <c r="IB830" s="26"/>
      <c r="IC830" s="26"/>
      <c r="ID830" s="26"/>
      <c r="IE830" s="26"/>
      <c r="IF830" s="26"/>
      <c r="IG830" s="26"/>
      <c r="IH830" s="26"/>
      <c r="II830" s="26"/>
      <c r="IJ830" s="26"/>
      <c r="IK830" s="26"/>
      <c r="IL830" s="26"/>
      <c r="IM830" s="26"/>
      <c r="IN830" s="26"/>
      <c r="IO830" s="26"/>
      <c r="IP830" s="26"/>
      <c r="IQ830" s="26"/>
      <c r="IR830" s="26"/>
      <c r="IS830" s="26"/>
      <c r="IT830" s="26"/>
      <c r="IU830" s="26"/>
      <c r="IV830" s="26"/>
    </row>
    <row r="831" spans="1:256" ht="12.75" customHeight="1" x14ac:dyDescent="0.25">
      <c r="A831" s="26"/>
      <c r="B831" s="26"/>
      <c r="C831" s="296"/>
      <c r="D831" s="363"/>
      <c r="E831" s="364"/>
      <c r="F831" s="364"/>
      <c r="G831" s="364"/>
      <c r="H831" s="364"/>
      <c r="I831" s="364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6"/>
      <c r="AB831" s="26"/>
      <c r="AC831" s="26"/>
      <c r="AD831" s="26"/>
      <c r="AE831" s="26"/>
      <c r="AF831" s="26"/>
      <c r="AG831" s="26"/>
      <c r="AH831" s="26"/>
      <c r="AI831" s="26"/>
      <c r="AJ831" s="26"/>
      <c r="AK831" s="26"/>
      <c r="AL831" s="26"/>
      <c r="AM831" s="26"/>
      <c r="AN831" s="26"/>
      <c r="AO831" s="26"/>
      <c r="AP831" s="26"/>
      <c r="AQ831" s="26"/>
      <c r="AR831" s="26"/>
      <c r="AS831" s="26"/>
      <c r="AT831" s="26"/>
      <c r="AU831" s="26"/>
      <c r="AV831" s="26"/>
      <c r="AW831" s="26"/>
      <c r="AX831" s="26"/>
      <c r="AY831" s="26"/>
      <c r="AZ831" s="26"/>
      <c r="BA831" s="26"/>
      <c r="BB831" s="26"/>
      <c r="BC831" s="26"/>
      <c r="BD831" s="26"/>
      <c r="BE831" s="26"/>
      <c r="BF831" s="26"/>
      <c r="BG831" s="26"/>
      <c r="BH831" s="26"/>
      <c r="BI831" s="26"/>
      <c r="BJ831" s="26"/>
      <c r="BK831" s="26"/>
      <c r="BL831" s="26"/>
      <c r="BM831" s="26"/>
      <c r="BN831" s="26"/>
      <c r="BO831" s="26"/>
      <c r="BP831" s="26"/>
      <c r="BQ831" s="26"/>
      <c r="BR831" s="26"/>
      <c r="BS831" s="26"/>
      <c r="BT831" s="26"/>
      <c r="BU831" s="26"/>
      <c r="BV831" s="26"/>
      <c r="BW831" s="26"/>
      <c r="BX831" s="26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26"/>
      <c r="CP831" s="26"/>
      <c r="CQ831" s="26"/>
      <c r="CR831" s="26"/>
      <c r="CS831" s="26"/>
      <c r="CT831" s="26"/>
      <c r="CU831" s="26"/>
      <c r="CV831" s="26"/>
      <c r="CW831" s="26"/>
      <c r="CX831" s="26"/>
      <c r="CY831" s="26"/>
      <c r="CZ831" s="26"/>
      <c r="DA831" s="26"/>
      <c r="DB831" s="26"/>
      <c r="DC831" s="26"/>
      <c r="DD831" s="26"/>
      <c r="DE831" s="26"/>
      <c r="DF831" s="26"/>
      <c r="DG831" s="26"/>
      <c r="DH831" s="26"/>
      <c r="DI831" s="26"/>
      <c r="DJ831" s="26"/>
      <c r="DK831" s="26"/>
      <c r="DL831" s="26"/>
      <c r="DM831" s="26"/>
      <c r="DN831" s="26"/>
      <c r="DO831" s="26"/>
      <c r="DP831" s="26"/>
      <c r="DQ831" s="26"/>
      <c r="DR831" s="26"/>
      <c r="DS831" s="26"/>
      <c r="DT831" s="26"/>
      <c r="DU831" s="26"/>
      <c r="DV831" s="26"/>
      <c r="DW831" s="26"/>
      <c r="DX831" s="26"/>
      <c r="DY831" s="26"/>
      <c r="DZ831" s="26"/>
      <c r="EA831" s="26"/>
      <c r="EB831" s="26"/>
      <c r="EC831" s="26"/>
      <c r="ED831" s="26"/>
      <c r="EE831" s="26"/>
      <c r="EF831" s="26"/>
      <c r="EG831" s="26"/>
      <c r="EH831" s="26"/>
      <c r="EI831" s="26"/>
      <c r="EJ831" s="26"/>
      <c r="EK831" s="26"/>
      <c r="EL831" s="26"/>
      <c r="EM831" s="26"/>
      <c r="EN831" s="26"/>
      <c r="EO831" s="26"/>
      <c r="EP831" s="26"/>
      <c r="EQ831" s="26"/>
      <c r="ER831" s="26"/>
      <c r="ES831" s="26"/>
      <c r="ET831" s="26"/>
      <c r="EU831" s="26"/>
      <c r="EV831" s="26"/>
      <c r="EW831" s="26"/>
      <c r="EX831" s="26"/>
      <c r="EY831" s="26"/>
      <c r="EZ831" s="26"/>
      <c r="FA831" s="26"/>
      <c r="FB831" s="26"/>
      <c r="FC831" s="26"/>
      <c r="FD831" s="26"/>
      <c r="FE831" s="26"/>
      <c r="FF831" s="26"/>
      <c r="FG831" s="26"/>
      <c r="FH831" s="26"/>
      <c r="FI831" s="26"/>
      <c r="FJ831" s="26"/>
      <c r="FK831" s="26"/>
      <c r="FL831" s="26"/>
      <c r="FM831" s="26"/>
      <c r="FN831" s="26"/>
      <c r="FO831" s="26"/>
      <c r="FP831" s="26"/>
      <c r="FQ831" s="26"/>
      <c r="FR831" s="26"/>
      <c r="FS831" s="26"/>
      <c r="FT831" s="26"/>
      <c r="FU831" s="26"/>
      <c r="FV831" s="26"/>
      <c r="FW831" s="26"/>
      <c r="FX831" s="26"/>
      <c r="FY831" s="26"/>
      <c r="FZ831" s="26"/>
      <c r="GA831" s="26"/>
      <c r="GB831" s="26"/>
      <c r="GC831" s="26"/>
      <c r="GD831" s="26"/>
      <c r="GE831" s="26"/>
      <c r="GF831" s="26"/>
      <c r="GG831" s="26"/>
      <c r="GH831" s="26"/>
      <c r="GI831" s="26"/>
      <c r="GJ831" s="26"/>
      <c r="GK831" s="26"/>
      <c r="GL831" s="26"/>
      <c r="GM831" s="26"/>
      <c r="GN831" s="26"/>
      <c r="GO831" s="26"/>
      <c r="GP831" s="26"/>
      <c r="GQ831" s="26"/>
      <c r="GR831" s="26"/>
      <c r="GS831" s="26"/>
      <c r="GT831" s="26"/>
      <c r="GU831" s="26"/>
      <c r="GV831" s="26"/>
      <c r="GW831" s="26"/>
      <c r="GX831" s="26"/>
      <c r="GY831" s="26"/>
      <c r="GZ831" s="26"/>
      <c r="HA831" s="26"/>
      <c r="HB831" s="26"/>
      <c r="HC831" s="26"/>
      <c r="HD831" s="26"/>
      <c r="HE831" s="26"/>
      <c r="HF831" s="26"/>
      <c r="HG831" s="26"/>
      <c r="HH831" s="26"/>
      <c r="HI831" s="26"/>
      <c r="HJ831" s="26"/>
      <c r="HK831" s="26"/>
      <c r="HL831" s="26"/>
      <c r="HM831" s="26"/>
      <c r="HN831" s="26"/>
      <c r="HO831" s="26"/>
      <c r="HP831" s="26"/>
      <c r="HQ831" s="26"/>
      <c r="HR831" s="26"/>
      <c r="HS831" s="26"/>
      <c r="HT831" s="26"/>
      <c r="HU831" s="26"/>
      <c r="HV831" s="26"/>
      <c r="HW831" s="26"/>
      <c r="HX831" s="26"/>
      <c r="HY831" s="26"/>
      <c r="HZ831" s="26"/>
      <c r="IA831" s="26"/>
      <c r="IB831" s="26"/>
      <c r="IC831" s="26"/>
      <c r="ID831" s="26"/>
      <c r="IE831" s="26"/>
      <c r="IF831" s="26"/>
      <c r="IG831" s="26"/>
      <c r="IH831" s="26"/>
      <c r="II831" s="26"/>
      <c r="IJ831" s="26"/>
      <c r="IK831" s="26"/>
      <c r="IL831" s="26"/>
      <c r="IM831" s="26"/>
      <c r="IN831" s="26"/>
      <c r="IO831" s="26"/>
      <c r="IP831" s="26"/>
      <c r="IQ831" s="26"/>
      <c r="IR831" s="26"/>
      <c r="IS831" s="26"/>
      <c r="IT831" s="26"/>
      <c r="IU831" s="26"/>
      <c r="IV831" s="26"/>
    </row>
    <row r="832" spans="1:256" ht="12.75" customHeight="1" x14ac:dyDescent="0.25">
      <c r="A832" s="26"/>
      <c r="B832" s="26"/>
      <c r="C832" s="296"/>
      <c r="D832" s="363"/>
      <c r="E832" s="364"/>
      <c r="F832" s="364"/>
      <c r="G832" s="364"/>
      <c r="H832" s="364"/>
      <c r="I832" s="364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6"/>
      <c r="AB832" s="26"/>
      <c r="AC832" s="26"/>
      <c r="AD832" s="26"/>
      <c r="AE832" s="26"/>
      <c r="AF832" s="26"/>
      <c r="AG832" s="26"/>
      <c r="AH832" s="26"/>
      <c r="AI832" s="26"/>
      <c r="AJ832" s="26"/>
      <c r="AK832" s="26"/>
      <c r="AL832" s="26"/>
      <c r="AM832" s="26"/>
      <c r="AN832" s="26"/>
      <c r="AO832" s="26"/>
      <c r="AP832" s="26"/>
      <c r="AQ832" s="26"/>
      <c r="AR832" s="26"/>
      <c r="AS832" s="26"/>
      <c r="AT832" s="26"/>
      <c r="AU832" s="26"/>
      <c r="AV832" s="26"/>
      <c r="AW832" s="26"/>
      <c r="AX832" s="26"/>
      <c r="AY832" s="26"/>
      <c r="AZ832" s="26"/>
      <c r="BA832" s="26"/>
      <c r="BB832" s="26"/>
      <c r="BC832" s="26"/>
      <c r="BD832" s="26"/>
      <c r="BE832" s="26"/>
      <c r="BF832" s="26"/>
      <c r="BG832" s="26"/>
      <c r="BH832" s="26"/>
      <c r="BI832" s="26"/>
      <c r="BJ832" s="26"/>
      <c r="BK832" s="26"/>
      <c r="BL832" s="26"/>
      <c r="BM832" s="26"/>
      <c r="BN832" s="26"/>
      <c r="BO832" s="26"/>
      <c r="BP832" s="26"/>
      <c r="BQ832" s="26"/>
      <c r="BR832" s="26"/>
      <c r="BS832" s="26"/>
      <c r="BT832" s="26"/>
      <c r="BU832" s="26"/>
      <c r="BV832" s="26"/>
      <c r="BW832" s="26"/>
      <c r="BX832" s="26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26"/>
      <c r="CP832" s="26"/>
      <c r="CQ832" s="26"/>
      <c r="CR832" s="26"/>
      <c r="CS832" s="26"/>
      <c r="CT832" s="26"/>
      <c r="CU832" s="26"/>
      <c r="CV832" s="26"/>
      <c r="CW832" s="26"/>
      <c r="CX832" s="26"/>
      <c r="CY832" s="26"/>
      <c r="CZ832" s="26"/>
      <c r="DA832" s="26"/>
      <c r="DB832" s="26"/>
      <c r="DC832" s="26"/>
      <c r="DD832" s="26"/>
      <c r="DE832" s="26"/>
      <c r="DF832" s="26"/>
      <c r="DG832" s="26"/>
      <c r="DH832" s="26"/>
      <c r="DI832" s="26"/>
      <c r="DJ832" s="26"/>
      <c r="DK832" s="26"/>
      <c r="DL832" s="26"/>
      <c r="DM832" s="26"/>
      <c r="DN832" s="26"/>
      <c r="DO832" s="26"/>
      <c r="DP832" s="26"/>
      <c r="DQ832" s="26"/>
      <c r="DR832" s="26"/>
      <c r="DS832" s="26"/>
      <c r="DT832" s="26"/>
      <c r="DU832" s="26"/>
      <c r="DV832" s="26"/>
      <c r="DW832" s="26"/>
      <c r="DX832" s="26"/>
      <c r="DY832" s="26"/>
      <c r="DZ832" s="26"/>
      <c r="EA832" s="26"/>
      <c r="EB832" s="26"/>
      <c r="EC832" s="26"/>
      <c r="ED832" s="26"/>
      <c r="EE832" s="26"/>
      <c r="EF832" s="26"/>
      <c r="EG832" s="26"/>
      <c r="EH832" s="26"/>
      <c r="EI832" s="26"/>
      <c r="EJ832" s="26"/>
      <c r="EK832" s="26"/>
      <c r="EL832" s="26"/>
      <c r="EM832" s="26"/>
      <c r="EN832" s="26"/>
      <c r="EO832" s="26"/>
      <c r="EP832" s="26"/>
      <c r="EQ832" s="26"/>
      <c r="ER832" s="26"/>
      <c r="ES832" s="26"/>
      <c r="ET832" s="26"/>
      <c r="EU832" s="26"/>
      <c r="EV832" s="26"/>
      <c r="EW832" s="26"/>
      <c r="EX832" s="26"/>
      <c r="EY832" s="26"/>
      <c r="EZ832" s="26"/>
      <c r="FA832" s="26"/>
      <c r="FB832" s="26"/>
      <c r="FC832" s="26"/>
      <c r="FD832" s="26"/>
      <c r="FE832" s="26"/>
      <c r="FF832" s="26"/>
      <c r="FG832" s="26"/>
      <c r="FH832" s="26"/>
      <c r="FI832" s="26"/>
      <c r="FJ832" s="26"/>
      <c r="FK832" s="26"/>
      <c r="FL832" s="26"/>
      <c r="FM832" s="26"/>
      <c r="FN832" s="26"/>
      <c r="FO832" s="26"/>
      <c r="FP832" s="26"/>
      <c r="FQ832" s="26"/>
      <c r="FR832" s="26"/>
      <c r="FS832" s="26"/>
      <c r="FT832" s="26"/>
      <c r="FU832" s="26"/>
      <c r="FV832" s="26"/>
      <c r="FW832" s="26"/>
      <c r="FX832" s="26"/>
      <c r="FY832" s="26"/>
      <c r="FZ832" s="26"/>
      <c r="GA832" s="26"/>
      <c r="GB832" s="26"/>
      <c r="GC832" s="26"/>
      <c r="GD832" s="26"/>
      <c r="GE832" s="26"/>
      <c r="GF832" s="26"/>
      <c r="GG832" s="26"/>
      <c r="GH832" s="26"/>
      <c r="GI832" s="26"/>
      <c r="GJ832" s="26"/>
      <c r="GK832" s="26"/>
      <c r="GL832" s="26"/>
      <c r="GM832" s="26"/>
      <c r="GN832" s="26"/>
      <c r="GO832" s="26"/>
      <c r="GP832" s="26"/>
      <c r="GQ832" s="26"/>
      <c r="GR832" s="26"/>
      <c r="GS832" s="26"/>
      <c r="GT832" s="26"/>
      <c r="GU832" s="26"/>
      <c r="GV832" s="26"/>
      <c r="GW832" s="26"/>
      <c r="GX832" s="26"/>
      <c r="GY832" s="26"/>
      <c r="GZ832" s="26"/>
      <c r="HA832" s="26"/>
      <c r="HB832" s="26"/>
      <c r="HC832" s="26"/>
      <c r="HD832" s="26"/>
      <c r="HE832" s="26"/>
      <c r="HF832" s="26"/>
      <c r="HG832" s="26"/>
      <c r="HH832" s="26"/>
      <c r="HI832" s="26"/>
      <c r="HJ832" s="26"/>
      <c r="HK832" s="26"/>
      <c r="HL832" s="26"/>
      <c r="HM832" s="26"/>
      <c r="HN832" s="26"/>
      <c r="HO832" s="26"/>
      <c r="HP832" s="26"/>
      <c r="HQ832" s="26"/>
      <c r="HR832" s="26"/>
      <c r="HS832" s="26"/>
      <c r="HT832" s="26"/>
      <c r="HU832" s="26"/>
      <c r="HV832" s="26"/>
      <c r="HW832" s="26"/>
      <c r="HX832" s="26"/>
      <c r="HY832" s="26"/>
      <c r="HZ832" s="26"/>
      <c r="IA832" s="26"/>
      <c r="IB832" s="26"/>
      <c r="IC832" s="26"/>
      <c r="ID832" s="26"/>
      <c r="IE832" s="26"/>
      <c r="IF832" s="26"/>
      <c r="IG832" s="26"/>
      <c r="IH832" s="26"/>
      <c r="II832" s="26"/>
      <c r="IJ832" s="26"/>
      <c r="IK832" s="26"/>
      <c r="IL832" s="26"/>
      <c r="IM832" s="26"/>
      <c r="IN832" s="26"/>
      <c r="IO832" s="26"/>
      <c r="IP832" s="26"/>
      <c r="IQ832" s="26"/>
      <c r="IR832" s="26"/>
      <c r="IS832" s="26"/>
      <c r="IT832" s="26"/>
      <c r="IU832" s="26"/>
      <c r="IV832" s="26"/>
    </row>
    <row r="833" spans="1:256" ht="12.75" customHeight="1" x14ac:dyDescent="0.25">
      <c r="A833" s="26"/>
      <c r="B833" s="26"/>
      <c r="C833" s="296"/>
      <c r="D833" s="363"/>
      <c r="E833" s="364"/>
      <c r="F833" s="364"/>
      <c r="G833" s="364"/>
      <c r="H833" s="364"/>
      <c r="I833" s="364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6"/>
      <c r="AB833" s="26"/>
      <c r="AC833" s="26"/>
      <c r="AD833" s="26"/>
      <c r="AE833" s="26"/>
      <c r="AF833" s="26"/>
      <c r="AG833" s="26"/>
      <c r="AH833" s="26"/>
      <c r="AI833" s="26"/>
      <c r="AJ833" s="26"/>
      <c r="AK833" s="26"/>
      <c r="AL833" s="26"/>
      <c r="AM833" s="26"/>
      <c r="AN833" s="26"/>
      <c r="AO833" s="26"/>
      <c r="AP833" s="26"/>
      <c r="AQ833" s="26"/>
      <c r="AR833" s="26"/>
      <c r="AS833" s="26"/>
      <c r="AT833" s="26"/>
      <c r="AU833" s="26"/>
      <c r="AV833" s="26"/>
      <c r="AW833" s="26"/>
      <c r="AX833" s="26"/>
      <c r="AY833" s="26"/>
      <c r="AZ833" s="26"/>
      <c r="BA833" s="26"/>
      <c r="BB833" s="26"/>
      <c r="BC833" s="26"/>
      <c r="BD833" s="26"/>
      <c r="BE833" s="26"/>
      <c r="BF833" s="26"/>
      <c r="BG833" s="26"/>
      <c r="BH833" s="26"/>
      <c r="BI833" s="26"/>
      <c r="BJ833" s="26"/>
      <c r="BK833" s="26"/>
      <c r="BL833" s="26"/>
      <c r="BM833" s="26"/>
      <c r="BN833" s="26"/>
      <c r="BO833" s="26"/>
      <c r="BP833" s="26"/>
      <c r="BQ833" s="26"/>
      <c r="BR833" s="26"/>
      <c r="BS833" s="26"/>
      <c r="BT833" s="26"/>
      <c r="BU833" s="26"/>
      <c r="BV833" s="26"/>
      <c r="BW833" s="26"/>
      <c r="BX833" s="26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26"/>
      <c r="CP833" s="26"/>
      <c r="CQ833" s="26"/>
      <c r="CR833" s="26"/>
      <c r="CS833" s="26"/>
      <c r="CT833" s="26"/>
      <c r="CU833" s="26"/>
      <c r="CV833" s="26"/>
      <c r="CW833" s="26"/>
      <c r="CX833" s="26"/>
      <c r="CY833" s="26"/>
      <c r="CZ833" s="26"/>
      <c r="DA833" s="26"/>
      <c r="DB833" s="26"/>
      <c r="DC833" s="26"/>
      <c r="DD833" s="26"/>
      <c r="DE833" s="26"/>
      <c r="DF833" s="26"/>
      <c r="DG833" s="26"/>
      <c r="DH833" s="26"/>
      <c r="DI833" s="26"/>
      <c r="DJ833" s="26"/>
      <c r="DK833" s="26"/>
      <c r="DL833" s="26"/>
      <c r="DM833" s="26"/>
      <c r="DN833" s="26"/>
      <c r="DO833" s="26"/>
      <c r="DP833" s="26"/>
      <c r="DQ833" s="26"/>
      <c r="DR833" s="26"/>
      <c r="DS833" s="26"/>
      <c r="DT833" s="26"/>
      <c r="DU833" s="26"/>
      <c r="DV833" s="26"/>
      <c r="DW833" s="26"/>
      <c r="DX833" s="26"/>
      <c r="DY833" s="26"/>
      <c r="DZ833" s="26"/>
      <c r="EA833" s="26"/>
      <c r="EB833" s="26"/>
      <c r="EC833" s="26"/>
      <c r="ED833" s="26"/>
      <c r="EE833" s="26"/>
      <c r="EF833" s="26"/>
      <c r="EG833" s="26"/>
      <c r="EH833" s="26"/>
      <c r="EI833" s="26"/>
      <c r="EJ833" s="26"/>
      <c r="EK833" s="26"/>
      <c r="EL833" s="26"/>
      <c r="EM833" s="26"/>
      <c r="EN833" s="26"/>
      <c r="EO833" s="26"/>
      <c r="EP833" s="26"/>
      <c r="EQ833" s="26"/>
      <c r="ER833" s="26"/>
      <c r="ES833" s="26"/>
      <c r="ET833" s="26"/>
      <c r="EU833" s="26"/>
      <c r="EV833" s="26"/>
      <c r="EW833" s="26"/>
      <c r="EX833" s="26"/>
      <c r="EY833" s="26"/>
      <c r="EZ833" s="26"/>
      <c r="FA833" s="26"/>
      <c r="FB833" s="26"/>
      <c r="FC833" s="26"/>
      <c r="FD833" s="26"/>
      <c r="FE833" s="26"/>
      <c r="FF833" s="26"/>
      <c r="FG833" s="26"/>
      <c r="FH833" s="26"/>
      <c r="FI833" s="26"/>
      <c r="FJ833" s="26"/>
      <c r="FK833" s="26"/>
      <c r="FL833" s="26"/>
      <c r="FM833" s="26"/>
      <c r="FN833" s="26"/>
      <c r="FO833" s="26"/>
      <c r="FP833" s="26"/>
      <c r="FQ833" s="26"/>
      <c r="FR833" s="26"/>
      <c r="FS833" s="26"/>
      <c r="FT833" s="26"/>
      <c r="FU833" s="26"/>
      <c r="FV833" s="26"/>
      <c r="FW833" s="26"/>
      <c r="FX833" s="26"/>
      <c r="FY833" s="26"/>
      <c r="FZ833" s="26"/>
      <c r="GA833" s="26"/>
      <c r="GB833" s="26"/>
      <c r="GC833" s="26"/>
      <c r="GD833" s="26"/>
      <c r="GE833" s="26"/>
      <c r="GF833" s="26"/>
      <c r="GG833" s="26"/>
      <c r="GH833" s="26"/>
      <c r="GI833" s="26"/>
      <c r="GJ833" s="26"/>
      <c r="GK833" s="26"/>
      <c r="GL833" s="26"/>
      <c r="GM833" s="26"/>
      <c r="GN833" s="26"/>
      <c r="GO833" s="26"/>
      <c r="GP833" s="26"/>
      <c r="GQ833" s="26"/>
      <c r="GR833" s="26"/>
      <c r="GS833" s="26"/>
      <c r="GT833" s="26"/>
      <c r="GU833" s="26"/>
      <c r="GV833" s="26"/>
      <c r="GW833" s="26"/>
      <c r="GX833" s="26"/>
      <c r="GY833" s="26"/>
      <c r="GZ833" s="26"/>
      <c r="HA833" s="26"/>
      <c r="HB833" s="26"/>
      <c r="HC833" s="26"/>
      <c r="HD833" s="26"/>
      <c r="HE833" s="26"/>
      <c r="HF833" s="26"/>
      <c r="HG833" s="26"/>
      <c r="HH833" s="26"/>
      <c r="HI833" s="26"/>
      <c r="HJ833" s="26"/>
      <c r="HK833" s="26"/>
      <c r="HL833" s="26"/>
      <c r="HM833" s="26"/>
      <c r="HN833" s="26"/>
      <c r="HO833" s="26"/>
      <c r="HP833" s="26"/>
      <c r="HQ833" s="26"/>
      <c r="HR833" s="26"/>
      <c r="HS833" s="26"/>
      <c r="HT833" s="26"/>
      <c r="HU833" s="26"/>
      <c r="HV833" s="26"/>
      <c r="HW833" s="26"/>
      <c r="HX833" s="26"/>
      <c r="HY833" s="26"/>
      <c r="HZ833" s="26"/>
      <c r="IA833" s="26"/>
      <c r="IB833" s="26"/>
      <c r="IC833" s="26"/>
      <c r="ID833" s="26"/>
      <c r="IE833" s="26"/>
      <c r="IF833" s="26"/>
      <c r="IG833" s="26"/>
      <c r="IH833" s="26"/>
      <c r="II833" s="26"/>
      <c r="IJ833" s="26"/>
      <c r="IK833" s="26"/>
      <c r="IL833" s="26"/>
      <c r="IM833" s="26"/>
      <c r="IN833" s="26"/>
      <c r="IO833" s="26"/>
      <c r="IP833" s="26"/>
      <c r="IQ833" s="26"/>
      <c r="IR833" s="26"/>
      <c r="IS833" s="26"/>
      <c r="IT833" s="26"/>
      <c r="IU833" s="26"/>
      <c r="IV833" s="26"/>
    </row>
    <row r="834" spans="1:256" ht="12.75" customHeight="1" x14ac:dyDescent="0.25">
      <c r="A834" s="26"/>
      <c r="B834" s="26"/>
      <c r="C834" s="296"/>
      <c r="D834" s="363"/>
      <c r="E834" s="364"/>
      <c r="F834" s="364"/>
      <c r="G834" s="364"/>
      <c r="H834" s="364"/>
      <c r="I834" s="364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6"/>
      <c r="AD834" s="26"/>
      <c r="AE834" s="26"/>
      <c r="AF834" s="26"/>
      <c r="AG834" s="26"/>
      <c r="AH834" s="26"/>
      <c r="AI834" s="26"/>
      <c r="AJ834" s="26"/>
      <c r="AK834" s="26"/>
      <c r="AL834" s="26"/>
      <c r="AM834" s="26"/>
      <c r="AN834" s="26"/>
      <c r="AO834" s="26"/>
      <c r="AP834" s="26"/>
      <c r="AQ834" s="26"/>
      <c r="AR834" s="26"/>
      <c r="AS834" s="26"/>
      <c r="AT834" s="26"/>
      <c r="AU834" s="26"/>
      <c r="AV834" s="26"/>
      <c r="AW834" s="26"/>
      <c r="AX834" s="26"/>
      <c r="AY834" s="26"/>
      <c r="AZ834" s="26"/>
      <c r="BA834" s="26"/>
      <c r="BB834" s="26"/>
      <c r="BC834" s="26"/>
      <c r="BD834" s="26"/>
      <c r="BE834" s="26"/>
      <c r="BF834" s="26"/>
      <c r="BG834" s="26"/>
      <c r="BH834" s="26"/>
      <c r="BI834" s="26"/>
      <c r="BJ834" s="26"/>
      <c r="BK834" s="26"/>
      <c r="BL834" s="26"/>
      <c r="BM834" s="26"/>
      <c r="BN834" s="26"/>
      <c r="BO834" s="26"/>
      <c r="BP834" s="26"/>
      <c r="BQ834" s="26"/>
      <c r="BR834" s="26"/>
      <c r="BS834" s="26"/>
      <c r="BT834" s="26"/>
      <c r="BU834" s="26"/>
      <c r="BV834" s="26"/>
      <c r="BW834" s="26"/>
      <c r="BX834" s="26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26"/>
      <c r="CP834" s="26"/>
      <c r="CQ834" s="26"/>
      <c r="CR834" s="26"/>
      <c r="CS834" s="26"/>
      <c r="CT834" s="26"/>
      <c r="CU834" s="26"/>
      <c r="CV834" s="26"/>
      <c r="CW834" s="26"/>
      <c r="CX834" s="26"/>
      <c r="CY834" s="26"/>
      <c r="CZ834" s="26"/>
      <c r="DA834" s="26"/>
      <c r="DB834" s="26"/>
      <c r="DC834" s="26"/>
      <c r="DD834" s="26"/>
      <c r="DE834" s="26"/>
      <c r="DF834" s="26"/>
      <c r="DG834" s="26"/>
      <c r="DH834" s="26"/>
      <c r="DI834" s="26"/>
      <c r="DJ834" s="26"/>
      <c r="DK834" s="26"/>
      <c r="DL834" s="26"/>
      <c r="DM834" s="26"/>
      <c r="DN834" s="26"/>
      <c r="DO834" s="26"/>
      <c r="DP834" s="26"/>
      <c r="DQ834" s="26"/>
      <c r="DR834" s="26"/>
      <c r="DS834" s="26"/>
      <c r="DT834" s="26"/>
      <c r="DU834" s="26"/>
      <c r="DV834" s="26"/>
      <c r="DW834" s="26"/>
      <c r="DX834" s="26"/>
      <c r="DY834" s="26"/>
      <c r="DZ834" s="26"/>
      <c r="EA834" s="26"/>
      <c r="EB834" s="26"/>
      <c r="EC834" s="26"/>
      <c r="ED834" s="26"/>
      <c r="EE834" s="26"/>
      <c r="EF834" s="26"/>
      <c r="EG834" s="26"/>
      <c r="EH834" s="26"/>
      <c r="EI834" s="26"/>
      <c r="EJ834" s="26"/>
      <c r="EK834" s="26"/>
      <c r="EL834" s="26"/>
      <c r="EM834" s="26"/>
      <c r="EN834" s="26"/>
      <c r="EO834" s="26"/>
      <c r="EP834" s="26"/>
      <c r="EQ834" s="26"/>
      <c r="ER834" s="26"/>
      <c r="ES834" s="26"/>
      <c r="ET834" s="26"/>
      <c r="EU834" s="26"/>
      <c r="EV834" s="26"/>
      <c r="EW834" s="26"/>
      <c r="EX834" s="26"/>
      <c r="EY834" s="26"/>
      <c r="EZ834" s="26"/>
      <c r="FA834" s="26"/>
      <c r="FB834" s="26"/>
      <c r="FC834" s="26"/>
      <c r="FD834" s="26"/>
      <c r="FE834" s="26"/>
      <c r="FF834" s="26"/>
      <c r="FG834" s="26"/>
      <c r="FH834" s="26"/>
      <c r="FI834" s="26"/>
      <c r="FJ834" s="26"/>
      <c r="FK834" s="26"/>
      <c r="FL834" s="26"/>
      <c r="FM834" s="26"/>
      <c r="FN834" s="26"/>
      <c r="FO834" s="26"/>
      <c r="FP834" s="26"/>
      <c r="FQ834" s="26"/>
      <c r="FR834" s="26"/>
      <c r="FS834" s="26"/>
      <c r="FT834" s="26"/>
      <c r="FU834" s="26"/>
      <c r="FV834" s="26"/>
      <c r="FW834" s="26"/>
      <c r="FX834" s="26"/>
      <c r="FY834" s="26"/>
      <c r="FZ834" s="26"/>
      <c r="GA834" s="26"/>
      <c r="GB834" s="26"/>
      <c r="GC834" s="26"/>
      <c r="GD834" s="26"/>
      <c r="GE834" s="26"/>
      <c r="GF834" s="26"/>
      <c r="GG834" s="26"/>
      <c r="GH834" s="26"/>
      <c r="GI834" s="26"/>
      <c r="GJ834" s="26"/>
      <c r="GK834" s="26"/>
      <c r="GL834" s="26"/>
      <c r="GM834" s="26"/>
      <c r="GN834" s="26"/>
      <c r="GO834" s="26"/>
      <c r="GP834" s="26"/>
      <c r="GQ834" s="26"/>
      <c r="GR834" s="26"/>
      <c r="GS834" s="26"/>
      <c r="GT834" s="26"/>
      <c r="GU834" s="26"/>
      <c r="GV834" s="26"/>
      <c r="GW834" s="26"/>
      <c r="GX834" s="26"/>
      <c r="GY834" s="26"/>
      <c r="GZ834" s="26"/>
      <c r="HA834" s="26"/>
      <c r="HB834" s="26"/>
      <c r="HC834" s="26"/>
      <c r="HD834" s="26"/>
      <c r="HE834" s="26"/>
      <c r="HF834" s="26"/>
      <c r="HG834" s="26"/>
      <c r="HH834" s="26"/>
      <c r="HI834" s="26"/>
      <c r="HJ834" s="26"/>
      <c r="HK834" s="26"/>
      <c r="HL834" s="26"/>
      <c r="HM834" s="26"/>
      <c r="HN834" s="26"/>
      <c r="HO834" s="26"/>
      <c r="HP834" s="26"/>
      <c r="HQ834" s="26"/>
      <c r="HR834" s="26"/>
      <c r="HS834" s="26"/>
      <c r="HT834" s="26"/>
      <c r="HU834" s="26"/>
      <c r="HV834" s="26"/>
      <c r="HW834" s="26"/>
      <c r="HX834" s="26"/>
      <c r="HY834" s="26"/>
      <c r="HZ834" s="26"/>
      <c r="IA834" s="26"/>
      <c r="IB834" s="26"/>
      <c r="IC834" s="26"/>
      <c r="ID834" s="26"/>
      <c r="IE834" s="26"/>
      <c r="IF834" s="26"/>
      <c r="IG834" s="26"/>
      <c r="IH834" s="26"/>
      <c r="II834" s="26"/>
      <c r="IJ834" s="26"/>
      <c r="IK834" s="26"/>
      <c r="IL834" s="26"/>
      <c r="IM834" s="26"/>
      <c r="IN834" s="26"/>
      <c r="IO834" s="26"/>
      <c r="IP834" s="26"/>
      <c r="IQ834" s="26"/>
      <c r="IR834" s="26"/>
      <c r="IS834" s="26"/>
      <c r="IT834" s="26"/>
      <c r="IU834" s="26"/>
      <c r="IV834" s="26"/>
    </row>
    <row r="835" spans="1:256" ht="12.75" customHeight="1" x14ac:dyDescent="0.25">
      <c r="A835" s="26"/>
      <c r="B835" s="26"/>
      <c r="C835" s="296"/>
      <c r="D835" s="363"/>
      <c r="E835" s="364"/>
      <c r="F835" s="364"/>
      <c r="G835" s="364"/>
      <c r="H835" s="364"/>
      <c r="I835" s="364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6"/>
      <c r="AB835" s="26"/>
      <c r="AC835" s="26"/>
      <c r="AD835" s="26"/>
      <c r="AE835" s="26"/>
      <c r="AF835" s="26"/>
      <c r="AG835" s="26"/>
      <c r="AH835" s="26"/>
      <c r="AI835" s="26"/>
      <c r="AJ835" s="26"/>
      <c r="AK835" s="26"/>
      <c r="AL835" s="26"/>
      <c r="AM835" s="26"/>
      <c r="AN835" s="26"/>
      <c r="AO835" s="26"/>
      <c r="AP835" s="26"/>
      <c r="AQ835" s="26"/>
      <c r="AR835" s="26"/>
      <c r="AS835" s="26"/>
      <c r="AT835" s="26"/>
      <c r="AU835" s="26"/>
      <c r="AV835" s="26"/>
      <c r="AW835" s="26"/>
      <c r="AX835" s="26"/>
      <c r="AY835" s="26"/>
      <c r="AZ835" s="26"/>
      <c r="BA835" s="26"/>
      <c r="BB835" s="26"/>
      <c r="BC835" s="26"/>
      <c r="BD835" s="26"/>
      <c r="BE835" s="26"/>
      <c r="BF835" s="26"/>
      <c r="BG835" s="26"/>
      <c r="BH835" s="26"/>
      <c r="BI835" s="26"/>
      <c r="BJ835" s="26"/>
      <c r="BK835" s="26"/>
      <c r="BL835" s="26"/>
      <c r="BM835" s="26"/>
      <c r="BN835" s="26"/>
      <c r="BO835" s="26"/>
      <c r="BP835" s="26"/>
      <c r="BQ835" s="26"/>
      <c r="BR835" s="26"/>
      <c r="BS835" s="26"/>
      <c r="BT835" s="26"/>
      <c r="BU835" s="26"/>
      <c r="BV835" s="26"/>
      <c r="BW835" s="26"/>
      <c r="BX835" s="26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26"/>
      <c r="CP835" s="26"/>
      <c r="CQ835" s="26"/>
      <c r="CR835" s="26"/>
      <c r="CS835" s="26"/>
      <c r="CT835" s="26"/>
      <c r="CU835" s="26"/>
      <c r="CV835" s="26"/>
      <c r="CW835" s="26"/>
      <c r="CX835" s="26"/>
      <c r="CY835" s="26"/>
      <c r="CZ835" s="26"/>
      <c r="DA835" s="26"/>
      <c r="DB835" s="26"/>
      <c r="DC835" s="26"/>
      <c r="DD835" s="26"/>
      <c r="DE835" s="26"/>
      <c r="DF835" s="26"/>
      <c r="DG835" s="26"/>
      <c r="DH835" s="26"/>
      <c r="DI835" s="26"/>
      <c r="DJ835" s="26"/>
      <c r="DK835" s="26"/>
      <c r="DL835" s="26"/>
      <c r="DM835" s="26"/>
      <c r="DN835" s="26"/>
      <c r="DO835" s="26"/>
      <c r="DP835" s="26"/>
      <c r="DQ835" s="26"/>
      <c r="DR835" s="26"/>
      <c r="DS835" s="26"/>
      <c r="DT835" s="26"/>
      <c r="DU835" s="26"/>
      <c r="DV835" s="26"/>
      <c r="DW835" s="26"/>
      <c r="DX835" s="26"/>
      <c r="DY835" s="26"/>
      <c r="DZ835" s="26"/>
      <c r="EA835" s="26"/>
      <c r="EB835" s="26"/>
      <c r="EC835" s="26"/>
      <c r="ED835" s="26"/>
      <c r="EE835" s="26"/>
      <c r="EF835" s="26"/>
      <c r="EG835" s="26"/>
      <c r="EH835" s="26"/>
      <c r="EI835" s="26"/>
      <c r="EJ835" s="26"/>
      <c r="EK835" s="26"/>
      <c r="EL835" s="26"/>
      <c r="EM835" s="26"/>
      <c r="EN835" s="26"/>
      <c r="EO835" s="26"/>
      <c r="EP835" s="26"/>
      <c r="EQ835" s="26"/>
      <c r="ER835" s="26"/>
      <c r="ES835" s="26"/>
      <c r="ET835" s="26"/>
      <c r="EU835" s="26"/>
      <c r="EV835" s="26"/>
      <c r="EW835" s="26"/>
      <c r="EX835" s="26"/>
      <c r="EY835" s="26"/>
      <c r="EZ835" s="26"/>
      <c r="FA835" s="26"/>
      <c r="FB835" s="26"/>
      <c r="FC835" s="26"/>
      <c r="FD835" s="26"/>
      <c r="FE835" s="26"/>
      <c r="FF835" s="26"/>
      <c r="FG835" s="26"/>
      <c r="FH835" s="26"/>
      <c r="FI835" s="26"/>
      <c r="FJ835" s="26"/>
      <c r="FK835" s="26"/>
      <c r="FL835" s="26"/>
      <c r="FM835" s="26"/>
      <c r="FN835" s="26"/>
      <c r="FO835" s="26"/>
      <c r="FP835" s="26"/>
      <c r="FQ835" s="26"/>
      <c r="FR835" s="26"/>
      <c r="FS835" s="26"/>
      <c r="FT835" s="26"/>
      <c r="FU835" s="26"/>
      <c r="FV835" s="26"/>
      <c r="FW835" s="26"/>
      <c r="FX835" s="26"/>
      <c r="FY835" s="26"/>
      <c r="FZ835" s="26"/>
      <c r="GA835" s="26"/>
      <c r="GB835" s="26"/>
      <c r="GC835" s="26"/>
      <c r="GD835" s="26"/>
      <c r="GE835" s="26"/>
      <c r="GF835" s="26"/>
      <c r="GG835" s="26"/>
      <c r="GH835" s="26"/>
      <c r="GI835" s="26"/>
      <c r="GJ835" s="26"/>
      <c r="GK835" s="26"/>
      <c r="GL835" s="26"/>
      <c r="GM835" s="26"/>
      <c r="GN835" s="26"/>
      <c r="GO835" s="26"/>
      <c r="GP835" s="26"/>
      <c r="GQ835" s="26"/>
      <c r="GR835" s="26"/>
      <c r="GS835" s="26"/>
      <c r="GT835" s="26"/>
      <c r="GU835" s="26"/>
      <c r="GV835" s="26"/>
      <c r="GW835" s="26"/>
      <c r="GX835" s="26"/>
      <c r="GY835" s="26"/>
      <c r="GZ835" s="26"/>
      <c r="HA835" s="26"/>
      <c r="HB835" s="26"/>
      <c r="HC835" s="26"/>
      <c r="HD835" s="26"/>
      <c r="HE835" s="26"/>
      <c r="HF835" s="26"/>
      <c r="HG835" s="26"/>
      <c r="HH835" s="26"/>
      <c r="HI835" s="26"/>
      <c r="HJ835" s="26"/>
      <c r="HK835" s="26"/>
      <c r="HL835" s="26"/>
      <c r="HM835" s="26"/>
      <c r="HN835" s="26"/>
      <c r="HO835" s="26"/>
      <c r="HP835" s="26"/>
      <c r="HQ835" s="26"/>
      <c r="HR835" s="26"/>
      <c r="HS835" s="26"/>
      <c r="HT835" s="26"/>
      <c r="HU835" s="26"/>
      <c r="HV835" s="26"/>
      <c r="HW835" s="26"/>
      <c r="HX835" s="26"/>
      <c r="HY835" s="26"/>
      <c r="HZ835" s="26"/>
      <c r="IA835" s="26"/>
      <c r="IB835" s="26"/>
      <c r="IC835" s="26"/>
      <c r="ID835" s="26"/>
      <c r="IE835" s="26"/>
      <c r="IF835" s="26"/>
      <c r="IG835" s="26"/>
      <c r="IH835" s="26"/>
      <c r="II835" s="26"/>
      <c r="IJ835" s="26"/>
      <c r="IK835" s="26"/>
      <c r="IL835" s="26"/>
      <c r="IM835" s="26"/>
      <c r="IN835" s="26"/>
      <c r="IO835" s="26"/>
      <c r="IP835" s="26"/>
      <c r="IQ835" s="26"/>
      <c r="IR835" s="26"/>
      <c r="IS835" s="26"/>
      <c r="IT835" s="26"/>
      <c r="IU835" s="26"/>
      <c r="IV835" s="26"/>
    </row>
    <row r="836" spans="1:256" ht="12.75" customHeight="1" x14ac:dyDescent="0.25">
      <c r="A836" s="26"/>
      <c r="B836" s="26"/>
      <c r="C836" s="296"/>
      <c r="D836" s="363"/>
      <c r="E836" s="364"/>
      <c r="F836" s="364"/>
      <c r="G836" s="364"/>
      <c r="H836" s="364"/>
      <c r="I836" s="364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6"/>
      <c r="AB836" s="26"/>
      <c r="AC836" s="26"/>
      <c r="AD836" s="26"/>
      <c r="AE836" s="26"/>
      <c r="AF836" s="26"/>
      <c r="AG836" s="26"/>
      <c r="AH836" s="26"/>
      <c r="AI836" s="26"/>
      <c r="AJ836" s="26"/>
      <c r="AK836" s="26"/>
      <c r="AL836" s="26"/>
      <c r="AM836" s="26"/>
      <c r="AN836" s="26"/>
      <c r="AO836" s="26"/>
      <c r="AP836" s="26"/>
      <c r="AQ836" s="26"/>
      <c r="AR836" s="26"/>
      <c r="AS836" s="26"/>
      <c r="AT836" s="26"/>
      <c r="AU836" s="26"/>
      <c r="AV836" s="26"/>
      <c r="AW836" s="26"/>
      <c r="AX836" s="26"/>
      <c r="AY836" s="26"/>
      <c r="AZ836" s="26"/>
      <c r="BA836" s="26"/>
      <c r="BB836" s="26"/>
      <c r="BC836" s="26"/>
      <c r="BD836" s="26"/>
      <c r="BE836" s="26"/>
      <c r="BF836" s="26"/>
      <c r="BG836" s="26"/>
      <c r="BH836" s="26"/>
      <c r="BI836" s="26"/>
      <c r="BJ836" s="26"/>
      <c r="BK836" s="26"/>
      <c r="BL836" s="26"/>
      <c r="BM836" s="26"/>
      <c r="BN836" s="26"/>
      <c r="BO836" s="26"/>
      <c r="BP836" s="26"/>
      <c r="BQ836" s="26"/>
      <c r="BR836" s="26"/>
      <c r="BS836" s="26"/>
      <c r="BT836" s="26"/>
      <c r="BU836" s="26"/>
      <c r="BV836" s="26"/>
      <c r="BW836" s="26"/>
      <c r="BX836" s="26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26"/>
      <c r="CP836" s="26"/>
      <c r="CQ836" s="26"/>
      <c r="CR836" s="26"/>
      <c r="CS836" s="26"/>
      <c r="CT836" s="26"/>
      <c r="CU836" s="26"/>
      <c r="CV836" s="26"/>
      <c r="CW836" s="26"/>
      <c r="CX836" s="26"/>
      <c r="CY836" s="26"/>
      <c r="CZ836" s="26"/>
      <c r="DA836" s="26"/>
      <c r="DB836" s="26"/>
      <c r="DC836" s="26"/>
      <c r="DD836" s="26"/>
      <c r="DE836" s="26"/>
      <c r="DF836" s="26"/>
      <c r="DG836" s="26"/>
      <c r="DH836" s="26"/>
      <c r="DI836" s="26"/>
      <c r="DJ836" s="26"/>
      <c r="DK836" s="26"/>
      <c r="DL836" s="26"/>
      <c r="DM836" s="26"/>
      <c r="DN836" s="26"/>
      <c r="DO836" s="26"/>
      <c r="DP836" s="26"/>
      <c r="DQ836" s="26"/>
      <c r="DR836" s="26"/>
      <c r="DS836" s="26"/>
      <c r="DT836" s="26"/>
      <c r="DU836" s="26"/>
      <c r="DV836" s="26"/>
      <c r="DW836" s="26"/>
      <c r="DX836" s="26"/>
      <c r="DY836" s="26"/>
      <c r="DZ836" s="26"/>
      <c r="EA836" s="26"/>
      <c r="EB836" s="26"/>
      <c r="EC836" s="26"/>
      <c r="ED836" s="26"/>
      <c r="EE836" s="26"/>
      <c r="EF836" s="26"/>
      <c r="EG836" s="26"/>
      <c r="EH836" s="26"/>
      <c r="EI836" s="26"/>
      <c r="EJ836" s="26"/>
      <c r="EK836" s="26"/>
      <c r="EL836" s="26"/>
      <c r="EM836" s="26"/>
      <c r="EN836" s="26"/>
      <c r="EO836" s="26"/>
      <c r="EP836" s="26"/>
      <c r="EQ836" s="26"/>
      <c r="ER836" s="26"/>
      <c r="ES836" s="26"/>
      <c r="ET836" s="26"/>
      <c r="EU836" s="26"/>
      <c r="EV836" s="26"/>
      <c r="EW836" s="26"/>
      <c r="EX836" s="26"/>
      <c r="EY836" s="26"/>
      <c r="EZ836" s="26"/>
      <c r="FA836" s="26"/>
      <c r="FB836" s="26"/>
      <c r="FC836" s="26"/>
      <c r="FD836" s="26"/>
      <c r="FE836" s="26"/>
      <c r="FF836" s="26"/>
      <c r="FG836" s="26"/>
      <c r="FH836" s="26"/>
      <c r="FI836" s="26"/>
      <c r="FJ836" s="26"/>
      <c r="FK836" s="26"/>
      <c r="FL836" s="26"/>
      <c r="FM836" s="26"/>
      <c r="FN836" s="26"/>
      <c r="FO836" s="26"/>
      <c r="FP836" s="26"/>
      <c r="FQ836" s="26"/>
      <c r="FR836" s="26"/>
      <c r="FS836" s="26"/>
      <c r="FT836" s="26"/>
      <c r="FU836" s="26"/>
      <c r="FV836" s="26"/>
      <c r="FW836" s="26"/>
      <c r="FX836" s="26"/>
      <c r="FY836" s="26"/>
      <c r="FZ836" s="26"/>
      <c r="GA836" s="26"/>
      <c r="GB836" s="26"/>
      <c r="GC836" s="26"/>
      <c r="GD836" s="26"/>
      <c r="GE836" s="26"/>
      <c r="GF836" s="26"/>
      <c r="GG836" s="26"/>
      <c r="GH836" s="26"/>
      <c r="GI836" s="26"/>
      <c r="GJ836" s="26"/>
      <c r="GK836" s="26"/>
      <c r="GL836" s="26"/>
      <c r="GM836" s="26"/>
      <c r="GN836" s="26"/>
      <c r="GO836" s="26"/>
      <c r="GP836" s="26"/>
      <c r="GQ836" s="26"/>
      <c r="GR836" s="26"/>
      <c r="GS836" s="26"/>
      <c r="GT836" s="26"/>
      <c r="GU836" s="26"/>
      <c r="GV836" s="26"/>
      <c r="GW836" s="26"/>
      <c r="GX836" s="26"/>
      <c r="GY836" s="26"/>
      <c r="GZ836" s="26"/>
      <c r="HA836" s="26"/>
      <c r="HB836" s="26"/>
      <c r="HC836" s="26"/>
      <c r="HD836" s="26"/>
      <c r="HE836" s="26"/>
      <c r="HF836" s="26"/>
      <c r="HG836" s="26"/>
      <c r="HH836" s="26"/>
      <c r="HI836" s="26"/>
      <c r="HJ836" s="26"/>
      <c r="HK836" s="26"/>
      <c r="HL836" s="26"/>
      <c r="HM836" s="26"/>
      <c r="HN836" s="26"/>
      <c r="HO836" s="26"/>
      <c r="HP836" s="26"/>
      <c r="HQ836" s="26"/>
      <c r="HR836" s="26"/>
      <c r="HS836" s="26"/>
      <c r="HT836" s="26"/>
      <c r="HU836" s="26"/>
      <c r="HV836" s="26"/>
      <c r="HW836" s="26"/>
      <c r="HX836" s="26"/>
      <c r="HY836" s="26"/>
      <c r="HZ836" s="26"/>
      <c r="IA836" s="26"/>
      <c r="IB836" s="26"/>
      <c r="IC836" s="26"/>
      <c r="ID836" s="26"/>
      <c r="IE836" s="26"/>
      <c r="IF836" s="26"/>
      <c r="IG836" s="26"/>
      <c r="IH836" s="26"/>
      <c r="II836" s="26"/>
      <c r="IJ836" s="26"/>
      <c r="IK836" s="26"/>
      <c r="IL836" s="26"/>
      <c r="IM836" s="26"/>
      <c r="IN836" s="26"/>
      <c r="IO836" s="26"/>
      <c r="IP836" s="26"/>
      <c r="IQ836" s="26"/>
      <c r="IR836" s="26"/>
      <c r="IS836" s="26"/>
      <c r="IT836" s="26"/>
      <c r="IU836" s="26"/>
      <c r="IV836" s="26"/>
    </row>
    <row r="837" spans="1:256" ht="12.75" customHeight="1" x14ac:dyDescent="0.25">
      <c r="A837" s="26"/>
      <c r="B837" s="26"/>
      <c r="C837" s="296"/>
      <c r="D837" s="363"/>
      <c r="E837" s="364"/>
      <c r="F837" s="364"/>
      <c r="G837" s="364"/>
      <c r="H837" s="364"/>
      <c r="I837" s="364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6"/>
      <c r="AB837" s="26"/>
      <c r="AC837" s="26"/>
      <c r="AD837" s="26"/>
      <c r="AE837" s="26"/>
      <c r="AF837" s="26"/>
      <c r="AG837" s="26"/>
      <c r="AH837" s="26"/>
      <c r="AI837" s="26"/>
      <c r="AJ837" s="26"/>
      <c r="AK837" s="26"/>
      <c r="AL837" s="26"/>
      <c r="AM837" s="26"/>
      <c r="AN837" s="26"/>
      <c r="AO837" s="26"/>
      <c r="AP837" s="26"/>
      <c r="AQ837" s="26"/>
      <c r="AR837" s="26"/>
      <c r="AS837" s="26"/>
      <c r="AT837" s="26"/>
      <c r="AU837" s="26"/>
      <c r="AV837" s="26"/>
      <c r="AW837" s="26"/>
      <c r="AX837" s="26"/>
      <c r="AY837" s="26"/>
      <c r="AZ837" s="26"/>
      <c r="BA837" s="26"/>
      <c r="BB837" s="26"/>
      <c r="BC837" s="26"/>
      <c r="BD837" s="26"/>
      <c r="BE837" s="26"/>
      <c r="BF837" s="26"/>
      <c r="BG837" s="26"/>
      <c r="BH837" s="26"/>
      <c r="BI837" s="26"/>
      <c r="BJ837" s="26"/>
      <c r="BK837" s="26"/>
      <c r="BL837" s="26"/>
      <c r="BM837" s="26"/>
      <c r="BN837" s="26"/>
      <c r="BO837" s="26"/>
      <c r="BP837" s="26"/>
      <c r="BQ837" s="26"/>
      <c r="BR837" s="26"/>
      <c r="BS837" s="26"/>
      <c r="BT837" s="26"/>
      <c r="BU837" s="26"/>
      <c r="BV837" s="26"/>
      <c r="BW837" s="26"/>
      <c r="BX837" s="26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26"/>
      <c r="CP837" s="26"/>
      <c r="CQ837" s="26"/>
      <c r="CR837" s="26"/>
      <c r="CS837" s="26"/>
      <c r="CT837" s="26"/>
      <c r="CU837" s="26"/>
      <c r="CV837" s="26"/>
      <c r="CW837" s="26"/>
      <c r="CX837" s="26"/>
      <c r="CY837" s="26"/>
      <c r="CZ837" s="26"/>
      <c r="DA837" s="26"/>
      <c r="DB837" s="26"/>
      <c r="DC837" s="26"/>
      <c r="DD837" s="26"/>
      <c r="DE837" s="26"/>
      <c r="DF837" s="26"/>
      <c r="DG837" s="26"/>
      <c r="DH837" s="26"/>
      <c r="DI837" s="26"/>
      <c r="DJ837" s="26"/>
      <c r="DK837" s="26"/>
      <c r="DL837" s="26"/>
      <c r="DM837" s="26"/>
      <c r="DN837" s="26"/>
      <c r="DO837" s="26"/>
      <c r="DP837" s="26"/>
      <c r="DQ837" s="26"/>
      <c r="DR837" s="26"/>
      <c r="DS837" s="26"/>
      <c r="DT837" s="26"/>
      <c r="DU837" s="26"/>
      <c r="DV837" s="26"/>
      <c r="DW837" s="26"/>
      <c r="DX837" s="26"/>
      <c r="DY837" s="26"/>
      <c r="DZ837" s="26"/>
      <c r="EA837" s="26"/>
      <c r="EB837" s="26"/>
      <c r="EC837" s="26"/>
      <c r="ED837" s="26"/>
      <c r="EE837" s="26"/>
      <c r="EF837" s="26"/>
      <c r="EG837" s="26"/>
      <c r="EH837" s="26"/>
      <c r="EI837" s="26"/>
      <c r="EJ837" s="26"/>
      <c r="EK837" s="26"/>
      <c r="EL837" s="26"/>
      <c r="EM837" s="26"/>
      <c r="EN837" s="26"/>
      <c r="EO837" s="26"/>
      <c r="EP837" s="26"/>
      <c r="EQ837" s="26"/>
      <c r="ER837" s="26"/>
      <c r="ES837" s="26"/>
      <c r="ET837" s="26"/>
      <c r="EU837" s="26"/>
      <c r="EV837" s="26"/>
      <c r="EW837" s="26"/>
      <c r="EX837" s="26"/>
      <c r="EY837" s="26"/>
      <c r="EZ837" s="26"/>
      <c r="FA837" s="26"/>
      <c r="FB837" s="26"/>
      <c r="FC837" s="26"/>
      <c r="FD837" s="26"/>
      <c r="FE837" s="26"/>
      <c r="FF837" s="26"/>
      <c r="FG837" s="26"/>
      <c r="FH837" s="26"/>
      <c r="FI837" s="26"/>
      <c r="FJ837" s="26"/>
      <c r="FK837" s="26"/>
      <c r="FL837" s="26"/>
      <c r="FM837" s="26"/>
      <c r="FN837" s="26"/>
      <c r="FO837" s="26"/>
      <c r="FP837" s="26"/>
      <c r="FQ837" s="26"/>
      <c r="FR837" s="26"/>
      <c r="FS837" s="26"/>
      <c r="FT837" s="26"/>
      <c r="FU837" s="26"/>
      <c r="FV837" s="26"/>
      <c r="FW837" s="26"/>
      <c r="FX837" s="26"/>
      <c r="FY837" s="26"/>
      <c r="FZ837" s="26"/>
      <c r="GA837" s="26"/>
      <c r="GB837" s="26"/>
      <c r="GC837" s="26"/>
      <c r="GD837" s="26"/>
      <c r="GE837" s="26"/>
      <c r="GF837" s="26"/>
      <c r="GG837" s="26"/>
      <c r="GH837" s="26"/>
      <c r="GI837" s="26"/>
      <c r="GJ837" s="26"/>
      <c r="GK837" s="26"/>
      <c r="GL837" s="26"/>
      <c r="GM837" s="26"/>
      <c r="GN837" s="26"/>
      <c r="GO837" s="26"/>
      <c r="GP837" s="26"/>
      <c r="GQ837" s="26"/>
      <c r="GR837" s="26"/>
      <c r="GS837" s="26"/>
      <c r="GT837" s="26"/>
      <c r="GU837" s="26"/>
      <c r="GV837" s="26"/>
      <c r="GW837" s="26"/>
      <c r="GX837" s="26"/>
      <c r="GY837" s="26"/>
      <c r="GZ837" s="26"/>
      <c r="HA837" s="26"/>
      <c r="HB837" s="26"/>
      <c r="HC837" s="26"/>
      <c r="HD837" s="26"/>
      <c r="HE837" s="26"/>
      <c r="HF837" s="26"/>
      <c r="HG837" s="26"/>
      <c r="HH837" s="26"/>
      <c r="HI837" s="26"/>
      <c r="HJ837" s="26"/>
      <c r="HK837" s="26"/>
      <c r="HL837" s="26"/>
      <c r="HM837" s="26"/>
      <c r="HN837" s="26"/>
      <c r="HO837" s="26"/>
      <c r="HP837" s="26"/>
      <c r="HQ837" s="26"/>
      <c r="HR837" s="26"/>
      <c r="HS837" s="26"/>
      <c r="HT837" s="26"/>
      <c r="HU837" s="26"/>
      <c r="HV837" s="26"/>
      <c r="HW837" s="26"/>
      <c r="HX837" s="26"/>
      <c r="HY837" s="26"/>
      <c r="HZ837" s="26"/>
      <c r="IA837" s="26"/>
      <c r="IB837" s="26"/>
      <c r="IC837" s="26"/>
      <c r="ID837" s="26"/>
      <c r="IE837" s="26"/>
      <c r="IF837" s="26"/>
      <c r="IG837" s="26"/>
      <c r="IH837" s="26"/>
      <c r="II837" s="26"/>
      <c r="IJ837" s="26"/>
      <c r="IK837" s="26"/>
      <c r="IL837" s="26"/>
      <c r="IM837" s="26"/>
      <c r="IN837" s="26"/>
      <c r="IO837" s="26"/>
      <c r="IP837" s="26"/>
      <c r="IQ837" s="26"/>
      <c r="IR837" s="26"/>
      <c r="IS837" s="26"/>
      <c r="IT837" s="26"/>
      <c r="IU837" s="26"/>
      <c r="IV837" s="26"/>
    </row>
    <row r="838" spans="1:256" ht="12.75" customHeight="1" x14ac:dyDescent="0.25">
      <c r="A838" s="26"/>
      <c r="B838" s="26"/>
      <c r="C838" s="296"/>
      <c r="D838" s="363"/>
      <c r="E838" s="364"/>
      <c r="F838" s="364"/>
      <c r="G838" s="364"/>
      <c r="H838" s="364"/>
      <c r="I838" s="364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6"/>
      <c r="AB838" s="26"/>
      <c r="AC838" s="26"/>
      <c r="AD838" s="26"/>
      <c r="AE838" s="26"/>
      <c r="AF838" s="26"/>
      <c r="AG838" s="26"/>
      <c r="AH838" s="26"/>
      <c r="AI838" s="26"/>
      <c r="AJ838" s="26"/>
      <c r="AK838" s="26"/>
      <c r="AL838" s="26"/>
      <c r="AM838" s="26"/>
      <c r="AN838" s="26"/>
      <c r="AO838" s="26"/>
      <c r="AP838" s="26"/>
      <c r="AQ838" s="26"/>
      <c r="AR838" s="26"/>
      <c r="AS838" s="26"/>
      <c r="AT838" s="26"/>
      <c r="AU838" s="26"/>
      <c r="AV838" s="26"/>
      <c r="AW838" s="26"/>
      <c r="AX838" s="26"/>
      <c r="AY838" s="26"/>
      <c r="AZ838" s="26"/>
      <c r="BA838" s="26"/>
      <c r="BB838" s="26"/>
      <c r="BC838" s="26"/>
      <c r="BD838" s="26"/>
      <c r="BE838" s="26"/>
      <c r="BF838" s="26"/>
      <c r="BG838" s="26"/>
      <c r="BH838" s="26"/>
      <c r="BI838" s="26"/>
      <c r="BJ838" s="26"/>
      <c r="BK838" s="26"/>
      <c r="BL838" s="26"/>
      <c r="BM838" s="26"/>
      <c r="BN838" s="26"/>
      <c r="BO838" s="26"/>
      <c r="BP838" s="26"/>
      <c r="BQ838" s="26"/>
      <c r="BR838" s="26"/>
      <c r="BS838" s="26"/>
      <c r="BT838" s="26"/>
      <c r="BU838" s="26"/>
      <c r="BV838" s="26"/>
      <c r="BW838" s="26"/>
      <c r="BX838" s="26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26"/>
      <c r="CP838" s="26"/>
      <c r="CQ838" s="26"/>
      <c r="CR838" s="26"/>
      <c r="CS838" s="26"/>
      <c r="CT838" s="26"/>
      <c r="CU838" s="26"/>
      <c r="CV838" s="26"/>
      <c r="CW838" s="26"/>
      <c r="CX838" s="26"/>
      <c r="CY838" s="26"/>
      <c r="CZ838" s="26"/>
      <c r="DA838" s="26"/>
      <c r="DB838" s="26"/>
      <c r="DC838" s="26"/>
      <c r="DD838" s="26"/>
      <c r="DE838" s="26"/>
      <c r="DF838" s="26"/>
      <c r="DG838" s="26"/>
      <c r="DH838" s="26"/>
      <c r="DI838" s="26"/>
      <c r="DJ838" s="26"/>
      <c r="DK838" s="26"/>
      <c r="DL838" s="26"/>
      <c r="DM838" s="26"/>
      <c r="DN838" s="26"/>
      <c r="DO838" s="26"/>
      <c r="DP838" s="26"/>
      <c r="DQ838" s="26"/>
      <c r="DR838" s="26"/>
      <c r="DS838" s="26"/>
      <c r="DT838" s="26"/>
      <c r="DU838" s="26"/>
      <c r="DV838" s="26"/>
      <c r="DW838" s="26"/>
      <c r="DX838" s="26"/>
      <c r="DY838" s="26"/>
      <c r="DZ838" s="26"/>
      <c r="EA838" s="26"/>
      <c r="EB838" s="26"/>
      <c r="EC838" s="26"/>
      <c r="ED838" s="26"/>
      <c r="EE838" s="26"/>
      <c r="EF838" s="26"/>
      <c r="EG838" s="26"/>
      <c r="EH838" s="26"/>
      <c r="EI838" s="26"/>
      <c r="EJ838" s="26"/>
      <c r="EK838" s="26"/>
      <c r="EL838" s="26"/>
      <c r="EM838" s="26"/>
      <c r="EN838" s="26"/>
      <c r="EO838" s="26"/>
      <c r="EP838" s="26"/>
      <c r="EQ838" s="26"/>
      <c r="ER838" s="26"/>
      <c r="ES838" s="26"/>
      <c r="ET838" s="26"/>
      <c r="EU838" s="26"/>
      <c r="EV838" s="26"/>
      <c r="EW838" s="26"/>
      <c r="EX838" s="26"/>
      <c r="EY838" s="26"/>
      <c r="EZ838" s="26"/>
      <c r="FA838" s="26"/>
      <c r="FB838" s="26"/>
      <c r="FC838" s="26"/>
      <c r="FD838" s="26"/>
      <c r="FE838" s="26"/>
      <c r="FF838" s="26"/>
      <c r="FG838" s="26"/>
      <c r="FH838" s="26"/>
      <c r="FI838" s="26"/>
      <c r="FJ838" s="26"/>
      <c r="FK838" s="26"/>
      <c r="FL838" s="26"/>
      <c r="FM838" s="26"/>
      <c r="FN838" s="26"/>
      <c r="FO838" s="26"/>
      <c r="FP838" s="26"/>
      <c r="FQ838" s="26"/>
      <c r="FR838" s="26"/>
      <c r="FS838" s="26"/>
      <c r="FT838" s="26"/>
      <c r="FU838" s="26"/>
      <c r="FV838" s="26"/>
      <c r="FW838" s="26"/>
      <c r="FX838" s="26"/>
      <c r="FY838" s="26"/>
      <c r="FZ838" s="26"/>
      <c r="GA838" s="26"/>
      <c r="GB838" s="26"/>
      <c r="GC838" s="26"/>
      <c r="GD838" s="26"/>
      <c r="GE838" s="26"/>
      <c r="GF838" s="26"/>
      <c r="GG838" s="26"/>
      <c r="GH838" s="26"/>
      <c r="GI838" s="26"/>
      <c r="GJ838" s="26"/>
      <c r="GK838" s="26"/>
      <c r="GL838" s="26"/>
      <c r="GM838" s="26"/>
      <c r="GN838" s="26"/>
      <c r="GO838" s="26"/>
      <c r="GP838" s="26"/>
      <c r="GQ838" s="26"/>
      <c r="GR838" s="26"/>
      <c r="GS838" s="26"/>
      <c r="GT838" s="26"/>
      <c r="GU838" s="26"/>
      <c r="GV838" s="26"/>
      <c r="GW838" s="26"/>
      <c r="GX838" s="26"/>
      <c r="GY838" s="26"/>
      <c r="GZ838" s="26"/>
      <c r="HA838" s="26"/>
      <c r="HB838" s="26"/>
      <c r="HC838" s="26"/>
      <c r="HD838" s="26"/>
      <c r="HE838" s="26"/>
      <c r="HF838" s="26"/>
      <c r="HG838" s="26"/>
      <c r="HH838" s="26"/>
      <c r="HI838" s="26"/>
      <c r="HJ838" s="26"/>
      <c r="HK838" s="26"/>
      <c r="HL838" s="26"/>
      <c r="HM838" s="26"/>
      <c r="HN838" s="26"/>
      <c r="HO838" s="26"/>
      <c r="HP838" s="26"/>
      <c r="HQ838" s="26"/>
      <c r="HR838" s="26"/>
      <c r="HS838" s="26"/>
      <c r="HT838" s="26"/>
      <c r="HU838" s="26"/>
      <c r="HV838" s="26"/>
      <c r="HW838" s="26"/>
      <c r="HX838" s="26"/>
      <c r="HY838" s="26"/>
      <c r="HZ838" s="26"/>
      <c r="IA838" s="26"/>
      <c r="IB838" s="26"/>
      <c r="IC838" s="26"/>
      <c r="ID838" s="26"/>
      <c r="IE838" s="26"/>
      <c r="IF838" s="26"/>
      <c r="IG838" s="26"/>
      <c r="IH838" s="26"/>
      <c r="II838" s="26"/>
      <c r="IJ838" s="26"/>
      <c r="IK838" s="26"/>
      <c r="IL838" s="26"/>
      <c r="IM838" s="26"/>
      <c r="IN838" s="26"/>
      <c r="IO838" s="26"/>
      <c r="IP838" s="26"/>
      <c r="IQ838" s="26"/>
      <c r="IR838" s="26"/>
      <c r="IS838" s="26"/>
      <c r="IT838" s="26"/>
      <c r="IU838" s="26"/>
      <c r="IV838" s="26"/>
    </row>
    <row r="839" spans="1:256" ht="12.75" customHeight="1" x14ac:dyDescent="0.25">
      <c r="A839" s="26"/>
      <c r="B839" s="26"/>
      <c r="C839" s="296"/>
      <c r="D839" s="363"/>
      <c r="E839" s="364"/>
      <c r="F839" s="364"/>
      <c r="G839" s="364"/>
      <c r="H839" s="364"/>
      <c r="I839" s="364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6"/>
      <c r="AB839" s="26"/>
      <c r="AC839" s="26"/>
      <c r="AD839" s="26"/>
      <c r="AE839" s="26"/>
      <c r="AF839" s="26"/>
      <c r="AG839" s="26"/>
      <c r="AH839" s="26"/>
      <c r="AI839" s="26"/>
      <c r="AJ839" s="26"/>
      <c r="AK839" s="26"/>
      <c r="AL839" s="26"/>
      <c r="AM839" s="26"/>
      <c r="AN839" s="26"/>
      <c r="AO839" s="26"/>
      <c r="AP839" s="26"/>
      <c r="AQ839" s="26"/>
      <c r="AR839" s="26"/>
      <c r="AS839" s="26"/>
      <c r="AT839" s="26"/>
      <c r="AU839" s="26"/>
      <c r="AV839" s="26"/>
      <c r="AW839" s="26"/>
      <c r="AX839" s="26"/>
      <c r="AY839" s="26"/>
      <c r="AZ839" s="26"/>
      <c r="BA839" s="26"/>
      <c r="BB839" s="26"/>
      <c r="BC839" s="26"/>
      <c r="BD839" s="26"/>
      <c r="BE839" s="26"/>
      <c r="BF839" s="26"/>
      <c r="BG839" s="26"/>
      <c r="BH839" s="26"/>
      <c r="BI839" s="26"/>
      <c r="BJ839" s="26"/>
      <c r="BK839" s="26"/>
      <c r="BL839" s="26"/>
      <c r="BM839" s="26"/>
      <c r="BN839" s="26"/>
      <c r="BO839" s="26"/>
      <c r="BP839" s="26"/>
      <c r="BQ839" s="26"/>
      <c r="BR839" s="26"/>
      <c r="BS839" s="26"/>
      <c r="BT839" s="26"/>
      <c r="BU839" s="26"/>
      <c r="BV839" s="26"/>
      <c r="BW839" s="26"/>
      <c r="BX839" s="26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26"/>
      <c r="CP839" s="26"/>
      <c r="CQ839" s="26"/>
      <c r="CR839" s="26"/>
      <c r="CS839" s="26"/>
      <c r="CT839" s="26"/>
      <c r="CU839" s="26"/>
      <c r="CV839" s="26"/>
      <c r="CW839" s="26"/>
      <c r="CX839" s="26"/>
      <c r="CY839" s="26"/>
      <c r="CZ839" s="26"/>
      <c r="DA839" s="26"/>
      <c r="DB839" s="26"/>
      <c r="DC839" s="26"/>
      <c r="DD839" s="26"/>
      <c r="DE839" s="26"/>
      <c r="DF839" s="26"/>
      <c r="DG839" s="26"/>
      <c r="DH839" s="26"/>
      <c r="DI839" s="26"/>
      <c r="DJ839" s="26"/>
      <c r="DK839" s="26"/>
      <c r="DL839" s="26"/>
      <c r="DM839" s="26"/>
      <c r="DN839" s="26"/>
      <c r="DO839" s="26"/>
      <c r="DP839" s="26"/>
      <c r="DQ839" s="26"/>
      <c r="DR839" s="26"/>
      <c r="DS839" s="26"/>
      <c r="DT839" s="26"/>
      <c r="DU839" s="26"/>
      <c r="DV839" s="26"/>
      <c r="DW839" s="26"/>
      <c r="DX839" s="26"/>
      <c r="DY839" s="26"/>
      <c r="DZ839" s="26"/>
      <c r="EA839" s="26"/>
      <c r="EB839" s="26"/>
      <c r="EC839" s="26"/>
      <c r="ED839" s="26"/>
      <c r="EE839" s="26"/>
      <c r="EF839" s="26"/>
      <c r="EG839" s="26"/>
      <c r="EH839" s="26"/>
      <c r="EI839" s="26"/>
      <c r="EJ839" s="26"/>
      <c r="EK839" s="26"/>
      <c r="EL839" s="26"/>
      <c r="EM839" s="26"/>
      <c r="EN839" s="26"/>
      <c r="EO839" s="26"/>
      <c r="EP839" s="26"/>
      <c r="EQ839" s="26"/>
      <c r="ER839" s="26"/>
      <c r="ES839" s="26"/>
      <c r="ET839" s="26"/>
      <c r="EU839" s="26"/>
      <c r="EV839" s="26"/>
      <c r="EW839" s="26"/>
      <c r="EX839" s="26"/>
      <c r="EY839" s="26"/>
      <c r="EZ839" s="26"/>
      <c r="FA839" s="26"/>
      <c r="FB839" s="26"/>
      <c r="FC839" s="26"/>
      <c r="FD839" s="26"/>
      <c r="FE839" s="26"/>
      <c r="FF839" s="26"/>
      <c r="FG839" s="26"/>
      <c r="FH839" s="26"/>
      <c r="FI839" s="26"/>
      <c r="FJ839" s="26"/>
      <c r="FK839" s="26"/>
      <c r="FL839" s="26"/>
      <c r="FM839" s="26"/>
      <c r="FN839" s="26"/>
      <c r="FO839" s="26"/>
      <c r="FP839" s="26"/>
      <c r="FQ839" s="26"/>
      <c r="FR839" s="26"/>
      <c r="FS839" s="26"/>
      <c r="FT839" s="26"/>
      <c r="FU839" s="26"/>
      <c r="FV839" s="26"/>
      <c r="FW839" s="26"/>
      <c r="FX839" s="26"/>
      <c r="FY839" s="26"/>
      <c r="FZ839" s="26"/>
      <c r="GA839" s="26"/>
      <c r="GB839" s="26"/>
      <c r="GC839" s="26"/>
      <c r="GD839" s="26"/>
      <c r="GE839" s="26"/>
      <c r="GF839" s="26"/>
      <c r="GG839" s="26"/>
      <c r="GH839" s="26"/>
      <c r="GI839" s="26"/>
      <c r="GJ839" s="26"/>
      <c r="GK839" s="26"/>
      <c r="GL839" s="26"/>
      <c r="GM839" s="26"/>
      <c r="GN839" s="26"/>
      <c r="GO839" s="26"/>
      <c r="GP839" s="26"/>
      <c r="GQ839" s="26"/>
      <c r="GR839" s="26"/>
      <c r="GS839" s="26"/>
      <c r="GT839" s="26"/>
      <c r="GU839" s="26"/>
      <c r="GV839" s="26"/>
      <c r="GW839" s="26"/>
      <c r="GX839" s="26"/>
      <c r="GY839" s="26"/>
      <c r="GZ839" s="26"/>
      <c r="HA839" s="26"/>
      <c r="HB839" s="26"/>
      <c r="HC839" s="26"/>
      <c r="HD839" s="26"/>
      <c r="HE839" s="26"/>
      <c r="HF839" s="26"/>
      <c r="HG839" s="26"/>
      <c r="HH839" s="26"/>
      <c r="HI839" s="26"/>
      <c r="HJ839" s="26"/>
      <c r="HK839" s="26"/>
      <c r="HL839" s="26"/>
      <c r="HM839" s="26"/>
      <c r="HN839" s="26"/>
      <c r="HO839" s="26"/>
      <c r="HP839" s="26"/>
      <c r="HQ839" s="26"/>
      <c r="HR839" s="26"/>
      <c r="HS839" s="26"/>
      <c r="HT839" s="26"/>
      <c r="HU839" s="26"/>
      <c r="HV839" s="26"/>
      <c r="HW839" s="26"/>
      <c r="HX839" s="26"/>
      <c r="HY839" s="26"/>
      <c r="HZ839" s="26"/>
      <c r="IA839" s="26"/>
      <c r="IB839" s="26"/>
      <c r="IC839" s="26"/>
      <c r="ID839" s="26"/>
      <c r="IE839" s="26"/>
      <c r="IF839" s="26"/>
      <c r="IG839" s="26"/>
      <c r="IH839" s="26"/>
      <c r="II839" s="26"/>
      <c r="IJ839" s="26"/>
      <c r="IK839" s="26"/>
      <c r="IL839" s="26"/>
      <c r="IM839" s="26"/>
      <c r="IN839" s="26"/>
      <c r="IO839" s="26"/>
      <c r="IP839" s="26"/>
      <c r="IQ839" s="26"/>
      <c r="IR839" s="26"/>
      <c r="IS839" s="26"/>
      <c r="IT839" s="26"/>
      <c r="IU839" s="26"/>
      <c r="IV839" s="26"/>
    </row>
    <row r="840" spans="1:256" ht="12.75" customHeight="1" x14ac:dyDescent="0.25">
      <c r="A840" s="26"/>
      <c r="B840" s="26"/>
      <c r="C840" s="296"/>
      <c r="D840" s="363"/>
      <c r="E840" s="364"/>
      <c r="F840" s="364"/>
      <c r="G840" s="364"/>
      <c r="H840" s="364"/>
      <c r="I840" s="364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6"/>
      <c r="AB840" s="26"/>
      <c r="AC840" s="26"/>
      <c r="AD840" s="26"/>
      <c r="AE840" s="26"/>
      <c r="AF840" s="26"/>
      <c r="AG840" s="26"/>
      <c r="AH840" s="26"/>
      <c r="AI840" s="26"/>
      <c r="AJ840" s="26"/>
      <c r="AK840" s="26"/>
      <c r="AL840" s="26"/>
      <c r="AM840" s="26"/>
      <c r="AN840" s="26"/>
      <c r="AO840" s="26"/>
      <c r="AP840" s="26"/>
      <c r="AQ840" s="26"/>
      <c r="AR840" s="26"/>
      <c r="AS840" s="26"/>
      <c r="AT840" s="26"/>
      <c r="AU840" s="26"/>
      <c r="AV840" s="26"/>
      <c r="AW840" s="26"/>
      <c r="AX840" s="26"/>
      <c r="AY840" s="26"/>
      <c r="AZ840" s="26"/>
      <c r="BA840" s="26"/>
      <c r="BB840" s="26"/>
      <c r="BC840" s="26"/>
      <c r="BD840" s="26"/>
      <c r="BE840" s="26"/>
      <c r="BF840" s="26"/>
      <c r="BG840" s="26"/>
      <c r="BH840" s="26"/>
      <c r="BI840" s="26"/>
      <c r="BJ840" s="26"/>
      <c r="BK840" s="26"/>
      <c r="BL840" s="26"/>
      <c r="BM840" s="26"/>
      <c r="BN840" s="26"/>
      <c r="BO840" s="26"/>
      <c r="BP840" s="26"/>
      <c r="BQ840" s="26"/>
      <c r="BR840" s="26"/>
      <c r="BS840" s="26"/>
      <c r="BT840" s="26"/>
      <c r="BU840" s="26"/>
      <c r="BV840" s="26"/>
      <c r="BW840" s="26"/>
      <c r="BX840" s="26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26"/>
      <c r="CP840" s="26"/>
      <c r="CQ840" s="26"/>
      <c r="CR840" s="26"/>
      <c r="CS840" s="26"/>
      <c r="CT840" s="26"/>
      <c r="CU840" s="26"/>
      <c r="CV840" s="26"/>
      <c r="CW840" s="26"/>
      <c r="CX840" s="26"/>
      <c r="CY840" s="26"/>
      <c r="CZ840" s="26"/>
      <c r="DA840" s="26"/>
      <c r="DB840" s="26"/>
      <c r="DC840" s="26"/>
      <c r="DD840" s="26"/>
      <c r="DE840" s="26"/>
      <c r="DF840" s="26"/>
      <c r="DG840" s="26"/>
      <c r="DH840" s="26"/>
      <c r="DI840" s="26"/>
      <c r="DJ840" s="26"/>
      <c r="DK840" s="26"/>
      <c r="DL840" s="26"/>
      <c r="DM840" s="26"/>
      <c r="DN840" s="26"/>
      <c r="DO840" s="26"/>
      <c r="DP840" s="26"/>
      <c r="DQ840" s="26"/>
      <c r="DR840" s="26"/>
      <c r="DS840" s="26"/>
      <c r="DT840" s="26"/>
      <c r="DU840" s="26"/>
      <c r="DV840" s="26"/>
      <c r="DW840" s="26"/>
      <c r="DX840" s="26"/>
      <c r="DY840" s="26"/>
      <c r="DZ840" s="26"/>
      <c r="EA840" s="26"/>
      <c r="EB840" s="26"/>
      <c r="EC840" s="26"/>
      <c r="ED840" s="26"/>
      <c r="EE840" s="26"/>
      <c r="EF840" s="26"/>
      <c r="EG840" s="26"/>
      <c r="EH840" s="26"/>
      <c r="EI840" s="26"/>
      <c r="EJ840" s="26"/>
      <c r="EK840" s="26"/>
      <c r="EL840" s="26"/>
      <c r="EM840" s="26"/>
      <c r="EN840" s="26"/>
      <c r="EO840" s="26"/>
      <c r="EP840" s="26"/>
      <c r="EQ840" s="26"/>
      <c r="ER840" s="26"/>
      <c r="ES840" s="26"/>
      <c r="ET840" s="26"/>
      <c r="EU840" s="26"/>
      <c r="EV840" s="26"/>
      <c r="EW840" s="26"/>
      <c r="EX840" s="26"/>
      <c r="EY840" s="26"/>
      <c r="EZ840" s="26"/>
      <c r="FA840" s="26"/>
      <c r="FB840" s="26"/>
      <c r="FC840" s="26"/>
      <c r="FD840" s="26"/>
      <c r="FE840" s="26"/>
      <c r="FF840" s="26"/>
      <c r="FG840" s="26"/>
      <c r="FH840" s="26"/>
      <c r="FI840" s="26"/>
      <c r="FJ840" s="26"/>
      <c r="FK840" s="26"/>
      <c r="FL840" s="26"/>
      <c r="FM840" s="26"/>
      <c r="FN840" s="26"/>
      <c r="FO840" s="26"/>
      <c r="FP840" s="26"/>
      <c r="FQ840" s="26"/>
      <c r="FR840" s="26"/>
      <c r="FS840" s="26"/>
      <c r="FT840" s="26"/>
      <c r="FU840" s="26"/>
      <c r="FV840" s="26"/>
      <c r="FW840" s="26"/>
      <c r="FX840" s="26"/>
      <c r="FY840" s="26"/>
      <c r="FZ840" s="26"/>
      <c r="GA840" s="26"/>
      <c r="GB840" s="26"/>
      <c r="GC840" s="26"/>
      <c r="GD840" s="26"/>
      <c r="GE840" s="26"/>
      <c r="GF840" s="26"/>
      <c r="GG840" s="26"/>
      <c r="GH840" s="26"/>
      <c r="GI840" s="26"/>
      <c r="GJ840" s="26"/>
      <c r="GK840" s="26"/>
      <c r="GL840" s="26"/>
      <c r="GM840" s="26"/>
      <c r="GN840" s="26"/>
      <c r="GO840" s="26"/>
      <c r="GP840" s="26"/>
      <c r="GQ840" s="26"/>
      <c r="GR840" s="26"/>
      <c r="GS840" s="26"/>
      <c r="GT840" s="26"/>
      <c r="GU840" s="26"/>
      <c r="GV840" s="26"/>
      <c r="GW840" s="26"/>
      <c r="GX840" s="26"/>
      <c r="GY840" s="26"/>
      <c r="GZ840" s="26"/>
      <c r="HA840" s="26"/>
      <c r="HB840" s="26"/>
      <c r="HC840" s="26"/>
      <c r="HD840" s="26"/>
      <c r="HE840" s="26"/>
      <c r="HF840" s="26"/>
      <c r="HG840" s="26"/>
      <c r="HH840" s="26"/>
      <c r="HI840" s="26"/>
      <c r="HJ840" s="26"/>
      <c r="HK840" s="26"/>
      <c r="HL840" s="26"/>
      <c r="HM840" s="26"/>
      <c r="HN840" s="26"/>
      <c r="HO840" s="26"/>
      <c r="HP840" s="26"/>
      <c r="HQ840" s="26"/>
      <c r="HR840" s="26"/>
      <c r="HS840" s="26"/>
      <c r="HT840" s="26"/>
      <c r="HU840" s="26"/>
      <c r="HV840" s="26"/>
      <c r="HW840" s="26"/>
      <c r="HX840" s="26"/>
      <c r="HY840" s="26"/>
      <c r="HZ840" s="26"/>
      <c r="IA840" s="26"/>
      <c r="IB840" s="26"/>
      <c r="IC840" s="26"/>
      <c r="ID840" s="26"/>
      <c r="IE840" s="26"/>
      <c r="IF840" s="26"/>
      <c r="IG840" s="26"/>
      <c r="IH840" s="26"/>
      <c r="II840" s="26"/>
      <c r="IJ840" s="26"/>
      <c r="IK840" s="26"/>
      <c r="IL840" s="26"/>
      <c r="IM840" s="26"/>
      <c r="IN840" s="26"/>
      <c r="IO840" s="26"/>
      <c r="IP840" s="26"/>
      <c r="IQ840" s="26"/>
      <c r="IR840" s="26"/>
      <c r="IS840" s="26"/>
      <c r="IT840" s="26"/>
      <c r="IU840" s="26"/>
      <c r="IV840" s="26"/>
    </row>
    <row r="841" spans="1:256" ht="12.75" customHeight="1" x14ac:dyDescent="0.25">
      <c r="A841" s="26"/>
      <c r="B841" s="26"/>
      <c r="C841" s="296"/>
      <c r="D841" s="363"/>
      <c r="E841" s="364"/>
      <c r="F841" s="364"/>
      <c r="G841" s="364"/>
      <c r="H841" s="364"/>
      <c r="I841" s="364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6"/>
      <c r="AB841" s="26"/>
      <c r="AC841" s="26"/>
      <c r="AD841" s="26"/>
      <c r="AE841" s="26"/>
      <c r="AF841" s="26"/>
      <c r="AG841" s="26"/>
      <c r="AH841" s="26"/>
      <c r="AI841" s="26"/>
      <c r="AJ841" s="26"/>
      <c r="AK841" s="26"/>
      <c r="AL841" s="26"/>
      <c r="AM841" s="26"/>
      <c r="AN841" s="26"/>
      <c r="AO841" s="26"/>
      <c r="AP841" s="26"/>
      <c r="AQ841" s="26"/>
      <c r="AR841" s="26"/>
      <c r="AS841" s="26"/>
      <c r="AT841" s="26"/>
      <c r="AU841" s="26"/>
      <c r="AV841" s="26"/>
      <c r="AW841" s="26"/>
      <c r="AX841" s="26"/>
      <c r="AY841" s="26"/>
      <c r="AZ841" s="26"/>
      <c r="BA841" s="26"/>
      <c r="BB841" s="26"/>
      <c r="BC841" s="26"/>
      <c r="BD841" s="26"/>
      <c r="BE841" s="26"/>
      <c r="BF841" s="26"/>
      <c r="BG841" s="26"/>
      <c r="BH841" s="26"/>
      <c r="BI841" s="26"/>
      <c r="BJ841" s="26"/>
      <c r="BK841" s="26"/>
      <c r="BL841" s="26"/>
      <c r="BM841" s="26"/>
      <c r="BN841" s="26"/>
      <c r="BO841" s="26"/>
      <c r="BP841" s="26"/>
      <c r="BQ841" s="26"/>
      <c r="BR841" s="26"/>
      <c r="BS841" s="26"/>
      <c r="BT841" s="26"/>
      <c r="BU841" s="26"/>
      <c r="BV841" s="26"/>
      <c r="BW841" s="26"/>
      <c r="BX841" s="26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26"/>
      <c r="CP841" s="26"/>
      <c r="CQ841" s="26"/>
      <c r="CR841" s="26"/>
      <c r="CS841" s="26"/>
      <c r="CT841" s="26"/>
      <c r="CU841" s="26"/>
      <c r="CV841" s="26"/>
      <c r="CW841" s="26"/>
      <c r="CX841" s="26"/>
      <c r="CY841" s="26"/>
      <c r="CZ841" s="26"/>
      <c r="DA841" s="26"/>
      <c r="DB841" s="26"/>
      <c r="DC841" s="26"/>
      <c r="DD841" s="26"/>
      <c r="DE841" s="26"/>
      <c r="DF841" s="26"/>
      <c r="DG841" s="26"/>
      <c r="DH841" s="26"/>
      <c r="DI841" s="26"/>
      <c r="DJ841" s="26"/>
      <c r="DK841" s="26"/>
      <c r="DL841" s="26"/>
      <c r="DM841" s="26"/>
      <c r="DN841" s="26"/>
      <c r="DO841" s="26"/>
      <c r="DP841" s="26"/>
      <c r="DQ841" s="26"/>
      <c r="DR841" s="26"/>
      <c r="DS841" s="26"/>
      <c r="DT841" s="26"/>
      <c r="DU841" s="26"/>
      <c r="DV841" s="26"/>
      <c r="DW841" s="26"/>
      <c r="DX841" s="26"/>
      <c r="DY841" s="26"/>
      <c r="DZ841" s="26"/>
      <c r="EA841" s="26"/>
      <c r="EB841" s="26"/>
      <c r="EC841" s="26"/>
      <c r="ED841" s="26"/>
      <c r="EE841" s="26"/>
      <c r="EF841" s="26"/>
      <c r="EG841" s="26"/>
      <c r="EH841" s="26"/>
      <c r="EI841" s="26"/>
      <c r="EJ841" s="26"/>
      <c r="EK841" s="26"/>
      <c r="EL841" s="26"/>
      <c r="EM841" s="26"/>
      <c r="EN841" s="26"/>
      <c r="EO841" s="26"/>
      <c r="EP841" s="26"/>
      <c r="EQ841" s="26"/>
      <c r="ER841" s="26"/>
      <c r="ES841" s="26"/>
      <c r="ET841" s="26"/>
      <c r="EU841" s="26"/>
      <c r="EV841" s="26"/>
      <c r="EW841" s="26"/>
      <c r="EX841" s="26"/>
      <c r="EY841" s="26"/>
      <c r="EZ841" s="26"/>
      <c r="FA841" s="26"/>
      <c r="FB841" s="26"/>
      <c r="FC841" s="26"/>
      <c r="FD841" s="26"/>
      <c r="FE841" s="26"/>
      <c r="FF841" s="26"/>
      <c r="FG841" s="26"/>
      <c r="FH841" s="26"/>
      <c r="FI841" s="26"/>
      <c r="FJ841" s="26"/>
      <c r="FK841" s="26"/>
      <c r="FL841" s="26"/>
      <c r="FM841" s="26"/>
      <c r="FN841" s="26"/>
      <c r="FO841" s="26"/>
      <c r="FP841" s="26"/>
      <c r="FQ841" s="26"/>
      <c r="FR841" s="26"/>
      <c r="FS841" s="26"/>
      <c r="FT841" s="26"/>
      <c r="FU841" s="26"/>
      <c r="FV841" s="26"/>
      <c r="FW841" s="26"/>
      <c r="FX841" s="26"/>
      <c r="FY841" s="26"/>
      <c r="FZ841" s="26"/>
      <c r="GA841" s="26"/>
      <c r="GB841" s="26"/>
      <c r="GC841" s="26"/>
      <c r="GD841" s="26"/>
      <c r="GE841" s="26"/>
      <c r="GF841" s="26"/>
      <c r="GG841" s="26"/>
      <c r="GH841" s="26"/>
      <c r="GI841" s="26"/>
      <c r="GJ841" s="26"/>
      <c r="GK841" s="26"/>
      <c r="GL841" s="26"/>
      <c r="GM841" s="26"/>
      <c r="GN841" s="26"/>
      <c r="GO841" s="26"/>
      <c r="GP841" s="26"/>
      <c r="GQ841" s="26"/>
      <c r="GR841" s="26"/>
      <c r="GS841" s="26"/>
      <c r="GT841" s="26"/>
      <c r="GU841" s="26"/>
      <c r="GV841" s="26"/>
      <c r="GW841" s="26"/>
      <c r="GX841" s="26"/>
      <c r="GY841" s="26"/>
      <c r="GZ841" s="26"/>
      <c r="HA841" s="26"/>
      <c r="HB841" s="26"/>
      <c r="HC841" s="26"/>
      <c r="HD841" s="26"/>
      <c r="HE841" s="26"/>
      <c r="HF841" s="26"/>
      <c r="HG841" s="26"/>
      <c r="HH841" s="26"/>
      <c r="HI841" s="26"/>
      <c r="HJ841" s="26"/>
      <c r="HK841" s="26"/>
      <c r="HL841" s="26"/>
      <c r="HM841" s="26"/>
      <c r="HN841" s="26"/>
      <c r="HO841" s="26"/>
      <c r="HP841" s="26"/>
      <c r="HQ841" s="26"/>
      <c r="HR841" s="26"/>
      <c r="HS841" s="26"/>
      <c r="HT841" s="26"/>
      <c r="HU841" s="26"/>
      <c r="HV841" s="26"/>
      <c r="HW841" s="26"/>
      <c r="HX841" s="26"/>
      <c r="HY841" s="26"/>
      <c r="HZ841" s="26"/>
      <c r="IA841" s="26"/>
      <c r="IB841" s="26"/>
      <c r="IC841" s="26"/>
      <c r="ID841" s="26"/>
      <c r="IE841" s="26"/>
      <c r="IF841" s="26"/>
      <c r="IG841" s="26"/>
      <c r="IH841" s="26"/>
      <c r="II841" s="26"/>
      <c r="IJ841" s="26"/>
      <c r="IK841" s="26"/>
      <c r="IL841" s="26"/>
      <c r="IM841" s="26"/>
      <c r="IN841" s="26"/>
      <c r="IO841" s="26"/>
      <c r="IP841" s="26"/>
      <c r="IQ841" s="26"/>
      <c r="IR841" s="26"/>
      <c r="IS841" s="26"/>
      <c r="IT841" s="26"/>
      <c r="IU841" s="26"/>
      <c r="IV841" s="26"/>
    </row>
    <row r="842" spans="1:256" ht="12.75" customHeight="1" x14ac:dyDescent="0.25">
      <c r="A842" s="26"/>
      <c r="B842" s="26"/>
      <c r="C842" s="296"/>
      <c r="D842" s="363"/>
      <c r="E842" s="364"/>
      <c r="F842" s="364"/>
      <c r="G842" s="364"/>
      <c r="H842" s="364"/>
      <c r="I842" s="364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6"/>
      <c r="AB842" s="26"/>
      <c r="AC842" s="26"/>
      <c r="AD842" s="26"/>
      <c r="AE842" s="26"/>
      <c r="AF842" s="26"/>
      <c r="AG842" s="26"/>
      <c r="AH842" s="26"/>
      <c r="AI842" s="26"/>
      <c r="AJ842" s="26"/>
      <c r="AK842" s="26"/>
      <c r="AL842" s="26"/>
      <c r="AM842" s="26"/>
      <c r="AN842" s="26"/>
      <c r="AO842" s="26"/>
      <c r="AP842" s="26"/>
      <c r="AQ842" s="26"/>
      <c r="AR842" s="26"/>
      <c r="AS842" s="26"/>
      <c r="AT842" s="26"/>
      <c r="AU842" s="26"/>
      <c r="AV842" s="26"/>
      <c r="AW842" s="26"/>
      <c r="AX842" s="26"/>
      <c r="AY842" s="26"/>
      <c r="AZ842" s="26"/>
      <c r="BA842" s="26"/>
      <c r="BB842" s="26"/>
      <c r="BC842" s="26"/>
      <c r="BD842" s="26"/>
      <c r="BE842" s="26"/>
      <c r="BF842" s="26"/>
      <c r="BG842" s="26"/>
      <c r="BH842" s="26"/>
      <c r="BI842" s="26"/>
      <c r="BJ842" s="26"/>
      <c r="BK842" s="26"/>
      <c r="BL842" s="26"/>
      <c r="BM842" s="26"/>
      <c r="BN842" s="26"/>
      <c r="BO842" s="26"/>
      <c r="BP842" s="26"/>
      <c r="BQ842" s="26"/>
      <c r="BR842" s="26"/>
      <c r="BS842" s="26"/>
      <c r="BT842" s="26"/>
      <c r="BU842" s="26"/>
      <c r="BV842" s="26"/>
      <c r="BW842" s="26"/>
      <c r="BX842" s="26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26"/>
      <c r="CP842" s="26"/>
      <c r="CQ842" s="26"/>
      <c r="CR842" s="26"/>
      <c r="CS842" s="26"/>
      <c r="CT842" s="26"/>
      <c r="CU842" s="26"/>
      <c r="CV842" s="26"/>
      <c r="CW842" s="26"/>
      <c r="CX842" s="26"/>
      <c r="CY842" s="26"/>
      <c r="CZ842" s="26"/>
      <c r="DA842" s="26"/>
      <c r="DB842" s="26"/>
      <c r="DC842" s="26"/>
      <c r="DD842" s="26"/>
      <c r="DE842" s="26"/>
      <c r="DF842" s="26"/>
      <c r="DG842" s="26"/>
      <c r="DH842" s="26"/>
      <c r="DI842" s="26"/>
      <c r="DJ842" s="26"/>
      <c r="DK842" s="26"/>
      <c r="DL842" s="26"/>
      <c r="DM842" s="26"/>
      <c r="DN842" s="26"/>
      <c r="DO842" s="26"/>
      <c r="DP842" s="26"/>
      <c r="DQ842" s="26"/>
      <c r="DR842" s="26"/>
      <c r="DS842" s="26"/>
      <c r="DT842" s="26"/>
      <c r="DU842" s="26"/>
      <c r="DV842" s="26"/>
      <c r="DW842" s="26"/>
      <c r="DX842" s="26"/>
      <c r="DY842" s="26"/>
      <c r="DZ842" s="26"/>
      <c r="EA842" s="26"/>
      <c r="EB842" s="26"/>
      <c r="EC842" s="26"/>
      <c r="ED842" s="26"/>
      <c r="EE842" s="26"/>
      <c r="EF842" s="26"/>
      <c r="EG842" s="26"/>
      <c r="EH842" s="26"/>
      <c r="EI842" s="26"/>
      <c r="EJ842" s="26"/>
      <c r="EK842" s="26"/>
      <c r="EL842" s="26"/>
      <c r="EM842" s="26"/>
      <c r="EN842" s="26"/>
      <c r="EO842" s="26"/>
      <c r="EP842" s="26"/>
      <c r="EQ842" s="26"/>
      <c r="ER842" s="26"/>
      <c r="ES842" s="26"/>
      <c r="ET842" s="26"/>
      <c r="EU842" s="26"/>
      <c r="EV842" s="26"/>
      <c r="EW842" s="26"/>
      <c r="EX842" s="26"/>
      <c r="EY842" s="26"/>
      <c r="EZ842" s="26"/>
      <c r="FA842" s="26"/>
      <c r="FB842" s="26"/>
      <c r="FC842" s="26"/>
      <c r="FD842" s="26"/>
      <c r="FE842" s="26"/>
      <c r="FF842" s="26"/>
      <c r="FG842" s="26"/>
      <c r="FH842" s="26"/>
      <c r="FI842" s="26"/>
      <c r="FJ842" s="26"/>
      <c r="FK842" s="26"/>
      <c r="FL842" s="26"/>
      <c r="FM842" s="26"/>
      <c r="FN842" s="26"/>
      <c r="FO842" s="26"/>
      <c r="FP842" s="26"/>
      <c r="FQ842" s="26"/>
      <c r="FR842" s="26"/>
      <c r="FS842" s="26"/>
      <c r="FT842" s="26"/>
      <c r="FU842" s="26"/>
      <c r="FV842" s="26"/>
      <c r="FW842" s="26"/>
      <c r="FX842" s="26"/>
      <c r="FY842" s="26"/>
      <c r="FZ842" s="26"/>
      <c r="GA842" s="26"/>
      <c r="GB842" s="26"/>
      <c r="GC842" s="26"/>
      <c r="GD842" s="26"/>
      <c r="GE842" s="26"/>
      <c r="GF842" s="26"/>
      <c r="GG842" s="26"/>
      <c r="GH842" s="26"/>
      <c r="GI842" s="26"/>
      <c r="GJ842" s="26"/>
      <c r="GK842" s="26"/>
      <c r="GL842" s="26"/>
      <c r="GM842" s="26"/>
      <c r="GN842" s="26"/>
      <c r="GO842" s="26"/>
      <c r="GP842" s="26"/>
      <c r="GQ842" s="26"/>
      <c r="GR842" s="26"/>
      <c r="GS842" s="26"/>
      <c r="GT842" s="26"/>
      <c r="GU842" s="26"/>
      <c r="GV842" s="26"/>
      <c r="GW842" s="26"/>
      <c r="GX842" s="26"/>
      <c r="GY842" s="26"/>
      <c r="GZ842" s="26"/>
      <c r="HA842" s="26"/>
      <c r="HB842" s="26"/>
      <c r="HC842" s="26"/>
      <c r="HD842" s="26"/>
      <c r="HE842" s="26"/>
      <c r="HF842" s="26"/>
      <c r="HG842" s="26"/>
      <c r="HH842" s="26"/>
      <c r="HI842" s="26"/>
      <c r="HJ842" s="26"/>
      <c r="HK842" s="26"/>
      <c r="HL842" s="26"/>
      <c r="HM842" s="26"/>
      <c r="HN842" s="26"/>
      <c r="HO842" s="26"/>
      <c r="HP842" s="26"/>
      <c r="HQ842" s="26"/>
      <c r="HR842" s="26"/>
      <c r="HS842" s="26"/>
      <c r="HT842" s="26"/>
      <c r="HU842" s="26"/>
      <c r="HV842" s="26"/>
      <c r="HW842" s="26"/>
      <c r="HX842" s="26"/>
      <c r="HY842" s="26"/>
      <c r="HZ842" s="26"/>
      <c r="IA842" s="26"/>
      <c r="IB842" s="26"/>
      <c r="IC842" s="26"/>
      <c r="ID842" s="26"/>
      <c r="IE842" s="26"/>
      <c r="IF842" s="26"/>
      <c r="IG842" s="26"/>
      <c r="IH842" s="26"/>
      <c r="II842" s="26"/>
      <c r="IJ842" s="26"/>
      <c r="IK842" s="26"/>
      <c r="IL842" s="26"/>
      <c r="IM842" s="26"/>
      <c r="IN842" s="26"/>
      <c r="IO842" s="26"/>
      <c r="IP842" s="26"/>
      <c r="IQ842" s="26"/>
      <c r="IR842" s="26"/>
      <c r="IS842" s="26"/>
      <c r="IT842" s="26"/>
      <c r="IU842" s="26"/>
      <c r="IV842" s="26"/>
    </row>
    <row r="843" spans="1:256" ht="12.75" customHeight="1" x14ac:dyDescent="0.25">
      <c r="A843" s="26"/>
      <c r="B843" s="26"/>
      <c r="C843" s="296"/>
      <c r="D843" s="363"/>
      <c r="E843" s="364"/>
      <c r="F843" s="364"/>
      <c r="G843" s="364"/>
      <c r="H843" s="364"/>
      <c r="I843" s="364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6"/>
      <c r="AD843" s="26"/>
      <c r="AE843" s="26"/>
      <c r="AF843" s="26"/>
      <c r="AG843" s="26"/>
      <c r="AH843" s="26"/>
      <c r="AI843" s="26"/>
      <c r="AJ843" s="26"/>
      <c r="AK843" s="26"/>
      <c r="AL843" s="26"/>
      <c r="AM843" s="26"/>
      <c r="AN843" s="26"/>
      <c r="AO843" s="26"/>
      <c r="AP843" s="26"/>
      <c r="AQ843" s="26"/>
      <c r="AR843" s="26"/>
      <c r="AS843" s="26"/>
      <c r="AT843" s="26"/>
      <c r="AU843" s="26"/>
      <c r="AV843" s="26"/>
      <c r="AW843" s="26"/>
      <c r="AX843" s="26"/>
      <c r="AY843" s="26"/>
      <c r="AZ843" s="26"/>
      <c r="BA843" s="26"/>
      <c r="BB843" s="26"/>
      <c r="BC843" s="26"/>
      <c r="BD843" s="26"/>
      <c r="BE843" s="26"/>
      <c r="BF843" s="26"/>
      <c r="BG843" s="26"/>
      <c r="BH843" s="26"/>
      <c r="BI843" s="26"/>
      <c r="BJ843" s="26"/>
      <c r="BK843" s="26"/>
      <c r="BL843" s="26"/>
      <c r="BM843" s="26"/>
      <c r="BN843" s="26"/>
      <c r="BO843" s="26"/>
      <c r="BP843" s="26"/>
      <c r="BQ843" s="26"/>
      <c r="BR843" s="26"/>
      <c r="BS843" s="26"/>
      <c r="BT843" s="26"/>
      <c r="BU843" s="26"/>
      <c r="BV843" s="26"/>
      <c r="BW843" s="26"/>
      <c r="BX843" s="26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26"/>
      <c r="CP843" s="26"/>
      <c r="CQ843" s="26"/>
      <c r="CR843" s="26"/>
      <c r="CS843" s="26"/>
      <c r="CT843" s="26"/>
      <c r="CU843" s="26"/>
      <c r="CV843" s="26"/>
      <c r="CW843" s="26"/>
      <c r="CX843" s="26"/>
      <c r="CY843" s="26"/>
      <c r="CZ843" s="26"/>
      <c r="DA843" s="26"/>
      <c r="DB843" s="26"/>
      <c r="DC843" s="26"/>
      <c r="DD843" s="26"/>
      <c r="DE843" s="26"/>
      <c r="DF843" s="26"/>
      <c r="DG843" s="26"/>
      <c r="DH843" s="26"/>
      <c r="DI843" s="26"/>
      <c r="DJ843" s="26"/>
      <c r="DK843" s="26"/>
      <c r="DL843" s="26"/>
      <c r="DM843" s="26"/>
      <c r="DN843" s="26"/>
      <c r="DO843" s="26"/>
      <c r="DP843" s="26"/>
      <c r="DQ843" s="26"/>
      <c r="DR843" s="26"/>
      <c r="DS843" s="26"/>
      <c r="DT843" s="26"/>
      <c r="DU843" s="26"/>
      <c r="DV843" s="26"/>
      <c r="DW843" s="26"/>
      <c r="DX843" s="26"/>
      <c r="DY843" s="26"/>
      <c r="DZ843" s="26"/>
      <c r="EA843" s="26"/>
      <c r="EB843" s="26"/>
      <c r="EC843" s="26"/>
      <c r="ED843" s="26"/>
      <c r="EE843" s="26"/>
      <c r="EF843" s="26"/>
      <c r="EG843" s="26"/>
      <c r="EH843" s="26"/>
      <c r="EI843" s="26"/>
      <c r="EJ843" s="26"/>
      <c r="EK843" s="26"/>
      <c r="EL843" s="26"/>
      <c r="EM843" s="26"/>
      <c r="EN843" s="26"/>
      <c r="EO843" s="26"/>
      <c r="EP843" s="26"/>
      <c r="EQ843" s="26"/>
      <c r="ER843" s="26"/>
      <c r="ES843" s="26"/>
      <c r="ET843" s="26"/>
      <c r="EU843" s="26"/>
      <c r="EV843" s="26"/>
      <c r="EW843" s="26"/>
      <c r="EX843" s="26"/>
      <c r="EY843" s="26"/>
      <c r="EZ843" s="26"/>
      <c r="FA843" s="26"/>
      <c r="FB843" s="26"/>
      <c r="FC843" s="26"/>
      <c r="FD843" s="26"/>
      <c r="FE843" s="26"/>
      <c r="FF843" s="26"/>
      <c r="FG843" s="26"/>
      <c r="FH843" s="26"/>
      <c r="FI843" s="26"/>
      <c r="FJ843" s="26"/>
      <c r="FK843" s="26"/>
      <c r="FL843" s="26"/>
      <c r="FM843" s="26"/>
      <c r="FN843" s="26"/>
      <c r="FO843" s="26"/>
      <c r="FP843" s="26"/>
      <c r="FQ843" s="26"/>
      <c r="FR843" s="26"/>
      <c r="FS843" s="26"/>
      <c r="FT843" s="26"/>
      <c r="FU843" s="26"/>
      <c r="FV843" s="26"/>
      <c r="FW843" s="26"/>
      <c r="FX843" s="26"/>
      <c r="FY843" s="26"/>
      <c r="FZ843" s="26"/>
      <c r="GA843" s="26"/>
      <c r="GB843" s="26"/>
      <c r="GC843" s="26"/>
      <c r="GD843" s="26"/>
      <c r="GE843" s="26"/>
      <c r="GF843" s="26"/>
      <c r="GG843" s="26"/>
      <c r="GH843" s="26"/>
      <c r="GI843" s="26"/>
      <c r="GJ843" s="26"/>
      <c r="GK843" s="26"/>
      <c r="GL843" s="26"/>
      <c r="GM843" s="26"/>
      <c r="GN843" s="26"/>
      <c r="GO843" s="26"/>
      <c r="GP843" s="26"/>
      <c r="GQ843" s="26"/>
      <c r="GR843" s="26"/>
      <c r="GS843" s="26"/>
      <c r="GT843" s="26"/>
      <c r="GU843" s="26"/>
      <c r="GV843" s="26"/>
      <c r="GW843" s="26"/>
      <c r="GX843" s="26"/>
      <c r="GY843" s="26"/>
      <c r="GZ843" s="26"/>
      <c r="HA843" s="26"/>
      <c r="HB843" s="26"/>
      <c r="HC843" s="26"/>
      <c r="HD843" s="26"/>
      <c r="HE843" s="26"/>
      <c r="HF843" s="26"/>
      <c r="HG843" s="26"/>
      <c r="HH843" s="26"/>
      <c r="HI843" s="26"/>
      <c r="HJ843" s="26"/>
      <c r="HK843" s="26"/>
      <c r="HL843" s="26"/>
      <c r="HM843" s="26"/>
      <c r="HN843" s="26"/>
      <c r="HO843" s="26"/>
      <c r="HP843" s="26"/>
      <c r="HQ843" s="26"/>
      <c r="HR843" s="26"/>
      <c r="HS843" s="26"/>
      <c r="HT843" s="26"/>
      <c r="HU843" s="26"/>
      <c r="HV843" s="26"/>
      <c r="HW843" s="26"/>
      <c r="HX843" s="26"/>
      <c r="HY843" s="26"/>
      <c r="HZ843" s="26"/>
      <c r="IA843" s="26"/>
      <c r="IB843" s="26"/>
      <c r="IC843" s="26"/>
      <c r="ID843" s="26"/>
      <c r="IE843" s="26"/>
      <c r="IF843" s="26"/>
      <c r="IG843" s="26"/>
      <c r="IH843" s="26"/>
      <c r="II843" s="26"/>
      <c r="IJ843" s="26"/>
      <c r="IK843" s="26"/>
      <c r="IL843" s="26"/>
      <c r="IM843" s="26"/>
      <c r="IN843" s="26"/>
      <c r="IO843" s="26"/>
      <c r="IP843" s="26"/>
      <c r="IQ843" s="26"/>
      <c r="IR843" s="26"/>
      <c r="IS843" s="26"/>
      <c r="IT843" s="26"/>
      <c r="IU843" s="26"/>
      <c r="IV843" s="26"/>
    </row>
    <row r="844" spans="1:256" ht="12.75" customHeight="1" x14ac:dyDescent="0.25">
      <c r="A844" s="26"/>
      <c r="B844" s="26"/>
      <c r="C844" s="296"/>
      <c r="D844" s="363"/>
      <c r="E844" s="364"/>
      <c r="F844" s="364"/>
      <c r="G844" s="364"/>
      <c r="H844" s="364"/>
      <c r="I844" s="364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6"/>
      <c r="AB844" s="26"/>
      <c r="AC844" s="26"/>
      <c r="AD844" s="26"/>
      <c r="AE844" s="26"/>
      <c r="AF844" s="26"/>
      <c r="AG844" s="26"/>
      <c r="AH844" s="26"/>
      <c r="AI844" s="26"/>
      <c r="AJ844" s="26"/>
      <c r="AK844" s="26"/>
      <c r="AL844" s="26"/>
      <c r="AM844" s="26"/>
      <c r="AN844" s="26"/>
      <c r="AO844" s="26"/>
      <c r="AP844" s="26"/>
      <c r="AQ844" s="26"/>
      <c r="AR844" s="26"/>
      <c r="AS844" s="26"/>
      <c r="AT844" s="26"/>
      <c r="AU844" s="26"/>
      <c r="AV844" s="26"/>
      <c r="AW844" s="26"/>
      <c r="AX844" s="26"/>
      <c r="AY844" s="26"/>
      <c r="AZ844" s="26"/>
      <c r="BA844" s="26"/>
      <c r="BB844" s="26"/>
      <c r="BC844" s="26"/>
      <c r="BD844" s="26"/>
      <c r="BE844" s="26"/>
      <c r="BF844" s="26"/>
      <c r="BG844" s="26"/>
      <c r="BH844" s="26"/>
      <c r="BI844" s="26"/>
      <c r="BJ844" s="26"/>
      <c r="BK844" s="26"/>
      <c r="BL844" s="26"/>
      <c r="BM844" s="26"/>
      <c r="BN844" s="26"/>
      <c r="BO844" s="26"/>
      <c r="BP844" s="26"/>
      <c r="BQ844" s="26"/>
      <c r="BR844" s="26"/>
      <c r="BS844" s="26"/>
      <c r="BT844" s="26"/>
      <c r="BU844" s="26"/>
      <c r="BV844" s="26"/>
      <c r="BW844" s="26"/>
      <c r="BX844" s="26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26"/>
      <c r="CP844" s="26"/>
      <c r="CQ844" s="26"/>
      <c r="CR844" s="26"/>
      <c r="CS844" s="26"/>
      <c r="CT844" s="26"/>
      <c r="CU844" s="26"/>
      <c r="CV844" s="26"/>
      <c r="CW844" s="26"/>
      <c r="CX844" s="26"/>
      <c r="CY844" s="26"/>
      <c r="CZ844" s="26"/>
      <c r="DA844" s="26"/>
      <c r="DB844" s="26"/>
      <c r="DC844" s="26"/>
      <c r="DD844" s="26"/>
      <c r="DE844" s="26"/>
      <c r="DF844" s="26"/>
      <c r="DG844" s="26"/>
      <c r="DH844" s="26"/>
      <c r="DI844" s="26"/>
      <c r="DJ844" s="26"/>
      <c r="DK844" s="26"/>
      <c r="DL844" s="26"/>
      <c r="DM844" s="26"/>
      <c r="DN844" s="26"/>
      <c r="DO844" s="26"/>
      <c r="DP844" s="26"/>
      <c r="DQ844" s="26"/>
      <c r="DR844" s="26"/>
      <c r="DS844" s="26"/>
      <c r="DT844" s="26"/>
      <c r="DU844" s="26"/>
      <c r="DV844" s="26"/>
      <c r="DW844" s="26"/>
      <c r="DX844" s="26"/>
      <c r="DY844" s="26"/>
      <c r="DZ844" s="26"/>
      <c r="EA844" s="26"/>
      <c r="EB844" s="26"/>
      <c r="EC844" s="26"/>
      <c r="ED844" s="26"/>
      <c r="EE844" s="26"/>
      <c r="EF844" s="26"/>
      <c r="EG844" s="26"/>
      <c r="EH844" s="26"/>
      <c r="EI844" s="26"/>
      <c r="EJ844" s="26"/>
      <c r="EK844" s="26"/>
      <c r="EL844" s="26"/>
      <c r="EM844" s="26"/>
      <c r="EN844" s="26"/>
      <c r="EO844" s="26"/>
      <c r="EP844" s="26"/>
      <c r="EQ844" s="26"/>
      <c r="ER844" s="26"/>
      <c r="ES844" s="26"/>
      <c r="ET844" s="26"/>
      <c r="EU844" s="26"/>
      <c r="EV844" s="26"/>
      <c r="EW844" s="26"/>
      <c r="EX844" s="26"/>
      <c r="EY844" s="26"/>
      <c r="EZ844" s="26"/>
      <c r="FA844" s="26"/>
      <c r="FB844" s="26"/>
      <c r="FC844" s="26"/>
      <c r="FD844" s="26"/>
      <c r="FE844" s="26"/>
      <c r="FF844" s="26"/>
      <c r="FG844" s="26"/>
      <c r="FH844" s="26"/>
      <c r="FI844" s="26"/>
      <c r="FJ844" s="26"/>
      <c r="FK844" s="26"/>
      <c r="FL844" s="26"/>
      <c r="FM844" s="26"/>
      <c r="FN844" s="26"/>
      <c r="FO844" s="26"/>
      <c r="FP844" s="26"/>
      <c r="FQ844" s="26"/>
      <c r="FR844" s="26"/>
      <c r="FS844" s="26"/>
      <c r="FT844" s="26"/>
      <c r="FU844" s="26"/>
      <c r="FV844" s="26"/>
      <c r="FW844" s="26"/>
      <c r="FX844" s="26"/>
      <c r="FY844" s="26"/>
      <c r="FZ844" s="26"/>
      <c r="GA844" s="26"/>
      <c r="GB844" s="26"/>
      <c r="GC844" s="26"/>
      <c r="GD844" s="26"/>
      <c r="GE844" s="26"/>
      <c r="GF844" s="26"/>
      <c r="GG844" s="26"/>
      <c r="GH844" s="26"/>
      <c r="GI844" s="26"/>
      <c r="GJ844" s="26"/>
      <c r="GK844" s="26"/>
      <c r="GL844" s="26"/>
      <c r="GM844" s="26"/>
      <c r="GN844" s="26"/>
      <c r="GO844" s="26"/>
      <c r="GP844" s="26"/>
      <c r="GQ844" s="26"/>
      <c r="GR844" s="26"/>
      <c r="GS844" s="26"/>
      <c r="GT844" s="26"/>
      <c r="GU844" s="26"/>
      <c r="GV844" s="26"/>
      <c r="GW844" s="26"/>
      <c r="GX844" s="26"/>
      <c r="GY844" s="26"/>
      <c r="GZ844" s="26"/>
      <c r="HA844" s="26"/>
      <c r="HB844" s="26"/>
      <c r="HC844" s="26"/>
      <c r="HD844" s="26"/>
      <c r="HE844" s="26"/>
      <c r="HF844" s="26"/>
      <c r="HG844" s="26"/>
      <c r="HH844" s="26"/>
      <c r="HI844" s="26"/>
      <c r="HJ844" s="26"/>
      <c r="HK844" s="26"/>
      <c r="HL844" s="26"/>
      <c r="HM844" s="26"/>
      <c r="HN844" s="26"/>
      <c r="HO844" s="26"/>
      <c r="HP844" s="26"/>
      <c r="HQ844" s="26"/>
      <c r="HR844" s="26"/>
      <c r="HS844" s="26"/>
      <c r="HT844" s="26"/>
      <c r="HU844" s="26"/>
      <c r="HV844" s="26"/>
      <c r="HW844" s="26"/>
      <c r="HX844" s="26"/>
      <c r="HY844" s="26"/>
      <c r="HZ844" s="26"/>
      <c r="IA844" s="26"/>
      <c r="IB844" s="26"/>
      <c r="IC844" s="26"/>
      <c r="ID844" s="26"/>
      <c r="IE844" s="26"/>
      <c r="IF844" s="26"/>
      <c r="IG844" s="26"/>
      <c r="IH844" s="26"/>
      <c r="II844" s="26"/>
      <c r="IJ844" s="26"/>
      <c r="IK844" s="26"/>
      <c r="IL844" s="26"/>
      <c r="IM844" s="26"/>
      <c r="IN844" s="26"/>
      <c r="IO844" s="26"/>
      <c r="IP844" s="26"/>
      <c r="IQ844" s="26"/>
      <c r="IR844" s="26"/>
      <c r="IS844" s="26"/>
      <c r="IT844" s="26"/>
      <c r="IU844" s="26"/>
      <c r="IV844" s="26"/>
    </row>
    <row r="845" spans="1:256" ht="12.75" customHeight="1" x14ac:dyDescent="0.25">
      <c r="A845" s="26"/>
      <c r="B845" s="26"/>
      <c r="C845" s="296"/>
      <c r="D845" s="363"/>
      <c r="E845" s="364"/>
      <c r="F845" s="364"/>
      <c r="G845" s="364"/>
      <c r="H845" s="364"/>
      <c r="I845" s="364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6"/>
      <c r="AB845" s="26"/>
      <c r="AC845" s="26"/>
      <c r="AD845" s="26"/>
      <c r="AE845" s="26"/>
      <c r="AF845" s="26"/>
      <c r="AG845" s="26"/>
      <c r="AH845" s="26"/>
      <c r="AI845" s="26"/>
      <c r="AJ845" s="26"/>
      <c r="AK845" s="26"/>
      <c r="AL845" s="26"/>
      <c r="AM845" s="26"/>
      <c r="AN845" s="26"/>
      <c r="AO845" s="26"/>
      <c r="AP845" s="26"/>
      <c r="AQ845" s="26"/>
      <c r="AR845" s="26"/>
      <c r="AS845" s="26"/>
      <c r="AT845" s="26"/>
      <c r="AU845" s="26"/>
      <c r="AV845" s="26"/>
      <c r="AW845" s="26"/>
      <c r="AX845" s="26"/>
      <c r="AY845" s="26"/>
      <c r="AZ845" s="26"/>
      <c r="BA845" s="26"/>
      <c r="BB845" s="26"/>
      <c r="BC845" s="26"/>
      <c r="BD845" s="26"/>
      <c r="BE845" s="26"/>
      <c r="BF845" s="26"/>
      <c r="BG845" s="26"/>
      <c r="BH845" s="26"/>
      <c r="BI845" s="26"/>
      <c r="BJ845" s="26"/>
      <c r="BK845" s="26"/>
      <c r="BL845" s="26"/>
      <c r="BM845" s="26"/>
      <c r="BN845" s="26"/>
      <c r="BO845" s="26"/>
      <c r="BP845" s="26"/>
      <c r="BQ845" s="26"/>
      <c r="BR845" s="26"/>
      <c r="BS845" s="26"/>
      <c r="BT845" s="26"/>
      <c r="BU845" s="26"/>
      <c r="BV845" s="26"/>
      <c r="BW845" s="26"/>
      <c r="BX845" s="26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26"/>
      <c r="CP845" s="26"/>
      <c r="CQ845" s="26"/>
      <c r="CR845" s="26"/>
      <c r="CS845" s="26"/>
      <c r="CT845" s="26"/>
      <c r="CU845" s="26"/>
      <c r="CV845" s="26"/>
      <c r="CW845" s="26"/>
      <c r="CX845" s="26"/>
      <c r="CY845" s="26"/>
      <c r="CZ845" s="26"/>
      <c r="DA845" s="26"/>
      <c r="DB845" s="26"/>
      <c r="DC845" s="26"/>
      <c r="DD845" s="26"/>
      <c r="DE845" s="26"/>
      <c r="DF845" s="26"/>
      <c r="DG845" s="26"/>
      <c r="DH845" s="26"/>
      <c r="DI845" s="26"/>
      <c r="DJ845" s="26"/>
      <c r="DK845" s="26"/>
      <c r="DL845" s="26"/>
      <c r="DM845" s="26"/>
      <c r="DN845" s="26"/>
      <c r="DO845" s="26"/>
      <c r="DP845" s="26"/>
      <c r="DQ845" s="26"/>
      <c r="DR845" s="26"/>
      <c r="DS845" s="26"/>
      <c r="DT845" s="26"/>
      <c r="DU845" s="26"/>
      <c r="DV845" s="26"/>
      <c r="DW845" s="26"/>
      <c r="DX845" s="26"/>
      <c r="DY845" s="26"/>
      <c r="DZ845" s="26"/>
      <c r="EA845" s="26"/>
      <c r="EB845" s="26"/>
      <c r="EC845" s="26"/>
      <c r="ED845" s="26"/>
      <c r="EE845" s="26"/>
      <c r="EF845" s="26"/>
      <c r="EG845" s="26"/>
      <c r="EH845" s="26"/>
      <c r="EI845" s="26"/>
      <c r="EJ845" s="26"/>
      <c r="EK845" s="26"/>
      <c r="EL845" s="26"/>
      <c r="EM845" s="26"/>
      <c r="EN845" s="26"/>
      <c r="EO845" s="26"/>
      <c r="EP845" s="26"/>
      <c r="EQ845" s="26"/>
      <c r="ER845" s="26"/>
      <c r="ES845" s="26"/>
      <c r="ET845" s="26"/>
      <c r="EU845" s="26"/>
      <c r="EV845" s="26"/>
      <c r="EW845" s="26"/>
      <c r="EX845" s="26"/>
      <c r="EY845" s="26"/>
      <c r="EZ845" s="26"/>
      <c r="FA845" s="26"/>
      <c r="FB845" s="26"/>
      <c r="FC845" s="26"/>
      <c r="FD845" s="26"/>
      <c r="FE845" s="26"/>
      <c r="FF845" s="26"/>
      <c r="FG845" s="26"/>
      <c r="FH845" s="26"/>
      <c r="FI845" s="26"/>
      <c r="FJ845" s="26"/>
      <c r="FK845" s="26"/>
      <c r="FL845" s="26"/>
      <c r="FM845" s="26"/>
      <c r="FN845" s="26"/>
      <c r="FO845" s="26"/>
      <c r="FP845" s="26"/>
      <c r="FQ845" s="26"/>
      <c r="FR845" s="26"/>
      <c r="FS845" s="26"/>
      <c r="FT845" s="26"/>
      <c r="FU845" s="26"/>
      <c r="FV845" s="26"/>
      <c r="FW845" s="26"/>
      <c r="FX845" s="26"/>
      <c r="FY845" s="26"/>
      <c r="FZ845" s="26"/>
      <c r="GA845" s="26"/>
      <c r="GB845" s="26"/>
      <c r="GC845" s="26"/>
      <c r="GD845" s="26"/>
      <c r="GE845" s="26"/>
      <c r="GF845" s="26"/>
      <c r="GG845" s="26"/>
      <c r="GH845" s="26"/>
      <c r="GI845" s="26"/>
      <c r="GJ845" s="26"/>
      <c r="GK845" s="26"/>
      <c r="GL845" s="26"/>
      <c r="GM845" s="26"/>
      <c r="GN845" s="26"/>
      <c r="GO845" s="26"/>
      <c r="GP845" s="26"/>
      <c r="GQ845" s="26"/>
      <c r="GR845" s="26"/>
      <c r="GS845" s="26"/>
      <c r="GT845" s="26"/>
      <c r="GU845" s="26"/>
      <c r="GV845" s="26"/>
      <c r="GW845" s="26"/>
      <c r="GX845" s="26"/>
      <c r="GY845" s="26"/>
      <c r="GZ845" s="26"/>
      <c r="HA845" s="26"/>
      <c r="HB845" s="26"/>
      <c r="HC845" s="26"/>
      <c r="HD845" s="26"/>
      <c r="HE845" s="26"/>
      <c r="HF845" s="26"/>
      <c r="HG845" s="26"/>
      <c r="HH845" s="26"/>
      <c r="HI845" s="26"/>
      <c r="HJ845" s="26"/>
      <c r="HK845" s="26"/>
      <c r="HL845" s="26"/>
      <c r="HM845" s="26"/>
      <c r="HN845" s="26"/>
      <c r="HO845" s="26"/>
      <c r="HP845" s="26"/>
      <c r="HQ845" s="26"/>
      <c r="HR845" s="26"/>
      <c r="HS845" s="26"/>
      <c r="HT845" s="26"/>
      <c r="HU845" s="26"/>
      <c r="HV845" s="26"/>
      <c r="HW845" s="26"/>
      <c r="HX845" s="26"/>
      <c r="HY845" s="26"/>
      <c r="HZ845" s="26"/>
      <c r="IA845" s="26"/>
      <c r="IB845" s="26"/>
      <c r="IC845" s="26"/>
      <c r="ID845" s="26"/>
      <c r="IE845" s="26"/>
      <c r="IF845" s="26"/>
      <c r="IG845" s="26"/>
      <c r="IH845" s="26"/>
      <c r="II845" s="26"/>
      <c r="IJ845" s="26"/>
      <c r="IK845" s="26"/>
      <c r="IL845" s="26"/>
      <c r="IM845" s="26"/>
      <c r="IN845" s="26"/>
      <c r="IO845" s="26"/>
      <c r="IP845" s="26"/>
      <c r="IQ845" s="26"/>
      <c r="IR845" s="26"/>
      <c r="IS845" s="26"/>
      <c r="IT845" s="26"/>
      <c r="IU845" s="26"/>
      <c r="IV845" s="26"/>
    </row>
    <row r="846" spans="1:256" ht="12.75" customHeight="1" x14ac:dyDescent="0.25">
      <c r="A846" s="26"/>
      <c r="B846" s="26"/>
      <c r="C846" s="296"/>
      <c r="D846" s="363"/>
      <c r="E846" s="364"/>
      <c r="F846" s="364"/>
      <c r="G846" s="364"/>
      <c r="H846" s="364"/>
      <c r="I846" s="364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6"/>
      <c r="AB846" s="26"/>
      <c r="AC846" s="26"/>
      <c r="AD846" s="26"/>
      <c r="AE846" s="26"/>
      <c r="AF846" s="26"/>
      <c r="AG846" s="26"/>
      <c r="AH846" s="26"/>
      <c r="AI846" s="26"/>
      <c r="AJ846" s="26"/>
      <c r="AK846" s="26"/>
      <c r="AL846" s="26"/>
      <c r="AM846" s="26"/>
      <c r="AN846" s="26"/>
      <c r="AO846" s="26"/>
      <c r="AP846" s="26"/>
      <c r="AQ846" s="26"/>
      <c r="AR846" s="26"/>
      <c r="AS846" s="26"/>
      <c r="AT846" s="26"/>
      <c r="AU846" s="26"/>
      <c r="AV846" s="26"/>
      <c r="AW846" s="26"/>
      <c r="AX846" s="26"/>
      <c r="AY846" s="26"/>
      <c r="AZ846" s="26"/>
      <c r="BA846" s="26"/>
      <c r="BB846" s="26"/>
      <c r="BC846" s="26"/>
      <c r="BD846" s="26"/>
      <c r="BE846" s="26"/>
      <c r="BF846" s="26"/>
      <c r="BG846" s="26"/>
      <c r="BH846" s="26"/>
      <c r="BI846" s="26"/>
      <c r="BJ846" s="26"/>
      <c r="BK846" s="26"/>
      <c r="BL846" s="26"/>
      <c r="BM846" s="26"/>
      <c r="BN846" s="26"/>
      <c r="BO846" s="26"/>
      <c r="BP846" s="26"/>
      <c r="BQ846" s="26"/>
      <c r="BR846" s="26"/>
      <c r="BS846" s="26"/>
      <c r="BT846" s="26"/>
      <c r="BU846" s="26"/>
      <c r="BV846" s="26"/>
      <c r="BW846" s="26"/>
      <c r="BX846" s="26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26"/>
      <c r="CP846" s="26"/>
      <c r="CQ846" s="26"/>
      <c r="CR846" s="26"/>
      <c r="CS846" s="26"/>
      <c r="CT846" s="26"/>
      <c r="CU846" s="26"/>
      <c r="CV846" s="26"/>
      <c r="CW846" s="26"/>
      <c r="CX846" s="26"/>
      <c r="CY846" s="26"/>
      <c r="CZ846" s="26"/>
      <c r="DA846" s="26"/>
      <c r="DB846" s="26"/>
      <c r="DC846" s="26"/>
      <c r="DD846" s="26"/>
      <c r="DE846" s="26"/>
      <c r="DF846" s="26"/>
      <c r="DG846" s="26"/>
      <c r="DH846" s="26"/>
      <c r="DI846" s="26"/>
      <c r="DJ846" s="26"/>
      <c r="DK846" s="26"/>
      <c r="DL846" s="26"/>
      <c r="DM846" s="26"/>
      <c r="DN846" s="26"/>
      <c r="DO846" s="26"/>
      <c r="DP846" s="26"/>
      <c r="DQ846" s="26"/>
      <c r="DR846" s="26"/>
      <c r="DS846" s="26"/>
      <c r="DT846" s="26"/>
      <c r="DU846" s="26"/>
      <c r="DV846" s="26"/>
      <c r="DW846" s="26"/>
      <c r="DX846" s="26"/>
      <c r="DY846" s="26"/>
      <c r="DZ846" s="26"/>
      <c r="EA846" s="26"/>
      <c r="EB846" s="26"/>
      <c r="EC846" s="26"/>
      <c r="ED846" s="26"/>
      <c r="EE846" s="26"/>
      <c r="EF846" s="26"/>
      <c r="EG846" s="26"/>
      <c r="EH846" s="26"/>
      <c r="EI846" s="26"/>
      <c r="EJ846" s="26"/>
      <c r="EK846" s="26"/>
      <c r="EL846" s="26"/>
      <c r="EM846" s="26"/>
      <c r="EN846" s="26"/>
      <c r="EO846" s="26"/>
      <c r="EP846" s="26"/>
      <c r="EQ846" s="26"/>
      <c r="ER846" s="26"/>
      <c r="ES846" s="26"/>
      <c r="ET846" s="26"/>
      <c r="EU846" s="26"/>
      <c r="EV846" s="26"/>
      <c r="EW846" s="26"/>
      <c r="EX846" s="26"/>
      <c r="EY846" s="26"/>
      <c r="EZ846" s="26"/>
      <c r="FA846" s="26"/>
      <c r="FB846" s="26"/>
      <c r="FC846" s="26"/>
      <c r="FD846" s="26"/>
      <c r="FE846" s="26"/>
      <c r="FF846" s="26"/>
      <c r="FG846" s="26"/>
      <c r="FH846" s="26"/>
      <c r="FI846" s="26"/>
      <c r="FJ846" s="26"/>
      <c r="FK846" s="26"/>
      <c r="FL846" s="26"/>
      <c r="FM846" s="26"/>
      <c r="FN846" s="26"/>
      <c r="FO846" s="26"/>
      <c r="FP846" s="26"/>
      <c r="FQ846" s="26"/>
      <c r="FR846" s="26"/>
      <c r="FS846" s="26"/>
      <c r="FT846" s="26"/>
      <c r="FU846" s="26"/>
      <c r="FV846" s="26"/>
      <c r="FW846" s="26"/>
      <c r="FX846" s="26"/>
      <c r="FY846" s="26"/>
      <c r="FZ846" s="26"/>
      <c r="GA846" s="26"/>
      <c r="GB846" s="26"/>
      <c r="GC846" s="26"/>
      <c r="GD846" s="26"/>
      <c r="GE846" s="26"/>
      <c r="GF846" s="26"/>
      <c r="GG846" s="26"/>
      <c r="GH846" s="26"/>
      <c r="GI846" s="26"/>
      <c r="GJ846" s="26"/>
      <c r="GK846" s="26"/>
      <c r="GL846" s="26"/>
      <c r="GM846" s="26"/>
      <c r="GN846" s="26"/>
      <c r="GO846" s="26"/>
      <c r="GP846" s="26"/>
      <c r="GQ846" s="26"/>
      <c r="GR846" s="26"/>
      <c r="GS846" s="26"/>
      <c r="GT846" s="26"/>
      <c r="GU846" s="26"/>
      <c r="GV846" s="26"/>
      <c r="GW846" s="26"/>
      <c r="GX846" s="26"/>
      <c r="GY846" s="26"/>
      <c r="GZ846" s="26"/>
      <c r="HA846" s="26"/>
      <c r="HB846" s="26"/>
      <c r="HC846" s="26"/>
      <c r="HD846" s="26"/>
      <c r="HE846" s="26"/>
      <c r="HF846" s="26"/>
      <c r="HG846" s="26"/>
      <c r="HH846" s="26"/>
      <c r="HI846" s="26"/>
      <c r="HJ846" s="26"/>
      <c r="HK846" s="26"/>
      <c r="HL846" s="26"/>
      <c r="HM846" s="26"/>
      <c r="HN846" s="26"/>
      <c r="HO846" s="26"/>
      <c r="HP846" s="26"/>
      <c r="HQ846" s="26"/>
      <c r="HR846" s="26"/>
      <c r="HS846" s="26"/>
      <c r="HT846" s="26"/>
      <c r="HU846" s="26"/>
      <c r="HV846" s="26"/>
      <c r="HW846" s="26"/>
      <c r="HX846" s="26"/>
      <c r="HY846" s="26"/>
      <c r="HZ846" s="26"/>
      <c r="IA846" s="26"/>
      <c r="IB846" s="26"/>
      <c r="IC846" s="26"/>
      <c r="ID846" s="26"/>
      <c r="IE846" s="26"/>
      <c r="IF846" s="26"/>
      <c r="IG846" s="26"/>
      <c r="IH846" s="26"/>
      <c r="II846" s="26"/>
      <c r="IJ846" s="26"/>
      <c r="IK846" s="26"/>
      <c r="IL846" s="26"/>
      <c r="IM846" s="26"/>
      <c r="IN846" s="26"/>
      <c r="IO846" s="26"/>
      <c r="IP846" s="26"/>
      <c r="IQ846" s="26"/>
      <c r="IR846" s="26"/>
      <c r="IS846" s="26"/>
      <c r="IT846" s="26"/>
      <c r="IU846" s="26"/>
      <c r="IV846" s="26"/>
    </row>
    <row r="847" spans="1:256" ht="12.75" customHeight="1" x14ac:dyDescent="0.25">
      <c r="A847" s="26"/>
      <c r="B847" s="26"/>
      <c r="C847" s="296"/>
      <c r="D847" s="363"/>
      <c r="E847" s="364"/>
      <c r="F847" s="364"/>
      <c r="G847" s="364"/>
      <c r="H847" s="364"/>
      <c r="I847" s="364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6"/>
      <c r="AB847" s="26"/>
      <c r="AC847" s="26"/>
      <c r="AD847" s="26"/>
      <c r="AE847" s="26"/>
      <c r="AF847" s="26"/>
      <c r="AG847" s="26"/>
      <c r="AH847" s="26"/>
      <c r="AI847" s="26"/>
      <c r="AJ847" s="26"/>
      <c r="AK847" s="26"/>
      <c r="AL847" s="26"/>
      <c r="AM847" s="26"/>
      <c r="AN847" s="26"/>
      <c r="AO847" s="26"/>
      <c r="AP847" s="26"/>
      <c r="AQ847" s="26"/>
      <c r="AR847" s="26"/>
      <c r="AS847" s="26"/>
      <c r="AT847" s="26"/>
      <c r="AU847" s="26"/>
      <c r="AV847" s="26"/>
      <c r="AW847" s="26"/>
      <c r="AX847" s="26"/>
      <c r="AY847" s="26"/>
      <c r="AZ847" s="26"/>
      <c r="BA847" s="26"/>
      <c r="BB847" s="26"/>
      <c r="BC847" s="26"/>
      <c r="BD847" s="26"/>
      <c r="BE847" s="26"/>
      <c r="BF847" s="26"/>
      <c r="BG847" s="26"/>
      <c r="BH847" s="26"/>
      <c r="BI847" s="26"/>
      <c r="BJ847" s="26"/>
      <c r="BK847" s="26"/>
      <c r="BL847" s="26"/>
      <c r="BM847" s="26"/>
      <c r="BN847" s="26"/>
      <c r="BO847" s="26"/>
      <c r="BP847" s="26"/>
      <c r="BQ847" s="26"/>
      <c r="BR847" s="26"/>
      <c r="BS847" s="26"/>
      <c r="BT847" s="26"/>
      <c r="BU847" s="26"/>
      <c r="BV847" s="26"/>
      <c r="BW847" s="26"/>
      <c r="BX847" s="26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26"/>
      <c r="CP847" s="26"/>
      <c r="CQ847" s="26"/>
      <c r="CR847" s="26"/>
      <c r="CS847" s="26"/>
      <c r="CT847" s="26"/>
      <c r="CU847" s="26"/>
      <c r="CV847" s="26"/>
      <c r="CW847" s="26"/>
      <c r="CX847" s="26"/>
      <c r="CY847" s="26"/>
      <c r="CZ847" s="26"/>
      <c r="DA847" s="26"/>
      <c r="DB847" s="26"/>
      <c r="DC847" s="26"/>
      <c r="DD847" s="26"/>
      <c r="DE847" s="26"/>
      <c r="DF847" s="26"/>
      <c r="DG847" s="26"/>
      <c r="DH847" s="26"/>
      <c r="DI847" s="26"/>
      <c r="DJ847" s="26"/>
      <c r="DK847" s="26"/>
      <c r="DL847" s="26"/>
      <c r="DM847" s="26"/>
      <c r="DN847" s="26"/>
      <c r="DO847" s="26"/>
      <c r="DP847" s="26"/>
      <c r="DQ847" s="26"/>
      <c r="DR847" s="26"/>
      <c r="DS847" s="26"/>
      <c r="DT847" s="26"/>
      <c r="DU847" s="26"/>
      <c r="DV847" s="26"/>
      <c r="DW847" s="26"/>
      <c r="DX847" s="26"/>
      <c r="DY847" s="26"/>
      <c r="DZ847" s="26"/>
      <c r="EA847" s="26"/>
      <c r="EB847" s="26"/>
      <c r="EC847" s="26"/>
      <c r="ED847" s="26"/>
      <c r="EE847" s="26"/>
      <c r="EF847" s="26"/>
      <c r="EG847" s="26"/>
      <c r="EH847" s="26"/>
      <c r="EI847" s="26"/>
      <c r="EJ847" s="26"/>
      <c r="EK847" s="26"/>
      <c r="EL847" s="26"/>
      <c r="EM847" s="26"/>
      <c r="EN847" s="26"/>
      <c r="EO847" s="26"/>
      <c r="EP847" s="26"/>
      <c r="EQ847" s="26"/>
      <c r="ER847" s="26"/>
      <c r="ES847" s="26"/>
      <c r="ET847" s="26"/>
      <c r="EU847" s="26"/>
      <c r="EV847" s="26"/>
      <c r="EW847" s="26"/>
      <c r="EX847" s="26"/>
      <c r="EY847" s="26"/>
      <c r="EZ847" s="26"/>
      <c r="FA847" s="26"/>
      <c r="FB847" s="26"/>
      <c r="FC847" s="26"/>
      <c r="FD847" s="26"/>
      <c r="FE847" s="26"/>
      <c r="FF847" s="26"/>
      <c r="FG847" s="26"/>
      <c r="FH847" s="26"/>
      <c r="FI847" s="26"/>
      <c r="FJ847" s="26"/>
      <c r="FK847" s="26"/>
      <c r="FL847" s="26"/>
      <c r="FM847" s="26"/>
      <c r="FN847" s="26"/>
      <c r="FO847" s="26"/>
      <c r="FP847" s="26"/>
      <c r="FQ847" s="26"/>
      <c r="FR847" s="26"/>
      <c r="FS847" s="26"/>
      <c r="FT847" s="26"/>
      <c r="FU847" s="26"/>
      <c r="FV847" s="26"/>
      <c r="FW847" s="26"/>
      <c r="FX847" s="26"/>
      <c r="FY847" s="26"/>
      <c r="FZ847" s="26"/>
      <c r="GA847" s="26"/>
      <c r="GB847" s="26"/>
      <c r="GC847" s="26"/>
      <c r="GD847" s="26"/>
      <c r="GE847" s="26"/>
      <c r="GF847" s="26"/>
      <c r="GG847" s="26"/>
      <c r="GH847" s="26"/>
      <c r="GI847" s="26"/>
      <c r="GJ847" s="26"/>
      <c r="GK847" s="26"/>
      <c r="GL847" s="26"/>
      <c r="GM847" s="26"/>
      <c r="GN847" s="26"/>
      <c r="GO847" s="26"/>
      <c r="GP847" s="26"/>
      <c r="GQ847" s="26"/>
      <c r="GR847" s="26"/>
      <c r="GS847" s="26"/>
      <c r="GT847" s="26"/>
      <c r="GU847" s="26"/>
      <c r="GV847" s="26"/>
      <c r="GW847" s="26"/>
      <c r="GX847" s="26"/>
      <c r="GY847" s="26"/>
      <c r="GZ847" s="26"/>
      <c r="HA847" s="26"/>
      <c r="HB847" s="26"/>
      <c r="HC847" s="26"/>
      <c r="HD847" s="26"/>
      <c r="HE847" s="26"/>
      <c r="HF847" s="26"/>
      <c r="HG847" s="26"/>
      <c r="HH847" s="26"/>
      <c r="HI847" s="26"/>
      <c r="HJ847" s="26"/>
      <c r="HK847" s="26"/>
      <c r="HL847" s="26"/>
      <c r="HM847" s="26"/>
      <c r="HN847" s="26"/>
      <c r="HO847" s="26"/>
      <c r="HP847" s="26"/>
      <c r="HQ847" s="26"/>
      <c r="HR847" s="26"/>
      <c r="HS847" s="26"/>
      <c r="HT847" s="26"/>
      <c r="HU847" s="26"/>
      <c r="HV847" s="26"/>
      <c r="HW847" s="26"/>
      <c r="HX847" s="26"/>
      <c r="HY847" s="26"/>
      <c r="HZ847" s="26"/>
      <c r="IA847" s="26"/>
      <c r="IB847" s="26"/>
      <c r="IC847" s="26"/>
      <c r="ID847" s="26"/>
      <c r="IE847" s="26"/>
      <c r="IF847" s="26"/>
      <c r="IG847" s="26"/>
      <c r="IH847" s="26"/>
      <c r="II847" s="26"/>
      <c r="IJ847" s="26"/>
      <c r="IK847" s="26"/>
      <c r="IL847" s="26"/>
      <c r="IM847" s="26"/>
      <c r="IN847" s="26"/>
      <c r="IO847" s="26"/>
      <c r="IP847" s="26"/>
      <c r="IQ847" s="26"/>
      <c r="IR847" s="26"/>
      <c r="IS847" s="26"/>
      <c r="IT847" s="26"/>
      <c r="IU847" s="26"/>
      <c r="IV847" s="26"/>
    </row>
    <row r="848" spans="1:256" ht="12.75" customHeight="1" x14ac:dyDescent="0.25">
      <c r="A848" s="26"/>
      <c r="B848" s="26"/>
      <c r="C848" s="296"/>
      <c r="D848" s="363"/>
      <c r="E848" s="364"/>
      <c r="F848" s="364"/>
      <c r="G848" s="364"/>
      <c r="H848" s="364"/>
      <c r="I848" s="364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6"/>
      <c r="AB848" s="26"/>
      <c r="AC848" s="26"/>
      <c r="AD848" s="26"/>
      <c r="AE848" s="26"/>
      <c r="AF848" s="26"/>
      <c r="AG848" s="26"/>
      <c r="AH848" s="26"/>
      <c r="AI848" s="26"/>
      <c r="AJ848" s="26"/>
      <c r="AK848" s="26"/>
      <c r="AL848" s="26"/>
      <c r="AM848" s="26"/>
      <c r="AN848" s="26"/>
      <c r="AO848" s="26"/>
      <c r="AP848" s="26"/>
      <c r="AQ848" s="26"/>
      <c r="AR848" s="26"/>
      <c r="AS848" s="26"/>
      <c r="AT848" s="26"/>
      <c r="AU848" s="26"/>
      <c r="AV848" s="26"/>
      <c r="AW848" s="26"/>
      <c r="AX848" s="26"/>
      <c r="AY848" s="26"/>
      <c r="AZ848" s="26"/>
      <c r="BA848" s="26"/>
      <c r="BB848" s="26"/>
      <c r="BC848" s="26"/>
      <c r="BD848" s="26"/>
      <c r="BE848" s="26"/>
      <c r="BF848" s="26"/>
      <c r="BG848" s="26"/>
      <c r="BH848" s="26"/>
      <c r="BI848" s="26"/>
      <c r="BJ848" s="26"/>
      <c r="BK848" s="26"/>
      <c r="BL848" s="26"/>
      <c r="BM848" s="26"/>
      <c r="BN848" s="26"/>
      <c r="BO848" s="26"/>
      <c r="BP848" s="26"/>
      <c r="BQ848" s="26"/>
      <c r="BR848" s="26"/>
      <c r="BS848" s="26"/>
      <c r="BT848" s="26"/>
      <c r="BU848" s="26"/>
      <c r="BV848" s="26"/>
      <c r="BW848" s="26"/>
      <c r="BX848" s="26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26"/>
      <c r="CP848" s="26"/>
      <c r="CQ848" s="26"/>
      <c r="CR848" s="26"/>
      <c r="CS848" s="26"/>
      <c r="CT848" s="26"/>
      <c r="CU848" s="26"/>
      <c r="CV848" s="26"/>
      <c r="CW848" s="26"/>
      <c r="CX848" s="26"/>
      <c r="CY848" s="26"/>
      <c r="CZ848" s="26"/>
      <c r="DA848" s="26"/>
      <c r="DB848" s="26"/>
      <c r="DC848" s="26"/>
      <c r="DD848" s="26"/>
      <c r="DE848" s="26"/>
      <c r="DF848" s="26"/>
      <c r="DG848" s="26"/>
      <c r="DH848" s="26"/>
      <c r="DI848" s="26"/>
      <c r="DJ848" s="26"/>
      <c r="DK848" s="26"/>
      <c r="DL848" s="26"/>
      <c r="DM848" s="26"/>
      <c r="DN848" s="26"/>
      <c r="DO848" s="26"/>
      <c r="DP848" s="26"/>
      <c r="DQ848" s="26"/>
      <c r="DR848" s="26"/>
      <c r="DS848" s="26"/>
      <c r="DT848" s="26"/>
      <c r="DU848" s="26"/>
      <c r="DV848" s="26"/>
      <c r="DW848" s="26"/>
      <c r="DX848" s="26"/>
      <c r="DY848" s="26"/>
      <c r="DZ848" s="26"/>
      <c r="EA848" s="26"/>
      <c r="EB848" s="26"/>
      <c r="EC848" s="26"/>
      <c r="ED848" s="26"/>
      <c r="EE848" s="26"/>
      <c r="EF848" s="26"/>
      <c r="EG848" s="26"/>
      <c r="EH848" s="26"/>
      <c r="EI848" s="26"/>
      <c r="EJ848" s="26"/>
      <c r="EK848" s="26"/>
      <c r="EL848" s="26"/>
      <c r="EM848" s="26"/>
      <c r="EN848" s="26"/>
      <c r="EO848" s="26"/>
      <c r="EP848" s="26"/>
      <c r="EQ848" s="26"/>
      <c r="ER848" s="26"/>
      <c r="ES848" s="26"/>
      <c r="ET848" s="26"/>
      <c r="EU848" s="26"/>
      <c r="EV848" s="26"/>
      <c r="EW848" s="26"/>
      <c r="EX848" s="26"/>
      <c r="EY848" s="26"/>
      <c r="EZ848" s="26"/>
      <c r="FA848" s="26"/>
      <c r="FB848" s="26"/>
      <c r="FC848" s="26"/>
      <c r="FD848" s="26"/>
      <c r="FE848" s="26"/>
      <c r="FF848" s="26"/>
      <c r="FG848" s="26"/>
      <c r="FH848" s="26"/>
      <c r="FI848" s="26"/>
      <c r="FJ848" s="26"/>
      <c r="FK848" s="26"/>
      <c r="FL848" s="26"/>
      <c r="FM848" s="26"/>
      <c r="FN848" s="26"/>
      <c r="FO848" s="26"/>
      <c r="FP848" s="26"/>
      <c r="FQ848" s="26"/>
      <c r="FR848" s="26"/>
      <c r="FS848" s="26"/>
      <c r="FT848" s="26"/>
      <c r="FU848" s="26"/>
      <c r="FV848" s="26"/>
      <c r="FW848" s="26"/>
      <c r="FX848" s="26"/>
      <c r="FY848" s="26"/>
      <c r="FZ848" s="26"/>
      <c r="GA848" s="26"/>
      <c r="GB848" s="26"/>
      <c r="GC848" s="26"/>
      <c r="GD848" s="26"/>
      <c r="GE848" s="26"/>
      <c r="GF848" s="26"/>
      <c r="GG848" s="26"/>
      <c r="GH848" s="26"/>
      <c r="GI848" s="26"/>
      <c r="GJ848" s="26"/>
      <c r="GK848" s="26"/>
      <c r="GL848" s="26"/>
      <c r="GM848" s="26"/>
      <c r="GN848" s="26"/>
      <c r="GO848" s="26"/>
      <c r="GP848" s="26"/>
      <c r="GQ848" s="26"/>
      <c r="GR848" s="26"/>
      <c r="GS848" s="26"/>
      <c r="GT848" s="26"/>
      <c r="GU848" s="26"/>
      <c r="GV848" s="26"/>
      <c r="GW848" s="26"/>
      <c r="GX848" s="26"/>
      <c r="GY848" s="26"/>
      <c r="GZ848" s="26"/>
      <c r="HA848" s="26"/>
      <c r="HB848" s="26"/>
      <c r="HC848" s="26"/>
      <c r="HD848" s="26"/>
      <c r="HE848" s="26"/>
      <c r="HF848" s="26"/>
      <c r="HG848" s="26"/>
      <c r="HH848" s="26"/>
      <c r="HI848" s="26"/>
      <c r="HJ848" s="26"/>
      <c r="HK848" s="26"/>
      <c r="HL848" s="26"/>
      <c r="HM848" s="26"/>
      <c r="HN848" s="26"/>
      <c r="HO848" s="26"/>
      <c r="HP848" s="26"/>
      <c r="HQ848" s="26"/>
      <c r="HR848" s="26"/>
      <c r="HS848" s="26"/>
      <c r="HT848" s="26"/>
      <c r="HU848" s="26"/>
      <c r="HV848" s="26"/>
      <c r="HW848" s="26"/>
      <c r="HX848" s="26"/>
      <c r="HY848" s="26"/>
      <c r="HZ848" s="26"/>
      <c r="IA848" s="26"/>
      <c r="IB848" s="26"/>
      <c r="IC848" s="26"/>
      <c r="ID848" s="26"/>
      <c r="IE848" s="26"/>
      <c r="IF848" s="26"/>
      <c r="IG848" s="26"/>
      <c r="IH848" s="26"/>
      <c r="II848" s="26"/>
      <c r="IJ848" s="26"/>
      <c r="IK848" s="26"/>
      <c r="IL848" s="26"/>
      <c r="IM848" s="26"/>
      <c r="IN848" s="26"/>
      <c r="IO848" s="26"/>
      <c r="IP848" s="26"/>
      <c r="IQ848" s="26"/>
      <c r="IR848" s="26"/>
      <c r="IS848" s="26"/>
      <c r="IT848" s="26"/>
      <c r="IU848" s="26"/>
      <c r="IV848" s="26"/>
    </row>
    <row r="849" spans="1:256" ht="12.75" customHeight="1" x14ac:dyDescent="0.25">
      <c r="A849" s="26"/>
      <c r="B849" s="26"/>
      <c r="C849" s="296"/>
      <c r="D849" s="363"/>
      <c r="E849" s="364"/>
      <c r="F849" s="364"/>
      <c r="G849" s="364"/>
      <c r="H849" s="364"/>
      <c r="I849" s="364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6"/>
      <c r="AB849" s="26"/>
      <c r="AC849" s="26"/>
      <c r="AD849" s="26"/>
      <c r="AE849" s="26"/>
      <c r="AF849" s="26"/>
      <c r="AG849" s="26"/>
      <c r="AH849" s="26"/>
      <c r="AI849" s="26"/>
      <c r="AJ849" s="26"/>
      <c r="AK849" s="26"/>
      <c r="AL849" s="26"/>
      <c r="AM849" s="26"/>
      <c r="AN849" s="26"/>
      <c r="AO849" s="26"/>
      <c r="AP849" s="26"/>
      <c r="AQ849" s="26"/>
      <c r="AR849" s="26"/>
      <c r="AS849" s="26"/>
      <c r="AT849" s="26"/>
      <c r="AU849" s="26"/>
      <c r="AV849" s="26"/>
      <c r="AW849" s="26"/>
      <c r="AX849" s="26"/>
      <c r="AY849" s="26"/>
      <c r="AZ849" s="26"/>
      <c r="BA849" s="26"/>
      <c r="BB849" s="26"/>
      <c r="BC849" s="26"/>
      <c r="BD849" s="26"/>
      <c r="BE849" s="26"/>
      <c r="BF849" s="26"/>
      <c r="BG849" s="26"/>
      <c r="BH849" s="26"/>
      <c r="BI849" s="26"/>
      <c r="BJ849" s="26"/>
      <c r="BK849" s="26"/>
      <c r="BL849" s="26"/>
      <c r="BM849" s="26"/>
      <c r="BN849" s="26"/>
      <c r="BO849" s="26"/>
      <c r="BP849" s="26"/>
      <c r="BQ849" s="26"/>
      <c r="BR849" s="26"/>
      <c r="BS849" s="26"/>
      <c r="BT849" s="26"/>
      <c r="BU849" s="26"/>
      <c r="BV849" s="26"/>
      <c r="BW849" s="26"/>
      <c r="BX849" s="26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26"/>
      <c r="CP849" s="26"/>
      <c r="CQ849" s="26"/>
      <c r="CR849" s="26"/>
      <c r="CS849" s="26"/>
      <c r="CT849" s="26"/>
      <c r="CU849" s="26"/>
      <c r="CV849" s="26"/>
      <c r="CW849" s="26"/>
      <c r="CX849" s="26"/>
      <c r="CY849" s="26"/>
      <c r="CZ849" s="26"/>
      <c r="DA849" s="26"/>
      <c r="DB849" s="26"/>
      <c r="DC849" s="26"/>
      <c r="DD849" s="26"/>
      <c r="DE849" s="26"/>
      <c r="DF849" s="26"/>
      <c r="DG849" s="26"/>
      <c r="DH849" s="26"/>
      <c r="DI849" s="26"/>
      <c r="DJ849" s="26"/>
      <c r="DK849" s="26"/>
      <c r="DL849" s="26"/>
      <c r="DM849" s="26"/>
      <c r="DN849" s="26"/>
      <c r="DO849" s="26"/>
      <c r="DP849" s="26"/>
      <c r="DQ849" s="26"/>
      <c r="DR849" s="26"/>
      <c r="DS849" s="26"/>
      <c r="DT849" s="26"/>
      <c r="DU849" s="26"/>
      <c r="DV849" s="26"/>
      <c r="DW849" s="26"/>
      <c r="DX849" s="26"/>
      <c r="DY849" s="26"/>
      <c r="DZ849" s="26"/>
      <c r="EA849" s="26"/>
      <c r="EB849" s="26"/>
      <c r="EC849" s="26"/>
      <c r="ED849" s="26"/>
      <c r="EE849" s="26"/>
      <c r="EF849" s="26"/>
      <c r="EG849" s="26"/>
      <c r="EH849" s="26"/>
      <c r="EI849" s="26"/>
      <c r="EJ849" s="26"/>
      <c r="EK849" s="26"/>
      <c r="EL849" s="26"/>
      <c r="EM849" s="26"/>
      <c r="EN849" s="26"/>
      <c r="EO849" s="26"/>
      <c r="EP849" s="26"/>
      <c r="EQ849" s="26"/>
      <c r="ER849" s="26"/>
      <c r="ES849" s="26"/>
      <c r="ET849" s="26"/>
      <c r="EU849" s="26"/>
      <c r="EV849" s="26"/>
      <c r="EW849" s="26"/>
      <c r="EX849" s="26"/>
      <c r="EY849" s="26"/>
      <c r="EZ849" s="26"/>
      <c r="FA849" s="26"/>
      <c r="FB849" s="26"/>
      <c r="FC849" s="26"/>
      <c r="FD849" s="26"/>
      <c r="FE849" s="26"/>
      <c r="FF849" s="26"/>
      <c r="FG849" s="26"/>
      <c r="FH849" s="26"/>
      <c r="FI849" s="26"/>
      <c r="FJ849" s="26"/>
      <c r="FK849" s="26"/>
      <c r="FL849" s="26"/>
      <c r="FM849" s="26"/>
      <c r="FN849" s="26"/>
      <c r="FO849" s="26"/>
      <c r="FP849" s="26"/>
      <c r="FQ849" s="26"/>
      <c r="FR849" s="26"/>
      <c r="FS849" s="26"/>
      <c r="FT849" s="26"/>
      <c r="FU849" s="26"/>
      <c r="FV849" s="26"/>
      <c r="FW849" s="26"/>
      <c r="FX849" s="26"/>
      <c r="FY849" s="26"/>
      <c r="FZ849" s="26"/>
      <c r="GA849" s="26"/>
      <c r="GB849" s="26"/>
      <c r="GC849" s="26"/>
      <c r="GD849" s="26"/>
      <c r="GE849" s="26"/>
      <c r="GF849" s="26"/>
      <c r="GG849" s="26"/>
      <c r="GH849" s="26"/>
      <c r="GI849" s="26"/>
      <c r="GJ849" s="26"/>
      <c r="GK849" s="26"/>
      <c r="GL849" s="26"/>
      <c r="GM849" s="26"/>
      <c r="GN849" s="26"/>
      <c r="GO849" s="26"/>
      <c r="GP849" s="26"/>
      <c r="GQ849" s="26"/>
      <c r="GR849" s="26"/>
      <c r="GS849" s="26"/>
      <c r="GT849" s="26"/>
      <c r="GU849" s="26"/>
      <c r="GV849" s="26"/>
      <c r="GW849" s="26"/>
      <c r="GX849" s="26"/>
      <c r="GY849" s="26"/>
      <c r="GZ849" s="26"/>
      <c r="HA849" s="26"/>
      <c r="HB849" s="26"/>
      <c r="HC849" s="26"/>
      <c r="HD849" s="26"/>
      <c r="HE849" s="26"/>
      <c r="HF849" s="26"/>
      <c r="HG849" s="26"/>
      <c r="HH849" s="26"/>
      <c r="HI849" s="26"/>
      <c r="HJ849" s="26"/>
      <c r="HK849" s="26"/>
      <c r="HL849" s="26"/>
      <c r="HM849" s="26"/>
      <c r="HN849" s="26"/>
      <c r="HO849" s="26"/>
      <c r="HP849" s="26"/>
      <c r="HQ849" s="26"/>
      <c r="HR849" s="26"/>
      <c r="HS849" s="26"/>
      <c r="HT849" s="26"/>
      <c r="HU849" s="26"/>
      <c r="HV849" s="26"/>
      <c r="HW849" s="26"/>
      <c r="HX849" s="26"/>
      <c r="HY849" s="26"/>
      <c r="HZ849" s="26"/>
      <c r="IA849" s="26"/>
      <c r="IB849" s="26"/>
      <c r="IC849" s="26"/>
      <c r="ID849" s="26"/>
      <c r="IE849" s="26"/>
      <c r="IF849" s="26"/>
      <c r="IG849" s="26"/>
      <c r="IH849" s="26"/>
      <c r="II849" s="26"/>
      <c r="IJ849" s="26"/>
      <c r="IK849" s="26"/>
      <c r="IL849" s="26"/>
      <c r="IM849" s="26"/>
      <c r="IN849" s="26"/>
      <c r="IO849" s="26"/>
      <c r="IP849" s="26"/>
      <c r="IQ849" s="26"/>
      <c r="IR849" s="26"/>
      <c r="IS849" s="26"/>
      <c r="IT849" s="26"/>
      <c r="IU849" s="26"/>
      <c r="IV849" s="26"/>
    </row>
    <row r="850" spans="1:256" ht="12.75" customHeight="1" x14ac:dyDescent="0.25">
      <c r="A850" s="26"/>
      <c r="B850" s="26"/>
      <c r="C850" s="296"/>
      <c r="D850" s="363"/>
      <c r="E850" s="364"/>
      <c r="F850" s="364"/>
      <c r="G850" s="364"/>
      <c r="H850" s="364"/>
      <c r="I850" s="364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6"/>
      <c r="AB850" s="26"/>
      <c r="AC850" s="26"/>
      <c r="AD850" s="26"/>
      <c r="AE850" s="26"/>
      <c r="AF850" s="26"/>
      <c r="AG850" s="26"/>
      <c r="AH850" s="26"/>
      <c r="AI850" s="26"/>
      <c r="AJ850" s="26"/>
      <c r="AK850" s="26"/>
      <c r="AL850" s="26"/>
      <c r="AM850" s="26"/>
      <c r="AN850" s="26"/>
      <c r="AO850" s="26"/>
      <c r="AP850" s="26"/>
      <c r="AQ850" s="26"/>
      <c r="AR850" s="26"/>
      <c r="AS850" s="26"/>
      <c r="AT850" s="26"/>
      <c r="AU850" s="26"/>
      <c r="AV850" s="26"/>
      <c r="AW850" s="26"/>
      <c r="AX850" s="26"/>
      <c r="AY850" s="26"/>
      <c r="AZ850" s="26"/>
      <c r="BA850" s="26"/>
      <c r="BB850" s="26"/>
      <c r="BC850" s="26"/>
      <c r="BD850" s="26"/>
      <c r="BE850" s="26"/>
      <c r="BF850" s="26"/>
      <c r="BG850" s="26"/>
      <c r="BH850" s="26"/>
      <c r="BI850" s="26"/>
      <c r="BJ850" s="26"/>
      <c r="BK850" s="26"/>
      <c r="BL850" s="26"/>
      <c r="BM850" s="26"/>
      <c r="BN850" s="26"/>
      <c r="BO850" s="26"/>
      <c r="BP850" s="26"/>
      <c r="BQ850" s="26"/>
      <c r="BR850" s="26"/>
      <c r="BS850" s="26"/>
      <c r="BT850" s="26"/>
      <c r="BU850" s="26"/>
      <c r="BV850" s="26"/>
      <c r="BW850" s="26"/>
      <c r="BX850" s="26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26"/>
      <c r="CP850" s="26"/>
      <c r="CQ850" s="26"/>
      <c r="CR850" s="26"/>
      <c r="CS850" s="26"/>
      <c r="CT850" s="26"/>
      <c r="CU850" s="26"/>
      <c r="CV850" s="26"/>
      <c r="CW850" s="26"/>
      <c r="CX850" s="26"/>
      <c r="CY850" s="26"/>
      <c r="CZ850" s="26"/>
      <c r="DA850" s="26"/>
      <c r="DB850" s="26"/>
      <c r="DC850" s="26"/>
      <c r="DD850" s="26"/>
      <c r="DE850" s="26"/>
      <c r="DF850" s="26"/>
      <c r="DG850" s="26"/>
      <c r="DH850" s="26"/>
      <c r="DI850" s="26"/>
      <c r="DJ850" s="26"/>
      <c r="DK850" s="26"/>
      <c r="DL850" s="26"/>
      <c r="DM850" s="26"/>
      <c r="DN850" s="26"/>
      <c r="DO850" s="26"/>
      <c r="DP850" s="26"/>
      <c r="DQ850" s="26"/>
      <c r="DR850" s="26"/>
      <c r="DS850" s="26"/>
      <c r="DT850" s="26"/>
      <c r="DU850" s="26"/>
      <c r="DV850" s="26"/>
      <c r="DW850" s="26"/>
      <c r="DX850" s="26"/>
      <c r="DY850" s="26"/>
      <c r="DZ850" s="26"/>
      <c r="EA850" s="26"/>
      <c r="EB850" s="26"/>
      <c r="EC850" s="26"/>
      <c r="ED850" s="26"/>
      <c r="EE850" s="26"/>
      <c r="EF850" s="26"/>
      <c r="EG850" s="26"/>
      <c r="EH850" s="26"/>
      <c r="EI850" s="26"/>
      <c r="EJ850" s="26"/>
      <c r="EK850" s="26"/>
      <c r="EL850" s="26"/>
      <c r="EM850" s="26"/>
      <c r="EN850" s="26"/>
      <c r="EO850" s="26"/>
      <c r="EP850" s="26"/>
      <c r="EQ850" s="26"/>
      <c r="ER850" s="26"/>
      <c r="ES850" s="26"/>
      <c r="ET850" s="26"/>
      <c r="EU850" s="26"/>
      <c r="EV850" s="26"/>
      <c r="EW850" s="26"/>
      <c r="EX850" s="26"/>
      <c r="EY850" s="26"/>
      <c r="EZ850" s="26"/>
      <c r="FA850" s="26"/>
      <c r="FB850" s="26"/>
      <c r="FC850" s="26"/>
      <c r="FD850" s="26"/>
      <c r="FE850" s="26"/>
      <c r="FF850" s="26"/>
      <c r="FG850" s="26"/>
      <c r="FH850" s="26"/>
      <c r="FI850" s="26"/>
      <c r="FJ850" s="26"/>
      <c r="FK850" s="26"/>
      <c r="FL850" s="26"/>
      <c r="FM850" s="26"/>
      <c r="FN850" s="26"/>
      <c r="FO850" s="26"/>
      <c r="FP850" s="26"/>
      <c r="FQ850" s="26"/>
      <c r="FR850" s="26"/>
      <c r="FS850" s="26"/>
      <c r="FT850" s="26"/>
      <c r="FU850" s="26"/>
      <c r="FV850" s="26"/>
      <c r="FW850" s="26"/>
      <c r="FX850" s="26"/>
      <c r="FY850" s="26"/>
      <c r="FZ850" s="26"/>
      <c r="GA850" s="26"/>
      <c r="GB850" s="26"/>
      <c r="GC850" s="26"/>
      <c r="GD850" s="26"/>
      <c r="GE850" s="26"/>
      <c r="GF850" s="26"/>
      <c r="GG850" s="26"/>
      <c r="GH850" s="26"/>
      <c r="GI850" s="26"/>
      <c r="GJ850" s="26"/>
      <c r="GK850" s="26"/>
      <c r="GL850" s="26"/>
      <c r="GM850" s="26"/>
      <c r="GN850" s="26"/>
      <c r="GO850" s="26"/>
      <c r="GP850" s="26"/>
      <c r="GQ850" s="26"/>
      <c r="GR850" s="26"/>
      <c r="GS850" s="26"/>
      <c r="GT850" s="26"/>
      <c r="GU850" s="26"/>
      <c r="GV850" s="26"/>
      <c r="GW850" s="26"/>
      <c r="GX850" s="26"/>
      <c r="GY850" s="26"/>
      <c r="GZ850" s="26"/>
      <c r="HA850" s="26"/>
      <c r="HB850" s="26"/>
      <c r="HC850" s="26"/>
      <c r="HD850" s="26"/>
      <c r="HE850" s="26"/>
      <c r="HF850" s="26"/>
      <c r="HG850" s="26"/>
      <c r="HH850" s="26"/>
      <c r="HI850" s="26"/>
      <c r="HJ850" s="26"/>
      <c r="HK850" s="26"/>
      <c r="HL850" s="26"/>
      <c r="HM850" s="26"/>
      <c r="HN850" s="26"/>
      <c r="HO850" s="26"/>
      <c r="HP850" s="26"/>
      <c r="HQ850" s="26"/>
      <c r="HR850" s="26"/>
      <c r="HS850" s="26"/>
      <c r="HT850" s="26"/>
      <c r="HU850" s="26"/>
      <c r="HV850" s="26"/>
      <c r="HW850" s="26"/>
      <c r="HX850" s="26"/>
      <c r="HY850" s="26"/>
      <c r="HZ850" s="26"/>
      <c r="IA850" s="26"/>
      <c r="IB850" s="26"/>
      <c r="IC850" s="26"/>
      <c r="ID850" s="26"/>
      <c r="IE850" s="26"/>
      <c r="IF850" s="26"/>
      <c r="IG850" s="26"/>
      <c r="IH850" s="26"/>
      <c r="II850" s="26"/>
      <c r="IJ850" s="26"/>
      <c r="IK850" s="26"/>
      <c r="IL850" s="26"/>
      <c r="IM850" s="26"/>
      <c r="IN850" s="26"/>
      <c r="IO850" s="26"/>
      <c r="IP850" s="26"/>
      <c r="IQ850" s="26"/>
      <c r="IR850" s="26"/>
      <c r="IS850" s="26"/>
      <c r="IT850" s="26"/>
      <c r="IU850" s="26"/>
      <c r="IV850" s="26"/>
    </row>
    <row r="851" spans="1:256" ht="12.75" customHeight="1" x14ac:dyDescent="0.25">
      <c r="A851" s="26"/>
      <c r="B851" s="26"/>
      <c r="C851" s="296"/>
      <c r="D851" s="363"/>
      <c r="E851" s="364"/>
      <c r="F851" s="364"/>
      <c r="G851" s="364"/>
      <c r="H851" s="364"/>
      <c r="I851" s="364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6"/>
      <c r="AB851" s="26"/>
      <c r="AC851" s="26"/>
      <c r="AD851" s="26"/>
      <c r="AE851" s="26"/>
      <c r="AF851" s="26"/>
      <c r="AG851" s="26"/>
      <c r="AH851" s="26"/>
      <c r="AI851" s="26"/>
      <c r="AJ851" s="26"/>
      <c r="AK851" s="26"/>
      <c r="AL851" s="26"/>
      <c r="AM851" s="26"/>
      <c r="AN851" s="26"/>
      <c r="AO851" s="26"/>
      <c r="AP851" s="26"/>
      <c r="AQ851" s="26"/>
      <c r="AR851" s="26"/>
      <c r="AS851" s="26"/>
      <c r="AT851" s="26"/>
      <c r="AU851" s="26"/>
      <c r="AV851" s="26"/>
      <c r="AW851" s="26"/>
      <c r="AX851" s="26"/>
      <c r="AY851" s="26"/>
      <c r="AZ851" s="26"/>
      <c r="BA851" s="26"/>
      <c r="BB851" s="26"/>
      <c r="BC851" s="26"/>
      <c r="BD851" s="26"/>
      <c r="BE851" s="26"/>
      <c r="BF851" s="26"/>
      <c r="BG851" s="26"/>
      <c r="BH851" s="26"/>
      <c r="BI851" s="26"/>
      <c r="BJ851" s="26"/>
      <c r="BK851" s="26"/>
      <c r="BL851" s="26"/>
      <c r="BM851" s="26"/>
      <c r="BN851" s="26"/>
      <c r="BO851" s="26"/>
      <c r="BP851" s="26"/>
      <c r="BQ851" s="26"/>
      <c r="BR851" s="26"/>
      <c r="BS851" s="26"/>
      <c r="BT851" s="26"/>
      <c r="BU851" s="26"/>
      <c r="BV851" s="26"/>
      <c r="BW851" s="26"/>
      <c r="BX851" s="26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26"/>
      <c r="CP851" s="26"/>
      <c r="CQ851" s="26"/>
      <c r="CR851" s="26"/>
      <c r="CS851" s="26"/>
      <c r="CT851" s="26"/>
      <c r="CU851" s="26"/>
      <c r="CV851" s="26"/>
      <c r="CW851" s="26"/>
      <c r="CX851" s="26"/>
      <c r="CY851" s="26"/>
      <c r="CZ851" s="26"/>
      <c r="DA851" s="26"/>
      <c r="DB851" s="26"/>
      <c r="DC851" s="26"/>
      <c r="DD851" s="26"/>
      <c r="DE851" s="26"/>
      <c r="DF851" s="26"/>
      <c r="DG851" s="26"/>
      <c r="DH851" s="26"/>
      <c r="DI851" s="26"/>
      <c r="DJ851" s="26"/>
      <c r="DK851" s="26"/>
      <c r="DL851" s="26"/>
      <c r="DM851" s="26"/>
      <c r="DN851" s="26"/>
      <c r="DO851" s="26"/>
      <c r="DP851" s="26"/>
      <c r="DQ851" s="26"/>
      <c r="DR851" s="26"/>
      <c r="DS851" s="26"/>
      <c r="DT851" s="26"/>
      <c r="DU851" s="26"/>
      <c r="DV851" s="26"/>
      <c r="DW851" s="26"/>
      <c r="DX851" s="26"/>
      <c r="DY851" s="26"/>
      <c r="DZ851" s="26"/>
      <c r="EA851" s="26"/>
      <c r="EB851" s="26"/>
      <c r="EC851" s="26"/>
      <c r="ED851" s="26"/>
      <c r="EE851" s="26"/>
      <c r="EF851" s="26"/>
      <c r="EG851" s="26"/>
      <c r="EH851" s="26"/>
      <c r="EI851" s="26"/>
      <c r="EJ851" s="26"/>
      <c r="EK851" s="26"/>
      <c r="EL851" s="26"/>
      <c r="EM851" s="26"/>
      <c r="EN851" s="26"/>
      <c r="EO851" s="26"/>
      <c r="EP851" s="26"/>
      <c r="EQ851" s="26"/>
      <c r="ER851" s="26"/>
      <c r="ES851" s="26"/>
      <c r="ET851" s="26"/>
      <c r="EU851" s="26"/>
      <c r="EV851" s="26"/>
      <c r="EW851" s="26"/>
      <c r="EX851" s="26"/>
      <c r="EY851" s="26"/>
      <c r="EZ851" s="26"/>
      <c r="FA851" s="26"/>
      <c r="FB851" s="26"/>
      <c r="FC851" s="26"/>
      <c r="FD851" s="26"/>
      <c r="FE851" s="26"/>
      <c r="FF851" s="26"/>
      <c r="FG851" s="26"/>
      <c r="FH851" s="26"/>
      <c r="FI851" s="26"/>
      <c r="FJ851" s="26"/>
      <c r="FK851" s="26"/>
      <c r="FL851" s="26"/>
      <c r="FM851" s="26"/>
      <c r="FN851" s="26"/>
      <c r="FO851" s="26"/>
      <c r="FP851" s="26"/>
      <c r="FQ851" s="26"/>
      <c r="FR851" s="26"/>
      <c r="FS851" s="26"/>
      <c r="FT851" s="26"/>
      <c r="FU851" s="26"/>
      <c r="FV851" s="26"/>
      <c r="FW851" s="26"/>
      <c r="FX851" s="26"/>
      <c r="FY851" s="26"/>
      <c r="FZ851" s="26"/>
      <c r="GA851" s="26"/>
      <c r="GB851" s="26"/>
      <c r="GC851" s="26"/>
      <c r="GD851" s="26"/>
      <c r="GE851" s="26"/>
      <c r="GF851" s="26"/>
      <c r="GG851" s="26"/>
      <c r="GH851" s="26"/>
      <c r="GI851" s="26"/>
      <c r="GJ851" s="26"/>
      <c r="GK851" s="26"/>
      <c r="GL851" s="26"/>
      <c r="GM851" s="26"/>
      <c r="GN851" s="26"/>
      <c r="GO851" s="26"/>
      <c r="GP851" s="26"/>
      <c r="GQ851" s="26"/>
      <c r="GR851" s="26"/>
      <c r="GS851" s="26"/>
      <c r="GT851" s="26"/>
      <c r="GU851" s="26"/>
      <c r="GV851" s="26"/>
      <c r="GW851" s="26"/>
      <c r="GX851" s="26"/>
      <c r="GY851" s="26"/>
      <c r="GZ851" s="26"/>
      <c r="HA851" s="26"/>
      <c r="HB851" s="26"/>
      <c r="HC851" s="26"/>
      <c r="HD851" s="26"/>
      <c r="HE851" s="26"/>
      <c r="HF851" s="26"/>
      <c r="HG851" s="26"/>
      <c r="HH851" s="26"/>
      <c r="HI851" s="26"/>
      <c r="HJ851" s="26"/>
      <c r="HK851" s="26"/>
      <c r="HL851" s="26"/>
      <c r="HM851" s="26"/>
      <c r="HN851" s="26"/>
      <c r="HO851" s="26"/>
      <c r="HP851" s="26"/>
      <c r="HQ851" s="26"/>
      <c r="HR851" s="26"/>
      <c r="HS851" s="26"/>
      <c r="HT851" s="26"/>
      <c r="HU851" s="26"/>
      <c r="HV851" s="26"/>
      <c r="HW851" s="26"/>
      <c r="HX851" s="26"/>
      <c r="HY851" s="26"/>
      <c r="HZ851" s="26"/>
      <c r="IA851" s="26"/>
      <c r="IB851" s="26"/>
      <c r="IC851" s="26"/>
      <c r="ID851" s="26"/>
      <c r="IE851" s="26"/>
      <c r="IF851" s="26"/>
      <c r="IG851" s="26"/>
      <c r="IH851" s="26"/>
      <c r="II851" s="26"/>
      <c r="IJ851" s="26"/>
      <c r="IK851" s="26"/>
      <c r="IL851" s="26"/>
      <c r="IM851" s="26"/>
      <c r="IN851" s="26"/>
      <c r="IO851" s="26"/>
      <c r="IP851" s="26"/>
      <c r="IQ851" s="26"/>
      <c r="IR851" s="26"/>
      <c r="IS851" s="26"/>
      <c r="IT851" s="26"/>
      <c r="IU851" s="26"/>
      <c r="IV851" s="26"/>
    </row>
    <row r="852" spans="1:256" ht="12.75" customHeight="1" x14ac:dyDescent="0.25">
      <c r="A852" s="26"/>
      <c r="B852" s="26"/>
      <c r="C852" s="296"/>
      <c r="D852" s="363"/>
      <c r="E852" s="364"/>
      <c r="F852" s="364"/>
      <c r="G852" s="364"/>
      <c r="H852" s="364"/>
      <c r="I852" s="364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6"/>
      <c r="AD852" s="26"/>
      <c r="AE852" s="26"/>
      <c r="AF852" s="26"/>
      <c r="AG852" s="26"/>
      <c r="AH852" s="26"/>
      <c r="AI852" s="26"/>
      <c r="AJ852" s="26"/>
      <c r="AK852" s="26"/>
      <c r="AL852" s="26"/>
      <c r="AM852" s="26"/>
      <c r="AN852" s="26"/>
      <c r="AO852" s="26"/>
      <c r="AP852" s="26"/>
      <c r="AQ852" s="26"/>
      <c r="AR852" s="26"/>
      <c r="AS852" s="26"/>
      <c r="AT852" s="26"/>
      <c r="AU852" s="26"/>
      <c r="AV852" s="26"/>
      <c r="AW852" s="26"/>
      <c r="AX852" s="26"/>
      <c r="AY852" s="26"/>
      <c r="AZ852" s="26"/>
      <c r="BA852" s="26"/>
      <c r="BB852" s="26"/>
      <c r="BC852" s="26"/>
      <c r="BD852" s="26"/>
      <c r="BE852" s="26"/>
      <c r="BF852" s="26"/>
      <c r="BG852" s="26"/>
      <c r="BH852" s="26"/>
      <c r="BI852" s="26"/>
      <c r="BJ852" s="26"/>
      <c r="BK852" s="26"/>
      <c r="BL852" s="26"/>
      <c r="BM852" s="26"/>
      <c r="BN852" s="26"/>
      <c r="BO852" s="26"/>
      <c r="BP852" s="26"/>
      <c r="BQ852" s="26"/>
      <c r="BR852" s="26"/>
      <c r="BS852" s="26"/>
      <c r="BT852" s="26"/>
      <c r="BU852" s="26"/>
      <c r="BV852" s="26"/>
      <c r="BW852" s="26"/>
      <c r="BX852" s="26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26"/>
      <c r="CP852" s="26"/>
      <c r="CQ852" s="26"/>
      <c r="CR852" s="26"/>
      <c r="CS852" s="26"/>
      <c r="CT852" s="26"/>
      <c r="CU852" s="26"/>
      <c r="CV852" s="26"/>
      <c r="CW852" s="26"/>
      <c r="CX852" s="26"/>
      <c r="CY852" s="26"/>
      <c r="CZ852" s="26"/>
      <c r="DA852" s="26"/>
      <c r="DB852" s="26"/>
      <c r="DC852" s="26"/>
      <c r="DD852" s="26"/>
      <c r="DE852" s="26"/>
      <c r="DF852" s="26"/>
      <c r="DG852" s="26"/>
      <c r="DH852" s="26"/>
      <c r="DI852" s="26"/>
      <c r="DJ852" s="26"/>
      <c r="DK852" s="26"/>
      <c r="DL852" s="26"/>
      <c r="DM852" s="26"/>
      <c r="DN852" s="26"/>
      <c r="DO852" s="26"/>
      <c r="DP852" s="26"/>
      <c r="DQ852" s="26"/>
      <c r="DR852" s="26"/>
      <c r="DS852" s="26"/>
      <c r="DT852" s="26"/>
      <c r="DU852" s="26"/>
      <c r="DV852" s="26"/>
      <c r="DW852" s="26"/>
      <c r="DX852" s="26"/>
      <c r="DY852" s="26"/>
      <c r="DZ852" s="26"/>
      <c r="EA852" s="26"/>
      <c r="EB852" s="26"/>
      <c r="EC852" s="26"/>
      <c r="ED852" s="26"/>
      <c r="EE852" s="26"/>
      <c r="EF852" s="26"/>
      <c r="EG852" s="26"/>
      <c r="EH852" s="26"/>
      <c r="EI852" s="26"/>
      <c r="EJ852" s="26"/>
      <c r="EK852" s="26"/>
      <c r="EL852" s="26"/>
      <c r="EM852" s="26"/>
      <c r="EN852" s="26"/>
      <c r="EO852" s="26"/>
      <c r="EP852" s="26"/>
      <c r="EQ852" s="26"/>
      <c r="ER852" s="26"/>
      <c r="ES852" s="26"/>
      <c r="ET852" s="26"/>
      <c r="EU852" s="26"/>
      <c r="EV852" s="26"/>
      <c r="EW852" s="26"/>
      <c r="EX852" s="26"/>
      <c r="EY852" s="26"/>
      <c r="EZ852" s="26"/>
      <c r="FA852" s="26"/>
      <c r="FB852" s="26"/>
      <c r="FC852" s="26"/>
      <c r="FD852" s="26"/>
      <c r="FE852" s="26"/>
      <c r="FF852" s="26"/>
      <c r="FG852" s="26"/>
      <c r="FH852" s="26"/>
      <c r="FI852" s="26"/>
      <c r="FJ852" s="26"/>
      <c r="FK852" s="26"/>
      <c r="FL852" s="26"/>
      <c r="FM852" s="26"/>
      <c r="FN852" s="26"/>
      <c r="FO852" s="26"/>
      <c r="FP852" s="26"/>
      <c r="FQ852" s="26"/>
      <c r="FR852" s="26"/>
      <c r="FS852" s="26"/>
      <c r="FT852" s="26"/>
      <c r="FU852" s="26"/>
      <c r="FV852" s="26"/>
      <c r="FW852" s="26"/>
      <c r="FX852" s="26"/>
      <c r="FY852" s="26"/>
      <c r="FZ852" s="26"/>
      <c r="GA852" s="26"/>
      <c r="GB852" s="26"/>
      <c r="GC852" s="26"/>
      <c r="GD852" s="26"/>
      <c r="GE852" s="26"/>
      <c r="GF852" s="26"/>
      <c r="GG852" s="26"/>
      <c r="GH852" s="26"/>
      <c r="GI852" s="26"/>
      <c r="GJ852" s="26"/>
      <c r="GK852" s="26"/>
      <c r="GL852" s="26"/>
      <c r="GM852" s="26"/>
      <c r="GN852" s="26"/>
      <c r="GO852" s="26"/>
      <c r="GP852" s="26"/>
      <c r="GQ852" s="26"/>
      <c r="GR852" s="26"/>
      <c r="GS852" s="26"/>
      <c r="GT852" s="26"/>
      <c r="GU852" s="26"/>
      <c r="GV852" s="26"/>
      <c r="GW852" s="26"/>
      <c r="GX852" s="26"/>
      <c r="GY852" s="26"/>
      <c r="GZ852" s="26"/>
      <c r="HA852" s="26"/>
      <c r="HB852" s="26"/>
      <c r="HC852" s="26"/>
      <c r="HD852" s="26"/>
      <c r="HE852" s="26"/>
      <c r="HF852" s="26"/>
      <c r="HG852" s="26"/>
      <c r="HH852" s="26"/>
      <c r="HI852" s="26"/>
      <c r="HJ852" s="26"/>
      <c r="HK852" s="26"/>
      <c r="HL852" s="26"/>
      <c r="HM852" s="26"/>
      <c r="HN852" s="26"/>
      <c r="HO852" s="26"/>
      <c r="HP852" s="26"/>
      <c r="HQ852" s="26"/>
      <c r="HR852" s="26"/>
      <c r="HS852" s="26"/>
      <c r="HT852" s="26"/>
      <c r="HU852" s="26"/>
      <c r="HV852" s="26"/>
      <c r="HW852" s="26"/>
      <c r="HX852" s="26"/>
      <c r="HY852" s="26"/>
      <c r="HZ852" s="26"/>
      <c r="IA852" s="26"/>
      <c r="IB852" s="26"/>
      <c r="IC852" s="26"/>
      <c r="ID852" s="26"/>
      <c r="IE852" s="26"/>
      <c r="IF852" s="26"/>
      <c r="IG852" s="26"/>
      <c r="IH852" s="26"/>
      <c r="II852" s="26"/>
      <c r="IJ852" s="26"/>
      <c r="IK852" s="26"/>
      <c r="IL852" s="26"/>
      <c r="IM852" s="26"/>
      <c r="IN852" s="26"/>
      <c r="IO852" s="26"/>
      <c r="IP852" s="26"/>
      <c r="IQ852" s="26"/>
      <c r="IR852" s="26"/>
      <c r="IS852" s="26"/>
      <c r="IT852" s="26"/>
      <c r="IU852" s="26"/>
      <c r="IV852" s="26"/>
    </row>
    <row r="853" spans="1:256" ht="12.75" customHeight="1" x14ac:dyDescent="0.25">
      <c r="A853" s="26"/>
      <c r="B853" s="26"/>
      <c r="C853" s="296"/>
      <c r="D853" s="363"/>
      <c r="E853" s="364"/>
      <c r="F853" s="364"/>
      <c r="G853" s="364"/>
      <c r="H853" s="364"/>
      <c r="I853" s="364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6"/>
      <c r="AB853" s="26"/>
      <c r="AC853" s="26"/>
      <c r="AD853" s="26"/>
      <c r="AE853" s="26"/>
      <c r="AF853" s="26"/>
      <c r="AG853" s="26"/>
      <c r="AH853" s="26"/>
      <c r="AI853" s="26"/>
      <c r="AJ853" s="26"/>
      <c r="AK853" s="26"/>
      <c r="AL853" s="26"/>
      <c r="AM853" s="26"/>
      <c r="AN853" s="26"/>
      <c r="AO853" s="26"/>
      <c r="AP853" s="26"/>
      <c r="AQ853" s="26"/>
      <c r="AR853" s="26"/>
      <c r="AS853" s="26"/>
      <c r="AT853" s="26"/>
      <c r="AU853" s="26"/>
      <c r="AV853" s="26"/>
      <c r="AW853" s="26"/>
      <c r="AX853" s="26"/>
      <c r="AY853" s="26"/>
      <c r="AZ853" s="26"/>
      <c r="BA853" s="26"/>
      <c r="BB853" s="26"/>
      <c r="BC853" s="26"/>
      <c r="BD853" s="26"/>
      <c r="BE853" s="26"/>
      <c r="BF853" s="26"/>
      <c r="BG853" s="26"/>
      <c r="BH853" s="26"/>
      <c r="BI853" s="26"/>
      <c r="BJ853" s="26"/>
      <c r="BK853" s="26"/>
      <c r="BL853" s="26"/>
      <c r="BM853" s="26"/>
      <c r="BN853" s="26"/>
      <c r="BO853" s="26"/>
      <c r="BP853" s="26"/>
      <c r="BQ853" s="26"/>
      <c r="BR853" s="26"/>
      <c r="BS853" s="26"/>
      <c r="BT853" s="26"/>
      <c r="BU853" s="26"/>
      <c r="BV853" s="26"/>
      <c r="BW853" s="26"/>
      <c r="BX853" s="26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26"/>
      <c r="CP853" s="26"/>
      <c r="CQ853" s="26"/>
      <c r="CR853" s="26"/>
      <c r="CS853" s="26"/>
      <c r="CT853" s="26"/>
      <c r="CU853" s="26"/>
      <c r="CV853" s="26"/>
      <c r="CW853" s="26"/>
      <c r="CX853" s="26"/>
      <c r="CY853" s="26"/>
      <c r="CZ853" s="26"/>
      <c r="DA853" s="26"/>
      <c r="DB853" s="26"/>
      <c r="DC853" s="26"/>
      <c r="DD853" s="26"/>
      <c r="DE853" s="26"/>
      <c r="DF853" s="26"/>
      <c r="DG853" s="26"/>
      <c r="DH853" s="26"/>
      <c r="DI853" s="26"/>
      <c r="DJ853" s="26"/>
      <c r="DK853" s="26"/>
      <c r="DL853" s="26"/>
      <c r="DM853" s="26"/>
      <c r="DN853" s="26"/>
      <c r="DO853" s="26"/>
      <c r="DP853" s="26"/>
      <c r="DQ853" s="26"/>
      <c r="DR853" s="26"/>
      <c r="DS853" s="26"/>
      <c r="DT853" s="26"/>
      <c r="DU853" s="26"/>
      <c r="DV853" s="26"/>
      <c r="DW853" s="26"/>
      <c r="DX853" s="26"/>
      <c r="DY853" s="26"/>
      <c r="DZ853" s="26"/>
      <c r="EA853" s="26"/>
      <c r="EB853" s="26"/>
      <c r="EC853" s="26"/>
      <c r="ED853" s="26"/>
      <c r="EE853" s="26"/>
      <c r="EF853" s="26"/>
      <c r="EG853" s="26"/>
      <c r="EH853" s="26"/>
      <c r="EI853" s="26"/>
      <c r="EJ853" s="26"/>
      <c r="EK853" s="26"/>
      <c r="EL853" s="26"/>
      <c r="EM853" s="26"/>
      <c r="EN853" s="26"/>
      <c r="EO853" s="26"/>
      <c r="EP853" s="26"/>
      <c r="EQ853" s="26"/>
      <c r="ER853" s="26"/>
      <c r="ES853" s="26"/>
      <c r="ET853" s="26"/>
      <c r="EU853" s="26"/>
      <c r="EV853" s="26"/>
      <c r="EW853" s="26"/>
      <c r="EX853" s="26"/>
      <c r="EY853" s="26"/>
      <c r="EZ853" s="26"/>
      <c r="FA853" s="26"/>
      <c r="FB853" s="26"/>
      <c r="FC853" s="26"/>
      <c r="FD853" s="26"/>
      <c r="FE853" s="26"/>
      <c r="FF853" s="26"/>
      <c r="FG853" s="26"/>
      <c r="FH853" s="26"/>
      <c r="FI853" s="26"/>
      <c r="FJ853" s="26"/>
      <c r="FK853" s="26"/>
      <c r="FL853" s="26"/>
      <c r="FM853" s="26"/>
      <c r="FN853" s="26"/>
      <c r="FO853" s="26"/>
      <c r="FP853" s="26"/>
      <c r="FQ853" s="26"/>
      <c r="FR853" s="26"/>
      <c r="FS853" s="26"/>
      <c r="FT853" s="26"/>
      <c r="FU853" s="26"/>
      <c r="FV853" s="26"/>
      <c r="FW853" s="26"/>
      <c r="FX853" s="26"/>
      <c r="FY853" s="26"/>
      <c r="FZ853" s="26"/>
      <c r="GA853" s="26"/>
      <c r="GB853" s="26"/>
      <c r="GC853" s="26"/>
      <c r="GD853" s="26"/>
      <c r="GE853" s="26"/>
      <c r="GF853" s="26"/>
      <c r="GG853" s="26"/>
      <c r="GH853" s="26"/>
      <c r="GI853" s="26"/>
      <c r="GJ853" s="26"/>
      <c r="GK853" s="26"/>
      <c r="GL853" s="26"/>
      <c r="GM853" s="26"/>
      <c r="GN853" s="26"/>
      <c r="GO853" s="26"/>
      <c r="GP853" s="26"/>
      <c r="GQ853" s="26"/>
      <c r="GR853" s="26"/>
      <c r="GS853" s="26"/>
      <c r="GT853" s="26"/>
      <c r="GU853" s="26"/>
      <c r="GV853" s="26"/>
      <c r="GW853" s="26"/>
      <c r="GX853" s="26"/>
      <c r="GY853" s="26"/>
      <c r="GZ853" s="26"/>
      <c r="HA853" s="26"/>
      <c r="HB853" s="26"/>
      <c r="HC853" s="26"/>
      <c r="HD853" s="26"/>
      <c r="HE853" s="26"/>
      <c r="HF853" s="26"/>
      <c r="HG853" s="26"/>
      <c r="HH853" s="26"/>
      <c r="HI853" s="26"/>
      <c r="HJ853" s="26"/>
      <c r="HK853" s="26"/>
      <c r="HL853" s="26"/>
      <c r="HM853" s="26"/>
      <c r="HN853" s="26"/>
      <c r="HO853" s="26"/>
      <c r="HP853" s="26"/>
      <c r="HQ853" s="26"/>
      <c r="HR853" s="26"/>
      <c r="HS853" s="26"/>
      <c r="HT853" s="26"/>
      <c r="HU853" s="26"/>
      <c r="HV853" s="26"/>
      <c r="HW853" s="26"/>
      <c r="HX853" s="26"/>
      <c r="HY853" s="26"/>
      <c r="HZ853" s="26"/>
      <c r="IA853" s="26"/>
      <c r="IB853" s="26"/>
      <c r="IC853" s="26"/>
      <c r="ID853" s="26"/>
      <c r="IE853" s="26"/>
      <c r="IF853" s="26"/>
      <c r="IG853" s="26"/>
      <c r="IH853" s="26"/>
      <c r="II853" s="26"/>
      <c r="IJ853" s="26"/>
      <c r="IK853" s="26"/>
      <c r="IL853" s="26"/>
      <c r="IM853" s="26"/>
      <c r="IN853" s="26"/>
      <c r="IO853" s="26"/>
      <c r="IP853" s="26"/>
      <c r="IQ853" s="26"/>
      <c r="IR853" s="26"/>
      <c r="IS853" s="26"/>
      <c r="IT853" s="26"/>
      <c r="IU853" s="26"/>
      <c r="IV853" s="26"/>
    </row>
    <row r="854" spans="1:256" ht="12.75" customHeight="1" x14ac:dyDescent="0.25">
      <c r="A854" s="26"/>
      <c r="B854" s="26"/>
      <c r="C854" s="296"/>
      <c r="D854" s="363"/>
      <c r="E854" s="364"/>
      <c r="F854" s="364"/>
      <c r="G854" s="364"/>
      <c r="H854" s="364"/>
      <c r="I854" s="364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6"/>
      <c r="AB854" s="26"/>
      <c r="AC854" s="26"/>
      <c r="AD854" s="26"/>
      <c r="AE854" s="26"/>
      <c r="AF854" s="26"/>
      <c r="AG854" s="26"/>
      <c r="AH854" s="26"/>
      <c r="AI854" s="26"/>
      <c r="AJ854" s="26"/>
      <c r="AK854" s="26"/>
      <c r="AL854" s="26"/>
      <c r="AM854" s="26"/>
      <c r="AN854" s="26"/>
      <c r="AO854" s="26"/>
      <c r="AP854" s="26"/>
      <c r="AQ854" s="26"/>
      <c r="AR854" s="26"/>
      <c r="AS854" s="26"/>
      <c r="AT854" s="26"/>
      <c r="AU854" s="26"/>
      <c r="AV854" s="26"/>
      <c r="AW854" s="26"/>
      <c r="AX854" s="26"/>
      <c r="AY854" s="26"/>
      <c r="AZ854" s="26"/>
      <c r="BA854" s="26"/>
      <c r="BB854" s="26"/>
      <c r="BC854" s="26"/>
      <c r="BD854" s="26"/>
      <c r="BE854" s="26"/>
      <c r="BF854" s="26"/>
      <c r="BG854" s="26"/>
      <c r="BH854" s="26"/>
      <c r="BI854" s="26"/>
      <c r="BJ854" s="26"/>
      <c r="BK854" s="26"/>
      <c r="BL854" s="26"/>
      <c r="BM854" s="26"/>
      <c r="BN854" s="26"/>
      <c r="BO854" s="26"/>
      <c r="BP854" s="26"/>
      <c r="BQ854" s="26"/>
      <c r="BR854" s="26"/>
      <c r="BS854" s="26"/>
      <c r="BT854" s="26"/>
      <c r="BU854" s="26"/>
      <c r="BV854" s="26"/>
      <c r="BW854" s="26"/>
      <c r="BX854" s="26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26"/>
      <c r="CP854" s="26"/>
      <c r="CQ854" s="26"/>
      <c r="CR854" s="26"/>
      <c r="CS854" s="26"/>
      <c r="CT854" s="26"/>
      <c r="CU854" s="26"/>
      <c r="CV854" s="26"/>
      <c r="CW854" s="26"/>
      <c r="CX854" s="26"/>
      <c r="CY854" s="26"/>
      <c r="CZ854" s="26"/>
      <c r="DA854" s="26"/>
      <c r="DB854" s="26"/>
      <c r="DC854" s="26"/>
      <c r="DD854" s="26"/>
      <c r="DE854" s="26"/>
      <c r="DF854" s="26"/>
      <c r="DG854" s="26"/>
      <c r="DH854" s="26"/>
      <c r="DI854" s="26"/>
      <c r="DJ854" s="26"/>
      <c r="DK854" s="26"/>
      <c r="DL854" s="26"/>
      <c r="DM854" s="26"/>
      <c r="DN854" s="26"/>
      <c r="DO854" s="26"/>
      <c r="DP854" s="26"/>
      <c r="DQ854" s="26"/>
      <c r="DR854" s="26"/>
      <c r="DS854" s="26"/>
      <c r="DT854" s="26"/>
      <c r="DU854" s="26"/>
      <c r="DV854" s="26"/>
      <c r="DW854" s="26"/>
      <c r="DX854" s="26"/>
      <c r="DY854" s="26"/>
      <c r="DZ854" s="26"/>
      <c r="EA854" s="26"/>
      <c r="EB854" s="26"/>
      <c r="EC854" s="26"/>
      <c r="ED854" s="26"/>
      <c r="EE854" s="26"/>
      <c r="EF854" s="26"/>
      <c r="EG854" s="26"/>
      <c r="EH854" s="26"/>
      <c r="EI854" s="26"/>
      <c r="EJ854" s="26"/>
      <c r="EK854" s="26"/>
      <c r="EL854" s="26"/>
      <c r="EM854" s="26"/>
      <c r="EN854" s="26"/>
      <c r="EO854" s="26"/>
      <c r="EP854" s="26"/>
      <c r="EQ854" s="26"/>
      <c r="ER854" s="26"/>
      <c r="ES854" s="26"/>
      <c r="ET854" s="26"/>
      <c r="EU854" s="26"/>
      <c r="EV854" s="26"/>
      <c r="EW854" s="26"/>
      <c r="EX854" s="26"/>
      <c r="EY854" s="26"/>
      <c r="EZ854" s="26"/>
      <c r="FA854" s="26"/>
      <c r="FB854" s="26"/>
      <c r="FC854" s="26"/>
      <c r="FD854" s="26"/>
      <c r="FE854" s="26"/>
      <c r="FF854" s="26"/>
      <c r="FG854" s="26"/>
      <c r="FH854" s="26"/>
      <c r="FI854" s="26"/>
      <c r="FJ854" s="26"/>
      <c r="FK854" s="26"/>
      <c r="FL854" s="26"/>
      <c r="FM854" s="26"/>
      <c r="FN854" s="26"/>
      <c r="FO854" s="26"/>
      <c r="FP854" s="26"/>
      <c r="FQ854" s="26"/>
      <c r="FR854" s="26"/>
      <c r="FS854" s="26"/>
      <c r="FT854" s="26"/>
      <c r="FU854" s="26"/>
      <c r="FV854" s="26"/>
      <c r="FW854" s="26"/>
      <c r="FX854" s="26"/>
      <c r="FY854" s="26"/>
      <c r="FZ854" s="26"/>
      <c r="GA854" s="26"/>
      <c r="GB854" s="26"/>
      <c r="GC854" s="26"/>
      <c r="GD854" s="26"/>
      <c r="GE854" s="26"/>
      <c r="GF854" s="26"/>
      <c r="GG854" s="26"/>
      <c r="GH854" s="26"/>
      <c r="GI854" s="26"/>
      <c r="GJ854" s="26"/>
      <c r="GK854" s="26"/>
      <c r="GL854" s="26"/>
      <c r="GM854" s="26"/>
      <c r="GN854" s="26"/>
      <c r="GO854" s="26"/>
      <c r="GP854" s="26"/>
      <c r="GQ854" s="26"/>
      <c r="GR854" s="26"/>
      <c r="GS854" s="26"/>
      <c r="GT854" s="26"/>
      <c r="GU854" s="26"/>
      <c r="GV854" s="26"/>
      <c r="GW854" s="26"/>
      <c r="GX854" s="26"/>
      <c r="GY854" s="26"/>
      <c r="GZ854" s="26"/>
      <c r="HA854" s="26"/>
      <c r="HB854" s="26"/>
      <c r="HC854" s="26"/>
      <c r="HD854" s="26"/>
      <c r="HE854" s="26"/>
      <c r="HF854" s="26"/>
      <c r="HG854" s="26"/>
      <c r="HH854" s="26"/>
      <c r="HI854" s="26"/>
      <c r="HJ854" s="26"/>
      <c r="HK854" s="26"/>
      <c r="HL854" s="26"/>
      <c r="HM854" s="26"/>
      <c r="HN854" s="26"/>
      <c r="HO854" s="26"/>
      <c r="HP854" s="26"/>
      <c r="HQ854" s="26"/>
      <c r="HR854" s="26"/>
      <c r="HS854" s="26"/>
      <c r="HT854" s="26"/>
      <c r="HU854" s="26"/>
      <c r="HV854" s="26"/>
      <c r="HW854" s="26"/>
      <c r="HX854" s="26"/>
      <c r="HY854" s="26"/>
      <c r="HZ854" s="26"/>
      <c r="IA854" s="26"/>
      <c r="IB854" s="26"/>
      <c r="IC854" s="26"/>
      <c r="ID854" s="26"/>
      <c r="IE854" s="26"/>
      <c r="IF854" s="26"/>
      <c r="IG854" s="26"/>
      <c r="IH854" s="26"/>
      <c r="II854" s="26"/>
      <c r="IJ854" s="26"/>
      <c r="IK854" s="26"/>
      <c r="IL854" s="26"/>
      <c r="IM854" s="26"/>
      <c r="IN854" s="26"/>
      <c r="IO854" s="26"/>
      <c r="IP854" s="26"/>
      <c r="IQ854" s="26"/>
      <c r="IR854" s="26"/>
      <c r="IS854" s="26"/>
      <c r="IT854" s="26"/>
      <c r="IU854" s="26"/>
      <c r="IV854" s="26"/>
    </row>
    <row r="855" spans="1:256" ht="12.75" customHeight="1" x14ac:dyDescent="0.25">
      <c r="A855" s="26"/>
      <c r="B855" s="26"/>
      <c r="C855" s="296"/>
      <c r="D855" s="363"/>
      <c r="E855" s="364"/>
      <c r="F855" s="364"/>
      <c r="G855" s="364"/>
      <c r="H855" s="364"/>
      <c r="I855" s="364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6"/>
      <c r="AB855" s="26"/>
      <c r="AC855" s="26"/>
      <c r="AD855" s="26"/>
      <c r="AE855" s="26"/>
      <c r="AF855" s="26"/>
      <c r="AG855" s="26"/>
      <c r="AH855" s="26"/>
      <c r="AI855" s="26"/>
      <c r="AJ855" s="26"/>
      <c r="AK855" s="26"/>
      <c r="AL855" s="26"/>
      <c r="AM855" s="26"/>
      <c r="AN855" s="26"/>
      <c r="AO855" s="26"/>
      <c r="AP855" s="26"/>
      <c r="AQ855" s="26"/>
      <c r="AR855" s="26"/>
      <c r="AS855" s="26"/>
      <c r="AT855" s="26"/>
      <c r="AU855" s="26"/>
      <c r="AV855" s="26"/>
      <c r="AW855" s="26"/>
      <c r="AX855" s="26"/>
      <c r="AY855" s="26"/>
      <c r="AZ855" s="26"/>
      <c r="BA855" s="26"/>
      <c r="BB855" s="26"/>
      <c r="BC855" s="26"/>
      <c r="BD855" s="26"/>
      <c r="BE855" s="26"/>
      <c r="BF855" s="26"/>
      <c r="BG855" s="26"/>
      <c r="BH855" s="26"/>
      <c r="BI855" s="26"/>
      <c r="BJ855" s="26"/>
      <c r="BK855" s="26"/>
      <c r="BL855" s="26"/>
      <c r="BM855" s="26"/>
      <c r="BN855" s="26"/>
      <c r="BO855" s="26"/>
      <c r="BP855" s="26"/>
      <c r="BQ855" s="26"/>
      <c r="BR855" s="26"/>
      <c r="BS855" s="26"/>
      <c r="BT855" s="26"/>
      <c r="BU855" s="26"/>
      <c r="BV855" s="26"/>
      <c r="BW855" s="26"/>
      <c r="BX855" s="26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26"/>
      <c r="CP855" s="26"/>
      <c r="CQ855" s="26"/>
      <c r="CR855" s="26"/>
      <c r="CS855" s="26"/>
      <c r="CT855" s="26"/>
      <c r="CU855" s="26"/>
      <c r="CV855" s="26"/>
      <c r="CW855" s="26"/>
      <c r="CX855" s="26"/>
      <c r="CY855" s="26"/>
      <c r="CZ855" s="26"/>
      <c r="DA855" s="26"/>
      <c r="DB855" s="26"/>
      <c r="DC855" s="26"/>
      <c r="DD855" s="26"/>
      <c r="DE855" s="26"/>
      <c r="DF855" s="26"/>
      <c r="DG855" s="26"/>
      <c r="DH855" s="26"/>
      <c r="DI855" s="26"/>
      <c r="DJ855" s="26"/>
      <c r="DK855" s="26"/>
      <c r="DL855" s="26"/>
      <c r="DM855" s="26"/>
      <c r="DN855" s="26"/>
      <c r="DO855" s="26"/>
      <c r="DP855" s="26"/>
      <c r="DQ855" s="26"/>
      <c r="DR855" s="26"/>
      <c r="DS855" s="26"/>
      <c r="DT855" s="26"/>
      <c r="DU855" s="26"/>
      <c r="DV855" s="26"/>
      <c r="DW855" s="26"/>
      <c r="DX855" s="26"/>
      <c r="DY855" s="26"/>
      <c r="DZ855" s="26"/>
      <c r="EA855" s="26"/>
      <c r="EB855" s="26"/>
      <c r="EC855" s="26"/>
      <c r="ED855" s="26"/>
      <c r="EE855" s="26"/>
      <c r="EF855" s="26"/>
      <c r="EG855" s="26"/>
      <c r="EH855" s="26"/>
      <c r="EI855" s="26"/>
      <c r="EJ855" s="26"/>
      <c r="EK855" s="26"/>
      <c r="EL855" s="26"/>
      <c r="EM855" s="26"/>
      <c r="EN855" s="26"/>
      <c r="EO855" s="26"/>
      <c r="EP855" s="26"/>
      <c r="EQ855" s="26"/>
      <c r="ER855" s="26"/>
      <c r="ES855" s="26"/>
      <c r="ET855" s="26"/>
      <c r="EU855" s="26"/>
      <c r="EV855" s="26"/>
      <c r="EW855" s="26"/>
      <c r="EX855" s="26"/>
      <c r="EY855" s="26"/>
      <c r="EZ855" s="26"/>
      <c r="FA855" s="26"/>
      <c r="FB855" s="26"/>
      <c r="FC855" s="26"/>
      <c r="FD855" s="26"/>
      <c r="FE855" s="26"/>
      <c r="FF855" s="26"/>
      <c r="FG855" s="26"/>
      <c r="FH855" s="26"/>
      <c r="FI855" s="26"/>
      <c r="FJ855" s="26"/>
      <c r="FK855" s="26"/>
      <c r="FL855" s="26"/>
      <c r="FM855" s="26"/>
      <c r="FN855" s="26"/>
      <c r="FO855" s="26"/>
      <c r="FP855" s="26"/>
      <c r="FQ855" s="26"/>
      <c r="FR855" s="26"/>
      <c r="FS855" s="26"/>
      <c r="FT855" s="26"/>
      <c r="FU855" s="26"/>
      <c r="FV855" s="26"/>
      <c r="FW855" s="26"/>
      <c r="FX855" s="26"/>
      <c r="FY855" s="26"/>
      <c r="FZ855" s="26"/>
      <c r="GA855" s="26"/>
      <c r="GB855" s="26"/>
      <c r="GC855" s="26"/>
      <c r="GD855" s="26"/>
      <c r="GE855" s="26"/>
      <c r="GF855" s="26"/>
      <c r="GG855" s="26"/>
      <c r="GH855" s="26"/>
      <c r="GI855" s="26"/>
      <c r="GJ855" s="26"/>
      <c r="GK855" s="26"/>
      <c r="GL855" s="26"/>
      <c r="GM855" s="26"/>
      <c r="GN855" s="26"/>
      <c r="GO855" s="26"/>
      <c r="GP855" s="26"/>
      <c r="GQ855" s="26"/>
      <c r="GR855" s="26"/>
      <c r="GS855" s="26"/>
      <c r="GT855" s="26"/>
      <c r="GU855" s="26"/>
      <c r="GV855" s="26"/>
      <c r="GW855" s="26"/>
      <c r="GX855" s="26"/>
      <c r="GY855" s="26"/>
      <c r="GZ855" s="26"/>
      <c r="HA855" s="26"/>
      <c r="HB855" s="26"/>
      <c r="HC855" s="26"/>
      <c r="HD855" s="26"/>
      <c r="HE855" s="26"/>
      <c r="HF855" s="26"/>
      <c r="HG855" s="26"/>
      <c r="HH855" s="26"/>
      <c r="HI855" s="26"/>
      <c r="HJ855" s="26"/>
      <c r="HK855" s="26"/>
      <c r="HL855" s="26"/>
      <c r="HM855" s="26"/>
      <c r="HN855" s="26"/>
      <c r="HO855" s="26"/>
      <c r="HP855" s="26"/>
      <c r="HQ855" s="26"/>
      <c r="HR855" s="26"/>
      <c r="HS855" s="26"/>
      <c r="HT855" s="26"/>
      <c r="HU855" s="26"/>
      <c r="HV855" s="26"/>
      <c r="HW855" s="26"/>
      <c r="HX855" s="26"/>
      <c r="HY855" s="26"/>
      <c r="HZ855" s="26"/>
      <c r="IA855" s="26"/>
      <c r="IB855" s="26"/>
      <c r="IC855" s="26"/>
      <c r="ID855" s="26"/>
      <c r="IE855" s="26"/>
      <c r="IF855" s="26"/>
      <c r="IG855" s="26"/>
      <c r="IH855" s="26"/>
      <c r="II855" s="26"/>
      <c r="IJ855" s="26"/>
      <c r="IK855" s="26"/>
      <c r="IL855" s="26"/>
      <c r="IM855" s="26"/>
      <c r="IN855" s="26"/>
      <c r="IO855" s="26"/>
      <c r="IP855" s="26"/>
      <c r="IQ855" s="26"/>
      <c r="IR855" s="26"/>
      <c r="IS855" s="26"/>
      <c r="IT855" s="26"/>
      <c r="IU855" s="26"/>
      <c r="IV855" s="26"/>
    </row>
    <row r="856" spans="1:256" ht="12.75" customHeight="1" x14ac:dyDescent="0.25">
      <c r="A856" s="26"/>
      <c r="B856" s="26"/>
      <c r="C856" s="296"/>
      <c r="D856" s="363"/>
      <c r="E856" s="364"/>
      <c r="F856" s="364"/>
      <c r="G856" s="364"/>
      <c r="H856" s="364"/>
      <c r="I856" s="364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6"/>
      <c r="AD856" s="26"/>
      <c r="AE856" s="26"/>
      <c r="AF856" s="26"/>
      <c r="AG856" s="26"/>
      <c r="AH856" s="26"/>
      <c r="AI856" s="26"/>
      <c r="AJ856" s="26"/>
      <c r="AK856" s="26"/>
      <c r="AL856" s="26"/>
      <c r="AM856" s="26"/>
      <c r="AN856" s="26"/>
      <c r="AO856" s="26"/>
      <c r="AP856" s="26"/>
      <c r="AQ856" s="26"/>
      <c r="AR856" s="26"/>
      <c r="AS856" s="26"/>
      <c r="AT856" s="26"/>
      <c r="AU856" s="26"/>
      <c r="AV856" s="26"/>
      <c r="AW856" s="26"/>
      <c r="AX856" s="26"/>
      <c r="AY856" s="26"/>
      <c r="AZ856" s="26"/>
      <c r="BA856" s="26"/>
      <c r="BB856" s="26"/>
      <c r="BC856" s="26"/>
      <c r="BD856" s="26"/>
      <c r="BE856" s="26"/>
      <c r="BF856" s="26"/>
      <c r="BG856" s="26"/>
      <c r="BH856" s="26"/>
      <c r="BI856" s="26"/>
      <c r="BJ856" s="26"/>
      <c r="BK856" s="26"/>
      <c r="BL856" s="26"/>
      <c r="BM856" s="26"/>
      <c r="BN856" s="26"/>
      <c r="BO856" s="26"/>
      <c r="BP856" s="26"/>
      <c r="BQ856" s="26"/>
      <c r="BR856" s="26"/>
      <c r="BS856" s="26"/>
      <c r="BT856" s="26"/>
      <c r="BU856" s="26"/>
      <c r="BV856" s="26"/>
      <c r="BW856" s="26"/>
      <c r="BX856" s="26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26"/>
      <c r="CP856" s="26"/>
      <c r="CQ856" s="26"/>
      <c r="CR856" s="26"/>
      <c r="CS856" s="26"/>
      <c r="CT856" s="26"/>
      <c r="CU856" s="26"/>
      <c r="CV856" s="26"/>
      <c r="CW856" s="26"/>
      <c r="CX856" s="26"/>
      <c r="CY856" s="26"/>
      <c r="CZ856" s="26"/>
      <c r="DA856" s="26"/>
      <c r="DB856" s="26"/>
      <c r="DC856" s="26"/>
      <c r="DD856" s="26"/>
      <c r="DE856" s="26"/>
      <c r="DF856" s="26"/>
      <c r="DG856" s="26"/>
      <c r="DH856" s="26"/>
      <c r="DI856" s="26"/>
      <c r="DJ856" s="26"/>
      <c r="DK856" s="26"/>
      <c r="DL856" s="26"/>
      <c r="DM856" s="26"/>
      <c r="DN856" s="26"/>
      <c r="DO856" s="26"/>
      <c r="DP856" s="26"/>
      <c r="DQ856" s="26"/>
      <c r="DR856" s="26"/>
      <c r="DS856" s="26"/>
      <c r="DT856" s="26"/>
      <c r="DU856" s="26"/>
      <c r="DV856" s="26"/>
      <c r="DW856" s="26"/>
      <c r="DX856" s="26"/>
      <c r="DY856" s="26"/>
      <c r="DZ856" s="26"/>
      <c r="EA856" s="26"/>
      <c r="EB856" s="26"/>
      <c r="EC856" s="26"/>
      <c r="ED856" s="26"/>
      <c r="EE856" s="26"/>
      <c r="EF856" s="26"/>
      <c r="EG856" s="26"/>
      <c r="EH856" s="26"/>
      <c r="EI856" s="26"/>
      <c r="EJ856" s="26"/>
      <c r="EK856" s="26"/>
      <c r="EL856" s="26"/>
      <c r="EM856" s="26"/>
      <c r="EN856" s="26"/>
      <c r="EO856" s="26"/>
      <c r="EP856" s="26"/>
      <c r="EQ856" s="26"/>
      <c r="ER856" s="26"/>
      <c r="ES856" s="26"/>
      <c r="ET856" s="26"/>
      <c r="EU856" s="26"/>
      <c r="EV856" s="26"/>
      <c r="EW856" s="26"/>
      <c r="EX856" s="26"/>
      <c r="EY856" s="26"/>
      <c r="EZ856" s="26"/>
      <c r="FA856" s="26"/>
      <c r="FB856" s="26"/>
      <c r="FC856" s="26"/>
      <c r="FD856" s="26"/>
      <c r="FE856" s="26"/>
      <c r="FF856" s="26"/>
      <c r="FG856" s="26"/>
      <c r="FH856" s="26"/>
      <c r="FI856" s="26"/>
      <c r="FJ856" s="26"/>
      <c r="FK856" s="26"/>
      <c r="FL856" s="26"/>
      <c r="FM856" s="26"/>
      <c r="FN856" s="26"/>
      <c r="FO856" s="26"/>
      <c r="FP856" s="26"/>
      <c r="FQ856" s="26"/>
      <c r="FR856" s="26"/>
      <c r="FS856" s="26"/>
      <c r="FT856" s="26"/>
      <c r="FU856" s="26"/>
      <c r="FV856" s="26"/>
      <c r="FW856" s="26"/>
      <c r="FX856" s="26"/>
      <c r="FY856" s="26"/>
      <c r="FZ856" s="26"/>
      <c r="GA856" s="26"/>
      <c r="GB856" s="26"/>
      <c r="GC856" s="26"/>
      <c r="GD856" s="26"/>
      <c r="GE856" s="26"/>
      <c r="GF856" s="26"/>
      <c r="GG856" s="26"/>
      <c r="GH856" s="26"/>
      <c r="GI856" s="26"/>
      <c r="GJ856" s="26"/>
      <c r="GK856" s="26"/>
      <c r="GL856" s="26"/>
      <c r="GM856" s="26"/>
      <c r="GN856" s="26"/>
      <c r="GO856" s="26"/>
      <c r="GP856" s="26"/>
      <c r="GQ856" s="26"/>
      <c r="GR856" s="26"/>
      <c r="GS856" s="26"/>
      <c r="GT856" s="26"/>
      <c r="GU856" s="26"/>
      <c r="GV856" s="26"/>
      <c r="GW856" s="26"/>
      <c r="GX856" s="26"/>
      <c r="GY856" s="26"/>
      <c r="GZ856" s="26"/>
      <c r="HA856" s="26"/>
      <c r="HB856" s="26"/>
      <c r="HC856" s="26"/>
      <c r="HD856" s="26"/>
      <c r="HE856" s="26"/>
      <c r="HF856" s="26"/>
      <c r="HG856" s="26"/>
      <c r="HH856" s="26"/>
      <c r="HI856" s="26"/>
      <c r="HJ856" s="26"/>
      <c r="HK856" s="26"/>
      <c r="HL856" s="26"/>
      <c r="HM856" s="26"/>
      <c r="HN856" s="26"/>
      <c r="HO856" s="26"/>
      <c r="HP856" s="26"/>
      <c r="HQ856" s="26"/>
      <c r="HR856" s="26"/>
      <c r="HS856" s="26"/>
      <c r="HT856" s="26"/>
      <c r="HU856" s="26"/>
      <c r="HV856" s="26"/>
      <c r="HW856" s="26"/>
      <c r="HX856" s="26"/>
      <c r="HY856" s="26"/>
      <c r="HZ856" s="26"/>
      <c r="IA856" s="26"/>
      <c r="IB856" s="26"/>
      <c r="IC856" s="26"/>
      <c r="ID856" s="26"/>
      <c r="IE856" s="26"/>
      <c r="IF856" s="26"/>
      <c r="IG856" s="26"/>
      <c r="IH856" s="26"/>
      <c r="II856" s="26"/>
      <c r="IJ856" s="26"/>
      <c r="IK856" s="26"/>
      <c r="IL856" s="26"/>
      <c r="IM856" s="26"/>
      <c r="IN856" s="26"/>
      <c r="IO856" s="26"/>
      <c r="IP856" s="26"/>
      <c r="IQ856" s="26"/>
      <c r="IR856" s="26"/>
      <c r="IS856" s="26"/>
      <c r="IT856" s="26"/>
      <c r="IU856" s="26"/>
      <c r="IV856" s="26"/>
    </row>
    <row r="857" spans="1:256" ht="12.75" customHeight="1" x14ac:dyDescent="0.25">
      <c r="A857" s="26"/>
      <c r="B857" s="26"/>
      <c r="C857" s="296"/>
      <c r="D857" s="363"/>
      <c r="E857" s="364"/>
      <c r="F857" s="364"/>
      <c r="G857" s="364"/>
      <c r="H857" s="364"/>
      <c r="I857" s="364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6"/>
      <c r="AB857" s="26"/>
      <c r="AC857" s="26"/>
      <c r="AD857" s="26"/>
      <c r="AE857" s="26"/>
      <c r="AF857" s="26"/>
      <c r="AG857" s="26"/>
      <c r="AH857" s="26"/>
      <c r="AI857" s="26"/>
      <c r="AJ857" s="26"/>
      <c r="AK857" s="26"/>
      <c r="AL857" s="26"/>
      <c r="AM857" s="26"/>
      <c r="AN857" s="26"/>
      <c r="AO857" s="26"/>
      <c r="AP857" s="26"/>
      <c r="AQ857" s="26"/>
      <c r="AR857" s="26"/>
      <c r="AS857" s="26"/>
      <c r="AT857" s="26"/>
      <c r="AU857" s="26"/>
      <c r="AV857" s="26"/>
      <c r="AW857" s="26"/>
      <c r="AX857" s="26"/>
      <c r="AY857" s="26"/>
      <c r="AZ857" s="26"/>
      <c r="BA857" s="26"/>
      <c r="BB857" s="26"/>
      <c r="BC857" s="26"/>
      <c r="BD857" s="26"/>
      <c r="BE857" s="26"/>
      <c r="BF857" s="26"/>
      <c r="BG857" s="26"/>
      <c r="BH857" s="26"/>
      <c r="BI857" s="26"/>
      <c r="BJ857" s="26"/>
      <c r="BK857" s="26"/>
      <c r="BL857" s="26"/>
      <c r="BM857" s="26"/>
      <c r="BN857" s="26"/>
      <c r="BO857" s="26"/>
      <c r="BP857" s="26"/>
      <c r="BQ857" s="26"/>
      <c r="BR857" s="26"/>
      <c r="BS857" s="26"/>
      <c r="BT857" s="26"/>
      <c r="BU857" s="26"/>
      <c r="BV857" s="26"/>
      <c r="BW857" s="26"/>
      <c r="BX857" s="26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26"/>
      <c r="CP857" s="26"/>
      <c r="CQ857" s="26"/>
      <c r="CR857" s="26"/>
      <c r="CS857" s="26"/>
      <c r="CT857" s="26"/>
      <c r="CU857" s="26"/>
      <c r="CV857" s="26"/>
      <c r="CW857" s="26"/>
      <c r="CX857" s="26"/>
      <c r="CY857" s="26"/>
      <c r="CZ857" s="26"/>
      <c r="DA857" s="26"/>
      <c r="DB857" s="26"/>
      <c r="DC857" s="26"/>
      <c r="DD857" s="26"/>
      <c r="DE857" s="26"/>
      <c r="DF857" s="26"/>
      <c r="DG857" s="26"/>
      <c r="DH857" s="26"/>
      <c r="DI857" s="26"/>
      <c r="DJ857" s="26"/>
      <c r="DK857" s="26"/>
      <c r="DL857" s="26"/>
      <c r="DM857" s="26"/>
      <c r="DN857" s="26"/>
      <c r="DO857" s="26"/>
      <c r="DP857" s="26"/>
      <c r="DQ857" s="26"/>
      <c r="DR857" s="26"/>
      <c r="DS857" s="26"/>
      <c r="DT857" s="26"/>
      <c r="DU857" s="26"/>
      <c r="DV857" s="26"/>
      <c r="DW857" s="26"/>
      <c r="DX857" s="26"/>
      <c r="DY857" s="26"/>
      <c r="DZ857" s="26"/>
      <c r="EA857" s="26"/>
      <c r="EB857" s="26"/>
      <c r="EC857" s="26"/>
      <c r="ED857" s="26"/>
      <c r="EE857" s="26"/>
      <c r="EF857" s="26"/>
      <c r="EG857" s="26"/>
      <c r="EH857" s="26"/>
      <c r="EI857" s="26"/>
      <c r="EJ857" s="26"/>
      <c r="EK857" s="26"/>
      <c r="EL857" s="26"/>
      <c r="EM857" s="26"/>
      <c r="EN857" s="26"/>
      <c r="EO857" s="26"/>
      <c r="EP857" s="26"/>
      <c r="EQ857" s="26"/>
      <c r="ER857" s="26"/>
      <c r="ES857" s="26"/>
      <c r="ET857" s="26"/>
      <c r="EU857" s="26"/>
      <c r="EV857" s="26"/>
      <c r="EW857" s="26"/>
      <c r="EX857" s="26"/>
      <c r="EY857" s="26"/>
      <c r="EZ857" s="26"/>
      <c r="FA857" s="26"/>
      <c r="FB857" s="26"/>
      <c r="FC857" s="26"/>
      <c r="FD857" s="26"/>
      <c r="FE857" s="26"/>
      <c r="FF857" s="26"/>
      <c r="FG857" s="26"/>
      <c r="FH857" s="26"/>
      <c r="FI857" s="26"/>
      <c r="FJ857" s="26"/>
      <c r="FK857" s="26"/>
      <c r="FL857" s="26"/>
      <c r="FM857" s="26"/>
      <c r="FN857" s="26"/>
      <c r="FO857" s="26"/>
      <c r="FP857" s="26"/>
      <c r="FQ857" s="26"/>
      <c r="FR857" s="26"/>
      <c r="FS857" s="26"/>
      <c r="FT857" s="26"/>
      <c r="FU857" s="26"/>
      <c r="FV857" s="26"/>
      <c r="FW857" s="26"/>
      <c r="FX857" s="26"/>
      <c r="FY857" s="26"/>
      <c r="FZ857" s="26"/>
      <c r="GA857" s="26"/>
      <c r="GB857" s="26"/>
      <c r="GC857" s="26"/>
      <c r="GD857" s="26"/>
      <c r="GE857" s="26"/>
      <c r="GF857" s="26"/>
      <c r="GG857" s="26"/>
      <c r="GH857" s="26"/>
      <c r="GI857" s="26"/>
      <c r="GJ857" s="26"/>
      <c r="GK857" s="26"/>
      <c r="GL857" s="26"/>
      <c r="GM857" s="26"/>
      <c r="GN857" s="26"/>
      <c r="GO857" s="26"/>
      <c r="GP857" s="26"/>
      <c r="GQ857" s="26"/>
      <c r="GR857" s="26"/>
      <c r="GS857" s="26"/>
      <c r="GT857" s="26"/>
      <c r="GU857" s="26"/>
      <c r="GV857" s="26"/>
      <c r="GW857" s="26"/>
      <c r="GX857" s="26"/>
      <c r="GY857" s="26"/>
      <c r="GZ857" s="26"/>
      <c r="HA857" s="26"/>
      <c r="HB857" s="26"/>
      <c r="HC857" s="26"/>
      <c r="HD857" s="26"/>
      <c r="HE857" s="26"/>
      <c r="HF857" s="26"/>
      <c r="HG857" s="26"/>
      <c r="HH857" s="26"/>
      <c r="HI857" s="26"/>
      <c r="HJ857" s="26"/>
      <c r="HK857" s="26"/>
      <c r="HL857" s="26"/>
      <c r="HM857" s="26"/>
      <c r="HN857" s="26"/>
      <c r="HO857" s="26"/>
      <c r="HP857" s="26"/>
      <c r="HQ857" s="26"/>
      <c r="HR857" s="26"/>
      <c r="HS857" s="26"/>
      <c r="HT857" s="26"/>
      <c r="HU857" s="26"/>
      <c r="HV857" s="26"/>
      <c r="HW857" s="26"/>
      <c r="HX857" s="26"/>
      <c r="HY857" s="26"/>
      <c r="HZ857" s="26"/>
      <c r="IA857" s="26"/>
      <c r="IB857" s="26"/>
      <c r="IC857" s="26"/>
      <c r="ID857" s="26"/>
      <c r="IE857" s="26"/>
      <c r="IF857" s="26"/>
      <c r="IG857" s="26"/>
      <c r="IH857" s="26"/>
      <c r="II857" s="26"/>
      <c r="IJ857" s="26"/>
      <c r="IK857" s="26"/>
      <c r="IL857" s="26"/>
      <c r="IM857" s="26"/>
      <c r="IN857" s="26"/>
      <c r="IO857" s="26"/>
      <c r="IP857" s="26"/>
      <c r="IQ857" s="26"/>
      <c r="IR857" s="26"/>
      <c r="IS857" s="26"/>
      <c r="IT857" s="26"/>
      <c r="IU857" s="26"/>
      <c r="IV857" s="26"/>
    </row>
    <row r="858" spans="1:256" ht="12.75" customHeight="1" x14ac:dyDescent="0.25">
      <c r="A858" s="26"/>
      <c r="B858" s="26"/>
      <c r="C858" s="296"/>
      <c r="D858" s="363"/>
      <c r="E858" s="364"/>
      <c r="F858" s="364"/>
      <c r="G858" s="364"/>
      <c r="H858" s="364"/>
      <c r="I858" s="364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6"/>
      <c r="AD858" s="26"/>
      <c r="AE858" s="26"/>
      <c r="AF858" s="26"/>
      <c r="AG858" s="26"/>
      <c r="AH858" s="26"/>
      <c r="AI858" s="26"/>
      <c r="AJ858" s="26"/>
      <c r="AK858" s="26"/>
      <c r="AL858" s="26"/>
      <c r="AM858" s="26"/>
      <c r="AN858" s="26"/>
      <c r="AO858" s="26"/>
      <c r="AP858" s="26"/>
      <c r="AQ858" s="26"/>
      <c r="AR858" s="26"/>
      <c r="AS858" s="26"/>
      <c r="AT858" s="26"/>
      <c r="AU858" s="26"/>
      <c r="AV858" s="26"/>
      <c r="AW858" s="26"/>
      <c r="AX858" s="26"/>
      <c r="AY858" s="26"/>
      <c r="AZ858" s="26"/>
      <c r="BA858" s="26"/>
      <c r="BB858" s="26"/>
      <c r="BC858" s="26"/>
      <c r="BD858" s="26"/>
      <c r="BE858" s="26"/>
      <c r="BF858" s="26"/>
      <c r="BG858" s="26"/>
      <c r="BH858" s="26"/>
      <c r="BI858" s="26"/>
      <c r="BJ858" s="26"/>
      <c r="BK858" s="26"/>
      <c r="BL858" s="26"/>
      <c r="BM858" s="26"/>
      <c r="BN858" s="26"/>
      <c r="BO858" s="26"/>
      <c r="BP858" s="26"/>
      <c r="BQ858" s="26"/>
      <c r="BR858" s="26"/>
      <c r="BS858" s="26"/>
      <c r="BT858" s="26"/>
      <c r="BU858" s="26"/>
      <c r="BV858" s="26"/>
      <c r="BW858" s="26"/>
      <c r="BX858" s="26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26"/>
      <c r="CP858" s="26"/>
      <c r="CQ858" s="26"/>
      <c r="CR858" s="26"/>
      <c r="CS858" s="26"/>
      <c r="CT858" s="26"/>
      <c r="CU858" s="26"/>
      <c r="CV858" s="26"/>
      <c r="CW858" s="26"/>
      <c r="CX858" s="26"/>
      <c r="CY858" s="26"/>
      <c r="CZ858" s="26"/>
      <c r="DA858" s="26"/>
      <c r="DB858" s="26"/>
      <c r="DC858" s="26"/>
      <c r="DD858" s="26"/>
      <c r="DE858" s="26"/>
      <c r="DF858" s="26"/>
      <c r="DG858" s="26"/>
      <c r="DH858" s="26"/>
      <c r="DI858" s="26"/>
      <c r="DJ858" s="26"/>
      <c r="DK858" s="26"/>
      <c r="DL858" s="26"/>
      <c r="DM858" s="26"/>
      <c r="DN858" s="26"/>
      <c r="DO858" s="26"/>
      <c r="DP858" s="26"/>
      <c r="DQ858" s="26"/>
      <c r="DR858" s="26"/>
      <c r="DS858" s="26"/>
      <c r="DT858" s="26"/>
      <c r="DU858" s="26"/>
      <c r="DV858" s="26"/>
      <c r="DW858" s="26"/>
      <c r="DX858" s="26"/>
      <c r="DY858" s="26"/>
      <c r="DZ858" s="26"/>
      <c r="EA858" s="26"/>
      <c r="EB858" s="26"/>
      <c r="EC858" s="26"/>
      <c r="ED858" s="26"/>
      <c r="EE858" s="26"/>
      <c r="EF858" s="26"/>
      <c r="EG858" s="26"/>
      <c r="EH858" s="26"/>
      <c r="EI858" s="26"/>
      <c r="EJ858" s="26"/>
      <c r="EK858" s="26"/>
      <c r="EL858" s="26"/>
      <c r="EM858" s="26"/>
      <c r="EN858" s="26"/>
      <c r="EO858" s="26"/>
      <c r="EP858" s="26"/>
      <c r="EQ858" s="26"/>
      <c r="ER858" s="26"/>
      <c r="ES858" s="26"/>
      <c r="ET858" s="26"/>
      <c r="EU858" s="26"/>
      <c r="EV858" s="26"/>
      <c r="EW858" s="26"/>
      <c r="EX858" s="26"/>
      <c r="EY858" s="26"/>
      <c r="EZ858" s="26"/>
      <c r="FA858" s="26"/>
      <c r="FB858" s="26"/>
      <c r="FC858" s="26"/>
      <c r="FD858" s="26"/>
      <c r="FE858" s="26"/>
      <c r="FF858" s="26"/>
      <c r="FG858" s="26"/>
      <c r="FH858" s="26"/>
      <c r="FI858" s="26"/>
      <c r="FJ858" s="26"/>
      <c r="FK858" s="26"/>
      <c r="FL858" s="26"/>
      <c r="FM858" s="26"/>
      <c r="FN858" s="26"/>
      <c r="FO858" s="26"/>
      <c r="FP858" s="26"/>
      <c r="FQ858" s="26"/>
      <c r="FR858" s="26"/>
      <c r="FS858" s="26"/>
      <c r="FT858" s="26"/>
      <c r="FU858" s="26"/>
      <c r="FV858" s="26"/>
      <c r="FW858" s="26"/>
      <c r="FX858" s="26"/>
      <c r="FY858" s="26"/>
      <c r="FZ858" s="26"/>
      <c r="GA858" s="26"/>
      <c r="GB858" s="26"/>
      <c r="GC858" s="26"/>
      <c r="GD858" s="26"/>
      <c r="GE858" s="26"/>
      <c r="GF858" s="26"/>
      <c r="GG858" s="26"/>
      <c r="GH858" s="26"/>
      <c r="GI858" s="26"/>
      <c r="GJ858" s="26"/>
      <c r="GK858" s="26"/>
      <c r="GL858" s="26"/>
      <c r="GM858" s="26"/>
      <c r="GN858" s="26"/>
      <c r="GO858" s="26"/>
      <c r="GP858" s="26"/>
      <c r="GQ858" s="26"/>
      <c r="GR858" s="26"/>
      <c r="GS858" s="26"/>
      <c r="GT858" s="26"/>
      <c r="GU858" s="26"/>
      <c r="GV858" s="26"/>
      <c r="GW858" s="26"/>
      <c r="GX858" s="26"/>
      <c r="GY858" s="26"/>
      <c r="GZ858" s="26"/>
      <c r="HA858" s="26"/>
      <c r="HB858" s="26"/>
      <c r="HC858" s="26"/>
      <c r="HD858" s="26"/>
      <c r="HE858" s="26"/>
      <c r="HF858" s="26"/>
      <c r="HG858" s="26"/>
      <c r="HH858" s="26"/>
      <c r="HI858" s="26"/>
      <c r="HJ858" s="26"/>
      <c r="HK858" s="26"/>
      <c r="HL858" s="26"/>
      <c r="HM858" s="26"/>
      <c r="HN858" s="26"/>
      <c r="HO858" s="26"/>
      <c r="HP858" s="26"/>
      <c r="HQ858" s="26"/>
      <c r="HR858" s="26"/>
      <c r="HS858" s="26"/>
      <c r="HT858" s="26"/>
      <c r="HU858" s="26"/>
      <c r="HV858" s="26"/>
      <c r="HW858" s="26"/>
      <c r="HX858" s="26"/>
      <c r="HY858" s="26"/>
      <c r="HZ858" s="26"/>
      <c r="IA858" s="26"/>
      <c r="IB858" s="26"/>
      <c r="IC858" s="26"/>
      <c r="ID858" s="26"/>
      <c r="IE858" s="26"/>
      <c r="IF858" s="26"/>
      <c r="IG858" s="26"/>
      <c r="IH858" s="26"/>
      <c r="II858" s="26"/>
      <c r="IJ858" s="26"/>
      <c r="IK858" s="26"/>
      <c r="IL858" s="26"/>
      <c r="IM858" s="26"/>
      <c r="IN858" s="26"/>
      <c r="IO858" s="26"/>
      <c r="IP858" s="26"/>
      <c r="IQ858" s="26"/>
      <c r="IR858" s="26"/>
      <c r="IS858" s="26"/>
      <c r="IT858" s="26"/>
      <c r="IU858" s="26"/>
      <c r="IV858" s="26"/>
    </row>
    <row r="859" spans="1:256" ht="12.75" customHeight="1" x14ac:dyDescent="0.25">
      <c r="A859" s="26"/>
      <c r="B859" s="26"/>
      <c r="C859" s="296"/>
      <c r="D859" s="363"/>
      <c r="E859" s="364"/>
      <c r="F859" s="364"/>
      <c r="G859" s="364"/>
      <c r="H859" s="364"/>
      <c r="I859" s="364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6"/>
      <c r="AB859" s="26"/>
      <c r="AC859" s="26"/>
      <c r="AD859" s="26"/>
      <c r="AE859" s="26"/>
      <c r="AF859" s="26"/>
      <c r="AG859" s="26"/>
      <c r="AH859" s="26"/>
      <c r="AI859" s="26"/>
      <c r="AJ859" s="26"/>
      <c r="AK859" s="26"/>
      <c r="AL859" s="26"/>
      <c r="AM859" s="26"/>
      <c r="AN859" s="26"/>
      <c r="AO859" s="26"/>
      <c r="AP859" s="26"/>
      <c r="AQ859" s="26"/>
      <c r="AR859" s="26"/>
      <c r="AS859" s="26"/>
      <c r="AT859" s="26"/>
      <c r="AU859" s="26"/>
      <c r="AV859" s="26"/>
      <c r="AW859" s="26"/>
      <c r="AX859" s="26"/>
      <c r="AY859" s="26"/>
      <c r="AZ859" s="26"/>
      <c r="BA859" s="26"/>
      <c r="BB859" s="26"/>
      <c r="BC859" s="26"/>
      <c r="BD859" s="26"/>
      <c r="BE859" s="26"/>
      <c r="BF859" s="26"/>
      <c r="BG859" s="26"/>
      <c r="BH859" s="26"/>
      <c r="BI859" s="26"/>
      <c r="BJ859" s="26"/>
      <c r="BK859" s="26"/>
      <c r="BL859" s="26"/>
      <c r="BM859" s="26"/>
      <c r="BN859" s="26"/>
      <c r="BO859" s="26"/>
      <c r="BP859" s="26"/>
      <c r="BQ859" s="26"/>
      <c r="BR859" s="26"/>
      <c r="BS859" s="26"/>
      <c r="BT859" s="26"/>
      <c r="BU859" s="26"/>
      <c r="BV859" s="26"/>
      <c r="BW859" s="26"/>
      <c r="BX859" s="26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26"/>
      <c r="CP859" s="26"/>
      <c r="CQ859" s="26"/>
      <c r="CR859" s="26"/>
      <c r="CS859" s="26"/>
      <c r="CT859" s="26"/>
      <c r="CU859" s="26"/>
      <c r="CV859" s="26"/>
      <c r="CW859" s="26"/>
      <c r="CX859" s="26"/>
      <c r="CY859" s="26"/>
      <c r="CZ859" s="26"/>
      <c r="DA859" s="26"/>
      <c r="DB859" s="26"/>
      <c r="DC859" s="26"/>
      <c r="DD859" s="26"/>
      <c r="DE859" s="26"/>
      <c r="DF859" s="26"/>
      <c r="DG859" s="26"/>
      <c r="DH859" s="26"/>
      <c r="DI859" s="26"/>
      <c r="DJ859" s="26"/>
      <c r="DK859" s="26"/>
      <c r="DL859" s="26"/>
      <c r="DM859" s="26"/>
      <c r="DN859" s="26"/>
      <c r="DO859" s="26"/>
      <c r="DP859" s="26"/>
      <c r="DQ859" s="26"/>
      <c r="DR859" s="26"/>
      <c r="DS859" s="26"/>
      <c r="DT859" s="26"/>
      <c r="DU859" s="26"/>
      <c r="DV859" s="26"/>
      <c r="DW859" s="26"/>
      <c r="DX859" s="26"/>
      <c r="DY859" s="26"/>
      <c r="DZ859" s="26"/>
      <c r="EA859" s="26"/>
      <c r="EB859" s="26"/>
      <c r="EC859" s="26"/>
      <c r="ED859" s="26"/>
      <c r="EE859" s="26"/>
      <c r="EF859" s="26"/>
      <c r="EG859" s="26"/>
      <c r="EH859" s="26"/>
      <c r="EI859" s="26"/>
      <c r="EJ859" s="26"/>
      <c r="EK859" s="26"/>
      <c r="EL859" s="26"/>
      <c r="EM859" s="26"/>
      <c r="EN859" s="26"/>
      <c r="EO859" s="26"/>
      <c r="EP859" s="26"/>
      <c r="EQ859" s="26"/>
      <c r="ER859" s="26"/>
      <c r="ES859" s="26"/>
      <c r="ET859" s="26"/>
      <c r="EU859" s="26"/>
      <c r="EV859" s="26"/>
      <c r="EW859" s="26"/>
      <c r="EX859" s="26"/>
      <c r="EY859" s="26"/>
      <c r="EZ859" s="26"/>
      <c r="FA859" s="26"/>
      <c r="FB859" s="26"/>
      <c r="FC859" s="26"/>
      <c r="FD859" s="26"/>
      <c r="FE859" s="26"/>
      <c r="FF859" s="26"/>
      <c r="FG859" s="26"/>
      <c r="FH859" s="26"/>
      <c r="FI859" s="26"/>
      <c r="FJ859" s="26"/>
      <c r="FK859" s="26"/>
      <c r="FL859" s="26"/>
      <c r="FM859" s="26"/>
      <c r="FN859" s="26"/>
      <c r="FO859" s="26"/>
      <c r="FP859" s="26"/>
      <c r="FQ859" s="26"/>
      <c r="FR859" s="26"/>
      <c r="FS859" s="26"/>
      <c r="FT859" s="26"/>
      <c r="FU859" s="26"/>
      <c r="FV859" s="26"/>
      <c r="FW859" s="26"/>
      <c r="FX859" s="26"/>
      <c r="FY859" s="26"/>
      <c r="FZ859" s="26"/>
      <c r="GA859" s="26"/>
      <c r="GB859" s="26"/>
      <c r="GC859" s="26"/>
      <c r="GD859" s="26"/>
      <c r="GE859" s="26"/>
      <c r="GF859" s="26"/>
      <c r="GG859" s="26"/>
      <c r="GH859" s="26"/>
      <c r="GI859" s="26"/>
      <c r="GJ859" s="26"/>
      <c r="GK859" s="26"/>
      <c r="GL859" s="26"/>
      <c r="GM859" s="26"/>
      <c r="GN859" s="26"/>
      <c r="GO859" s="26"/>
      <c r="GP859" s="26"/>
      <c r="GQ859" s="26"/>
      <c r="GR859" s="26"/>
      <c r="GS859" s="26"/>
      <c r="GT859" s="26"/>
      <c r="GU859" s="26"/>
      <c r="GV859" s="26"/>
      <c r="GW859" s="26"/>
      <c r="GX859" s="26"/>
      <c r="GY859" s="26"/>
      <c r="GZ859" s="26"/>
      <c r="HA859" s="26"/>
      <c r="HB859" s="26"/>
      <c r="HC859" s="26"/>
      <c r="HD859" s="26"/>
      <c r="HE859" s="26"/>
      <c r="HF859" s="26"/>
      <c r="HG859" s="26"/>
      <c r="HH859" s="26"/>
      <c r="HI859" s="26"/>
      <c r="HJ859" s="26"/>
      <c r="HK859" s="26"/>
      <c r="HL859" s="26"/>
      <c r="HM859" s="26"/>
      <c r="HN859" s="26"/>
      <c r="HO859" s="26"/>
      <c r="HP859" s="26"/>
      <c r="HQ859" s="26"/>
      <c r="HR859" s="26"/>
      <c r="HS859" s="26"/>
      <c r="HT859" s="26"/>
      <c r="HU859" s="26"/>
      <c r="HV859" s="26"/>
      <c r="HW859" s="26"/>
      <c r="HX859" s="26"/>
      <c r="HY859" s="26"/>
      <c r="HZ859" s="26"/>
      <c r="IA859" s="26"/>
      <c r="IB859" s="26"/>
      <c r="IC859" s="26"/>
      <c r="ID859" s="26"/>
      <c r="IE859" s="26"/>
      <c r="IF859" s="26"/>
      <c r="IG859" s="26"/>
      <c r="IH859" s="26"/>
      <c r="II859" s="26"/>
      <c r="IJ859" s="26"/>
      <c r="IK859" s="26"/>
      <c r="IL859" s="26"/>
      <c r="IM859" s="26"/>
      <c r="IN859" s="26"/>
      <c r="IO859" s="26"/>
      <c r="IP859" s="26"/>
      <c r="IQ859" s="26"/>
      <c r="IR859" s="26"/>
      <c r="IS859" s="26"/>
      <c r="IT859" s="26"/>
      <c r="IU859" s="26"/>
      <c r="IV859" s="26"/>
    </row>
    <row r="860" spans="1:256" ht="12.75" customHeight="1" x14ac:dyDescent="0.25">
      <c r="A860" s="26"/>
      <c r="B860" s="26"/>
      <c r="C860" s="296"/>
      <c r="D860" s="363"/>
      <c r="E860" s="364"/>
      <c r="F860" s="364"/>
      <c r="G860" s="364"/>
      <c r="H860" s="364"/>
      <c r="I860" s="364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6"/>
      <c r="AB860" s="26"/>
      <c r="AC860" s="26"/>
      <c r="AD860" s="26"/>
      <c r="AE860" s="26"/>
      <c r="AF860" s="26"/>
      <c r="AG860" s="26"/>
      <c r="AH860" s="26"/>
      <c r="AI860" s="26"/>
      <c r="AJ860" s="26"/>
      <c r="AK860" s="26"/>
      <c r="AL860" s="26"/>
      <c r="AM860" s="26"/>
      <c r="AN860" s="26"/>
      <c r="AO860" s="26"/>
      <c r="AP860" s="26"/>
      <c r="AQ860" s="26"/>
      <c r="AR860" s="26"/>
      <c r="AS860" s="26"/>
      <c r="AT860" s="26"/>
      <c r="AU860" s="26"/>
      <c r="AV860" s="26"/>
      <c r="AW860" s="26"/>
      <c r="AX860" s="26"/>
      <c r="AY860" s="26"/>
      <c r="AZ860" s="26"/>
      <c r="BA860" s="26"/>
      <c r="BB860" s="26"/>
      <c r="BC860" s="26"/>
      <c r="BD860" s="26"/>
      <c r="BE860" s="26"/>
      <c r="BF860" s="26"/>
      <c r="BG860" s="26"/>
      <c r="BH860" s="26"/>
      <c r="BI860" s="26"/>
      <c r="BJ860" s="26"/>
      <c r="BK860" s="26"/>
      <c r="BL860" s="26"/>
      <c r="BM860" s="26"/>
      <c r="BN860" s="26"/>
      <c r="BO860" s="26"/>
      <c r="BP860" s="26"/>
      <c r="BQ860" s="26"/>
      <c r="BR860" s="26"/>
      <c r="BS860" s="26"/>
      <c r="BT860" s="26"/>
      <c r="BU860" s="26"/>
      <c r="BV860" s="26"/>
      <c r="BW860" s="26"/>
      <c r="BX860" s="26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26"/>
      <c r="CP860" s="26"/>
      <c r="CQ860" s="26"/>
      <c r="CR860" s="26"/>
      <c r="CS860" s="26"/>
      <c r="CT860" s="26"/>
      <c r="CU860" s="26"/>
      <c r="CV860" s="26"/>
      <c r="CW860" s="26"/>
      <c r="CX860" s="26"/>
      <c r="CY860" s="26"/>
      <c r="CZ860" s="26"/>
      <c r="DA860" s="26"/>
      <c r="DB860" s="26"/>
      <c r="DC860" s="26"/>
      <c r="DD860" s="26"/>
      <c r="DE860" s="26"/>
      <c r="DF860" s="26"/>
      <c r="DG860" s="26"/>
      <c r="DH860" s="26"/>
      <c r="DI860" s="26"/>
      <c r="DJ860" s="26"/>
      <c r="DK860" s="26"/>
      <c r="DL860" s="26"/>
      <c r="DM860" s="26"/>
      <c r="DN860" s="26"/>
      <c r="DO860" s="26"/>
      <c r="DP860" s="26"/>
      <c r="DQ860" s="26"/>
      <c r="DR860" s="26"/>
      <c r="DS860" s="26"/>
      <c r="DT860" s="26"/>
      <c r="DU860" s="26"/>
      <c r="DV860" s="26"/>
      <c r="DW860" s="26"/>
      <c r="DX860" s="26"/>
      <c r="DY860" s="26"/>
      <c r="DZ860" s="26"/>
      <c r="EA860" s="26"/>
      <c r="EB860" s="26"/>
      <c r="EC860" s="26"/>
      <c r="ED860" s="26"/>
      <c r="EE860" s="26"/>
      <c r="EF860" s="26"/>
      <c r="EG860" s="26"/>
      <c r="EH860" s="26"/>
      <c r="EI860" s="26"/>
      <c r="EJ860" s="26"/>
      <c r="EK860" s="26"/>
      <c r="EL860" s="26"/>
      <c r="EM860" s="26"/>
      <c r="EN860" s="26"/>
      <c r="EO860" s="26"/>
      <c r="EP860" s="26"/>
      <c r="EQ860" s="26"/>
      <c r="ER860" s="26"/>
      <c r="ES860" s="26"/>
      <c r="ET860" s="26"/>
      <c r="EU860" s="26"/>
      <c r="EV860" s="26"/>
      <c r="EW860" s="26"/>
      <c r="EX860" s="26"/>
      <c r="EY860" s="26"/>
      <c r="EZ860" s="26"/>
      <c r="FA860" s="26"/>
      <c r="FB860" s="26"/>
      <c r="FC860" s="26"/>
      <c r="FD860" s="26"/>
      <c r="FE860" s="26"/>
      <c r="FF860" s="26"/>
      <c r="FG860" s="26"/>
      <c r="FH860" s="26"/>
      <c r="FI860" s="26"/>
      <c r="FJ860" s="26"/>
      <c r="FK860" s="26"/>
      <c r="FL860" s="26"/>
      <c r="FM860" s="26"/>
      <c r="FN860" s="26"/>
      <c r="FO860" s="26"/>
      <c r="FP860" s="26"/>
      <c r="FQ860" s="26"/>
      <c r="FR860" s="26"/>
      <c r="FS860" s="26"/>
      <c r="FT860" s="26"/>
      <c r="FU860" s="26"/>
      <c r="FV860" s="26"/>
      <c r="FW860" s="26"/>
      <c r="FX860" s="26"/>
      <c r="FY860" s="26"/>
      <c r="FZ860" s="26"/>
      <c r="GA860" s="26"/>
      <c r="GB860" s="26"/>
      <c r="GC860" s="26"/>
      <c r="GD860" s="26"/>
      <c r="GE860" s="26"/>
      <c r="GF860" s="26"/>
      <c r="GG860" s="26"/>
      <c r="GH860" s="26"/>
      <c r="GI860" s="26"/>
      <c r="GJ860" s="26"/>
      <c r="GK860" s="26"/>
      <c r="GL860" s="26"/>
      <c r="GM860" s="26"/>
      <c r="GN860" s="26"/>
      <c r="GO860" s="26"/>
      <c r="GP860" s="26"/>
      <c r="GQ860" s="26"/>
      <c r="GR860" s="26"/>
      <c r="GS860" s="26"/>
      <c r="GT860" s="26"/>
      <c r="GU860" s="26"/>
      <c r="GV860" s="26"/>
      <c r="GW860" s="26"/>
      <c r="GX860" s="26"/>
      <c r="GY860" s="26"/>
      <c r="GZ860" s="26"/>
      <c r="HA860" s="26"/>
      <c r="HB860" s="26"/>
      <c r="HC860" s="26"/>
      <c r="HD860" s="26"/>
      <c r="HE860" s="26"/>
      <c r="HF860" s="26"/>
      <c r="HG860" s="26"/>
      <c r="HH860" s="26"/>
      <c r="HI860" s="26"/>
      <c r="HJ860" s="26"/>
      <c r="HK860" s="26"/>
      <c r="HL860" s="26"/>
      <c r="HM860" s="26"/>
      <c r="HN860" s="26"/>
      <c r="HO860" s="26"/>
      <c r="HP860" s="26"/>
      <c r="HQ860" s="26"/>
      <c r="HR860" s="26"/>
      <c r="HS860" s="26"/>
      <c r="HT860" s="26"/>
      <c r="HU860" s="26"/>
      <c r="HV860" s="26"/>
      <c r="HW860" s="26"/>
      <c r="HX860" s="26"/>
      <c r="HY860" s="26"/>
      <c r="HZ860" s="26"/>
      <c r="IA860" s="26"/>
      <c r="IB860" s="26"/>
      <c r="IC860" s="26"/>
      <c r="ID860" s="26"/>
      <c r="IE860" s="26"/>
      <c r="IF860" s="26"/>
      <c r="IG860" s="26"/>
      <c r="IH860" s="26"/>
      <c r="II860" s="26"/>
      <c r="IJ860" s="26"/>
      <c r="IK860" s="26"/>
      <c r="IL860" s="26"/>
      <c r="IM860" s="26"/>
      <c r="IN860" s="26"/>
      <c r="IO860" s="26"/>
      <c r="IP860" s="26"/>
      <c r="IQ860" s="26"/>
      <c r="IR860" s="26"/>
      <c r="IS860" s="26"/>
      <c r="IT860" s="26"/>
      <c r="IU860" s="26"/>
      <c r="IV860" s="26"/>
    </row>
    <row r="861" spans="1:256" ht="12.75" customHeight="1" x14ac:dyDescent="0.25">
      <c r="A861" s="26"/>
      <c r="B861" s="26"/>
      <c r="C861" s="296"/>
      <c r="D861" s="363"/>
      <c r="E861" s="364"/>
      <c r="F861" s="364"/>
      <c r="G861" s="364"/>
      <c r="H861" s="364"/>
      <c r="I861" s="364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6"/>
      <c r="AB861" s="26"/>
      <c r="AC861" s="26"/>
      <c r="AD861" s="26"/>
      <c r="AE861" s="26"/>
      <c r="AF861" s="26"/>
      <c r="AG861" s="26"/>
      <c r="AH861" s="26"/>
      <c r="AI861" s="26"/>
      <c r="AJ861" s="26"/>
      <c r="AK861" s="26"/>
      <c r="AL861" s="26"/>
      <c r="AM861" s="26"/>
      <c r="AN861" s="26"/>
      <c r="AO861" s="26"/>
      <c r="AP861" s="26"/>
      <c r="AQ861" s="26"/>
      <c r="AR861" s="26"/>
      <c r="AS861" s="26"/>
      <c r="AT861" s="26"/>
      <c r="AU861" s="26"/>
      <c r="AV861" s="26"/>
      <c r="AW861" s="26"/>
      <c r="AX861" s="26"/>
      <c r="AY861" s="26"/>
      <c r="AZ861" s="26"/>
      <c r="BA861" s="26"/>
      <c r="BB861" s="26"/>
      <c r="BC861" s="26"/>
      <c r="BD861" s="26"/>
      <c r="BE861" s="26"/>
      <c r="BF861" s="26"/>
      <c r="BG861" s="26"/>
      <c r="BH861" s="26"/>
      <c r="BI861" s="26"/>
      <c r="BJ861" s="26"/>
      <c r="BK861" s="26"/>
      <c r="BL861" s="26"/>
      <c r="BM861" s="26"/>
      <c r="BN861" s="26"/>
      <c r="BO861" s="26"/>
      <c r="BP861" s="26"/>
      <c r="BQ861" s="26"/>
      <c r="BR861" s="26"/>
      <c r="BS861" s="26"/>
      <c r="BT861" s="26"/>
      <c r="BU861" s="26"/>
      <c r="BV861" s="26"/>
      <c r="BW861" s="26"/>
      <c r="BX861" s="26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26"/>
      <c r="CP861" s="26"/>
      <c r="CQ861" s="26"/>
      <c r="CR861" s="26"/>
      <c r="CS861" s="26"/>
      <c r="CT861" s="26"/>
      <c r="CU861" s="26"/>
      <c r="CV861" s="26"/>
      <c r="CW861" s="26"/>
      <c r="CX861" s="26"/>
      <c r="CY861" s="26"/>
      <c r="CZ861" s="26"/>
      <c r="DA861" s="26"/>
      <c r="DB861" s="26"/>
      <c r="DC861" s="26"/>
      <c r="DD861" s="26"/>
      <c r="DE861" s="26"/>
      <c r="DF861" s="26"/>
      <c r="DG861" s="26"/>
      <c r="DH861" s="26"/>
      <c r="DI861" s="26"/>
      <c r="DJ861" s="26"/>
      <c r="DK861" s="26"/>
      <c r="DL861" s="26"/>
      <c r="DM861" s="26"/>
      <c r="DN861" s="26"/>
      <c r="DO861" s="26"/>
      <c r="DP861" s="26"/>
      <c r="DQ861" s="26"/>
      <c r="DR861" s="26"/>
      <c r="DS861" s="26"/>
      <c r="DT861" s="26"/>
      <c r="DU861" s="26"/>
      <c r="DV861" s="26"/>
      <c r="DW861" s="26"/>
      <c r="DX861" s="26"/>
      <c r="DY861" s="26"/>
      <c r="DZ861" s="26"/>
      <c r="EA861" s="26"/>
      <c r="EB861" s="26"/>
      <c r="EC861" s="26"/>
      <c r="ED861" s="26"/>
      <c r="EE861" s="26"/>
      <c r="EF861" s="26"/>
      <c r="EG861" s="26"/>
      <c r="EH861" s="26"/>
      <c r="EI861" s="26"/>
      <c r="EJ861" s="26"/>
      <c r="EK861" s="26"/>
      <c r="EL861" s="26"/>
      <c r="EM861" s="26"/>
      <c r="EN861" s="26"/>
      <c r="EO861" s="26"/>
      <c r="EP861" s="26"/>
      <c r="EQ861" s="26"/>
      <c r="ER861" s="26"/>
      <c r="ES861" s="26"/>
      <c r="ET861" s="26"/>
      <c r="EU861" s="26"/>
      <c r="EV861" s="26"/>
      <c r="EW861" s="26"/>
      <c r="EX861" s="26"/>
      <c r="EY861" s="26"/>
      <c r="EZ861" s="26"/>
      <c r="FA861" s="26"/>
      <c r="FB861" s="26"/>
      <c r="FC861" s="26"/>
      <c r="FD861" s="26"/>
      <c r="FE861" s="26"/>
      <c r="FF861" s="26"/>
      <c r="FG861" s="26"/>
      <c r="FH861" s="26"/>
      <c r="FI861" s="26"/>
      <c r="FJ861" s="26"/>
      <c r="FK861" s="26"/>
      <c r="FL861" s="26"/>
      <c r="FM861" s="26"/>
      <c r="FN861" s="26"/>
      <c r="FO861" s="26"/>
      <c r="FP861" s="26"/>
      <c r="FQ861" s="26"/>
      <c r="FR861" s="26"/>
      <c r="FS861" s="26"/>
      <c r="FT861" s="26"/>
      <c r="FU861" s="26"/>
      <c r="FV861" s="26"/>
      <c r="FW861" s="26"/>
      <c r="FX861" s="26"/>
      <c r="FY861" s="26"/>
      <c r="FZ861" s="26"/>
      <c r="GA861" s="26"/>
      <c r="GB861" s="26"/>
      <c r="GC861" s="26"/>
      <c r="GD861" s="26"/>
      <c r="GE861" s="26"/>
      <c r="GF861" s="26"/>
      <c r="GG861" s="26"/>
      <c r="GH861" s="26"/>
      <c r="GI861" s="26"/>
      <c r="GJ861" s="26"/>
      <c r="GK861" s="26"/>
      <c r="GL861" s="26"/>
      <c r="GM861" s="26"/>
      <c r="GN861" s="26"/>
      <c r="GO861" s="26"/>
      <c r="GP861" s="26"/>
      <c r="GQ861" s="26"/>
      <c r="GR861" s="26"/>
      <c r="GS861" s="26"/>
      <c r="GT861" s="26"/>
      <c r="GU861" s="26"/>
      <c r="GV861" s="26"/>
      <c r="GW861" s="26"/>
      <c r="GX861" s="26"/>
      <c r="GY861" s="26"/>
      <c r="GZ861" s="26"/>
      <c r="HA861" s="26"/>
      <c r="HB861" s="26"/>
      <c r="HC861" s="26"/>
      <c r="HD861" s="26"/>
      <c r="HE861" s="26"/>
      <c r="HF861" s="26"/>
      <c r="HG861" s="26"/>
      <c r="HH861" s="26"/>
      <c r="HI861" s="26"/>
      <c r="HJ861" s="26"/>
      <c r="HK861" s="26"/>
      <c r="HL861" s="26"/>
      <c r="HM861" s="26"/>
      <c r="HN861" s="26"/>
      <c r="HO861" s="26"/>
      <c r="HP861" s="26"/>
      <c r="HQ861" s="26"/>
      <c r="HR861" s="26"/>
      <c r="HS861" s="26"/>
      <c r="HT861" s="26"/>
      <c r="HU861" s="26"/>
      <c r="HV861" s="26"/>
      <c r="HW861" s="26"/>
      <c r="HX861" s="26"/>
      <c r="HY861" s="26"/>
      <c r="HZ861" s="26"/>
      <c r="IA861" s="26"/>
      <c r="IB861" s="26"/>
      <c r="IC861" s="26"/>
      <c r="ID861" s="26"/>
      <c r="IE861" s="26"/>
      <c r="IF861" s="26"/>
      <c r="IG861" s="26"/>
      <c r="IH861" s="26"/>
      <c r="II861" s="26"/>
      <c r="IJ861" s="26"/>
      <c r="IK861" s="26"/>
      <c r="IL861" s="26"/>
      <c r="IM861" s="26"/>
      <c r="IN861" s="26"/>
      <c r="IO861" s="26"/>
      <c r="IP861" s="26"/>
      <c r="IQ861" s="26"/>
      <c r="IR861" s="26"/>
      <c r="IS861" s="26"/>
      <c r="IT861" s="26"/>
      <c r="IU861" s="26"/>
      <c r="IV861" s="26"/>
    </row>
    <row r="862" spans="1:256" ht="12.75" customHeight="1" x14ac:dyDescent="0.25">
      <c r="A862" s="26"/>
      <c r="B862" s="26"/>
      <c r="C862" s="296"/>
      <c r="D862" s="363"/>
      <c r="E862" s="364"/>
      <c r="F862" s="364"/>
      <c r="G862" s="364"/>
      <c r="H862" s="364"/>
      <c r="I862" s="364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6"/>
      <c r="AB862" s="26"/>
      <c r="AC862" s="26"/>
      <c r="AD862" s="26"/>
      <c r="AE862" s="26"/>
      <c r="AF862" s="26"/>
      <c r="AG862" s="26"/>
      <c r="AH862" s="26"/>
      <c r="AI862" s="26"/>
      <c r="AJ862" s="26"/>
      <c r="AK862" s="26"/>
      <c r="AL862" s="26"/>
      <c r="AM862" s="26"/>
      <c r="AN862" s="26"/>
      <c r="AO862" s="26"/>
      <c r="AP862" s="26"/>
      <c r="AQ862" s="26"/>
      <c r="AR862" s="26"/>
      <c r="AS862" s="26"/>
      <c r="AT862" s="26"/>
      <c r="AU862" s="26"/>
      <c r="AV862" s="26"/>
      <c r="AW862" s="26"/>
      <c r="AX862" s="26"/>
      <c r="AY862" s="26"/>
      <c r="AZ862" s="26"/>
      <c r="BA862" s="26"/>
      <c r="BB862" s="26"/>
      <c r="BC862" s="26"/>
      <c r="BD862" s="26"/>
      <c r="BE862" s="26"/>
      <c r="BF862" s="26"/>
      <c r="BG862" s="26"/>
      <c r="BH862" s="26"/>
      <c r="BI862" s="26"/>
      <c r="BJ862" s="26"/>
      <c r="BK862" s="26"/>
      <c r="BL862" s="26"/>
      <c r="BM862" s="26"/>
      <c r="BN862" s="26"/>
      <c r="BO862" s="26"/>
      <c r="BP862" s="26"/>
      <c r="BQ862" s="26"/>
      <c r="BR862" s="26"/>
      <c r="BS862" s="26"/>
      <c r="BT862" s="26"/>
      <c r="BU862" s="26"/>
      <c r="BV862" s="26"/>
      <c r="BW862" s="26"/>
      <c r="BX862" s="26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26"/>
      <c r="CP862" s="26"/>
      <c r="CQ862" s="26"/>
      <c r="CR862" s="26"/>
      <c r="CS862" s="26"/>
      <c r="CT862" s="26"/>
      <c r="CU862" s="26"/>
      <c r="CV862" s="26"/>
      <c r="CW862" s="26"/>
      <c r="CX862" s="26"/>
      <c r="CY862" s="26"/>
      <c r="CZ862" s="26"/>
      <c r="DA862" s="26"/>
      <c r="DB862" s="26"/>
      <c r="DC862" s="26"/>
      <c r="DD862" s="26"/>
      <c r="DE862" s="26"/>
      <c r="DF862" s="26"/>
      <c r="DG862" s="26"/>
      <c r="DH862" s="26"/>
      <c r="DI862" s="26"/>
      <c r="DJ862" s="26"/>
      <c r="DK862" s="26"/>
      <c r="DL862" s="26"/>
      <c r="DM862" s="26"/>
      <c r="DN862" s="26"/>
      <c r="DO862" s="26"/>
      <c r="DP862" s="26"/>
      <c r="DQ862" s="26"/>
      <c r="DR862" s="26"/>
      <c r="DS862" s="26"/>
      <c r="DT862" s="26"/>
      <c r="DU862" s="26"/>
      <c r="DV862" s="26"/>
      <c r="DW862" s="26"/>
      <c r="DX862" s="26"/>
      <c r="DY862" s="26"/>
      <c r="DZ862" s="26"/>
      <c r="EA862" s="26"/>
      <c r="EB862" s="26"/>
      <c r="EC862" s="26"/>
      <c r="ED862" s="26"/>
      <c r="EE862" s="26"/>
      <c r="EF862" s="26"/>
      <c r="EG862" s="26"/>
      <c r="EH862" s="26"/>
      <c r="EI862" s="26"/>
      <c r="EJ862" s="26"/>
      <c r="EK862" s="26"/>
      <c r="EL862" s="26"/>
      <c r="EM862" s="26"/>
      <c r="EN862" s="26"/>
      <c r="EO862" s="26"/>
      <c r="EP862" s="26"/>
      <c r="EQ862" s="26"/>
      <c r="ER862" s="26"/>
      <c r="ES862" s="26"/>
      <c r="ET862" s="26"/>
      <c r="EU862" s="26"/>
      <c r="EV862" s="26"/>
      <c r="EW862" s="26"/>
      <c r="EX862" s="26"/>
      <c r="EY862" s="26"/>
      <c r="EZ862" s="26"/>
      <c r="FA862" s="26"/>
      <c r="FB862" s="26"/>
      <c r="FC862" s="26"/>
      <c r="FD862" s="26"/>
      <c r="FE862" s="26"/>
      <c r="FF862" s="26"/>
      <c r="FG862" s="26"/>
      <c r="FH862" s="26"/>
      <c r="FI862" s="26"/>
      <c r="FJ862" s="26"/>
      <c r="FK862" s="26"/>
      <c r="FL862" s="26"/>
      <c r="FM862" s="26"/>
      <c r="FN862" s="26"/>
      <c r="FO862" s="26"/>
      <c r="FP862" s="26"/>
      <c r="FQ862" s="26"/>
      <c r="FR862" s="26"/>
      <c r="FS862" s="26"/>
      <c r="FT862" s="26"/>
      <c r="FU862" s="26"/>
      <c r="FV862" s="26"/>
      <c r="FW862" s="26"/>
      <c r="FX862" s="26"/>
      <c r="FY862" s="26"/>
      <c r="FZ862" s="26"/>
      <c r="GA862" s="26"/>
      <c r="GB862" s="26"/>
      <c r="GC862" s="26"/>
      <c r="GD862" s="26"/>
      <c r="GE862" s="26"/>
      <c r="GF862" s="26"/>
      <c r="GG862" s="26"/>
      <c r="GH862" s="26"/>
      <c r="GI862" s="26"/>
      <c r="GJ862" s="26"/>
      <c r="GK862" s="26"/>
      <c r="GL862" s="26"/>
      <c r="GM862" s="26"/>
      <c r="GN862" s="26"/>
      <c r="GO862" s="26"/>
      <c r="GP862" s="26"/>
      <c r="GQ862" s="26"/>
      <c r="GR862" s="26"/>
      <c r="GS862" s="26"/>
      <c r="GT862" s="26"/>
      <c r="GU862" s="26"/>
      <c r="GV862" s="26"/>
      <c r="GW862" s="26"/>
      <c r="GX862" s="26"/>
      <c r="GY862" s="26"/>
      <c r="GZ862" s="26"/>
      <c r="HA862" s="26"/>
      <c r="HB862" s="26"/>
      <c r="HC862" s="26"/>
      <c r="HD862" s="26"/>
      <c r="HE862" s="26"/>
      <c r="HF862" s="26"/>
      <c r="HG862" s="26"/>
      <c r="HH862" s="26"/>
      <c r="HI862" s="26"/>
      <c r="HJ862" s="26"/>
      <c r="HK862" s="26"/>
      <c r="HL862" s="26"/>
      <c r="HM862" s="26"/>
      <c r="HN862" s="26"/>
      <c r="HO862" s="26"/>
      <c r="HP862" s="26"/>
      <c r="HQ862" s="26"/>
      <c r="HR862" s="26"/>
      <c r="HS862" s="26"/>
      <c r="HT862" s="26"/>
      <c r="HU862" s="26"/>
      <c r="HV862" s="26"/>
      <c r="HW862" s="26"/>
      <c r="HX862" s="26"/>
      <c r="HY862" s="26"/>
      <c r="HZ862" s="26"/>
      <c r="IA862" s="26"/>
      <c r="IB862" s="26"/>
      <c r="IC862" s="26"/>
      <c r="ID862" s="26"/>
      <c r="IE862" s="26"/>
      <c r="IF862" s="26"/>
      <c r="IG862" s="26"/>
      <c r="IH862" s="26"/>
      <c r="II862" s="26"/>
      <c r="IJ862" s="26"/>
      <c r="IK862" s="26"/>
      <c r="IL862" s="26"/>
      <c r="IM862" s="26"/>
      <c r="IN862" s="26"/>
      <c r="IO862" s="26"/>
      <c r="IP862" s="26"/>
      <c r="IQ862" s="26"/>
      <c r="IR862" s="26"/>
      <c r="IS862" s="26"/>
      <c r="IT862" s="26"/>
      <c r="IU862" s="26"/>
      <c r="IV862" s="26"/>
    </row>
    <row r="863" spans="1:256" ht="12.75" customHeight="1" x14ac:dyDescent="0.25">
      <c r="A863" s="26"/>
      <c r="B863" s="26"/>
      <c r="C863" s="296"/>
      <c r="D863" s="363"/>
      <c r="E863" s="364"/>
      <c r="F863" s="364"/>
      <c r="G863" s="364"/>
      <c r="H863" s="364"/>
      <c r="I863" s="364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6"/>
      <c r="AB863" s="26"/>
      <c r="AC863" s="26"/>
      <c r="AD863" s="26"/>
      <c r="AE863" s="26"/>
      <c r="AF863" s="26"/>
      <c r="AG863" s="26"/>
      <c r="AH863" s="26"/>
      <c r="AI863" s="26"/>
      <c r="AJ863" s="26"/>
      <c r="AK863" s="26"/>
      <c r="AL863" s="26"/>
      <c r="AM863" s="26"/>
      <c r="AN863" s="26"/>
      <c r="AO863" s="26"/>
      <c r="AP863" s="26"/>
      <c r="AQ863" s="26"/>
      <c r="AR863" s="26"/>
      <c r="AS863" s="26"/>
      <c r="AT863" s="26"/>
      <c r="AU863" s="26"/>
      <c r="AV863" s="26"/>
      <c r="AW863" s="26"/>
      <c r="AX863" s="26"/>
      <c r="AY863" s="26"/>
      <c r="AZ863" s="26"/>
      <c r="BA863" s="26"/>
      <c r="BB863" s="26"/>
      <c r="BC863" s="26"/>
      <c r="BD863" s="26"/>
      <c r="BE863" s="26"/>
      <c r="BF863" s="26"/>
      <c r="BG863" s="26"/>
      <c r="BH863" s="26"/>
      <c r="BI863" s="26"/>
      <c r="BJ863" s="26"/>
      <c r="BK863" s="26"/>
      <c r="BL863" s="26"/>
      <c r="BM863" s="26"/>
      <c r="BN863" s="26"/>
      <c r="BO863" s="26"/>
      <c r="BP863" s="26"/>
      <c r="BQ863" s="26"/>
      <c r="BR863" s="26"/>
      <c r="BS863" s="26"/>
      <c r="BT863" s="26"/>
      <c r="BU863" s="26"/>
      <c r="BV863" s="26"/>
      <c r="BW863" s="26"/>
      <c r="BX863" s="26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26"/>
      <c r="CP863" s="26"/>
      <c r="CQ863" s="26"/>
      <c r="CR863" s="26"/>
      <c r="CS863" s="26"/>
      <c r="CT863" s="26"/>
      <c r="CU863" s="26"/>
      <c r="CV863" s="26"/>
      <c r="CW863" s="26"/>
      <c r="CX863" s="26"/>
      <c r="CY863" s="26"/>
      <c r="CZ863" s="26"/>
      <c r="DA863" s="26"/>
      <c r="DB863" s="26"/>
      <c r="DC863" s="26"/>
      <c r="DD863" s="26"/>
      <c r="DE863" s="26"/>
      <c r="DF863" s="26"/>
      <c r="DG863" s="26"/>
      <c r="DH863" s="26"/>
      <c r="DI863" s="26"/>
      <c r="DJ863" s="26"/>
      <c r="DK863" s="26"/>
      <c r="DL863" s="26"/>
      <c r="DM863" s="26"/>
      <c r="DN863" s="26"/>
      <c r="DO863" s="26"/>
      <c r="DP863" s="26"/>
      <c r="DQ863" s="26"/>
      <c r="DR863" s="26"/>
      <c r="DS863" s="26"/>
      <c r="DT863" s="26"/>
      <c r="DU863" s="26"/>
      <c r="DV863" s="26"/>
      <c r="DW863" s="26"/>
      <c r="DX863" s="26"/>
      <c r="DY863" s="26"/>
      <c r="DZ863" s="26"/>
      <c r="EA863" s="26"/>
      <c r="EB863" s="26"/>
      <c r="EC863" s="26"/>
      <c r="ED863" s="26"/>
      <c r="EE863" s="26"/>
      <c r="EF863" s="26"/>
      <c r="EG863" s="26"/>
      <c r="EH863" s="26"/>
      <c r="EI863" s="26"/>
      <c r="EJ863" s="26"/>
      <c r="EK863" s="26"/>
      <c r="EL863" s="26"/>
      <c r="EM863" s="26"/>
      <c r="EN863" s="26"/>
      <c r="EO863" s="26"/>
      <c r="EP863" s="26"/>
      <c r="EQ863" s="26"/>
      <c r="ER863" s="26"/>
      <c r="ES863" s="26"/>
      <c r="ET863" s="26"/>
      <c r="EU863" s="26"/>
      <c r="EV863" s="26"/>
      <c r="EW863" s="26"/>
      <c r="EX863" s="26"/>
      <c r="EY863" s="26"/>
      <c r="EZ863" s="26"/>
      <c r="FA863" s="26"/>
      <c r="FB863" s="26"/>
      <c r="FC863" s="26"/>
      <c r="FD863" s="26"/>
      <c r="FE863" s="26"/>
      <c r="FF863" s="26"/>
      <c r="FG863" s="26"/>
      <c r="FH863" s="26"/>
      <c r="FI863" s="26"/>
      <c r="FJ863" s="26"/>
      <c r="FK863" s="26"/>
      <c r="FL863" s="26"/>
      <c r="FM863" s="26"/>
      <c r="FN863" s="26"/>
      <c r="FO863" s="26"/>
      <c r="FP863" s="26"/>
      <c r="FQ863" s="26"/>
      <c r="FR863" s="26"/>
      <c r="FS863" s="26"/>
      <c r="FT863" s="26"/>
      <c r="FU863" s="26"/>
      <c r="FV863" s="26"/>
      <c r="FW863" s="26"/>
      <c r="FX863" s="26"/>
      <c r="FY863" s="26"/>
      <c r="FZ863" s="26"/>
      <c r="GA863" s="26"/>
      <c r="GB863" s="26"/>
      <c r="GC863" s="26"/>
      <c r="GD863" s="26"/>
      <c r="GE863" s="26"/>
      <c r="GF863" s="26"/>
      <c r="GG863" s="26"/>
      <c r="GH863" s="26"/>
      <c r="GI863" s="26"/>
      <c r="GJ863" s="26"/>
      <c r="GK863" s="26"/>
      <c r="GL863" s="26"/>
      <c r="GM863" s="26"/>
      <c r="GN863" s="26"/>
      <c r="GO863" s="26"/>
      <c r="GP863" s="26"/>
      <c r="GQ863" s="26"/>
      <c r="GR863" s="26"/>
      <c r="GS863" s="26"/>
      <c r="GT863" s="26"/>
      <c r="GU863" s="26"/>
      <c r="GV863" s="26"/>
      <c r="GW863" s="26"/>
      <c r="GX863" s="26"/>
      <c r="GY863" s="26"/>
      <c r="GZ863" s="26"/>
      <c r="HA863" s="26"/>
      <c r="HB863" s="26"/>
      <c r="HC863" s="26"/>
      <c r="HD863" s="26"/>
      <c r="HE863" s="26"/>
      <c r="HF863" s="26"/>
      <c r="HG863" s="26"/>
      <c r="HH863" s="26"/>
      <c r="HI863" s="26"/>
      <c r="HJ863" s="26"/>
      <c r="HK863" s="26"/>
      <c r="HL863" s="26"/>
      <c r="HM863" s="26"/>
      <c r="HN863" s="26"/>
      <c r="HO863" s="26"/>
      <c r="HP863" s="26"/>
      <c r="HQ863" s="26"/>
      <c r="HR863" s="26"/>
      <c r="HS863" s="26"/>
      <c r="HT863" s="26"/>
      <c r="HU863" s="26"/>
      <c r="HV863" s="26"/>
      <c r="HW863" s="26"/>
      <c r="HX863" s="26"/>
      <c r="HY863" s="26"/>
      <c r="HZ863" s="26"/>
      <c r="IA863" s="26"/>
      <c r="IB863" s="26"/>
      <c r="IC863" s="26"/>
      <c r="ID863" s="26"/>
      <c r="IE863" s="26"/>
      <c r="IF863" s="26"/>
      <c r="IG863" s="26"/>
      <c r="IH863" s="26"/>
      <c r="II863" s="26"/>
      <c r="IJ863" s="26"/>
      <c r="IK863" s="26"/>
      <c r="IL863" s="26"/>
      <c r="IM863" s="26"/>
      <c r="IN863" s="26"/>
      <c r="IO863" s="26"/>
      <c r="IP863" s="26"/>
      <c r="IQ863" s="26"/>
      <c r="IR863" s="26"/>
      <c r="IS863" s="26"/>
      <c r="IT863" s="26"/>
      <c r="IU863" s="26"/>
      <c r="IV863" s="26"/>
    </row>
    <row r="864" spans="1:256" ht="12.75" customHeight="1" x14ac:dyDescent="0.25">
      <c r="A864" s="26"/>
      <c r="B864" s="26"/>
      <c r="C864" s="296"/>
      <c r="D864" s="363"/>
      <c r="E864" s="364"/>
      <c r="F864" s="364"/>
      <c r="G864" s="364"/>
      <c r="H864" s="364"/>
      <c r="I864" s="364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6"/>
      <c r="AB864" s="26"/>
      <c r="AC864" s="26"/>
      <c r="AD864" s="26"/>
      <c r="AE864" s="26"/>
      <c r="AF864" s="26"/>
      <c r="AG864" s="26"/>
      <c r="AH864" s="26"/>
      <c r="AI864" s="26"/>
      <c r="AJ864" s="26"/>
      <c r="AK864" s="26"/>
      <c r="AL864" s="26"/>
      <c r="AM864" s="26"/>
      <c r="AN864" s="26"/>
      <c r="AO864" s="26"/>
      <c r="AP864" s="26"/>
      <c r="AQ864" s="26"/>
      <c r="AR864" s="26"/>
      <c r="AS864" s="26"/>
      <c r="AT864" s="26"/>
      <c r="AU864" s="26"/>
      <c r="AV864" s="26"/>
      <c r="AW864" s="26"/>
      <c r="AX864" s="26"/>
      <c r="AY864" s="26"/>
      <c r="AZ864" s="26"/>
      <c r="BA864" s="26"/>
      <c r="BB864" s="26"/>
      <c r="BC864" s="26"/>
      <c r="BD864" s="26"/>
      <c r="BE864" s="26"/>
      <c r="BF864" s="26"/>
      <c r="BG864" s="26"/>
      <c r="BH864" s="26"/>
      <c r="BI864" s="26"/>
      <c r="BJ864" s="26"/>
      <c r="BK864" s="26"/>
      <c r="BL864" s="26"/>
      <c r="BM864" s="26"/>
      <c r="BN864" s="26"/>
      <c r="BO864" s="26"/>
      <c r="BP864" s="26"/>
      <c r="BQ864" s="26"/>
      <c r="BR864" s="26"/>
      <c r="BS864" s="26"/>
      <c r="BT864" s="26"/>
      <c r="BU864" s="26"/>
      <c r="BV864" s="26"/>
      <c r="BW864" s="26"/>
      <c r="BX864" s="26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26"/>
      <c r="CP864" s="26"/>
      <c r="CQ864" s="26"/>
      <c r="CR864" s="26"/>
      <c r="CS864" s="26"/>
      <c r="CT864" s="26"/>
      <c r="CU864" s="26"/>
      <c r="CV864" s="26"/>
      <c r="CW864" s="26"/>
      <c r="CX864" s="26"/>
      <c r="CY864" s="26"/>
      <c r="CZ864" s="26"/>
      <c r="DA864" s="26"/>
      <c r="DB864" s="26"/>
      <c r="DC864" s="26"/>
      <c r="DD864" s="26"/>
      <c r="DE864" s="26"/>
      <c r="DF864" s="26"/>
      <c r="DG864" s="26"/>
      <c r="DH864" s="26"/>
      <c r="DI864" s="26"/>
      <c r="DJ864" s="26"/>
      <c r="DK864" s="26"/>
      <c r="DL864" s="26"/>
      <c r="DM864" s="26"/>
      <c r="DN864" s="26"/>
      <c r="DO864" s="26"/>
      <c r="DP864" s="26"/>
      <c r="DQ864" s="26"/>
      <c r="DR864" s="26"/>
      <c r="DS864" s="26"/>
      <c r="DT864" s="26"/>
      <c r="DU864" s="26"/>
      <c r="DV864" s="26"/>
      <c r="DW864" s="26"/>
      <c r="DX864" s="26"/>
      <c r="DY864" s="26"/>
      <c r="DZ864" s="26"/>
      <c r="EA864" s="26"/>
      <c r="EB864" s="26"/>
      <c r="EC864" s="26"/>
      <c r="ED864" s="26"/>
      <c r="EE864" s="26"/>
      <c r="EF864" s="26"/>
      <c r="EG864" s="26"/>
      <c r="EH864" s="26"/>
      <c r="EI864" s="26"/>
      <c r="EJ864" s="26"/>
      <c r="EK864" s="26"/>
      <c r="EL864" s="26"/>
      <c r="EM864" s="26"/>
      <c r="EN864" s="26"/>
      <c r="EO864" s="26"/>
      <c r="EP864" s="26"/>
      <c r="EQ864" s="26"/>
      <c r="ER864" s="26"/>
      <c r="ES864" s="26"/>
      <c r="ET864" s="26"/>
      <c r="EU864" s="26"/>
      <c r="EV864" s="26"/>
      <c r="EW864" s="26"/>
      <c r="EX864" s="26"/>
      <c r="EY864" s="26"/>
      <c r="EZ864" s="26"/>
      <c r="FA864" s="26"/>
      <c r="FB864" s="26"/>
      <c r="FC864" s="26"/>
      <c r="FD864" s="26"/>
      <c r="FE864" s="26"/>
      <c r="FF864" s="26"/>
      <c r="FG864" s="26"/>
      <c r="FH864" s="26"/>
      <c r="FI864" s="26"/>
      <c r="FJ864" s="26"/>
      <c r="FK864" s="26"/>
      <c r="FL864" s="26"/>
      <c r="FM864" s="26"/>
      <c r="FN864" s="26"/>
      <c r="FO864" s="26"/>
      <c r="FP864" s="26"/>
      <c r="FQ864" s="26"/>
      <c r="FR864" s="26"/>
      <c r="FS864" s="26"/>
      <c r="FT864" s="26"/>
      <c r="FU864" s="26"/>
      <c r="FV864" s="26"/>
      <c r="FW864" s="26"/>
      <c r="FX864" s="26"/>
      <c r="FY864" s="26"/>
      <c r="FZ864" s="26"/>
      <c r="GA864" s="26"/>
      <c r="GB864" s="26"/>
      <c r="GC864" s="26"/>
      <c r="GD864" s="26"/>
      <c r="GE864" s="26"/>
      <c r="GF864" s="26"/>
      <c r="GG864" s="26"/>
      <c r="GH864" s="26"/>
      <c r="GI864" s="26"/>
      <c r="GJ864" s="26"/>
      <c r="GK864" s="26"/>
      <c r="GL864" s="26"/>
      <c r="GM864" s="26"/>
      <c r="GN864" s="26"/>
      <c r="GO864" s="26"/>
      <c r="GP864" s="26"/>
      <c r="GQ864" s="26"/>
      <c r="GR864" s="26"/>
      <c r="GS864" s="26"/>
      <c r="GT864" s="26"/>
      <c r="GU864" s="26"/>
      <c r="GV864" s="26"/>
      <c r="GW864" s="26"/>
      <c r="GX864" s="26"/>
      <c r="GY864" s="26"/>
      <c r="GZ864" s="26"/>
      <c r="HA864" s="26"/>
      <c r="HB864" s="26"/>
      <c r="HC864" s="26"/>
      <c r="HD864" s="26"/>
      <c r="HE864" s="26"/>
      <c r="HF864" s="26"/>
      <c r="HG864" s="26"/>
      <c r="HH864" s="26"/>
      <c r="HI864" s="26"/>
      <c r="HJ864" s="26"/>
      <c r="HK864" s="26"/>
      <c r="HL864" s="26"/>
      <c r="HM864" s="26"/>
      <c r="HN864" s="26"/>
      <c r="HO864" s="26"/>
      <c r="HP864" s="26"/>
      <c r="HQ864" s="26"/>
      <c r="HR864" s="26"/>
      <c r="HS864" s="26"/>
      <c r="HT864" s="26"/>
      <c r="HU864" s="26"/>
      <c r="HV864" s="26"/>
      <c r="HW864" s="26"/>
      <c r="HX864" s="26"/>
      <c r="HY864" s="26"/>
      <c r="HZ864" s="26"/>
      <c r="IA864" s="26"/>
      <c r="IB864" s="26"/>
      <c r="IC864" s="26"/>
      <c r="ID864" s="26"/>
      <c r="IE864" s="26"/>
      <c r="IF864" s="26"/>
      <c r="IG864" s="26"/>
      <c r="IH864" s="26"/>
      <c r="II864" s="26"/>
      <c r="IJ864" s="26"/>
      <c r="IK864" s="26"/>
      <c r="IL864" s="26"/>
      <c r="IM864" s="26"/>
      <c r="IN864" s="26"/>
      <c r="IO864" s="26"/>
      <c r="IP864" s="26"/>
      <c r="IQ864" s="26"/>
      <c r="IR864" s="26"/>
      <c r="IS864" s="26"/>
      <c r="IT864" s="26"/>
      <c r="IU864" s="26"/>
      <c r="IV864" s="26"/>
    </row>
    <row r="865" spans="1:256" ht="12.75" customHeight="1" x14ac:dyDescent="0.25">
      <c r="A865" s="26"/>
      <c r="B865" s="26"/>
      <c r="C865" s="296"/>
      <c r="D865" s="363"/>
      <c r="E865" s="364"/>
      <c r="F865" s="364"/>
      <c r="G865" s="364"/>
      <c r="H865" s="364"/>
      <c r="I865" s="364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6"/>
      <c r="AD865" s="26"/>
      <c r="AE865" s="26"/>
      <c r="AF865" s="26"/>
      <c r="AG865" s="26"/>
      <c r="AH865" s="26"/>
      <c r="AI865" s="26"/>
      <c r="AJ865" s="26"/>
      <c r="AK865" s="26"/>
      <c r="AL865" s="26"/>
      <c r="AM865" s="26"/>
      <c r="AN865" s="26"/>
      <c r="AO865" s="26"/>
      <c r="AP865" s="26"/>
      <c r="AQ865" s="26"/>
      <c r="AR865" s="26"/>
      <c r="AS865" s="26"/>
      <c r="AT865" s="26"/>
      <c r="AU865" s="26"/>
      <c r="AV865" s="26"/>
      <c r="AW865" s="26"/>
      <c r="AX865" s="26"/>
      <c r="AY865" s="26"/>
      <c r="AZ865" s="26"/>
      <c r="BA865" s="26"/>
      <c r="BB865" s="26"/>
      <c r="BC865" s="26"/>
      <c r="BD865" s="26"/>
      <c r="BE865" s="26"/>
      <c r="BF865" s="26"/>
      <c r="BG865" s="26"/>
      <c r="BH865" s="26"/>
      <c r="BI865" s="26"/>
      <c r="BJ865" s="26"/>
      <c r="BK865" s="26"/>
      <c r="BL865" s="26"/>
      <c r="BM865" s="26"/>
      <c r="BN865" s="26"/>
      <c r="BO865" s="26"/>
      <c r="BP865" s="26"/>
      <c r="BQ865" s="26"/>
      <c r="BR865" s="26"/>
      <c r="BS865" s="26"/>
      <c r="BT865" s="26"/>
      <c r="BU865" s="26"/>
      <c r="BV865" s="26"/>
      <c r="BW865" s="26"/>
      <c r="BX865" s="26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26"/>
      <c r="CP865" s="26"/>
      <c r="CQ865" s="26"/>
      <c r="CR865" s="26"/>
      <c r="CS865" s="26"/>
      <c r="CT865" s="26"/>
      <c r="CU865" s="26"/>
      <c r="CV865" s="26"/>
      <c r="CW865" s="26"/>
      <c r="CX865" s="26"/>
      <c r="CY865" s="26"/>
      <c r="CZ865" s="26"/>
      <c r="DA865" s="26"/>
      <c r="DB865" s="26"/>
      <c r="DC865" s="26"/>
      <c r="DD865" s="26"/>
      <c r="DE865" s="26"/>
      <c r="DF865" s="26"/>
      <c r="DG865" s="26"/>
      <c r="DH865" s="26"/>
      <c r="DI865" s="26"/>
      <c r="DJ865" s="26"/>
      <c r="DK865" s="26"/>
      <c r="DL865" s="26"/>
      <c r="DM865" s="26"/>
      <c r="DN865" s="26"/>
      <c r="DO865" s="26"/>
      <c r="DP865" s="26"/>
      <c r="DQ865" s="26"/>
      <c r="DR865" s="26"/>
      <c r="DS865" s="26"/>
      <c r="DT865" s="26"/>
      <c r="DU865" s="26"/>
      <c r="DV865" s="26"/>
      <c r="DW865" s="26"/>
      <c r="DX865" s="26"/>
      <c r="DY865" s="26"/>
      <c r="DZ865" s="26"/>
      <c r="EA865" s="26"/>
      <c r="EB865" s="26"/>
      <c r="EC865" s="26"/>
      <c r="ED865" s="26"/>
      <c r="EE865" s="26"/>
      <c r="EF865" s="26"/>
      <c r="EG865" s="26"/>
      <c r="EH865" s="26"/>
      <c r="EI865" s="26"/>
      <c r="EJ865" s="26"/>
      <c r="EK865" s="26"/>
      <c r="EL865" s="26"/>
      <c r="EM865" s="26"/>
      <c r="EN865" s="26"/>
      <c r="EO865" s="26"/>
      <c r="EP865" s="26"/>
      <c r="EQ865" s="26"/>
      <c r="ER865" s="26"/>
      <c r="ES865" s="26"/>
      <c r="ET865" s="26"/>
      <c r="EU865" s="26"/>
      <c r="EV865" s="26"/>
      <c r="EW865" s="26"/>
      <c r="EX865" s="26"/>
      <c r="EY865" s="26"/>
      <c r="EZ865" s="26"/>
      <c r="FA865" s="26"/>
      <c r="FB865" s="26"/>
      <c r="FC865" s="26"/>
      <c r="FD865" s="26"/>
      <c r="FE865" s="26"/>
      <c r="FF865" s="26"/>
      <c r="FG865" s="26"/>
      <c r="FH865" s="26"/>
      <c r="FI865" s="26"/>
      <c r="FJ865" s="26"/>
      <c r="FK865" s="26"/>
      <c r="FL865" s="26"/>
      <c r="FM865" s="26"/>
      <c r="FN865" s="26"/>
      <c r="FO865" s="26"/>
      <c r="FP865" s="26"/>
      <c r="FQ865" s="26"/>
      <c r="FR865" s="26"/>
      <c r="FS865" s="26"/>
      <c r="FT865" s="26"/>
      <c r="FU865" s="26"/>
      <c r="FV865" s="26"/>
      <c r="FW865" s="26"/>
      <c r="FX865" s="26"/>
      <c r="FY865" s="26"/>
      <c r="FZ865" s="26"/>
      <c r="GA865" s="26"/>
      <c r="GB865" s="26"/>
      <c r="GC865" s="26"/>
      <c r="GD865" s="26"/>
      <c r="GE865" s="26"/>
      <c r="GF865" s="26"/>
      <c r="GG865" s="26"/>
      <c r="GH865" s="26"/>
      <c r="GI865" s="26"/>
      <c r="GJ865" s="26"/>
      <c r="GK865" s="26"/>
      <c r="GL865" s="26"/>
      <c r="GM865" s="26"/>
      <c r="GN865" s="26"/>
      <c r="GO865" s="26"/>
      <c r="GP865" s="26"/>
      <c r="GQ865" s="26"/>
      <c r="GR865" s="26"/>
      <c r="GS865" s="26"/>
      <c r="GT865" s="26"/>
      <c r="GU865" s="26"/>
      <c r="GV865" s="26"/>
      <c r="GW865" s="26"/>
      <c r="GX865" s="26"/>
      <c r="GY865" s="26"/>
      <c r="GZ865" s="26"/>
      <c r="HA865" s="26"/>
      <c r="HB865" s="26"/>
      <c r="HC865" s="26"/>
      <c r="HD865" s="26"/>
      <c r="HE865" s="26"/>
      <c r="HF865" s="26"/>
      <c r="HG865" s="26"/>
      <c r="HH865" s="26"/>
      <c r="HI865" s="26"/>
      <c r="HJ865" s="26"/>
      <c r="HK865" s="26"/>
      <c r="HL865" s="26"/>
      <c r="HM865" s="26"/>
      <c r="HN865" s="26"/>
      <c r="HO865" s="26"/>
      <c r="HP865" s="26"/>
      <c r="HQ865" s="26"/>
      <c r="HR865" s="26"/>
      <c r="HS865" s="26"/>
      <c r="HT865" s="26"/>
      <c r="HU865" s="26"/>
      <c r="HV865" s="26"/>
      <c r="HW865" s="26"/>
      <c r="HX865" s="26"/>
      <c r="HY865" s="26"/>
      <c r="HZ865" s="26"/>
      <c r="IA865" s="26"/>
      <c r="IB865" s="26"/>
      <c r="IC865" s="26"/>
      <c r="ID865" s="26"/>
      <c r="IE865" s="26"/>
      <c r="IF865" s="26"/>
      <c r="IG865" s="26"/>
      <c r="IH865" s="26"/>
      <c r="II865" s="26"/>
      <c r="IJ865" s="26"/>
      <c r="IK865" s="26"/>
      <c r="IL865" s="26"/>
      <c r="IM865" s="26"/>
      <c r="IN865" s="26"/>
      <c r="IO865" s="26"/>
      <c r="IP865" s="26"/>
      <c r="IQ865" s="26"/>
      <c r="IR865" s="26"/>
      <c r="IS865" s="26"/>
      <c r="IT865" s="26"/>
      <c r="IU865" s="26"/>
      <c r="IV865" s="26"/>
    </row>
    <row r="866" spans="1:256" ht="12.75" customHeight="1" x14ac:dyDescent="0.25">
      <c r="A866" s="26"/>
      <c r="B866" s="26"/>
      <c r="C866" s="296"/>
      <c r="D866" s="363"/>
      <c r="E866" s="364"/>
      <c r="F866" s="364"/>
      <c r="G866" s="364"/>
      <c r="H866" s="364"/>
      <c r="I866" s="364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6"/>
      <c r="AB866" s="26"/>
      <c r="AC866" s="26"/>
      <c r="AD866" s="26"/>
      <c r="AE866" s="26"/>
      <c r="AF866" s="26"/>
      <c r="AG866" s="26"/>
      <c r="AH866" s="26"/>
      <c r="AI866" s="26"/>
      <c r="AJ866" s="26"/>
      <c r="AK866" s="26"/>
      <c r="AL866" s="26"/>
      <c r="AM866" s="26"/>
      <c r="AN866" s="26"/>
      <c r="AO866" s="26"/>
      <c r="AP866" s="26"/>
      <c r="AQ866" s="26"/>
      <c r="AR866" s="26"/>
      <c r="AS866" s="26"/>
      <c r="AT866" s="26"/>
      <c r="AU866" s="26"/>
      <c r="AV866" s="26"/>
      <c r="AW866" s="26"/>
      <c r="AX866" s="26"/>
      <c r="AY866" s="26"/>
      <c r="AZ866" s="26"/>
      <c r="BA866" s="26"/>
      <c r="BB866" s="26"/>
      <c r="BC866" s="26"/>
      <c r="BD866" s="26"/>
      <c r="BE866" s="26"/>
      <c r="BF866" s="26"/>
      <c r="BG866" s="26"/>
      <c r="BH866" s="26"/>
      <c r="BI866" s="26"/>
      <c r="BJ866" s="26"/>
      <c r="BK866" s="26"/>
      <c r="BL866" s="26"/>
      <c r="BM866" s="26"/>
      <c r="BN866" s="26"/>
      <c r="BO866" s="26"/>
      <c r="BP866" s="26"/>
      <c r="BQ866" s="26"/>
      <c r="BR866" s="26"/>
      <c r="BS866" s="26"/>
      <c r="BT866" s="26"/>
      <c r="BU866" s="26"/>
      <c r="BV866" s="26"/>
      <c r="BW866" s="26"/>
      <c r="BX866" s="26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26"/>
      <c r="CP866" s="26"/>
      <c r="CQ866" s="26"/>
      <c r="CR866" s="26"/>
      <c r="CS866" s="26"/>
      <c r="CT866" s="26"/>
      <c r="CU866" s="26"/>
      <c r="CV866" s="26"/>
      <c r="CW866" s="26"/>
      <c r="CX866" s="26"/>
      <c r="CY866" s="26"/>
      <c r="CZ866" s="26"/>
      <c r="DA866" s="26"/>
      <c r="DB866" s="26"/>
      <c r="DC866" s="26"/>
      <c r="DD866" s="26"/>
      <c r="DE866" s="26"/>
      <c r="DF866" s="26"/>
      <c r="DG866" s="26"/>
      <c r="DH866" s="26"/>
      <c r="DI866" s="26"/>
      <c r="DJ866" s="26"/>
      <c r="DK866" s="26"/>
      <c r="DL866" s="26"/>
      <c r="DM866" s="26"/>
      <c r="DN866" s="26"/>
      <c r="DO866" s="26"/>
      <c r="DP866" s="26"/>
      <c r="DQ866" s="26"/>
      <c r="DR866" s="26"/>
      <c r="DS866" s="26"/>
      <c r="DT866" s="26"/>
      <c r="DU866" s="26"/>
      <c r="DV866" s="26"/>
      <c r="DW866" s="26"/>
      <c r="DX866" s="26"/>
      <c r="DY866" s="26"/>
      <c r="DZ866" s="26"/>
      <c r="EA866" s="26"/>
      <c r="EB866" s="26"/>
      <c r="EC866" s="26"/>
      <c r="ED866" s="26"/>
      <c r="EE866" s="26"/>
      <c r="EF866" s="26"/>
      <c r="EG866" s="26"/>
      <c r="EH866" s="26"/>
      <c r="EI866" s="26"/>
      <c r="EJ866" s="26"/>
      <c r="EK866" s="26"/>
      <c r="EL866" s="26"/>
      <c r="EM866" s="26"/>
      <c r="EN866" s="26"/>
      <c r="EO866" s="26"/>
      <c r="EP866" s="26"/>
      <c r="EQ866" s="26"/>
      <c r="ER866" s="26"/>
      <c r="ES866" s="26"/>
      <c r="ET866" s="26"/>
      <c r="EU866" s="26"/>
      <c r="EV866" s="26"/>
      <c r="EW866" s="26"/>
      <c r="EX866" s="26"/>
      <c r="EY866" s="26"/>
      <c r="EZ866" s="26"/>
      <c r="FA866" s="26"/>
      <c r="FB866" s="26"/>
      <c r="FC866" s="26"/>
      <c r="FD866" s="26"/>
      <c r="FE866" s="26"/>
      <c r="FF866" s="26"/>
      <c r="FG866" s="26"/>
      <c r="FH866" s="26"/>
      <c r="FI866" s="26"/>
      <c r="FJ866" s="26"/>
      <c r="FK866" s="26"/>
      <c r="FL866" s="26"/>
      <c r="FM866" s="26"/>
      <c r="FN866" s="26"/>
      <c r="FO866" s="26"/>
      <c r="FP866" s="26"/>
      <c r="FQ866" s="26"/>
      <c r="FR866" s="26"/>
      <c r="FS866" s="26"/>
      <c r="FT866" s="26"/>
      <c r="FU866" s="26"/>
      <c r="FV866" s="26"/>
      <c r="FW866" s="26"/>
      <c r="FX866" s="26"/>
      <c r="FY866" s="26"/>
      <c r="FZ866" s="26"/>
      <c r="GA866" s="26"/>
      <c r="GB866" s="26"/>
      <c r="GC866" s="26"/>
      <c r="GD866" s="26"/>
      <c r="GE866" s="26"/>
      <c r="GF866" s="26"/>
      <c r="GG866" s="26"/>
      <c r="GH866" s="26"/>
      <c r="GI866" s="26"/>
      <c r="GJ866" s="26"/>
      <c r="GK866" s="26"/>
      <c r="GL866" s="26"/>
      <c r="GM866" s="26"/>
      <c r="GN866" s="26"/>
      <c r="GO866" s="26"/>
      <c r="GP866" s="26"/>
      <c r="GQ866" s="26"/>
      <c r="GR866" s="26"/>
      <c r="GS866" s="26"/>
      <c r="GT866" s="26"/>
      <c r="GU866" s="26"/>
      <c r="GV866" s="26"/>
      <c r="GW866" s="26"/>
      <c r="GX866" s="26"/>
      <c r="GY866" s="26"/>
      <c r="GZ866" s="26"/>
      <c r="HA866" s="26"/>
      <c r="HB866" s="26"/>
      <c r="HC866" s="26"/>
      <c r="HD866" s="26"/>
      <c r="HE866" s="26"/>
      <c r="HF866" s="26"/>
      <c r="HG866" s="26"/>
      <c r="HH866" s="26"/>
      <c r="HI866" s="26"/>
      <c r="HJ866" s="26"/>
      <c r="HK866" s="26"/>
      <c r="HL866" s="26"/>
      <c r="HM866" s="26"/>
      <c r="HN866" s="26"/>
      <c r="HO866" s="26"/>
      <c r="HP866" s="26"/>
      <c r="HQ866" s="26"/>
      <c r="HR866" s="26"/>
      <c r="HS866" s="26"/>
      <c r="HT866" s="26"/>
      <c r="HU866" s="26"/>
      <c r="HV866" s="26"/>
      <c r="HW866" s="26"/>
      <c r="HX866" s="26"/>
      <c r="HY866" s="26"/>
      <c r="HZ866" s="26"/>
      <c r="IA866" s="26"/>
      <c r="IB866" s="26"/>
      <c r="IC866" s="26"/>
      <c r="ID866" s="26"/>
      <c r="IE866" s="26"/>
      <c r="IF866" s="26"/>
      <c r="IG866" s="26"/>
      <c r="IH866" s="26"/>
      <c r="II866" s="26"/>
      <c r="IJ866" s="26"/>
      <c r="IK866" s="26"/>
      <c r="IL866" s="26"/>
      <c r="IM866" s="26"/>
      <c r="IN866" s="26"/>
      <c r="IO866" s="26"/>
      <c r="IP866" s="26"/>
      <c r="IQ866" s="26"/>
      <c r="IR866" s="26"/>
      <c r="IS866" s="26"/>
      <c r="IT866" s="26"/>
      <c r="IU866" s="26"/>
      <c r="IV866" s="26"/>
    </row>
    <row r="867" spans="1:256" ht="12.75" customHeight="1" x14ac:dyDescent="0.25">
      <c r="A867" s="26"/>
      <c r="B867" s="26"/>
      <c r="C867" s="296"/>
      <c r="D867" s="363"/>
      <c r="E867" s="364"/>
      <c r="F867" s="364"/>
      <c r="G867" s="364"/>
      <c r="H867" s="364"/>
      <c r="I867" s="364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6"/>
      <c r="AB867" s="26"/>
      <c r="AC867" s="26"/>
      <c r="AD867" s="26"/>
      <c r="AE867" s="26"/>
      <c r="AF867" s="26"/>
      <c r="AG867" s="26"/>
      <c r="AH867" s="26"/>
      <c r="AI867" s="26"/>
      <c r="AJ867" s="26"/>
      <c r="AK867" s="26"/>
      <c r="AL867" s="26"/>
      <c r="AM867" s="26"/>
      <c r="AN867" s="26"/>
      <c r="AO867" s="26"/>
      <c r="AP867" s="26"/>
      <c r="AQ867" s="26"/>
      <c r="AR867" s="26"/>
      <c r="AS867" s="26"/>
      <c r="AT867" s="26"/>
      <c r="AU867" s="26"/>
      <c r="AV867" s="26"/>
      <c r="AW867" s="26"/>
      <c r="AX867" s="26"/>
      <c r="AY867" s="26"/>
      <c r="AZ867" s="26"/>
      <c r="BA867" s="26"/>
      <c r="BB867" s="26"/>
      <c r="BC867" s="26"/>
      <c r="BD867" s="26"/>
      <c r="BE867" s="26"/>
      <c r="BF867" s="26"/>
      <c r="BG867" s="26"/>
      <c r="BH867" s="26"/>
      <c r="BI867" s="26"/>
      <c r="BJ867" s="26"/>
      <c r="BK867" s="26"/>
      <c r="BL867" s="26"/>
      <c r="BM867" s="26"/>
      <c r="BN867" s="26"/>
      <c r="BO867" s="26"/>
      <c r="BP867" s="26"/>
      <c r="BQ867" s="26"/>
      <c r="BR867" s="26"/>
      <c r="BS867" s="26"/>
      <c r="BT867" s="26"/>
      <c r="BU867" s="26"/>
      <c r="BV867" s="26"/>
      <c r="BW867" s="26"/>
      <c r="BX867" s="26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26"/>
      <c r="CP867" s="26"/>
      <c r="CQ867" s="26"/>
      <c r="CR867" s="26"/>
      <c r="CS867" s="26"/>
      <c r="CT867" s="26"/>
      <c r="CU867" s="26"/>
      <c r="CV867" s="26"/>
      <c r="CW867" s="26"/>
      <c r="CX867" s="26"/>
      <c r="CY867" s="26"/>
      <c r="CZ867" s="26"/>
      <c r="DA867" s="26"/>
      <c r="DB867" s="26"/>
      <c r="DC867" s="26"/>
      <c r="DD867" s="26"/>
      <c r="DE867" s="26"/>
      <c r="DF867" s="26"/>
      <c r="DG867" s="26"/>
      <c r="DH867" s="26"/>
      <c r="DI867" s="26"/>
      <c r="DJ867" s="26"/>
      <c r="DK867" s="26"/>
      <c r="DL867" s="26"/>
      <c r="DM867" s="26"/>
      <c r="DN867" s="26"/>
      <c r="DO867" s="26"/>
      <c r="DP867" s="26"/>
      <c r="DQ867" s="26"/>
      <c r="DR867" s="26"/>
      <c r="DS867" s="26"/>
      <c r="DT867" s="26"/>
      <c r="DU867" s="26"/>
      <c r="DV867" s="26"/>
      <c r="DW867" s="26"/>
      <c r="DX867" s="26"/>
      <c r="DY867" s="26"/>
      <c r="DZ867" s="26"/>
      <c r="EA867" s="26"/>
      <c r="EB867" s="26"/>
      <c r="EC867" s="26"/>
      <c r="ED867" s="26"/>
      <c r="EE867" s="26"/>
      <c r="EF867" s="26"/>
      <c r="EG867" s="26"/>
      <c r="EH867" s="26"/>
      <c r="EI867" s="26"/>
      <c r="EJ867" s="26"/>
      <c r="EK867" s="26"/>
      <c r="EL867" s="26"/>
      <c r="EM867" s="26"/>
      <c r="EN867" s="26"/>
      <c r="EO867" s="26"/>
      <c r="EP867" s="26"/>
      <c r="EQ867" s="26"/>
      <c r="ER867" s="26"/>
      <c r="ES867" s="26"/>
      <c r="ET867" s="26"/>
      <c r="EU867" s="26"/>
      <c r="EV867" s="26"/>
      <c r="EW867" s="26"/>
      <c r="EX867" s="26"/>
      <c r="EY867" s="26"/>
      <c r="EZ867" s="26"/>
      <c r="FA867" s="26"/>
      <c r="FB867" s="26"/>
      <c r="FC867" s="26"/>
      <c r="FD867" s="26"/>
      <c r="FE867" s="26"/>
      <c r="FF867" s="26"/>
      <c r="FG867" s="26"/>
      <c r="FH867" s="26"/>
      <c r="FI867" s="26"/>
      <c r="FJ867" s="26"/>
      <c r="FK867" s="26"/>
      <c r="FL867" s="26"/>
      <c r="FM867" s="26"/>
      <c r="FN867" s="26"/>
      <c r="FO867" s="26"/>
      <c r="FP867" s="26"/>
      <c r="FQ867" s="26"/>
      <c r="FR867" s="26"/>
      <c r="FS867" s="26"/>
      <c r="FT867" s="26"/>
      <c r="FU867" s="26"/>
      <c r="FV867" s="26"/>
      <c r="FW867" s="26"/>
      <c r="FX867" s="26"/>
      <c r="FY867" s="26"/>
      <c r="FZ867" s="26"/>
      <c r="GA867" s="26"/>
      <c r="GB867" s="26"/>
      <c r="GC867" s="26"/>
      <c r="GD867" s="26"/>
      <c r="GE867" s="26"/>
      <c r="GF867" s="26"/>
      <c r="GG867" s="26"/>
      <c r="GH867" s="26"/>
      <c r="GI867" s="26"/>
      <c r="GJ867" s="26"/>
      <c r="GK867" s="26"/>
      <c r="GL867" s="26"/>
      <c r="GM867" s="26"/>
      <c r="GN867" s="26"/>
      <c r="GO867" s="26"/>
      <c r="GP867" s="26"/>
      <c r="GQ867" s="26"/>
      <c r="GR867" s="26"/>
      <c r="GS867" s="26"/>
      <c r="GT867" s="26"/>
      <c r="GU867" s="26"/>
      <c r="GV867" s="26"/>
      <c r="GW867" s="26"/>
      <c r="GX867" s="26"/>
      <c r="GY867" s="26"/>
      <c r="GZ867" s="26"/>
      <c r="HA867" s="26"/>
      <c r="HB867" s="26"/>
      <c r="HC867" s="26"/>
      <c r="HD867" s="26"/>
      <c r="HE867" s="26"/>
      <c r="HF867" s="26"/>
      <c r="HG867" s="26"/>
      <c r="HH867" s="26"/>
      <c r="HI867" s="26"/>
      <c r="HJ867" s="26"/>
      <c r="HK867" s="26"/>
      <c r="HL867" s="26"/>
      <c r="HM867" s="26"/>
      <c r="HN867" s="26"/>
      <c r="HO867" s="26"/>
      <c r="HP867" s="26"/>
      <c r="HQ867" s="26"/>
      <c r="HR867" s="26"/>
      <c r="HS867" s="26"/>
      <c r="HT867" s="26"/>
      <c r="HU867" s="26"/>
      <c r="HV867" s="26"/>
      <c r="HW867" s="26"/>
      <c r="HX867" s="26"/>
      <c r="HY867" s="26"/>
      <c r="HZ867" s="26"/>
      <c r="IA867" s="26"/>
      <c r="IB867" s="26"/>
      <c r="IC867" s="26"/>
      <c r="ID867" s="26"/>
      <c r="IE867" s="26"/>
      <c r="IF867" s="26"/>
      <c r="IG867" s="26"/>
      <c r="IH867" s="26"/>
      <c r="II867" s="26"/>
      <c r="IJ867" s="26"/>
      <c r="IK867" s="26"/>
      <c r="IL867" s="26"/>
      <c r="IM867" s="26"/>
      <c r="IN867" s="26"/>
      <c r="IO867" s="26"/>
      <c r="IP867" s="26"/>
      <c r="IQ867" s="26"/>
      <c r="IR867" s="26"/>
      <c r="IS867" s="26"/>
      <c r="IT867" s="26"/>
      <c r="IU867" s="26"/>
      <c r="IV867" s="26"/>
    </row>
    <row r="868" spans="1:256" ht="12.75" customHeight="1" x14ac:dyDescent="0.25">
      <c r="A868" s="26"/>
      <c r="B868" s="26"/>
      <c r="C868" s="296"/>
      <c r="D868" s="363"/>
      <c r="E868" s="364"/>
      <c r="F868" s="364"/>
      <c r="G868" s="364"/>
      <c r="H868" s="364"/>
      <c r="I868" s="364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6"/>
      <c r="AB868" s="26"/>
      <c r="AC868" s="26"/>
      <c r="AD868" s="26"/>
      <c r="AE868" s="26"/>
      <c r="AF868" s="26"/>
      <c r="AG868" s="26"/>
      <c r="AH868" s="26"/>
      <c r="AI868" s="26"/>
      <c r="AJ868" s="26"/>
      <c r="AK868" s="26"/>
      <c r="AL868" s="26"/>
      <c r="AM868" s="26"/>
      <c r="AN868" s="26"/>
      <c r="AO868" s="26"/>
      <c r="AP868" s="26"/>
      <c r="AQ868" s="26"/>
      <c r="AR868" s="26"/>
      <c r="AS868" s="26"/>
      <c r="AT868" s="26"/>
      <c r="AU868" s="26"/>
      <c r="AV868" s="26"/>
      <c r="AW868" s="26"/>
      <c r="AX868" s="26"/>
      <c r="AY868" s="26"/>
      <c r="AZ868" s="26"/>
      <c r="BA868" s="26"/>
      <c r="BB868" s="26"/>
      <c r="BC868" s="26"/>
      <c r="BD868" s="26"/>
      <c r="BE868" s="26"/>
      <c r="BF868" s="26"/>
      <c r="BG868" s="26"/>
      <c r="BH868" s="26"/>
      <c r="BI868" s="26"/>
      <c r="BJ868" s="26"/>
      <c r="BK868" s="26"/>
      <c r="BL868" s="26"/>
      <c r="BM868" s="26"/>
      <c r="BN868" s="26"/>
      <c r="BO868" s="26"/>
      <c r="BP868" s="26"/>
      <c r="BQ868" s="26"/>
      <c r="BR868" s="26"/>
      <c r="BS868" s="26"/>
      <c r="BT868" s="26"/>
      <c r="BU868" s="26"/>
      <c r="BV868" s="26"/>
      <c r="BW868" s="26"/>
      <c r="BX868" s="26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26"/>
      <c r="CP868" s="26"/>
      <c r="CQ868" s="26"/>
      <c r="CR868" s="26"/>
      <c r="CS868" s="26"/>
      <c r="CT868" s="26"/>
      <c r="CU868" s="26"/>
      <c r="CV868" s="26"/>
      <c r="CW868" s="26"/>
      <c r="CX868" s="26"/>
      <c r="CY868" s="26"/>
      <c r="CZ868" s="26"/>
      <c r="DA868" s="26"/>
      <c r="DB868" s="26"/>
      <c r="DC868" s="26"/>
      <c r="DD868" s="26"/>
      <c r="DE868" s="26"/>
      <c r="DF868" s="26"/>
      <c r="DG868" s="26"/>
      <c r="DH868" s="26"/>
      <c r="DI868" s="26"/>
      <c r="DJ868" s="26"/>
      <c r="DK868" s="26"/>
      <c r="DL868" s="26"/>
      <c r="DM868" s="26"/>
      <c r="DN868" s="26"/>
      <c r="DO868" s="26"/>
      <c r="DP868" s="26"/>
      <c r="DQ868" s="26"/>
      <c r="DR868" s="26"/>
      <c r="DS868" s="26"/>
      <c r="DT868" s="26"/>
      <c r="DU868" s="26"/>
      <c r="DV868" s="26"/>
      <c r="DW868" s="26"/>
      <c r="DX868" s="26"/>
      <c r="DY868" s="26"/>
      <c r="DZ868" s="26"/>
      <c r="EA868" s="26"/>
      <c r="EB868" s="26"/>
      <c r="EC868" s="26"/>
      <c r="ED868" s="26"/>
      <c r="EE868" s="26"/>
      <c r="EF868" s="26"/>
      <c r="EG868" s="26"/>
      <c r="EH868" s="26"/>
      <c r="EI868" s="26"/>
      <c r="EJ868" s="26"/>
      <c r="EK868" s="26"/>
      <c r="EL868" s="26"/>
      <c r="EM868" s="26"/>
      <c r="EN868" s="26"/>
      <c r="EO868" s="26"/>
      <c r="EP868" s="26"/>
      <c r="EQ868" s="26"/>
      <c r="ER868" s="26"/>
      <c r="ES868" s="26"/>
      <c r="ET868" s="26"/>
      <c r="EU868" s="26"/>
      <c r="EV868" s="26"/>
      <c r="EW868" s="26"/>
      <c r="EX868" s="26"/>
      <c r="EY868" s="26"/>
      <c r="EZ868" s="26"/>
      <c r="FA868" s="26"/>
      <c r="FB868" s="26"/>
      <c r="FC868" s="26"/>
      <c r="FD868" s="26"/>
      <c r="FE868" s="26"/>
      <c r="FF868" s="26"/>
      <c r="FG868" s="26"/>
      <c r="FH868" s="26"/>
      <c r="FI868" s="26"/>
      <c r="FJ868" s="26"/>
      <c r="FK868" s="26"/>
      <c r="FL868" s="26"/>
      <c r="FM868" s="26"/>
      <c r="FN868" s="26"/>
      <c r="FO868" s="26"/>
      <c r="FP868" s="26"/>
      <c r="FQ868" s="26"/>
      <c r="FR868" s="26"/>
      <c r="FS868" s="26"/>
      <c r="FT868" s="26"/>
      <c r="FU868" s="26"/>
      <c r="FV868" s="26"/>
      <c r="FW868" s="26"/>
      <c r="FX868" s="26"/>
      <c r="FY868" s="26"/>
      <c r="FZ868" s="26"/>
      <c r="GA868" s="26"/>
      <c r="GB868" s="26"/>
      <c r="GC868" s="26"/>
      <c r="GD868" s="26"/>
      <c r="GE868" s="26"/>
      <c r="GF868" s="26"/>
      <c r="GG868" s="26"/>
      <c r="GH868" s="26"/>
      <c r="GI868" s="26"/>
      <c r="GJ868" s="26"/>
      <c r="GK868" s="26"/>
      <c r="GL868" s="26"/>
      <c r="GM868" s="26"/>
      <c r="GN868" s="26"/>
      <c r="GO868" s="26"/>
      <c r="GP868" s="26"/>
      <c r="GQ868" s="26"/>
      <c r="GR868" s="26"/>
      <c r="GS868" s="26"/>
      <c r="GT868" s="26"/>
      <c r="GU868" s="26"/>
      <c r="GV868" s="26"/>
      <c r="GW868" s="26"/>
      <c r="GX868" s="26"/>
      <c r="GY868" s="26"/>
      <c r="GZ868" s="26"/>
      <c r="HA868" s="26"/>
      <c r="HB868" s="26"/>
      <c r="HC868" s="26"/>
      <c r="HD868" s="26"/>
      <c r="HE868" s="26"/>
      <c r="HF868" s="26"/>
      <c r="HG868" s="26"/>
      <c r="HH868" s="26"/>
      <c r="HI868" s="26"/>
      <c r="HJ868" s="26"/>
      <c r="HK868" s="26"/>
      <c r="HL868" s="26"/>
      <c r="HM868" s="26"/>
      <c r="HN868" s="26"/>
      <c r="HO868" s="26"/>
      <c r="HP868" s="26"/>
      <c r="HQ868" s="26"/>
      <c r="HR868" s="26"/>
      <c r="HS868" s="26"/>
      <c r="HT868" s="26"/>
      <c r="HU868" s="26"/>
      <c r="HV868" s="26"/>
      <c r="HW868" s="26"/>
      <c r="HX868" s="26"/>
      <c r="HY868" s="26"/>
      <c r="HZ868" s="26"/>
      <c r="IA868" s="26"/>
      <c r="IB868" s="26"/>
      <c r="IC868" s="26"/>
      <c r="ID868" s="26"/>
      <c r="IE868" s="26"/>
      <c r="IF868" s="26"/>
      <c r="IG868" s="26"/>
      <c r="IH868" s="26"/>
      <c r="II868" s="26"/>
      <c r="IJ868" s="26"/>
      <c r="IK868" s="26"/>
      <c r="IL868" s="26"/>
      <c r="IM868" s="26"/>
      <c r="IN868" s="26"/>
      <c r="IO868" s="26"/>
      <c r="IP868" s="26"/>
      <c r="IQ868" s="26"/>
      <c r="IR868" s="26"/>
      <c r="IS868" s="26"/>
      <c r="IT868" s="26"/>
      <c r="IU868" s="26"/>
      <c r="IV868" s="26"/>
    </row>
    <row r="869" spans="1:256" ht="12.75" customHeight="1" x14ac:dyDescent="0.25">
      <c r="A869" s="26"/>
      <c r="B869" s="26"/>
      <c r="C869" s="296"/>
      <c r="D869" s="363"/>
      <c r="E869" s="364"/>
      <c r="F869" s="364"/>
      <c r="G869" s="364"/>
      <c r="H869" s="364"/>
      <c r="I869" s="364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6"/>
      <c r="AB869" s="26"/>
      <c r="AC869" s="26"/>
      <c r="AD869" s="26"/>
      <c r="AE869" s="26"/>
      <c r="AF869" s="26"/>
      <c r="AG869" s="26"/>
      <c r="AH869" s="26"/>
      <c r="AI869" s="26"/>
      <c r="AJ869" s="26"/>
      <c r="AK869" s="26"/>
      <c r="AL869" s="26"/>
      <c r="AM869" s="26"/>
      <c r="AN869" s="26"/>
      <c r="AO869" s="26"/>
      <c r="AP869" s="26"/>
      <c r="AQ869" s="26"/>
      <c r="AR869" s="26"/>
      <c r="AS869" s="26"/>
      <c r="AT869" s="26"/>
      <c r="AU869" s="26"/>
      <c r="AV869" s="26"/>
      <c r="AW869" s="26"/>
      <c r="AX869" s="26"/>
      <c r="AY869" s="26"/>
      <c r="AZ869" s="26"/>
      <c r="BA869" s="26"/>
      <c r="BB869" s="26"/>
      <c r="BC869" s="26"/>
      <c r="BD869" s="26"/>
      <c r="BE869" s="26"/>
      <c r="BF869" s="26"/>
      <c r="BG869" s="26"/>
      <c r="BH869" s="26"/>
      <c r="BI869" s="26"/>
      <c r="BJ869" s="26"/>
      <c r="BK869" s="26"/>
      <c r="BL869" s="26"/>
      <c r="BM869" s="26"/>
      <c r="BN869" s="26"/>
      <c r="BO869" s="26"/>
      <c r="BP869" s="26"/>
      <c r="BQ869" s="26"/>
      <c r="BR869" s="26"/>
      <c r="BS869" s="26"/>
      <c r="BT869" s="26"/>
      <c r="BU869" s="26"/>
      <c r="BV869" s="26"/>
      <c r="BW869" s="26"/>
      <c r="BX869" s="26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26"/>
      <c r="CP869" s="26"/>
      <c r="CQ869" s="26"/>
      <c r="CR869" s="26"/>
      <c r="CS869" s="26"/>
      <c r="CT869" s="26"/>
      <c r="CU869" s="26"/>
      <c r="CV869" s="26"/>
      <c r="CW869" s="26"/>
      <c r="CX869" s="26"/>
      <c r="CY869" s="26"/>
      <c r="CZ869" s="26"/>
      <c r="DA869" s="26"/>
      <c r="DB869" s="26"/>
      <c r="DC869" s="26"/>
      <c r="DD869" s="26"/>
      <c r="DE869" s="26"/>
      <c r="DF869" s="26"/>
      <c r="DG869" s="26"/>
      <c r="DH869" s="26"/>
      <c r="DI869" s="26"/>
      <c r="DJ869" s="26"/>
      <c r="DK869" s="26"/>
      <c r="DL869" s="26"/>
      <c r="DM869" s="26"/>
      <c r="DN869" s="26"/>
      <c r="DO869" s="26"/>
      <c r="DP869" s="26"/>
      <c r="DQ869" s="26"/>
      <c r="DR869" s="26"/>
      <c r="DS869" s="26"/>
      <c r="DT869" s="26"/>
      <c r="DU869" s="26"/>
      <c r="DV869" s="26"/>
      <c r="DW869" s="26"/>
      <c r="DX869" s="26"/>
      <c r="DY869" s="26"/>
      <c r="DZ869" s="26"/>
      <c r="EA869" s="26"/>
      <c r="EB869" s="26"/>
      <c r="EC869" s="26"/>
      <c r="ED869" s="26"/>
      <c r="EE869" s="26"/>
      <c r="EF869" s="26"/>
      <c r="EG869" s="26"/>
      <c r="EH869" s="26"/>
      <c r="EI869" s="26"/>
      <c r="EJ869" s="26"/>
      <c r="EK869" s="26"/>
      <c r="EL869" s="26"/>
      <c r="EM869" s="26"/>
      <c r="EN869" s="26"/>
      <c r="EO869" s="26"/>
      <c r="EP869" s="26"/>
      <c r="EQ869" s="26"/>
      <c r="ER869" s="26"/>
      <c r="ES869" s="26"/>
      <c r="ET869" s="26"/>
      <c r="EU869" s="26"/>
      <c r="EV869" s="26"/>
      <c r="EW869" s="26"/>
      <c r="EX869" s="26"/>
      <c r="EY869" s="26"/>
      <c r="EZ869" s="26"/>
      <c r="FA869" s="26"/>
      <c r="FB869" s="26"/>
      <c r="FC869" s="26"/>
      <c r="FD869" s="26"/>
      <c r="FE869" s="26"/>
      <c r="FF869" s="26"/>
      <c r="FG869" s="26"/>
      <c r="FH869" s="26"/>
      <c r="FI869" s="26"/>
      <c r="FJ869" s="26"/>
      <c r="FK869" s="26"/>
      <c r="FL869" s="26"/>
      <c r="FM869" s="26"/>
      <c r="FN869" s="26"/>
      <c r="FO869" s="26"/>
      <c r="FP869" s="26"/>
      <c r="FQ869" s="26"/>
      <c r="FR869" s="26"/>
      <c r="FS869" s="26"/>
      <c r="FT869" s="26"/>
      <c r="FU869" s="26"/>
      <c r="FV869" s="26"/>
      <c r="FW869" s="26"/>
      <c r="FX869" s="26"/>
      <c r="FY869" s="26"/>
      <c r="FZ869" s="26"/>
      <c r="GA869" s="26"/>
      <c r="GB869" s="26"/>
      <c r="GC869" s="26"/>
      <c r="GD869" s="26"/>
      <c r="GE869" s="26"/>
      <c r="GF869" s="26"/>
      <c r="GG869" s="26"/>
      <c r="GH869" s="26"/>
      <c r="GI869" s="26"/>
      <c r="GJ869" s="26"/>
      <c r="GK869" s="26"/>
      <c r="GL869" s="26"/>
      <c r="GM869" s="26"/>
      <c r="GN869" s="26"/>
      <c r="GO869" s="26"/>
      <c r="GP869" s="26"/>
      <c r="GQ869" s="26"/>
      <c r="GR869" s="26"/>
      <c r="GS869" s="26"/>
      <c r="GT869" s="26"/>
      <c r="GU869" s="26"/>
      <c r="GV869" s="26"/>
      <c r="GW869" s="26"/>
      <c r="GX869" s="26"/>
      <c r="GY869" s="26"/>
      <c r="GZ869" s="26"/>
      <c r="HA869" s="26"/>
      <c r="HB869" s="26"/>
      <c r="HC869" s="26"/>
      <c r="HD869" s="26"/>
      <c r="HE869" s="26"/>
      <c r="HF869" s="26"/>
      <c r="HG869" s="26"/>
      <c r="HH869" s="26"/>
      <c r="HI869" s="26"/>
      <c r="HJ869" s="26"/>
      <c r="HK869" s="26"/>
      <c r="HL869" s="26"/>
      <c r="HM869" s="26"/>
      <c r="HN869" s="26"/>
      <c r="HO869" s="26"/>
      <c r="HP869" s="26"/>
      <c r="HQ869" s="26"/>
      <c r="HR869" s="26"/>
      <c r="HS869" s="26"/>
      <c r="HT869" s="26"/>
      <c r="HU869" s="26"/>
      <c r="HV869" s="26"/>
      <c r="HW869" s="26"/>
      <c r="HX869" s="26"/>
      <c r="HY869" s="26"/>
      <c r="HZ869" s="26"/>
      <c r="IA869" s="26"/>
      <c r="IB869" s="26"/>
      <c r="IC869" s="26"/>
      <c r="ID869" s="26"/>
      <c r="IE869" s="26"/>
      <c r="IF869" s="26"/>
      <c r="IG869" s="26"/>
      <c r="IH869" s="26"/>
      <c r="II869" s="26"/>
      <c r="IJ869" s="26"/>
      <c r="IK869" s="26"/>
      <c r="IL869" s="26"/>
      <c r="IM869" s="26"/>
      <c r="IN869" s="26"/>
      <c r="IO869" s="26"/>
      <c r="IP869" s="26"/>
      <c r="IQ869" s="26"/>
      <c r="IR869" s="26"/>
      <c r="IS869" s="26"/>
      <c r="IT869" s="26"/>
      <c r="IU869" s="26"/>
      <c r="IV869" s="26"/>
    </row>
    <row r="870" spans="1:256" ht="12.75" customHeight="1" x14ac:dyDescent="0.25">
      <c r="A870" s="26"/>
      <c r="B870" s="26"/>
      <c r="C870" s="296"/>
      <c r="D870" s="363"/>
      <c r="E870" s="364"/>
      <c r="F870" s="364"/>
      <c r="G870" s="364"/>
      <c r="H870" s="364"/>
      <c r="I870" s="364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6"/>
      <c r="AB870" s="26"/>
      <c r="AC870" s="26"/>
      <c r="AD870" s="26"/>
      <c r="AE870" s="26"/>
      <c r="AF870" s="26"/>
      <c r="AG870" s="26"/>
      <c r="AH870" s="26"/>
      <c r="AI870" s="26"/>
      <c r="AJ870" s="26"/>
      <c r="AK870" s="26"/>
      <c r="AL870" s="26"/>
      <c r="AM870" s="26"/>
      <c r="AN870" s="26"/>
      <c r="AO870" s="26"/>
      <c r="AP870" s="26"/>
      <c r="AQ870" s="26"/>
      <c r="AR870" s="26"/>
      <c r="AS870" s="26"/>
      <c r="AT870" s="26"/>
      <c r="AU870" s="26"/>
      <c r="AV870" s="26"/>
      <c r="AW870" s="26"/>
      <c r="AX870" s="26"/>
      <c r="AY870" s="26"/>
      <c r="AZ870" s="26"/>
      <c r="BA870" s="26"/>
      <c r="BB870" s="26"/>
      <c r="BC870" s="26"/>
      <c r="BD870" s="26"/>
      <c r="BE870" s="26"/>
      <c r="BF870" s="26"/>
      <c r="BG870" s="26"/>
      <c r="BH870" s="26"/>
      <c r="BI870" s="26"/>
      <c r="BJ870" s="26"/>
      <c r="BK870" s="26"/>
      <c r="BL870" s="26"/>
      <c r="BM870" s="26"/>
      <c r="BN870" s="26"/>
      <c r="BO870" s="26"/>
      <c r="BP870" s="26"/>
      <c r="BQ870" s="26"/>
      <c r="BR870" s="26"/>
      <c r="BS870" s="26"/>
      <c r="BT870" s="26"/>
      <c r="BU870" s="26"/>
      <c r="BV870" s="26"/>
      <c r="BW870" s="26"/>
      <c r="BX870" s="26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26"/>
      <c r="CP870" s="26"/>
      <c r="CQ870" s="26"/>
      <c r="CR870" s="26"/>
      <c r="CS870" s="26"/>
      <c r="CT870" s="26"/>
      <c r="CU870" s="26"/>
      <c r="CV870" s="26"/>
      <c r="CW870" s="26"/>
      <c r="CX870" s="26"/>
      <c r="CY870" s="26"/>
      <c r="CZ870" s="26"/>
      <c r="DA870" s="26"/>
      <c r="DB870" s="26"/>
      <c r="DC870" s="26"/>
      <c r="DD870" s="26"/>
      <c r="DE870" s="26"/>
      <c r="DF870" s="26"/>
      <c r="DG870" s="26"/>
      <c r="DH870" s="26"/>
      <c r="DI870" s="26"/>
      <c r="DJ870" s="26"/>
      <c r="DK870" s="26"/>
      <c r="DL870" s="26"/>
      <c r="DM870" s="26"/>
      <c r="DN870" s="26"/>
      <c r="DO870" s="26"/>
      <c r="DP870" s="26"/>
      <c r="DQ870" s="26"/>
      <c r="DR870" s="26"/>
      <c r="DS870" s="26"/>
      <c r="DT870" s="26"/>
      <c r="DU870" s="26"/>
      <c r="DV870" s="26"/>
      <c r="DW870" s="26"/>
      <c r="DX870" s="26"/>
      <c r="DY870" s="26"/>
      <c r="DZ870" s="26"/>
      <c r="EA870" s="26"/>
      <c r="EB870" s="26"/>
      <c r="EC870" s="26"/>
      <c r="ED870" s="26"/>
      <c r="EE870" s="26"/>
      <c r="EF870" s="26"/>
      <c r="EG870" s="26"/>
      <c r="EH870" s="26"/>
      <c r="EI870" s="26"/>
      <c r="EJ870" s="26"/>
      <c r="EK870" s="26"/>
      <c r="EL870" s="26"/>
      <c r="EM870" s="26"/>
      <c r="EN870" s="26"/>
      <c r="EO870" s="26"/>
      <c r="EP870" s="26"/>
      <c r="EQ870" s="26"/>
      <c r="ER870" s="26"/>
      <c r="ES870" s="26"/>
      <c r="ET870" s="26"/>
      <c r="EU870" s="26"/>
      <c r="EV870" s="26"/>
      <c r="EW870" s="26"/>
      <c r="EX870" s="26"/>
      <c r="EY870" s="26"/>
      <c r="EZ870" s="26"/>
      <c r="FA870" s="26"/>
      <c r="FB870" s="26"/>
      <c r="FC870" s="26"/>
      <c r="FD870" s="26"/>
      <c r="FE870" s="26"/>
      <c r="FF870" s="26"/>
      <c r="FG870" s="26"/>
      <c r="FH870" s="26"/>
      <c r="FI870" s="26"/>
      <c r="FJ870" s="26"/>
      <c r="FK870" s="26"/>
      <c r="FL870" s="26"/>
      <c r="FM870" s="26"/>
      <c r="FN870" s="26"/>
      <c r="FO870" s="26"/>
      <c r="FP870" s="26"/>
      <c r="FQ870" s="26"/>
      <c r="FR870" s="26"/>
      <c r="FS870" s="26"/>
      <c r="FT870" s="26"/>
      <c r="FU870" s="26"/>
      <c r="FV870" s="26"/>
      <c r="FW870" s="26"/>
      <c r="FX870" s="26"/>
      <c r="FY870" s="26"/>
      <c r="FZ870" s="26"/>
      <c r="GA870" s="26"/>
      <c r="GB870" s="26"/>
      <c r="GC870" s="26"/>
      <c r="GD870" s="26"/>
      <c r="GE870" s="26"/>
      <c r="GF870" s="26"/>
      <c r="GG870" s="26"/>
      <c r="GH870" s="26"/>
      <c r="GI870" s="26"/>
      <c r="GJ870" s="26"/>
      <c r="GK870" s="26"/>
      <c r="GL870" s="26"/>
      <c r="GM870" s="26"/>
      <c r="GN870" s="26"/>
      <c r="GO870" s="26"/>
      <c r="GP870" s="26"/>
      <c r="GQ870" s="26"/>
      <c r="GR870" s="26"/>
      <c r="GS870" s="26"/>
      <c r="GT870" s="26"/>
      <c r="GU870" s="26"/>
      <c r="GV870" s="26"/>
      <c r="GW870" s="26"/>
      <c r="GX870" s="26"/>
      <c r="GY870" s="26"/>
      <c r="GZ870" s="26"/>
      <c r="HA870" s="26"/>
      <c r="HB870" s="26"/>
      <c r="HC870" s="26"/>
      <c r="HD870" s="26"/>
      <c r="HE870" s="26"/>
      <c r="HF870" s="26"/>
      <c r="HG870" s="26"/>
      <c r="HH870" s="26"/>
      <c r="HI870" s="26"/>
      <c r="HJ870" s="26"/>
      <c r="HK870" s="26"/>
      <c r="HL870" s="26"/>
      <c r="HM870" s="26"/>
      <c r="HN870" s="26"/>
      <c r="HO870" s="26"/>
      <c r="HP870" s="26"/>
      <c r="HQ870" s="26"/>
      <c r="HR870" s="26"/>
      <c r="HS870" s="26"/>
      <c r="HT870" s="26"/>
      <c r="HU870" s="26"/>
      <c r="HV870" s="26"/>
      <c r="HW870" s="26"/>
      <c r="HX870" s="26"/>
      <c r="HY870" s="26"/>
      <c r="HZ870" s="26"/>
      <c r="IA870" s="26"/>
      <c r="IB870" s="26"/>
      <c r="IC870" s="26"/>
      <c r="ID870" s="26"/>
      <c r="IE870" s="26"/>
      <c r="IF870" s="26"/>
      <c r="IG870" s="26"/>
      <c r="IH870" s="26"/>
      <c r="II870" s="26"/>
      <c r="IJ870" s="26"/>
      <c r="IK870" s="26"/>
      <c r="IL870" s="26"/>
      <c r="IM870" s="26"/>
      <c r="IN870" s="26"/>
      <c r="IO870" s="26"/>
      <c r="IP870" s="26"/>
      <c r="IQ870" s="26"/>
      <c r="IR870" s="26"/>
      <c r="IS870" s="26"/>
      <c r="IT870" s="26"/>
      <c r="IU870" s="26"/>
      <c r="IV870" s="26"/>
    </row>
    <row r="871" spans="1:256" ht="12.75" customHeight="1" x14ac:dyDescent="0.25">
      <c r="A871" s="26"/>
      <c r="B871" s="26"/>
      <c r="C871" s="296"/>
      <c r="D871" s="363"/>
      <c r="E871" s="364"/>
      <c r="F871" s="364"/>
      <c r="G871" s="364"/>
      <c r="H871" s="364"/>
      <c r="I871" s="364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6"/>
      <c r="AB871" s="26"/>
      <c r="AC871" s="26"/>
      <c r="AD871" s="26"/>
      <c r="AE871" s="26"/>
      <c r="AF871" s="26"/>
      <c r="AG871" s="26"/>
      <c r="AH871" s="26"/>
      <c r="AI871" s="26"/>
      <c r="AJ871" s="26"/>
      <c r="AK871" s="26"/>
      <c r="AL871" s="26"/>
      <c r="AM871" s="26"/>
      <c r="AN871" s="26"/>
      <c r="AO871" s="26"/>
      <c r="AP871" s="26"/>
      <c r="AQ871" s="26"/>
      <c r="AR871" s="26"/>
      <c r="AS871" s="26"/>
      <c r="AT871" s="26"/>
      <c r="AU871" s="26"/>
      <c r="AV871" s="26"/>
      <c r="AW871" s="26"/>
      <c r="AX871" s="26"/>
      <c r="AY871" s="26"/>
      <c r="AZ871" s="26"/>
      <c r="BA871" s="26"/>
      <c r="BB871" s="26"/>
      <c r="BC871" s="26"/>
      <c r="BD871" s="26"/>
      <c r="BE871" s="26"/>
      <c r="BF871" s="26"/>
      <c r="BG871" s="26"/>
      <c r="BH871" s="26"/>
      <c r="BI871" s="26"/>
      <c r="BJ871" s="26"/>
      <c r="BK871" s="26"/>
      <c r="BL871" s="26"/>
      <c r="BM871" s="26"/>
      <c r="BN871" s="26"/>
      <c r="BO871" s="26"/>
      <c r="BP871" s="26"/>
      <c r="BQ871" s="26"/>
      <c r="BR871" s="26"/>
      <c r="BS871" s="26"/>
      <c r="BT871" s="26"/>
      <c r="BU871" s="26"/>
      <c r="BV871" s="26"/>
      <c r="BW871" s="26"/>
      <c r="BX871" s="26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26"/>
      <c r="CP871" s="26"/>
      <c r="CQ871" s="26"/>
      <c r="CR871" s="26"/>
      <c r="CS871" s="26"/>
      <c r="CT871" s="26"/>
      <c r="CU871" s="26"/>
      <c r="CV871" s="26"/>
      <c r="CW871" s="26"/>
      <c r="CX871" s="26"/>
      <c r="CY871" s="26"/>
      <c r="CZ871" s="26"/>
      <c r="DA871" s="26"/>
      <c r="DB871" s="26"/>
      <c r="DC871" s="26"/>
      <c r="DD871" s="26"/>
      <c r="DE871" s="26"/>
      <c r="DF871" s="26"/>
      <c r="DG871" s="26"/>
      <c r="DH871" s="26"/>
      <c r="DI871" s="26"/>
      <c r="DJ871" s="26"/>
      <c r="DK871" s="26"/>
      <c r="DL871" s="26"/>
      <c r="DM871" s="26"/>
      <c r="DN871" s="26"/>
      <c r="DO871" s="26"/>
      <c r="DP871" s="26"/>
      <c r="DQ871" s="26"/>
      <c r="DR871" s="26"/>
      <c r="DS871" s="26"/>
      <c r="DT871" s="26"/>
      <c r="DU871" s="26"/>
      <c r="DV871" s="26"/>
      <c r="DW871" s="26"/>
      <c r="DX871" s="26"/>
      <c r="DY871" s="26"/>
      <c r="DZ871" s="26"/>
      <c r="EA871" s="26"/>
      <c r="EB871" s="26"/>
      <c r="EC871" s="26"/>
      <c r="ED871" s="26"/>
      <c r="EE871" s="26"/>
      <c r="EF871" s="26"/>
      <c r="EG871" s="26"/>
      <c r="EH871" s="26"/>
      <c r="EI871" s="26"/>
      <c r="EJ871" s="26"/>
      <c r="EK871" s="26"/>
      <c r="EL871" s="26"/>
      <c r="EM871" s="26"/>
      <c r="EN871" s="26"/>
      <c r="EO871" s="26"/>
      <c r="EP871" s="26"/>
      <c r="EQ871" s="26"/>
      <c r="ER871" s="26"/>
      <c r="ES871" s="26"/>
      <c r="ET871" s="26"/>
      <c r="EU871" s="26"/>
      <c r="EV871" s="26"/>
      <c r="EW871" s="26"/>
      <c r="EX871" s="26"/>
      <c r="EY871" s="26"/>
      <c r="EZ871" s="26"/>
      <c r="FA871" s="26"/>
      <c r="FB871" s="26"/>
      <c r="FC871" s="26"/>
      <c r="FD871" s="26"/>
      <c r="FE871" s="26"/>
      <c r="FF871" s="26"/>
      <c r="FG871" s="26"/>
      <c r="FH871" s="26"/>
      <c r="FI871" s="26"/>
      <c r="FJ871" s="26"/>
      <c r="FK871" s="26"/>
      <c r="FL871" s="26"/>
      <c r="FM871" s="26"/>
      <c r="FN871" s="26"/>
      <c r="FO871" s="26"/>
      <c r="FP871" s="26"/>
      <c r="FQ871" s="26"/>
      <c r="FR871" s="26"/>
      <c r="FS871" s="26"/>
      <c r="FT871" s="26"/>
      <c r="FU871" s="26"/>
      <c r="FV871" s="26"/>
      <c r="FW871" s="26"/>
      <c r="FX871" s="26"/>
      <c r="FY871" s="26"/>
      <c r="FZ871" s="26"/>
      <c r="GA871" s="26"/>
      <c r="GB871" s="26"/>
      <c r="GC871" s="26"/>
      <c r="GD871" s="26"/>
      <c r="GE871" s="26"/>
      <c r="GF871" s="26"/>
      <c r="GG871" s="26"/>
      <c r="GH871" s="26"/>
      <c r="GI871" s="26"/>
      <c r="GJ871" s="26"/>
      <c r="GK871" s="26"/>
      <c r="GL871" s="26"/>
      <c r="GM871" s="26"/>
      <c r="GN871" s="26"/>
      <c r="GO871" s="26"/>
      <c r="GP871" s="26"/>
      <c r="GQ871" s="26"/>
      <c r="GR871" s="26"/>
      <c r="GS871" s="26"/>
      <c r="GT871" s="26"/>
      <c r="GU871" s="26"/>
      <c r="GV871" s="26"/>
      <c r="GW871" s="26"/>
      <c r="GX871" s="26"/>
      <c r="GY871" s="26"/>
      <c r="GZ871" s="26"/>
      <c r="HA871" s="26"/>
      <c r="HB871" s="26"/>
      <c r="HC871" s="26"/>
      <c r="HD871" s="26"/>
      <c r="HE871" s="26"/>
      <c r="HF871" s="26"/>
      <c r="HG871" s="26"/>
      <c r="HH871" s="26"/>
      <c r="HI871" s="26"/>
      <c r="HJ871" s="26"/>
      <c r="HK871" s="26"/>
      <c r="HL871" s="26"/>
      <c r="HM871" s="26"/>
      <c r="HN871" s="26"/>
      <c r="HO871" s="26"/>
      <c r="HP871" s="26"/>
      <c r="HQ871" s="26"/>
      <c r="HR871" s="26"/>
      <c r="HS871" s="26"/>
      <c r="HT871" s="26"/>
      <c r="HU871" s="26"/>
      <c r="HV871" s="26"/>
      <c r="HW871" s="26"/>
      <c r="HX871" s="26"/>
      <c r="HY871" s="26"/>
      <c r="HZ871" s="26"/>
      <c r="IA871" s="26"/>
      <c r="IB871" s="26"/>
      <c r="IC871" s="26"/>
      <c r="ID871" s="26"/>
      <c r="IE871" s="26"/>
      <c r="IF871" s="26"/>
      <c r="IG871" s="26"/>
      <c r="IH871" s="26"/>
      <c r="II871" s="26"/>
      <c r="IJ871" s="26"/>
      <c r="IK871" s="26"/>
      <c r="IL871" s="26"/>
      <c r="IM871" s="26"/>
      <c r="IN871" s="26"/>
      <c r="IO871" s="26"/>
      <c r="IP871" s="26"/>
      <c r="IQ871" s="26"/>
      <c r="IR871" s="26"/>
      <c r="IS871" s="26"/>
      <c r="IT871" s="26"/>
      <c r="IU871" s="26"/>
      <c r="IV871" s="26"/>
    </row>
    <row r="872" spans="1:256" ht="12.75" customHeight="1" x14ac:dyDescent="0.25">
      <c r="A872" s="26"/>
      <c r="B872" s="26"/>
      <c r="C872" s="296"/>
      <c r="D872" s="363"/>
      <c r="E872" s="364"/>
      <c r="F872" s="364"/>
      <c r="G872" s="364"/>
      <c r="H872" s="364"/>
      <c r="I872" s="364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6"/>
      <c r="AB872" s="26"/>
      <c r="AC872" s="26"/>
      <c r="AD872" s="26"/>
      <c r="AE872" s="26"/>
      <c r="AF872" s="26"/>
      <c r="AG872" s="26"/>
      <c r="AH872" s="26"/>
      <c r="AI872" s="26"/>
      <c r="AJ872" s="26"/>
      <c r="AK872" s="26"/>
      <c r="AL872" s="26"/>
      <c r="AM872" s="26"/>
      <c r="AN872" s="26"/>
      <c r="AO872" s="26"/>
      <c r="AP872" s="26"/>
      <c r="AQ872" s="26"/>
      <c r="AR872" s="26"/>
      <c r="AS872" s="26"/>
      <c r="AT872" s="26"/>
      <c r="AU872" s="26"/>
      <c r="AV872" s="26"/>
      <c r="AW872" s="26"/>
      <c r="AX872" s="26"/>
      <c r="AY872" s="26"/>
      <c r="AZ872" s="26"/>
      <c r="BA872" s="26"/>
      <c r="BB872" s="26"/>
      <c r="BC872" s="26"/>
      <c r="BD872" s="26"/>
      <c r="BE872" s="26"/>
      <c r="BF872" s="26"/>
      <c r="BG872" s="26"/>
      <c r="BH872" s="26"/>
      <c r="BI872" s="26"/>
      <c r="BJ872" s="26"/>
      <c r="BK872" s="26"/>
      <c r="BL872" s="26"/>
      <c r="BM872" s="26"/>
      <c r="BN872" s="26"/>
      <c r="BO872" s="26"/>
      <c r="BP872" s="26"/>
      <c r="BQ872" s="26"/>
      <c r="BR872" s="26"/>
      <c r="BS872" s="26"/>
      <c r="BT872" s="26"/>
      <c r="BU872" s="26"/>
      <c r="BV872" s="26"/>
      <c r="BW872" s="26"/>
      <c r="BX872" s="26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26"/>
      <c r="CP872" s="26"/>
      <c r="CQ872" s="26"/>
      <c r="CR872" s="26"/>
      <c r="CS872" s="26"/>
      <c r="CT872" s="26"/>
      <c r="CU872" s="26"/>
      <c r="CV872" s="26"/>
      <c r="CW872" s="26"/>
      <c r="CX872" s="26"/>
      <c r="CY872" s="26"/>
      <c r="CZ872" s="26"/>
      <c r="DA872" s="26"/>
      <c r="DB872" s="26"/>
      <c r="DC872" s="26"/>
      <c r="DD872" s="26"/>
      <c r="DE872" s="26"/>
      <c r="DF872" s="26"/>
      <c r="DG872" s="26"/>
      <c r="DH872" s="26"/>
      <c r="DI872" s="26"/>
      <c r="DJ872" s="26"/>
      <c r="DK872" s="26"/>
      <c r="DL872" s="26"/>
      <c r="DM872" s="26"/>
      <c r="DN872" s="26"/>
      <c r="DO872" s="26"/>
      <c r="DP872" s="26"/>
      <c r="DQ872" s="26"/>
      <c r="DR872" s="26"/>
      <c r="DS872" s="26"/>
      <c r="DT872" s="26"/>
      <c r="DU872" s="26"/>
      <c r="DV872" s="26"/>
      <c r="DW872" s="26"/>
      <c r="DX872" s="26"/>
      <c r="DY872" s="26"/>
      <c r="DZ872" s="26"/>
      <c r="EA872" s="26"/>
      <c r="EB872" s="26"/>
      <c r="EC872" s="26"/>
      <c r="ED872" s="26"/>
      <c r="EE872" s="26"/>
      <c r="EF872" s="26"/>
      <c r="EG872" s="26"/>
      <c r="EH872" s="26"/>
      <c r="EI872" s="26"/>
      <c r="EJ872" s="26"/>
      <c r="EK872" s="26"/>
      <c r="EL872" s="26"/>
      <c r="EM872" s="26"/>
      <c r="EN872" s="26"/>
      <c r="EO872" s="26"/>
      <c r="EP872" s="26"/>
      <c r="EQ872" s="26"/>
      <c r="ER872" s="26"/>
      <c r="ES872" s="26"/>
      <c r="ET872" s="26"/>
      <c r="EU872" s="26"/>
      <c r="EV872" s="26"/>
      <c r="EW872" s="26"/>
      <c r="EX872" s="26"/>
      <c r="EY872" s="26"/>
      <c r="EZ872" s="26"/>
      <c r="FA872" s="26"/>
      <c r="FB872" s="26"/>
      <c r="FC872" s="26"/>
      <c r="FD872" s="26"/>
      <c r="FE872" s="26"/>
      <c r="FF872" s="26"/>
      <c r="FG872" s="26"/>
      <c r="FH872" s="26"/>
      <c r="FI872" s="26"/>
      <c r="FJ872" s="26"/>
      <c r="FK872" s="26"/>
      <c r="FL872" s="26"/>
      <c r="FM872" s="26"/>
      <c r="FN872" s="26"/>
      <c r="FO872" s="26"/>
      <c r="FP872" s="26"/>
      <c r="FQ872" s="26"/>
      <c r="FR872" s="26"/>
      <c r="FS872" s="26"/>
      <c r="FT872" s="26"/>
      <c r="FU872" s="26"/>
      <c r="FV872" s="26"/>
      <c r="FW872" s="26"/>
      <c r="FX872" s="26"/>
      <c r="FY872" s="26"/>
      <c r="FZ872" s="26"/>
      <c r="GA872" s="26"/>
      <c r="GB872" s="26"/>
      <c r="GC872" s="26"/>
      <c r="GD872" s="26"/>
      <c r="GE872" s="26"/>
      <c r="GF872" s="26"/>
      <c r="GG872" s="26"/>
      <c r="GH872" s="26"/>
      <c r="GI872" s="26"/>
      <c r="GJ872" s="26"/>
      <c r="GK872" s="26"/>
      <c r="GL872" s="26"/>
      <c r="GM872" s="26"/>
      <c r="GN872" s="26"/>
      <c r="GO872" s="26"/>
      <c r="GP872" s="26"/>
      <c r="GQ872" s="26"/>
      <c r="GR872" s="26"/>
      <c r="GS872" s="26"/>
      <c r="GT872" s="26"/>
      <c r="GU872" s="26"/>
      <c r="GV872" s="26"/>
      <c r="GW872" s="26"/>
      <c r="GX872" s="26"/>
      <c r="GY872" s="26"/>
      <c r="GZ872" s="26"/>
      <c r="HA872" s="26"/>
      <c r="HB872" s="26"/>
      <c r="HC872" s="26"/>
      <c r="HD872" s="26"/>
      <c r="HE872" s="26"/>
      <c r="HF872" s="26"/>
      <c r="HG872" s="26"/>
      <c r="HH872" s="26"/>
      <c r="HI872" s="26"/>
      <c r="HJ872" s="26"/>
      <c r="HK872" s="26"/>
      <c r="HL872" s="26"/>
      <c r="HM872" s="26"/>
      <c r="HN872" s="26"/>
      <c r="HO872" s="26"/>
      <c r="HP872" s="26"/>
      <c r="HQ872" s="26"/>
      <c r="HR872" s="26"/>
      <c r="HS872" s="26"/>
      <c r="HT872" s="26"/>
      <c r="HU872" s="26"/>
      <c r="HV872" s="26"/>
      <c r="HW872" s="26"/>
      <c r="HX872" s="26"/>
      <c r="HY872" s="26"/>
      <c r="HZ872" s="26"/>
      <c r="IA872" s="26"/>
      <c r="IB872" s="26"/>
      <c r="IC872" s="26"/>
      <c r="ID872" s="26"/>
      <c r="IE872" s="26"/>
      <c r="IF872" s="26"/>
      <c r="IG872" s="26"/>
      <c r="IH872" s="26"/>
      <c r="II872" s="26"/>
      <c r="IJ872" s="26"/>
      <c r="IK872" s="26"/>
      <c r="IL872" s="26"/>
      <c r="IM872" s="26"/>
      <c r="IN872" s="26"/>
      <c r="IO872" s="26"/>
      <c r="IP872" s="26"/>
      <c r="IQ872" s="26"/>
      <c r="IR872" s="26"/>
      <c r="IS872" s="26"/>
      <c r="IT872" s="26"/>
      <c r="IU872" s="26"/>
      <c r="IV872" s="26"/>
    </row>
    <row r="873" spans="1:256" ht="12.75" customHeight="1" x14ac:dyDescent="0.25">
      <c r="A873" s="26"/>
      <c r="B873" s="26"/>
      <c r="C873" s="296"/>
      <c r="D873" s="363"/>
      <c r="E873" s="364"/>
      <c r="F873" s="364"/>
      <c r="G873" s="364"/>
      <c r="H873" s="364"/>
      <c r="I873" s="364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6"/>
      <c r="AB873" s="26"/>
      <c r="AC873" s="26"/>
      <c r="AD873" s="26"/>
      <c r="AE873" s="26"/>
      <c r="AF873" s="26"/>
      <c r="AG873" s="26"/>
      <c r="AH873" s="26"/>
      <c r="AI873" s="26"/>
      <c r="AJ873" s="26"/>
      <c r="AK873" s="26"/>
      <c r="AL873" s="26"/>
      <c r="AM873" s="26"/>
      <c r="AN873" s="26"/>
      <c r="AO873" s="26"/>
      <c r="AP873" s="26"/>
      <c r="AQ873" s="26"/>
      <c r="AR873" s="26"/>
      <c r="AS873" s="26"/>
      <c r="AT873" s="26"/>
      <c r="AU873" s="26"/>
      <c r="AV873" s="26"/>
      <c r="AW873" s="26"/>
      <c r="AX873" s="26"/>
      <c r="AY873" s="26"/>
      <c r="AZ873" s="26"/>
      <c r="BA873" s="26"/>
      <c r="BB873" s="26"/>
      <c r="BC873" s="26"/>
      <c r="BD873" s="26"/>
      <c r="BE873" s="26"/>
      <c r="BF873" s="26"/>
      <c r="BG873" s="26"/>
      <c r="BH873" s="26"/>
      <c r="BI873" s="26"/>
      <c r="BJ873" s="26"/>
      <c r="BK873" s="26"/>
      <c r="BL873" s="26"/>
      <c r="BM873" s="26"/>
      <c r="BN873" s="26"/>
      <c r="BO873" s="26"/>
      <c r="BP873" s="26"/>
      <c r="BQ873" s="26"/>
      <c r="BR873" s="26"/>
      <c r="BS873" s="26"/>
      <c r="BT873" s="26"/>
      <c r="BU873" s="26"/>
      <c r="BV873" s="26"/>
      <c r="BW873" s="26"/>
      <c r="BX873" s="26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26"/>
      <c r="CP873" s="26"/>
      <c r="CQ873" s="26"/>
      <c r="CR873" s="26"/>
      <c r="CS873" s="26"/>
      <c r="CT873" s="26"/>
      <c r="CU873" s="26"/>
      <c r="CV873" s="26"/>
      <c r="CW873" s="26"/>
      <c r="CX873" s="26"/>
      <c r="CY873" s="26"/>
      <c r="CZ873" s="26"/>
      <c r="DA873" s="26"/>
      <c r="DB873" s="26"/>
      <c r="DC873" s="26"/>
      <c r="DD873" s="26"/>
      <c r="DE873" s="26"/>
      <c r="DF873" s="26"/>
      <c r="DG873" s="26"/>
      <c r="DH873" s="26"/>
      <c r="DI873" s="26"/>
      <c r="DJ873" s="26"/>
      <c r="DK873" s="26"/>
      <c r="DL873" s="26"/>
      <c r="DM873" s="26"/>
      <c r="DN873" s="26"/>
      <c r="DO873" s="26"/>
      <c r="DP873" s="26"/>
      <c r="DQ873" s="26"/>
      <c r="DR873" s="26"/>
      <c r="DS873" s="26"/>
      <c r="DT873" s="26"/>
      <c r="DU873" s="26"/>
      <c r="DV873" s="26"/>
      <c r="DW873" s="26"/>
      <c r="DX873" s="26"/>
      <c r="DY873" s="26"/>
      <c r="DZ873" s="26"/>
      <c r="EA873" s="26"/>
      <c r="EB873" s="26"/>
      <c r="EC873" s="26"/>
      <c r="ED873" s="26"/>
      <c r="EE873" s="26"/>
      <c r="EF873" s="26"/>
      <c r="EG873" s="26"/>
      <c r="EH873" s="26"/>
      <c r="EI873" s="26"/>
      <c r="EJ873" s="26"/>
      <c r="EK873" s="26"/>
      <c r="EL873" s="26"/>
      <c r="EM873" s="26"/>
      <c r="EN873" s="26"/>
      <c r="EO873" s="26"/>
      <c r="EP873" s="26"/>
      <c r="EQ873" s="26"/>
      <c r="ER873" s="26"/>
      <c r="ES873" s="26"/>
      <c r="ET873" s="26"/>
      <c r="EU873" s="26"/>
      <c r="EV873" s="26"/>
      <c r="EW873" s="26"/>
      <c r="EX873" s="26"/>
      <c r="EY873" s="26"/>
      <c r="EZ873" s="26"/>
      <c r="FA873" s="26"/>
      <c r="FB873" s="26"/>
      <c r="FC873" s="26"/>
      <c r="FD873" s="26"/>
      <c r="FE873" s="26"/>
      <c r="FF873" s="26"/>
      <c r="FG873" s="26"/>
      <c r="FH873" s="26"/>
      <c r="FI873" s="26"/>
      <c r="FJ873" s="26"/>
      <c r="FK873" s="26"/>
      <c r="FL873" s="26"/>
      <c r="FM873" s="26"/>
      <c r="FN873" s="26"/>
      <c r="FO873" s="26"/>
      <c r="FP873" s="26"/>
      <c r="FQ873" s="26"/>
      <c r="FR873" s="26"/>
      <c r="FS873" s="26"/>
      <c r="FT873" s="26"/>
      <c r="FU873" s="26"/>
      <c r="FV873" s="26"/>
      <c r="FW873" s="26"/>
      <c r="FX873" s="26"/>
      <c r="FY873" s="26"/>
      <c r="FZ873" s="26"/>
      <c r="GA873" s="26"/>
      <c r="GB873" s="26"/>
      <c r="GC873" s="26"/>
      <c r="GD873" s="26"/>
      <c r="GE873" s="26"/>
      <c r="GF873" s="26"/>
      <c r="GG873" s="26"/>
      <c r="GH873" s="26"/>
      <c r="GI873" s="26"/>
      <c r="GJ873" s="26"/>
      <c r="GK873" s="26"/>
      <c r="GL873" s="26"/>
      <c r="GM873" s="26"/>
      <c r="GN873" s="26"/>
      <c r="GO873" s="26"/>
      <c r="GP873" s="26"/>
      <c r="GQ873" s="26"/>
      <c r="GR873" s="26"/>
      <c r="GS873" s="26"/>
      <c r="GT873" s="26"/>
      <c r="GU873" s="26"/>
      <c r="GV873" s="26"/>
      <c r="GW873" s="26"/>
      <c r="GX873" s="26"/>
      <c r="GY873" s="26"/>
      <c r="GZ873" s="26"/>
      <c r="HA873" s="26"/>
      <c r="HB873" s="26"/>
      <c r="HC873" s="26"/>
      <c r="HD873" s="26"/>
      <c r="HE873" s="26"/>
      <c r="HF873" s="26"/>
      <c r="HG873" s="26"/>
      <c r="HH873" s="26"/>
      <c r="HI873" s="26"/>
      <c r="HJ873" s="26"/>
      <c r="HK873" s="26"/>
      <c r="HL873" s="26"/>
      <c r="HM873" s="26"/>
      <c r="HN873" s="26"/>
      <c r="HO873" s="26"/>
      <c r="HP873" s="26"/>
      <c r="HQ873" s="26"/>
      <c r="HR873" s="26"/>
      <c r="HS873" s="26"/>
      <c r="HT873" s="26"/>
      <c r="HU873" s="26"/>
      <c r="HV873" s="26"/>
      <c r="HW873" s="26"/>
      <c r="HX873" s="26"/>
      <c r="HY873" s="26"/>
      <c r="HZ873" s="26"/>
      <c r="IA873" s="26"/>
      <c r="IB873" s="26"/>
      <c r="IC873" s="26"/>
      <c r="ID873" s="26"/>
      <c r="IE873" s="26"/>
      <c r="IF873" s="26"/>
      <c r="IG873" s="26"/>
      <c r="IH873" s="26"/>
      <c r="II873" s="26"/>
      <c r="IJ873" s="26"/>
      <c r="IK873" s="26"/>
      <c r="IL873" s="26"/>
      <c r="IM873" s="26"/>
      <c r="IN873" s="26"/>
      <c r="IO873" s="26"/>
      <c r="IP873" s="26"/>
      <c r="IQ873" s="26"/>
      <c r="IR873" s="26"/>
      <c r="IS873" s="26"/>
      <c r="IT873" s="26"/>
      <c r="IU873" s="26"/>
      <c r="IV873" s="26"/>
    </row>
    <row r="874" spans="1:256" ht="12.75" customHeight="1" x14ac:dyDescent="0.25">
      <c r="A874" s="26"/>
      <c r="B874" s="26"/>
      <c r="C874" s="296"/>
      <c r="D874" s="363"/>
      <c r="E874" s="364"/>
      <c r="F874" s="364"/>
      <c r="G874" s="364"/>
      <c r="H874" s="364"/>
      <c r="I874" s="364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6"/>
      <c r="AD874" s="26"/>
      <c r="AE874" s="26"/>
      <c r="AF874" s="26"/>
      <c r="AG874" s="26"/>
      <c r="AH874" s="26"/>
      <c r="AI874" s="26"/>
      <c r="AJ874" s="26"/>
      <c r="AK874" s="26"/>
      <c r="AL874" s="26"/>
      <c r="AM874" s="26"/>
      <c r="AN874" s="26"/>
      <c r="AO874" s="26"/>
      <c r="AP874" s="26"/>
      <c r="AQ874" s="26"/>
      <c r="AR874" s="26"/>
      <c r="AS874" s="26"/>
      <c r="AT874" s="26"/>
      <c r="AU874" s="26"/>
      <c r="AV874" s="26"/>
      <c r="AW874" s="26"/>
      <c r="AX874" s="26"/>
      <c r="AY874" s="26"/>
      <c r="AZ874" s="26"/>
      <c r="BA874" s="26"/>
      <c r="BB874" s="26"/>
      <c r="BC874" s="26"/>
      <c r="BD874" s="26"/>
      <c r="BE874" s="26"/>
      <c r="BF874" s="26"/>
      <c r="BG874" s="26"/>
      <c r="BH874" s="26"/>
      <c r="BI874" s="26"/>
      <c r="BJ874" s="26"/>
      <c r="BK874" s="26"/>
      <c r="BL874" s="26"/>
      <c r="BM874" s="26"/>
      <c r="BN874" s="26"/>
      <c r="BO874" s="26"/>
      <c r="BP874" s="26"/>
      <c r="BQ874" s="26"/>
      <c r="BR874" s="26"/>
      <c r="BS874" s="26"/>
      <c r="BT874" s="26"/>
      <c r="BU874" s="26"/>
      <c r="BV874" s="26"/>
      <c r="BW874" s="26"/>
      <c r="BX874" s="26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26"/>
      <c r="CP874" s="26"/>
      <c r="CQ874" s="26"/>
      <c r="CR874" s="26"/>
      <c r="CS874" s="26"/>
      <c r="CT874" s="26"/>
      <c r="CU874" s="26"/>
      <c r="CV874" s="26"/>
      <c r="CW874" s="26"/>
      <c r="CX874" s="26"/>
      <c r="CY874" s="26"/>
      <c r="CZ874" s="26"/>
      <c r="DA874" s="26"/>
      <c r="DB874" s="26"/>
      <c r="DC874" s="26"/>
      <c r="DD874" s="26"/>
      <c r="DE874" s="26"/>
      <c r="DF874" s="26"/>
      <c r="DG874" s="26"/>
      <c r="DH874" s="26"/>
      <c r="DI874" s="26"/>
      <c r="DJ874" s="26"/>
      <c r="DK874" s="26"/>
      <c r="DL874" s="26"/>
      <c r="DM874" s="26"/>
      <c r="DN874" s="26"/>
      <c r="DO874" s="26"/>
      <c r="DP874" s="26"/>
      <c r="DQ874" s="26"/>
      <c r="DR874" s="26"/>
      <c r="DS874" s="26"/>
      <c r="DT874" s="26"/>
      <c r="DU874" s="26"/>
      <c r="DV874" s="26"/>
      <c r="DW874" s="26"/>
      <c r="DX874" s="26"/>
      <c r="DY874" s="26"/>
      <c r="DZ874" s="26"/>
      <c r="EA874" s="26"/>
      <c r="EB874" s="26"/>
      <c r="EC874" s="26"/>
      <c r="ED874" s="26"/>
      <c r="EE874" s="26"/>
      <c r="EF874" s="26"/>
      <c r="EG874" s="26"/>
      <c r="EH874" s="26"/>
      <c r="EI874" s="26"/>
      <c r="EJ874" s="26"/>
      <c r="EK874" s="26"/>
      <c r="EL874" s="26"/>
      <c r="EM874" s="26"/>
      <c r="EN874" s="26"/>
      <c r="EO874" s="26"/>
      <c r="EP874" s="26"/>
      <c r="EQ874" s="26"/>
      <c r="ER874" s="26"/>
      <c r="ES874" s="26"/>
      <c r="ET874" s="26"/>
      <c r="EU874" s="26"/>
      <c r="EV874" s="26"/>
      <c r="EW874" s="26"/>
      <c r="EX874" s="26"/>
      <c r="EY874" s="26"/>
      <c r="EZ874" s="26"/>
      <c r="FA874" s="26"/>
      <c r="FB874" s="26"/>
      <c r="FC874" s="26"/>
      <c r="FD874" s="26"/>
      <c r="FE874" s="26"/>
      <c r="FF874" s="26"/>
      <c r="FG874" s="26"/>
      <c r="FH874" s="26"/>
      <c r="FI874" s="26"/>
      <c r="FJ874" s="26"/>
      <c r="FK874" s="26"/>
      <c r="FL874" s="26"/>
      <c r="FM874" s="26"/>
      <c r="FN874" s="26"/>
      <c r="FO874" s="26"/>
      <c r="FP874" s="26"/>
      <c r="FQ874" s="26"/>
      <c r="FR874" s="26"/>
      <c r="FS874" s="26"/>
      <c r="FT874" s="26"/>
      <c r="FU874" s="26"/>
      <c r="FV874" s="26"/>
      <c r="FW874" s="26"/>
      <c r="FX874" s="26"/>
      <c r="FY874" s="26"/>
      <c r="FZ874" s="26"/>
      <c r="GA874" s="26"/>
      <c r="GB874" s="26"/>
      <c r="GC874" s="26"/>
      <c r="GD874" s="26"/>
      <c r="GE874" s="26"/>
      <c r="GF874" s="26"/>
      <c r="GG874" s="26"/>
      <c r="GH874" s="26"/>
      <c r="GI874" s="26"/>
      <c r="GJ874" s="26"/>
      <c r="GK874" s="26"/>
      <c r="GL874" s="26"/>
      <c r="GM874" s="26"/>
      <c r="GN874" s="26"/>
      <c r="GO874" s="26"/>
      <c r="GP874" s="26"/>
      <c r="GQ874" s="26"/>
      <c r="GR874" s="26"/>
      <c r="GS874" s="26"/>
      <c r="GT874" s="26"/>
      <c r="GU874" s="26"/>
      <c r="GV874" s="26"/>
      <c r="GW874" s="26"/>
      <c r="GX874" s="26"/>
      <c r="GY874" s="26"/>
      <c r="GZ874" s="26"/>
      <c r="HA874" s="26"/>
      <c r="HB874" s="26"/>
      <c r="HC874" s="26"/>
      <c r="HD874" s="26"/>
      <c r="HE874" s="26"/>
      <c r="HF874" s="26"/>
      <c r="HG874" s="26"/>
      <c r="HH874" s="26"/>
      <c r="HI874" s="26"/>
      <c r="HJ874" s="26"/>
      <c r="HK874" s="26"/>
      <c r="HL874" s="26"/>
      <c r="HM874" s="26"/>
      <c r="HN874" s="26"/>
      <c r="HO874" s="26"/>
      <c r="HP874" s="26"/>
      <c r="HQ874" s="26"/>
      <c r="HR874" s="26"/>
      <c r="HS874" s="26"/>
      <c r="HT874" s="26"/>
      <c r="HU874" s="26"/>
      <c r="HV874" s="26"/>
      <c r="HW874" s="26"/>
      <c r="HX874" s="26"/>
      <c r="HY874" s="26"/>
      <c r="HZ874" s="26"/>
      <c r="IA874" s="26"/>
      <c r="IB874" s="26"/>
      <c r="IC874" s="26"/>
      <c r="ID874" s="26"/>
      <c r="IE874" s="26"/>
      <c r="IF874" s="26"/>
      <c r="IG874" s="26"/>
      <c r="IH874" s="26"/>
      <c r="II874" s="26"/>
      <c r="IJ874" s="26"/>
      <c r="IK874" s="26"/>
      <c r="IL874" s="26"/>
      <c r="IM874" s="26"/>
      <c r="IN874" s="26"/>
      <c r="IO874" s="26"/>
      <c r="IP874" s="26"/>
      <c r="IQ874" s="26"/>
      <c r="IR874" s="26"/>
      <c r="IS874" s="26"/>
      <c r="IT874" s="26"/>
      <c r="IU874" s="26"/>
      <c r="IV874" s="26"/>
    </row>
    <row r="875" spans="1:256" ht="12.75" customHeight="1" x14ac:dyDescent="0.25">
      <c r="A875" s="26"/>
      <c r="B875" s="26"/>
      <c r="C875" s="296"/>
      <c r="D875" s="363"/>
      <c r="E875" s="364"/>
      <c r="F875" s="364"/>
      <c r="G875" s="364"/>
      <c r="H875" s="364"/>
      <c r="I875" s="364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6"/>
      <c r="AB875" s="26"/>
      <c r="AC875" s="26"/>
      <c r="AD875" s="26"/>
      <c r="AE875" s="26"/>
      <c r="AF875" s="26"/>
      <c r="AG875" s="26"/>
      <c r="AH875" s="26"/>
      <c r="AI875" s="26"/>
      <c r="AJ875" s="26"/>
      <c r="AK875" s="26"/>
      <c r="AL875" s="26"/>
      <c r="AM875" s="26"/>
      <c r="AN875" s="26"/>
      <c r="AO875" s="26"/>
      <c r="AP875" s="26"/>
      <c r="AQ875" s="26"/>
      <c r="AR875" s="26"/>
      <c r="AS875" s="26"/>
      <c r="AT875" s="26"/>
      <c r="AU875" s="26"/>
      <c r="AV875" s="26"/>
      <c r="AW875" s="26"/>
      <c r="AX875" s="26"/>
      <c r="AY875" s="26"/>
      <c r="AZ875" s="26"/>
      <c r="BA875" s="26"/>
      <c r="BB875" s="26"/>
      <c r="BC875" s="26"/>
      <c r="BD875" s="26"/>
      <c r="BE875" s="26"/>
      <c r="BF875" s="26"/>
      <c r="BG875" s="26"/>
      <c r="BH875" s="26"/>
      <c r="BI875" s="26"/>
      <c r="BJ875" s="26"/>
      <c r="BK875" s="26"/>
      <c r="BL875" s="26"/>
      <c r="BM875" s="26"/>
      <c r="BN875" s="26"/>
      <c r="BO875" s="26"/>
      <c r="BP875" s="26"/>
      <c r="BQ875" s="26"/>
      <c r="BR875" s="26"/>
      <c r="BS875" s="26"/>
      <c r="BT875" s="26"/>
      <c r="BU875" s="26"/>
      <c r="BV875" s="26"/>
      <c r="BW875" s="26"/>
      <c r="BX875" s="26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26"/>
      <c r="CP875" s="26"/>
      <c r="CQ875" s="26"/>
      <c r="CR875" s="26"/>
      <c r="CS875" s="26"/>
      <c r="CT875" s="26"/>
      <c r="CU875" s="26"/>
      <c r="CV875" s="26"/>
      <c r="CW875" s="26"/>
      <c r="CX875" s="26"/>
      <c r="CY875" s="26"/>
      <c r="CZ875" s="26"/>
      <c r="DA875" s="26"/>
      <c r="DB875" s="26"/>
      <c r="DC875" s="26"/>
      <c r="DD875" s="26"/>
      <c r="DE875" s="26"/>
      <c r="DF875" s="26"/>
      <c r="DG875" s="26"/>
      <c r="DH875" s="26"/>
      <c r="DI875" s="26"/>
      <c r="DJ875" s="26"/>
      <c r="DK875" s="26"/>
      <c r="DL875" s="26"/>
      <c r="DM875" s="26"/>
      <c r="DN875" s="26"/>
      <c r="DO875" s="26"/>
      <c r="DP875" s="26"/>
      <c r="DQ875" s="26"/>
      <c r="DR875" s="26"/>
      <c r="DS875" s="26"/>
      <c r="DT875" s="26"/>
      <c r="DU875" s="26"/>
      <c r="DV875" s="26"/>
      <c r="DW875" s="26"/>
      <c r="DX875" s="26"/>
      <c r="DY875" s="26"/>
      <c r="DZ875" s="26"/>
      <c r="EA875" s="26"/>
      <c r="EB875" s="26"/>
      <c r="EC875" s="26"/>
      <c r="ED875" s="26"/>
      <c r="EE875" s="26"/>
      <c r="EF875" s="26"/>
      <c r="EG875" s="26"/>
      <c r="EH875" s="26"/>
      <c r="EI875" s="26"/>
      <c r="EJ875" s="26"/>
      <c r="EK875" s="26"/>
      <c r="EL875" s="26"/>
      <c r="EM875" s="26"/>
      <c r="EN875" s="26"/>
      <c r="EO875" s="26"/>
      <c r="EP875" s="26"/>
      <c r="EQ875" s="26"/>
      <c r="ER875" s="26"/>
      <c r="ES875" s="26"/>
      <c r="ET875" s="26"/>
      <c r="EU875" s="26"/>
      <c r="EV875" s="26"/>
      <c r="EW875" s="26"/>
      <c r="EX875" s="26"/>
      <c r="EY875" s="26"/>
      <c r="EZ875" s="26"/>
      <c r="FA875" s="26"/>
      <c r="FB875" s="26"/>
      <c r="FC875" s="26"/>
      <c r="FD875" s="26"/>
      <c r="FE875" s="26"/>
      <c r="FF875" s="26"/>
      <c r="FG875" s="26"/>
      <c r="FH875" s="26"/>
      <c r="FI875" s="26"/>
      <c r="FJ875" s="26"/>
      <c r="FK875" s="26"/>
      <c r="FL875" s="26"/>
      <c r="FM875" s="26"/>
      <c r="FN875" s="26"/>
      <c r="FO875" s="26"/>
      <c r="FP875" s="26"/>
      <c r="FQ875" s="26"/>
      <c r="FR875" s="26"/>
      <c r="FS875" s="26"/>
      <c r="FT875" s="26"/>
      <c r="FU875" s="26"/>
      <c r="FV875" s="26"/>
      <c r="FW875" s="26"/>
      <c r="FX875" s="26"/>
      <c r="FY875" s="26"/>
      <c r="FZ875" s="26"/>
      <c r="GA875" s="26"/>
      <c r="GB875" s="26"/>
      <c r="GC875" s="26"/>
      <c r="GD875" s="26"/>
      <c r="GE875" s="26"/>
      <c r="GF875" s="26"/>
      <c r="GG875" s="26"/>
      <c r="GH875" s="26"/>
      <c r="GI875" s="26"/>
      <c r="GJ875" s="26"/>
      <c r="GK875" s="26"/>
      <c r="GL875" s="26"/>
      <c r="GM875" s="26"/>
      <c r="GN875" s="26"/>
      <c r="GO875" s="26"/>
      <c r="GP875" s="26"/>
      <c r="GQ875" s="26"/>
      <c r="GR875" s="26"/>
      <c r="GS875" s="26"/>
      <c r="GT875" s="26"/>
      <c r="GU875" s="26"/>
      <c r="GV875" s="26"/>
      <c r="GW875" s="26"/>
      <c r="GX875" s="26"/>
      <c r="GY875" s="26"/>
      <c r="GZ875" s="26"/>
      <c r="HA875" s="26"/>
      <c r="HB875" s="26"/>
      <c r="HC875" s="26"/>
      <c r="HD875" s="26"/>
      <c r="HE875" s="26"/>
      <c r="HF875" s="26"/>
      <c r="HG875" s="26"/>
      <c r="HH875" s="26"/>
      <c r="HI875" s="26"/>
      <c r="HJ875" s="26"/>
      <c r="HK875" s="26"/>
      <c r="HL875" s="26"/>
      <c r="HM875" s="26"/>
      <c r="HN875" s="26"/>
      <c r="HO875" s="26"/>
      <c r="HP875" s="26"/>
      <c r="HQ875" s="26"/>
      <c r="HR875" s="26"/>
      <c r="HS875" s="26"/>
      <c r="HT875" s="26"/>
      <c r="HU875" s="26"/>
      <c r="HV875" s="26"/>
      <c r="HW875" s="26"/>
      <c r="HX875" s="26"/>
      <c r="HY875" s="26"/>
      <c r="HZ875" s="26"/>
      <c r="IA875" s="26"/>
      <c r="IB875" s="26"/>
      <c r="IC875" s="26"/>
      <c r="ID875" s="26"/>
      <c r="IE875" s="26"/>
      <c r="IF875" s="26"/>
      <c r="IG875" s="26"/>
      <c r="IH875" s="26"/>
      <c r="II875" s="26"/>
      <c r="IJ875" s="26"/>
      <c r="IK875" s="26"/>
      <c r="IL875" s="26"/>
      <c r="IM875" s="26"/>
      <c r="IN875" s="26"/>
      <c r="IO875" s="26"/>
      <c r="IP875" s="26"/>
      <c r="IQ875" s="26"/>
      <c r="IR875" s="26"/>
      <c r="IS875" s="26"/>
      <c r="IT875" s="26"/>
      <c r="IU875" s="26"/>
      <c r="IV875" s="26"/>
    </row>
    <row r="876" spans="1:256" ht="12.75" customHeight="1" x14ac:dyDescent="0.25">
      <c r="A876" s="26"/>
      <c r="B876" s="26"/>
      <c r="C876" s="296"/>
      <c r="D876" s="363"/>
      <c r="E876" s="364"/>
      <c r="F876" s="364"/>
      <c r="G876" s="364"/>
      <c r="H876" s="364"/>
      <c r="I876" s="364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6"/>
      <c r="AB876" s="26"/>
      <c r="AC876" s="26"/>
      <c r="AD876" s="26"/>
      <c r="AE876" s="26"/>
      <c r="AF876" s="26"/>
      <c r="AG876" s="26"/>
      <c r="AH876" s="26"/>
      <c r="AI876" s="26"/>
      <c r="AJ876" s="26"/>
      <c r="AK876" s="26"/>
      <c r="AL876" s="26"/>
      <c r="AM876" s="26"/>
      <c r="AN876" s="26"/>
      <c r="AO876" s="26"/>
      <c r="AP876" s="26"/>
      <c r="AQ876" s="26"/>
      <c r="AR876" s="26"/>
      <c r="AS876" s="26"/>
      <c r="AT876" s="26"/>
      <c r="AU876" s="26"/>
      <c r="AV876" s="26"/>
      <c r="AW876" s="26"/>
      <c r="AX876" s="26"/>
      <c r="AY876" s="26"/>
      <c r="AZ876" s="26"/>
      <c r="BA876" s="26"/>
      <c r="BB876" s="26"/>
      <c r="BC876" s="26"/>
      <c r="BD876" s="26"/>
      <c r="BE876" s="26"/>
      <c r="BF876" s="26"/>
      <c r="BG876" s="26"/>
      <c r="BH876" s="26"/>
      <c r="BI876" s="26"/>
      <c r="BJ876" s="26"/>
      <c r="BK876" s="26"/>
      <c r="BL876" s="26"/>
      <c r="BM876" s="26"/>
      <c r="BN876" s="26"/>
      <c r="BO876" s="26"/>
      <c r="BP876" s="26"/>
      <c r="BQ876" s="26"/>
      <c r="BR876" s="26"/>
      <c r="BS876" s="26"/>
      <c r="BT876" s="26"/>
      <c r="BU876" s="26"/>
      <c r="BV876" s="26"/>
      <c r="BW876" s="26"/>
      <c r="BX876" s="26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26"/>
      <c r="CP876" s="26"/>
      <c r="CQ876" s="26"/>
      <c r="CR876" s="26"/>
      <c r="CS876" s="26"/>
      <c r="CT876" s="26"/>
      <c r="CU876" s="26"/>
      <c r="CV876" s="26"/>
      <c r="CW876" s="26"/>
      <c r="CX876" s="26"/>
      <c r="CY876" s="26"/>
      <c r="CZ876" s="26"/>
      <c r="DA876" s="26"/>
      <c r="DB876" s="26"/>
      <c r="DC876" s="26"/>
      <c r="DD876" s="26"/>
      <c r="DE876" s="26"/>
      <c r="DF876" s="26"/>
      <c r="DG876" s="26"/>
      <c r="DH876" s="26"/>
      <c r="DI876" s="26"/>
      <c r="DJ876" s="26"/>
      <c r="DK876" s="26"/>
      <c r="DL876" s="26"/>
      <c r="DM876" s="26"/>
      <c r="DN876" s="26"/>
      <c r="DO876" s="26"/>
      <c r="DP876" s="26"/>
      <c r="DQ876" s="26"/>
      <c r="DR876" s="26"/>
      <c r="DS876" s="26"/>
      <c r="DT876" s="26"/>
      <c r="DU876" s="26"/>
      <c r="DV876" s="26"/>
      <c r="DW876" s="26"/>
      <c r="DX876" s="26"/>
      <c r="DY876" s="26"/>
      <c r="DZ876" s="26"/>
      <c r="EA876" s="26"/>
      <c r="EB876" s="26"/>
      <c r="EC876" s="26"/>
      <c r="ED876" s="26"/>
      <c r="EE876" s="26"/>
      <c r="EF876" s="26"/>
      <c r="EG876" s="26"/>
      <c r="EH876" s="26"/>
      <c r="EI876" s="26"/>
      <c r="EJ876" s="26"/>
      <c r="EK876" s="26"/>
      <c r="EL876" s="26"/>
      <c r="EM876" s="26"/>
      <c r="EN876" s="26"/>
      <c r="EO876" s="26"/>
      <c r="EP876" s="26"/>
      <c r="EQ876" s="26"/>
      <c r="ER876" s="26"/>
      <c r="ES876" s="26"/>
      <c r="ET876" s="26"/>
      <c r="EU876" s="26"/>
      <c r="EV876" s="26"/>
      <c r="EW876" s="26"/>
      <c r="EX876" s="26"/>
      <c r="EY876" s="26"/>
      <c r="EZ876" s="26"/>
      <c r="FA876" s="26"/>
      <c r="FB876" s="26"/>
      <c r="FC876" s="26"/>
      <c r="FD876" s="26"/>
      <c r="FE876" s="26"/>
      <c r="FF876" s="26"/>
      <c r="FG876" s="26"/>
      <c r="FH876" s="26"/>
      <c r="FI876" s="26"/>
      <c r="FJ876" s="26"/>
      <c r="FK876" s="26"/>
      <c r="FL876" s="26"/>
      <c r="FM876" s="26"/>
      <c r="FN876" s="26"/>
      <c r="FO876" s="26"/>
      <c r="FP876" s="26"/>
      <c r="FQ876" s="26"/>
      <c r="FR876" s="26"/>
      <c r="FS876" s="26"/>
      <c r="FT876" s="26"/>
      <c r="FU876" s="26"/>
      <c r="FV876" s="26"/>
      <c r="FW876" s="26"/>
      <c r="FX876" s="26"/>
      <c r="FY876" s="26"/>
      <c r="FZ876" s="26"/>
      <c r="GA876" s="26"/>
      <c r="GB876" s="26"/>
      <c r="GC876" s="26"/>
      <c r="GD876" s="26"/>
      <c r="GE876" s="26"/>
      <c r="GF876" s="26"/>
      <c r="GG876" s="26"/>
      <c r="GH876" s="26"/>
      <c r="GI876" s="26"/>
      <c r="GJ876" s="26"/>
      <c r="GK876" s="26"/>
      <c r="GL876" s="26"/>
      <c r="GM876" s="26"/>
      <c r="GN876" s="26"/>
      <c r="GO876" s="26"/>
      <c r="GP876" s="26"/>
      <c r="GQ876" s="26"/>
      <c r="GR876" s="26"/>
      <c r="GS876" s="26"/>
      <c r="GT876" s="26"/>
      <c r="GU876" s="26"/>
      <c r="GV876" s="26"/>
      <c r="GW876" s="26"/>
      <c r="GX876" s="26"/>
      <c r="GY876" s="26"/>
      <c r="GZ876" s="26"/>
      <c r="HA876" s="26"/>
      <c r="HB876" s="26"/>
      <c r="HC876" s="26"/>
      <c r="HD876" s="26"/>
      <c r="HE876" s="26"/>
      <c r="HF876" s="26"/>
      <c r="HG876" s="26"/>
      <c r="HH876" s="26"/>
      <c r="HI876" s="26"/>
      <c r="HJ876" s="26"/>
      <c r="HK876" s="26"/>
      <c r="HL876" s="26"/>
      <c r="HM876" s="26"/>
      <c r="HN876" s="26"/>
      <c r="HO876" s="26"/>
      <c r="HP876" s="26"/>
      <c r="HQ876" s="26"/>
      <c r="HR876" s="26"/>
      <c r="HS876" s="26"/>
      <c r="HT876" s="26"/>
      <c r="HU876" s="26"/>
      <c r="HV876" s="26"/>
      <c r="HW876" s="26"/>
      <c r="HX876" s="26"/>
      <c r="HY876" s="26"/>
      <c r="HZ876" s="26"/>
      <c r="IA876" s="26"/>
      <c r="IB876" s="26"/>
      <c r="IC876" s="26"/>
      <c r="ID876" s="26"/>
      <c r="IE876" s="26"/>
      <c r="IF876" s="26"/>
      <c r="IG876" s="26"/>
      <c r="IH876" s="26"/>
      <c r="II876" s="26"/>
      <c r="IJ876" s="26"/>
      <c r="IK876" s="26"/>
      <c r="IL876" s="26"/>
      <c r="IM876" s="26"/>
      <c r="IN876" s="26"/>
      <c r="IO876" s="26"/>
      <c r="IP876" s="26"/>
      <c r="IQ876" s="26"/>
      <c r="IR876" s="26"/>
      <c r="IS876" s="26"/>
      <c r="IT876" s="26"/>
      <c r="IU876" s="26"/>
      <c r="IV876" s="26"/>
    </row>
    <row r="877" spans="1:256" ht="12.75" customHeight="1" x14ac:dyDescent="0.25">
      <c r="A877" s="26"/>
      <c r="B877" s="26"/>
      <c r="C877" s="296"/>
      <c r="D877" s="363"/>
      <c r="E877" s="364"/>
      <c r="F877" s="364"/>
      <c r="G877" s="364"/>
      <c r="H877" s="364"/>
      <c r="I877" s="364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6"/>
      <c r="AB877" s="26"/>
      <c r="AC877" s="26"/>
      <c r="AD877" s="26"/>
      <c r="AE877" s="26"/>
      <c r="AF877" s="26"/>
      <c r="AG877" s="26"/>
      <c r="AH877" s="26"/>
      <c r="AI877" s="26"/>
      <c r="AJ877" s="26"/>
      <c r="AK877" s="26"/>
      <c r="AL877" s="26"/>
      <c r="AM877" s="26"/>
      <c r="AN877" s="26"/>
      <c r="AO877" s="26"/>
      <c r="AP877" s="26"/>
      <c r="AQ877" s="26"/>
      <c r="AR877" s="26"/>
      <c r="AS877" s="26"/>
      <c r="AT877" s="26"/>
      <c r="AU877" s="26"/>
      <c r="AV877" s="26"/>
      <c r="AW877" s="26"/>
      <c r="AX877" s="26"/>
      <c r="AY877" s="26"/>
      <c r="AZ877" s="26"/>
      <c r="BA877" s="26"/>
      <c r="BB877" s="26"/>
      <c r="BC877" s="26"/>
      <c r="BD877" s="26"/>
      <c r="BE877" s="26"/>
      <c r="BF877" s="26"/>
      <c r="BG877" s="26"/>
      <c r="BH877" s="26"/>
      <c r="BI877" s="26"/>
      <c r="BJ877" s="26"/>
      <c r="BK877" s="26"/>
      <c r="BL877" s="26"/>
      <c r="BM877" s="26"/>
      <c r="BN877" s="26"/>
      <c r="BO877" s="26"/>
      <c r="BP877" s="26"/>
      <c r="BQ877" s="26"/>
      <c r="BR877" s="26"/>
      <c r="BS877" s="26"/>
      <c r="BT877" s="26"/>
      <c r="BU877" s="26"/>
      <c r="BV877" s="26"/>
      <c r="BW877" s="26"/>
      <c r="BX877" s="26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26"/>
      <c r="CP877" s="26"/>
      <c r="CQ877" s="26"/>
      <c r="CR877" s="26"/>
      <c r="CS877" s="26"/>
      <c r="CT877" s="26"/>
      <c r="CU877" s="26"/>
      <c r="CV877" s="26"/>
      <c r="CW877" s="26"/>
      <c r="CX877" s="26"/>
      <c r="CY877" s="26"/>
      <c r="CZ877" s="26"/>
      <c r="DA877" s="26"/>
      <c r="DB877" s="26"/>
      <c r="DC877" s="26"/>
      <c r="DD877" s="26"/>
      <c r="DE877" s="26"/>
      <c r="DF877" s="26"/>
      <c r="DG877" s="26"/>
      <c r="DH877" s="26"/>
      <c r="DI877" s="26"/>
      <c r="DJ877" s="26"/>
      <c r="DK877" s="26"/>
      <c r="DL877" s="26"/>
      <c r="DM877" s="26"/>
      <c r="DN877" s="26"/>
      <c r="DO877" s="26"/>
      <c r="DP877" s="26"/>
      <c r="DQ877" s="26"/>
      <c r="DR877" s="26"/>
      <c r="DS877" s="26"/>
      <c r="DT877" s="26"/>
      <c r="DU877" s="26"/>
      <c r="DV877" s="26"/>
      <c r="DW877" s="26"/>
      <c r="DX877" s="26"/>
      <c r="DY877" s="26"/>
      <c r="DZ877" s="26"/>
      <c r="EA877" s="26"/>
      <c r="EB877" s="26"/>
      <c r="EC877" s="26"/>
      <c r="ED877" s="26"/>
      <c r="EE877" s="26"/>
      <c r="EF877" s="26"/>
      <c r="EG877" s="26"/>
      <c r="EH877" s="26"/>
      <c r="EI877" s="26"/>
      <c r="EJ877" s="26"/>
      <c r="EK877" s="26"/>
      <c r="EL877" s="26"/>
      <c r="EM877" s="26"/>
      <c r="EN877" s="26"/>
      <c r="EO877" s="26"/>
      <c r="EP877" s="26"/>
      <c r="EQ877" s="26"/>
      <c r="ER877" s="26"/>
      <c r="ES877" s="26"/>
      <c r="ET877" s="26"/>
      <c r="EU877" s="26"/>
      <c r="EV877" s="26"/>
      <c r="EW877" s="26"/>
      <c r="EX877" s="26"/>
      <c r="EY877" s="26"/>
      <c r="EZ877" s="26"/>
      <c r="FA877" s="26"/>
      <c r="FB877" s="26"/>
      <c r="FC877" s="26"/>
      <c r="FD877" s="26"/>
      <c r="FE877" s="26"/>
      <c r="FF877" s="26"/>
      <c r="FG877" s="26"/>
      <c r="FH877" s="26"/>
      <c r="FI877" s="26"/>
      <c r="FJ877" s="26"/>
      <c r="FK877" s="26"/>
      <c r="FL877" s="26"/>
      <c r="FM877" s="26"/>
      <c r="FN877" s="26"/>
      <c r="FO877" s="26"/>
      <c r="FP877" s="26"/>
      <c r="FQ877" s="26"/>
      <c r="FR877" s="26"/>
      <c r="FS877" s="26"/>
      <c r="FT877" s="26"/>
      <c r="FU877" s="26"/>
      <c r="FV877" s="26"/>
      <c r="FW877" s="26"/>
      <c r="FX877" s="26"/>
      <c r="FY877" s="26"/>
      <c r="FZ877" s="26"/>
      <c r="GA877" s="26"/>
      <c r="GB877" s="26"/>
      <c r="GC877" s="26"/>
      <c r="GD877" s="26"/>
      <c r="GE877" s="26"/>
      <c r="GF877" s="26"/>
      <c r="GG877" s="26"/>
      <c r="GH877" s="26"/>
      <c r="GI877" s="26"/>
      <c r="GJ877" s="26"/>
      <c r="GK877" s="26"/>
      <c r="GL877" s="26"/>
      <c r="GM877" s="26"/>
      <c r="GN877" s="26"/>
      <c r="GO877" s="26"/>
      <c r="GP877" s="26"/>
      <c r="GQ877" s="26"/>
      <c r="GR877" s="26"/>
      <c r="GS877" s="26"/>
      <c r="GT877" s="26"/>
      <c r="GU877" s="26"/>
      <c r="GV877" s="26"/>
      <c r="GW877" s="26"/>
      <c r="GX877" s="26"/>
      <c r="GY877" s="26"/>
      <c r="GZ877" s="26"/>
      <c r="HA877" s="26"/>
      <c r="HB877" s="26"/>
      <c r="HC877" s="26"/>
      <c r="HD877" s="26"/>
      <c r="HE877" s="26"/>
      <c r="HF877" s="26"/>
      <c r="HG877" s="26"/>
      <c r="HH877" s="26"/>
      <c r="HI877" s="26"/>
      <c r="HJ877" s="26"/>
      <c r="HK877" s="26"/>
      <c r="HL877" s="26"/>
      <c r="HM877" s="26"/>
      <c r="HN877" s="26"/>
      <c r="HO877" s="26"/>
      <c r="HP877" s="26"/>
      <c r="HQ877" s="26"/>
      <c r="HR877" s="26"/>
      <c r="HS877" s="26"/>
      <c r="HT877" s="26"/>
      <c r="HU877" s="26"/>
      <c r="HV877" s="26"/>
      <c r="HW877" s="26"/>
      <c r="HX877" s="26"/>
      <c r="HY877" s="26"/>
      <c r="HZ877" s="26"/>
      <c r="IA877" s="26"/>
      <c r="IB877" s="26"/>
      <c r="IC877" s="26"/>
      <c r="ID877" s="26"/>
      <c r="IE877" s="26"/>
      <c r="IF877" s="26"/>
      <c r="IG877" s="26"/>
      <c r="IH877" s="26"/>
      <c r="II877" s="26"/>
      <c r="IJ877" s="26"/>
      <c r="IK877" s="26"/>
      <c r="IL877" s="26"/>
      <c r="IM877" s="26"/>
      <c r="IN877" s="26"/>
      <c r="IO877" s="26"/>
      <c r="IP877" s="26"/>
      <c r="IQ877" s="26"/>
      <c r="IR877" s="26"/>
      <c r="IS877" s="26"/>
      <c r="IT877" s="26"/>
      <c r="IU877" s="26"/>
      <c r="IV877" s="26"/>
    </row>
    <row r="878" spans="1:256" ht="12.75" customHeight="1" x14ac:dyDescent="0.25">
      <c r="A878" s="26"/>
      <c r="B878" s="26"/>
      <c r="C878" s="296"/>
      <c r="D878" s="363"/>
      <c r="E878" s="364"/>
      <c r="F878" s="364"/>
      <c r="G878" s="364"/>
      <c r="H878" s="364"/>
      <c r="I878" s="364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6"/>
      <c r="AB878" s="26"/>
      <c r="AC878" s="26"/>
      <c r="AD878" s="26"/>
      <c r="AE878" s="26"/>
      <c r="AF878" s="26"/>
      <c r="AG878" s="26"/>
      <c r="AH878" s="26"/>
      <c r="AI878" s="26"/>
      <c r="AJ878" s="26"/>
      <c r="AK878" s="26"/>
      <c r="AL878" s="26"/>
      <c r="AM878" s="26"/>
      <c r="AN878" s="26"/>
      <c r="AO878" s="26"/>
      <c r="AP878" s="26"/>
      <c r="AQ878" s="26"/>
      <c r="AR878" s="26"/>
      <c r="AS878" s="26"/>
      <c r="AT878" s="26"/>
      <c r="AU878" s="26"/>
      <c r="AV878" s="26"/>
      <c r="AW878" s="26"/>
      <c r="AX878" s="26"/>
      <c r="AY878" s="26"/>
      <c r="AZ878" s="26"/>
      <c r="BA878" s="26"/>
      <c r="BB878" s="26"/>
      <c r="BC878" s="26"/>
      <c r="BD878" s="26"/>
      <c r="BE878" s="26"/>
      <c r="BF878" s="26"/>
      <c r="BG878" s="26"/>
      <c r="BH878" s="26"/>
      <c r="BI878" s="26"/>
      <c r="BJ878" s="26"/>
      <c r="BK878" s="26"/>
      <c r="BL878" s="26"/>
      <c r="BM878" s="26"/>
      <c r="BN878" s="26"/>
      <c r="BO878" s="26"/>
      <c r="BP878" s="26"/>
      <c r="BQ878" s="26"/>
      <c r="BR878" s="26"/>
      <c r="BS878" s="26"/>
      <c r="BT878" s="26"/>
      <c r="BU878" s="26"/>
      <c r="BV878" s="26"/>
      <c r="BW878" s="26"/>
      <c r="BX878" s="26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26"/>
      <c r="CP878" s="26"/>
      <c r="CQ878" s="26"/>
      <c r="CR878" s="26"/>
      <c r="CS878" s="26"/>
      <c r="CT878" s="26"/>
      <c r="CU878" s="26"/>
      <c r="CV878" s="26"/>
      <c r="CW878" s="26"/>
      <c r="CX878" s="26"/>
      <c r="CY878" s="26"/>
      <c r="CZ878" s="26"/>
      <c r="DA878" s="26"/>
      <c r="DB878" s="26"/>
      <c r="DC878" s="26"/>
      <c r="DD878" s="26"/>
      <c r="DE878" s="26"/>
      <c r="DF878" s="26"/>
      <c r="DG878" s="26"/>
      <c r="DH878" s="26"/>
      <c r="DI878" s="26"/>
      <c r="DJ878" s="26"/>
      <c r="DK878" s="26"/>
      <c r="DL878" s="26"/>
      <c r="DM878" s="26"/>
      <c r="DN878" s="26"/>
      <c r="DO878" s="26"/>
      <c r="DP878" s="26"/>
      <c r="DQ878" s="26"/>
      <c r="DR878" s="26"/>
      <c r="DS878" s="26"/>
      <c r="DT878" s="26"/>
      <c r="DU878" s="26"/>
      <c r="DV878" s="26"/>
      <c r="DW878" s="26"/>
      <c r="DX878" s="26"/>
      <c r="DY878" s="26"/>
      <c r="DZ878" s="26"/>
      <c r="EA878" s="26"/>
      <c r="EB878" s="26"/>
      <c r="EC878" s="26"/>
      <c r="ED878" s="26"/>
      <c r="EE878" s="26"/>
      <c r="EF878" s="26"/>
      <c r="EG878" s="26"/>
      <c r="EH878" s="26"/>
      <c r="EI878" s="26"/>
      <c r="EJ878" s="26"/>
      <c r="EK878" s="26"/>
      <c r="EL878" s="26"/>
      <c r="EM878" s="26"/>
      <c r="EN878" s="26"/>
      <c r="EO878" s="26"/>
      <c r="EP878" s="26"/>
      <c r="EQ878" s="26"/>
      <c r="ER878" s="26"/>
      <c r="ES878" s="26"/>
      <c r="ET878" s="26"/>
      <c r="EU878" s="26"/>
      <c r="EV878" s="26"/>
      <c r="EW878" s="26"/>
      <c r="EX878" s="26"/>
      <c r="EY878" s="26"/>
      <c r="EZ878" s="26"/>
      <c r="FA878" s="26"/>
      <c r="FB878" s="26"/>
      <c r="FC878" s="26"/>
      <c r="FD878" s="26"/>
      <c r="FE878" s="26"/>
      <c r="FF878" s="26"/>
      <c r="FG878" s="26"/>
      <c r="FH878" s="26"/>
      <c r="FI878" s="26"/>
      <c r="FJ878" s="26"/>
      <c r="FK878" s="26"/>
      <c r="FL878" s="26"/>
      <c r="FM878" s="26"/>
      <c r="FN878" s="26"/>
      <c r="FO878" s="26"/>
      <c r="FP878" s="26"/>
      <c r="FQ878" s="26"/>
      <c r="FR878" s="26"/>
      <c r="FS878" s="26"/>
      <c r="FT878" s="26"/>
      <c r="FU878" s="26"/>
      <c r="FV878" s="26"/>
      <c r="FW878" s="26"/>
      <c r="FX878" s="26"/>
      <c r="FY878" s="26"/>
      <c r="FZ878" s="26"/>
      <c r="GA878" s="26"/>
      <c r="GB878" s="26"/>
      <c r="GC878" s="26"/>
      <c r="GD878" s="26"/>
      <c r="GE878" s="26"/>
      <c r="GF878" s="26"/>
      <c r="GG878" s="26"/>
      <c r="GH878" s="26"/>
      <c r="GI878" s="26"/>
      <c r="GJ878" s="26"/>
      <c r="GK878" s="26"/>
      <c r="GL878" s="26"/>
      <c r="GM878" s="26"/>
      <c r="GN878" s="26"/>
      <c r="GO878" s="26"/>
      <c r="GP878" s="26"/>
      <c r="GQ878" s="26"/>
      <c r="GR878" s="26"/>
      <c r="GS878" s="26"/>
      <c r="GT878" s="26"/>
      <c r="GU878" s="26"/>
      <c r="GV878" s="26"/>
      <c r="GW878" s="26"/>
      <c r="GX878" s="26"/>
      <c r="GY878" s="26"/>
      <c r="GZ878" s="26"/>
      <c r="HA878" s="26"/>
      <c r="HB878" s="26"/>
      <c r="HC878" s="26"/>
      <c r="HD878" s="26"/>
      <c r="HE878" s="26"/>
      <c r="HF878" s="26"/>
      <c r="HG878" s="26"/>
      <c r="HH878" s="26"/>
      <c r="HI878" s="26"/>
      <c r="HJ878" s="26"/>
      <c r="HK878" s="26"/>
      <c r="HL878" s="26"/>
      <c r="HM878" s="26"/>
      <c r="HN878" s="26"/>
      <c r="HO878" s="26"/>
      <c r="HP878" s="26"/>
      <c r="HQ878" s="26"/>
      <c r="HR878" s="26"/>
      <c r="HS878" s="26"/>
      <c r="HT878" s="26"/>
      <c r="HU878" s="26"/>
      <c r="HV878" s="26"/>
      <c r="HW878" s="26"/>
      <c r="HX878" s="26"/>
      <c r="HY878" s="26"/>
      <c r="HZ878" s="26"/>
      <c r="IA878" s="26"/>
      <c r="IB878" s="26"/>
      <c r="IC878" s="26"/>
      <c r="ID878" s="26"/>
      <c r="IE878" s="26"/>
      <c r="IF878" s="26"/>
      <c r="IG878" s="26"/>
      <c r="IH878" s="26"/>
      <c r="II878" s="26"/>
      <c r="IJ878" s="26"/>
      <c r="IK878" s="26"/>
      <c r="IL878" s="26"/>
      <c r="IM878" s="26"/>
      <c r="IN878" s="26"/>
      <c r="IO878" s="26"/>
      <c r="IP878" s="26"/>
      <c r="IQ878" s="26"/>
      <c r="IR878" s="26"/>
      <c r="IS878" s="26"/>
      <c r="IT878" s="26"/>
      <c r="IU878" s="26"/>
      <c r="IV878" s="26"/>
    </row>
    <row r="879" spans="1:256" ht="12.75" customHeight="1" x14ac:dyDescent="0.25">
      <c r="A879" s="26"/>
      <c r="B879" s="26"/>
      <c r="C879" s="296"/>
      <c r="D879" s="363"/>
      <c r="E879" s="364"/>
      <c r="F879" s="364"/>
      <c r="G879" s="364"/>
      <c r="H879" s="364"/>
      <c r="I879" s="364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6"/>
      <c r="AB879" s="26"/>
      <c r="AC879" s="26"/>
      <c r="AD879" s="26"/>
      <c r="AE879" s="26"/>
      <c r="AF879" s="26"/>
      <c r="AG879" s="26"/>
      <c r="AH879" s="26"/>
      <c r="AI879" s="26"/>
      <c r="AJ879" s="26"/>
      <c r="AK879" s="26"/>
      <c r="AL879" s="26"/>
      <c r="AM879" s="26"/>
      <c r="AN879" s="26"/>
      <c r="AO879" s="26"/>
      <c r="AP879" s="26"/>
      <c r="AQ879" s="26"/>
      <c r="AR879" s="26"/>
      <c r="AS879" s="26"/>
      <c r="AT879" s="26"/>
      <c r="AU879" s="26"/>
      <c r="AV879" s="26"/>
      <c r="AW879" s="26"/>
      <c r="AX879" s="26"/>
      <c r="AY879" s="26"/>
      <c r="AZ879" s="26"/>
      <c r="BA879" s="26"/>
      <c r="BB879" s="26"/>
      <c r="BC879" s="26"/>
      <c r="BD879" s="26"/>
      <c r="BE879" s="26"/>
      <c r="BF879" s="26"/>
      <c r="BG879" s="26"/>
      <c r="BH879" s="26"/>
      <c r="BI879" s="26"/>
      <c r="BJ879" s="26"/>
      <c r="BK879" s="26"/>
      <c r="BL879" s="26"/>
      <c r="BM879" s="26"/>
      <c r="BN879" s="26"/>
      <c r="BO879" s="26"/>
      <c r="BP879" s="26"/>
      <c r="BQ879" s="26"/>
      <c r="BR879" s="26"/>
      <c r="BS879" s="26"/>
      <c r="BT879" s="26"/>
      <c r="BU879" s="26"/>
      <c r="BV879" s="26"/>
      <c r="BW879" s="26"/>
      <c r="BX879" s="26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26"/>
      <c r="CP879" s="26"/>
      <c r="CQ879" s="26"/>
      <c r="CR879" s="26"/>
      <c r="CS879" s="26"/>
      <c r="CT879" s="26"/>
      <c r="CU879" s="26"/>
      <c r="CV879" s="26"/>
      <c r="CW879" s="26"/>
      <c r="CX879" s="26"/>
      <c r="CY879" s="26"/>
      <c r="CZ879" s="26"/>
      <c r="DA879" s="26"/>
      <c r="DB879" s="26"/>
      <c r="DC879" s="26"/>
      <c r="DD879" s="26"/>
      <c r="DE879" s="26"/>
      <c r="DF879" s="26"/>
      <c r="DG879" s="26"/>
      <c r="DH879" s="26"/>
      <c r="DI879" s="26"/>
      <c r="DJ879" s="26"/>
      <c r="DK879" s="26"/>
      <c r="DL879" s="26"/>
      <c r="DM879" s="26"/>
      <c r="DN879" s="26"/>
      <c r="DO879" s="26"/>
      <c r="DP879" s="26"/>
      <c r="DQ879" s="26"/>
      <c r="DR879" s="26"/>
      <c r="DS879" s="26"/>
      <c r="DT879" s="26"/>
      <c r="DU879" s="26"/>
      <c r="DV879" s="26"/>
      <c r="DW879" s="26"/>
      <c r="DX879" s="26"/>
      <c r="DY879" s="26"/>
      <c r="DZ879" s="26"/>
      <c r="EA879" s="26"/>
      <c r="EB879" s="26"/>
      <c r="EC879" s="26"/>
      <c r="ED879" s="26"/>
      <c r="EE879" s="26"/>
      <c r="EF879" s="26"/>
      <c r="EG879" s="26"/>
      <c r="EH879" s="26"/>
      <c r="EI879" s="26"/>
      <c r="EJ879" s="26"/>
      <c r="EK879" s="26"/>
      <c r="EL879" s="26"/>
      <c r="EM879" s="26"/>
      <c r="EN879" s="26"/>
      <c r="EO879" s="26"/>
      <c r="EP879" s="26"/>
      <c r="EQ879" s="26"/>
      <c r="ER879" s="26"/>
      <c r="ES879" s="26"/>
      <c r="ET879" s="26"/>
      <c r="EU879" s="26"/>
      <c r="EV879" s="26"/>
      <c r="EW879" s="26"/>
      <c r="EX879" s="26"/>
      <c r="EY879" s="26"/>
      <c r="EZ879" s="26"/>
      <c r="FA879" s="26"/>
      <c r="FB879" s="26"/>
      <c r="FC879" s="26"/>
      <c r="FD879" s="26"/>
      <c r="FE879" s="26"/>
      <c r="FF879" s="26"/>
      <c r="FG879" s="26"/>
      <c r="FH879" s="26"/>
      <c r="FI879" s="26"/>
      <c r="FJ879" s="26"/>
      <c r="FK879" s="26"/>
      <c r="FL879" s="26"/>
      <c r="FM879" s="26"/>
      <c r="FN879" s="26"/>
      <c r="FO879" s="26"/>
      <c r="FP879" s="26"/>
      <c r="FQ879" s="26"/>
      <c r="FR879" s="26"/>
      <c r="FS879" s="26"/>
      <c r="FT879" s="26"/>
      <c r="FU879" s="26"/>
      <c r="FV879" s="26"/>
      <c r="FW879" s="26"/>
      <c r="FX879" s="26"/>
      <c r="FY879" s="26"/>
      <c r="FZ879" s="26"/>
      <c r="GA879" s="26"/>
      <c r="GB879" s="26"/>
      <c r="GC879" s="26"/>
      <c r="GD879" s="26"/>
      <c r="GE879" s="26"/>
      <c r="GF879" s="26"/>
      <c r="GG879" s="26"/>
      <c r="GH879" s="26"/>
      <c r="GI879" s="26"/>
      <c r="GJ879" s="26"/>
      <c r="GK879" s="26"/>
      <c r="GL879" s="26"/>
      <c r="GM879" s="26"/>
      <c r="GN879" s="26"/>
      <c r="GO879" s="26"/>
      <c r="GP879" s="26"/>
      <c r="GQ879" s="26"/>
      <c r="GR879" s="26"/>
      <c r="GS879" s="26"/>
      <c r="GT879" s="26"/>
      <c r="GU879" s="26"/>
      <c r="GV879" s="26"/>
      <c r="GW879" s="26"/>
      <c r="GX879" s="26"/>
      <c r="GY879" s="26"/>
      <c r="GZ879" s="26"/>
      <c r="HA879" s="26"/>
      <c r="HB879" s="26"/>
      <c r="HC879" s="26"/>
      <c r="HD879" s="26"/>
      <c r="HE879" s="26"/>
      <c r="HF879" s="26"/>
      <c r="HG879" s="26"/>
      <c r="HH879" s="26"/>
      <c r="HI879" s="26"/>
      <c r="HJ879" s="26"/>
      <c r="HK879" s="26"/>
      <c r="HL879" s="26"/>
      <c r="HM879" s="26"/>
      <c r="HN879" s="26"/>
      <c r="HO879" s="26"/>
      <c r="HP879" s="26"/>
      <c r="HQ879" s="26"/>
      <c r="HR879" s="26"/>
      <c r="HS879" s="26"/>
      <c r="HT879" s="26"/>
      <c r="HU879" s="26"/>
      <c r="HV879" s="26"/>
      <c r="HW879" s="26"/>
      <c r="HX879" s="26"/>
      <c r="HY879" s="26"/>
      <c r="HZ879" s="26"/>
      <c r="IA879" s="26"/>
      <c r="IB879" s="26"/>
      <c r="IC879" s="26"/>
      <c r="ID879" s="26"/>
      <c r="IE879" s="26"/>
      <c r="IF879" s="26"/>
      <c r="IG879" s="26"/>
      <c r="IH879" s="26"/>
      <c r="II879" s="26"/>
      <c r="IJ879" s="26"/>
      <c r="IK879" s="26"/>
      <c r="IL879" s="26"/>
      <c r="IM879" s="26"/>
      <c r="IN879" s="26"/>
      <c r="IO879" s="26"/>
      <c r="IP879" s="26"/>
      <c r="IQ879" s="26"/>
      <c r="IR879" s="26"/>
      <c r="IS879" s="26"/>
      <c r="IT879" s="26"/>
      <c r="IU879" s="26"/>
      <c r="IV879" s="26"/>
    </row>
    <row r="880" spans="1:256" ht="12.75" customHeight="1" x14ac:dyDescent="0.25">
      <c r="A880" s="26"/>
      <c r="B880" s="26"/>
      <c r="C880" s="296"/>
      <c r="D880" s="363"/>
      <c r="E880" s="364"/>
      <c r="F880" s="364"/>
      <c r="G880" s="364"/>
      <c r="H880" s="364"/>
      <c r="I880" s="364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6"/>
      <c r="AB880" s="26"/>
      <c r="AC880" s="26"/>
      <c r="AD880" s="26"/>
      <c r="AE880" s="26"/>
      <c r="AF880" s="26"/>
      <c r="AG880" s="26"/>
      <c r="AH880" s="26"/>
      <c r="AI880" s="26"/>
      <c r="AJ880" s="26"/>
      <c r="AK880" s="26"/>
      <c r="AL880" s="26"/>
      <c r="AM880" s="26"/>
      <c r="AN880" s="26"/>
      <c r="AO880" s="26"/>
      <c r="AP880" s="26"/>
      <c r="AQ880" s="26"/>
      <c r="AR880" s="26"/>
      <c r="AS880" s="26"/>
      <c r="AT880" s="26"/>
      <c r="AU880" s="26"/>
      <c r="AV880" s="26"/>
      <c r="AW880" s="26"/>
      <c r="AX880" s="26"/>
      <c r="AY880" s="26"/>
      <c r="AZ880" s="26"/>
      <c r="BA880" s="26"/>
      <c r="BB880" s="26"/>
      <c r="BC880" s="26"/>
      <c r="BD880" s="26"/>
      <c r="BE880" s="26"/>
      <c r="BF880" s="26"/>
      <c r="BG880" s="26"/>
      <c r="BH880" s="26"/>
      <c r="BI880" s="26"/>
      <c r="BJ880" s="26"/>
      <c r="BK880" s="26"/>
      <c r="BL880" s="26"/>
      <c r="BM880" s="26"/>
      <c r="BN880" s="26"/>
      <c r="BO880" s="26"/>
      <c r="BP880" s="26"/>
      <c r="BQ880" s="26"/>
      <c r="BR880" s="26"/>
      <c r="BS880" s="26"/>
      <c r="BT880" s="26"/>
      <c r="BU880" s="26"/>
      <c r="BV880" s="26"/>
      <c r="BW880" s="26"/>
      <c r="BX880" s="26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26"/>
      <c r="CP880" s="26"/>
      <c r="CQ880" s="26"/>
      <c r="CR880" s="26"/>
      <c r="CS880" s="26"/>
      <c r="CT880" s="26"/>
      <c r="CU880" s="26"/>
      <c r="CV880" s="26"/>
      <c r="CW880" s="26"/>
      <c r="CX880" s="26"/>
      <c r="CY880" s="26"/>
      <c r="CZ880" s="26"/>
      <c r="DA880" s="26"/>
      <c r="DB880" s="26"/>
      <c r="DC880" s="26"/>
      <c r="DD880" s="26"/>
      <c r="DE880" s="26"/>
      <c r="DF880" s="26"/>
      <c r="DG880" s="26"/>
      <c r="DH880" s="26"/>
      <c r="DI880" s="26"/>
      <c r="DJ880" s="26"/>
      <c r="DK880" s="26"/>
      <c r="DL880" s="26"/>
      <c r="DM880" s="26"/>
      <c r="DN880" s="26"/>
      <c r="DO880" s="26"/>
      <c r="DP880" s="26"/>
      <c r="DQ880" s="26"/>
      <c r="DR880" s="26"/>
      <c r="DS880" s="26"/>
      <c r="DT880" s="26"/>
      <c r="DU880" s="26"/>
      <c r="DV880" s="26"/>
      <c r="DW880" s="26"/>
      <c r="DX880" s="26"/>
      <c r="DY880" s="26"/>
      <c r="DZ880" s="26"/>
      <c r="EA880" s="26"/>
      <c r="EB880" s="26"/>
      <c r="EC880" s="26"/>
      <c r="ED880" s="26"/>
      <c r="EE880" s="26"/>
      <c r="EF880" s="26"/>
      <c r="EG880" s="26"/>
      <c r="EH880" s="26"/>
      <c r="EI880" s="26"/>
      <c r="EJ880" s="26"/>
      <c r="EK880" s="26"/>
      <c r="EL880" s="26"/>
      <c r="EM880" s="26"/>
      <c r="EN880" s="26"/>
      <c r="EO880" s="26"/>
      <c r="EP880" s="26"/>
      <c r="EQ880" s="26"/>
      <c r="ER880" s="26"/>
      <c r="ES880" s="26"/>
      <c r="ET880" s="26"/>
      <c r="EU880" s="26"/>
      <c r="EV880" s="26"/>
      <c r="EW880" s="26"/>
      <c r="EX880" s="26"/>
      <c r="EY880" s="26"/>
      <c r="EZ880" s="26"/>
      <c r="FA880" s="26"/>
      <c r="FB880" s="26"/>
      <c r="FC880" s="26"/>
      <c r="FD880" s="26"/>
      <c r="FE880" s="26"/>
      <c r="FF880" s="26"/>
      <c r="FG880" s="26"/>
      <c r="FH880" s="26"/>
      <c r="FI880" s="26"/>
      <c r="FJ880" s="26"/>
      <c r="FK880" s="26"/>
      <c r="FL880" s="26"/>
      <c r="FM880" s="26"/>
      <c r="FN880" s="26"/>
      <c r="FO880" s="26"/>
      <c r="FP880" s="26"/>
      <c r="FQ880" s="26"/>
      <c r="FR880" s="26"/>
      <c r="FS880" s="26"/>
      <c r="FT880" s="26"/>
      <c r="FU880" s="26"/>
      <c r="FV880" s="26"/>
      <c r="FW880" s="26"/>
      <c r="FX880" s="26"/>
      <c r="FY880" s="26"/>
      <c r="FZ880" s="26"/>
      <c r="GA880" s="26"/>
      <c r="GB880" s="26"/>
      <c r="GC880" s="26"/>
      <c r="GD880" s="26"/>
      <c r="GE880" s="26"/>
      <c r="GF880" s="26"/>
      <c r="GG880" s="26"/>
      <c r="GH880" s="26"/>
      <c r="GI880" s="26"/>
      <c r="GJ880" s="26"/>
      <c r="GK880" s="26"/>
      <c r="GL880" s="26"/>
      <c r="GM880" s="26"/>
      <c r="GN880" s="26"/>
      <c r="GO880" s="26"/>
      <c r="GP880" s="26"/>
      <c r="GQ880" s="26"/>
      <c r="GR880" s="26"/>
      <c r="GS880" s="26"/>
      <c r="GT880" s="26"/>
      <c r="GU880" s="26"/>
      <c r="GV880" s="26"/>
      <c r="GW880" s="26"/>
      <c r="GX880" s="26"/>
      <c r="GY880" s="26"/>
      <c r="GZ880" s="26"/>
      <c r="HA880" s="26"/>
      <c r="HB880" s="26"/>
      <c r="HC880" s="26"/>
      <c r="HD880" s="26"/>
      <c r="HE880" s="26"/>
      <c r="HF880" s="26"/>
      <c r="HG880" s="26"/>
      <c r="HH880" s="26"/>
      <c r="HI880" s="26"/>
      <c r="HJ880" s="26"/>
      <c r="HK880" s="26"/>
      <c r="HL880" s="26"/>
      <c r="HM880" s="26"/>
      <c r="HN880" s="26"/>
      <c r="HO880" s="26"/>
      <c r="HP880" s="26"/>
      <c r="HQ880" s="26"/>
      <c r="HR880" s="26"/>
      <c r="HS880" s="26"/>
      <c r="HT880" s="26"/>
      <c r="HU880" s="26"/>
      <c r="HV880" s="26"/>
      <c r="HW880" s="26"/>
      <c r="HX880" s="26"/>
      <c r="HY880" s="26"/>
      <c r="HZ880" s="26"/>
      <c r="IA880" s="26"/>
      <c r="IB880" s="26"/>
      <c r="IC880" s="26"/>
      <c r="ID880" s="26"/>
      <c r="IE880" s="26"/>
      <c r="IF880" s="26"/>
      <c r="IG880" s="26"/>
      <c r="IH880" s="26"/>
      <c r="II880" s="26"/>
      <c r="IJ880" s="26"/>
      <c r="IK880" s="26"/>
      <c r="IL880" s="26"/>
      <c r="IM880" s="26"/>
      <c r="IN880" s="26"/>
      <c r="IO880" s="26"/>
      <c r="IP880" s="26"/>
      <c r="IQ880" s="26"/>
      <c r="IR880" s="26"/>
      <c r="IS880" s="26"/>
      <c r="IT880" s="26"/>
      <c r="IU880" s="26"/>
      <c r="IV880" s="26"/>
    </row>
    <row r="881" spans="1:256" ht="12.75" customHeight="1" x14ac:dyDescent="0.25">
      <c r="A881" s="26"/>
      <c r="B881" s="26"/>
      <c r="C881" s="296"/>
      <c r="D881" s="363"/>
      <c r="E881" s="364"/>
      <c r="F881" s="364"/>
      <c r="G881" s="364"/>
      <c r="H881" s="364"/>
      <c r="I881" s="364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6"/>
      <c r="AB881" s="26"/>
      <c r="AC881" s="26"/>
      <c r="AD881" s="26"/>
      <c r="AE881" s="26"/>
      <c r="AF881" s="26"/>
      <c r="AG881" s="26"/>
      <c r="AH881" s="26"/>
      <c r="AI881" s="26"/>
      <c r="AJ881" s="26"/>
      <c r="AK881" s="26"/>
      <c r="AL881" s="26"/>
      <c r="AM881" s="26"/>
      <c r="AN881" s="26"/>
      <c r="AO881" s="26"/>
      <c r="AP881" s="26"/>
      <c r="AQ881" s="26"/>
      <c r="AR881" s="26"/>
      <c r="AS881" s="26"/>
      <c r="AT881" s="26"/>
      <c r="AU881" s="26"/>
      <c r="AV881" s="26"/>
      <c r="AW881" s="26"/>
      <c r="AX881" s="26"/>
      <c r="AY881" s="26"/>
      <c r="AZ881" s="26"/>
      <c r="BA881" s="26"/>
      <c r="BB881" s="26"/>
      <c r="BC881" s="26"/>
      <c r="BD881" s="26"/>
      <c r="BE881" s="26"/>
      <c r="BF881" s="26"/>
      <c r="BG881" s="26"/>
      <c r="BH881" s="26"/>
      <c r="BI881" s="26"/>
      <c r="BJ881" s="26"/>
      <c r="BK881" s="26"/>
      <c r="BL881" s="26"/>
      <c r="BM881" s="26"/>
      <c r="BN881" s="26"/>
      <c r="BO881" s="26"/>
      <c r="BP881" s="26"/>
      <c r="BQ881" s="26"/>
      <c r="BR881" s="26"/>
      <c r="BS881" s="26"/>
      <c r="BT881" s="26"/>
      <c r="BU881" s="26"/>
      <c r="BV881" s="26"/>
      <c r="BW881" s="26"/>
      <c r="BX881" s="26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26"/>
      <c r="CP881" s="26"/>
      <c r="CQ881" s="26"/>
      <c r="CR881" s="26"/>
      <c r="CS881" s="26"/>
      <c r="CT881" s="26"/>
      <c r="CU881" s="26"/>
      <c r="CV881" s="26"/>
      <c r="CW881" s="26"/>
      <c r="CX881" s="26"/>
      <c r="CY881" s="26"/>
      <c r="CZ881" s="26"/>
      <c r="DA881" s="26"/>
      <c r="DB881" s="26"/>
      <c r="DC881" s="26"/>
      <c r="DD881" s="26"/>
      <c r="DE881" s="26"/>
      <c r="DF881" s="26"/>
      <c r="DG881" s="26"/>
      <c r="DH881" s="26"/>
      <c r="DI881" s="26"/>
      <c r="DJ881" s="26"/>
      <c r="DK881" s="26"/>
      <c r="DL881" s="26"/>
      <c r="DM881" s="26"/>
      <c r="DN881" s="26"/>
      <c r="DO881" s="26"/>
      <c r="DP881" s="26"/>
      <c r="DQ881" s="26"/>
      <c r="DR881" s="26"/>
      <c r="DS881" s="26"/>
      <c r="DT881" s="26"/>
      <c r="DU881" s="26"/>
      <c r="DV881" s="26"/>
      <c r="DW881" s="26"/>
      <c r="DX881" s="26"/>
      <c r="DY881" s="26"/>
      <c r="DZ881" s="26"/>
      <c r="EA881" s="26"/>
      <c r="EB881" s="26"/>
      <c r="EC881" s="26"/>
      <c r="ED881" s="26"/>
      <c r="EE881" s="26"/>
      <c r="EF881" s="26"/>
      <c r="EG881" s="26"/>
      <c r="EH881" s="26"/>
      <c r="EI881" s="26"/>
      <c r="EJ881" s="26"/>
      <c r="EK881" s="26"/>
      <c r="EL881" s="26"/>
      <c r="EM881" s="26"/>
      <c r="EN881" s="26"/>
      <c r="EO881" s="26"/>
      <c r="EP881" s="26"/>
      <c r="EQ881" s="26"/>
      <c r="ER881" s="26"/>
      <c r="ES881" s="26"/>
      <c r="ET881" s="26"/>
      <c r="EU881" s="26"/>
      <c r="EV881" s="26"/>
      <c r="EW881" s="26"/>
      <c r="EX881" s="26"/>
      <c r="EY881" s="26"/>
      <c r="EZ881" s="26"/>
      <c r="FA881" s="26"/>
      <c r="FB881" s="26"/>
      <c r="FC881" s="26"/>
      <c r="FD881" s="26"/>
      <c r="FE881" s="26"/>
      <c r="FF881" s="26"/>
      <c r="FG881" s="26"/>
      <c r="FH881" s="26"/>
      <c r="FI881" s="26"/>
      <c r="FJ881" s="26"/>
      <c r="FK881" s="26"/>
      <c r="FL881" s="26"/>
      <c r="FM881" s="26"/>
      <c r="FN881" s="26"/>
      <c r="FO881" s="26"/>
      <c r="FP881" s="26"/>
      <c r="FQ881" s="26"/>
      <c r="FR881" s="26"/>
      <c r="FS881" s="26"/>
      <c r="FT881" s="26"/>
      <c r="FU881" s="26"/>
      <c r="FV881" s="26"/>
      <c r="FW881" s="26"/>
      <c r="FX881" s="26"/>
      <c r="FY881" s="26"/>
      <c r="FZ881" s="26"/>
      <c r="GA881" s="26"/>
      <c r="GB881" s="26"/>
      <c r="GC881" s="26"/>
      <c r="GD881" s="26"/>
      <c r="GE881" s="26"/>
      <c r="GF881" s="26"/>
      <c r="GG881" s="26"/>
      <c r="GH881" s="26"/>
      <c r="GI881" s="26"/>
      <c r="GJ881" s="26"/>
      <c r="GK881" s="26"/>
      <c r="GL881" s="26"/>
      <c r="GM881" s="26"/>
      <c r="GN881" s="26"/>
      <c r="GO881" s="26"/>
      <c r="GP881" s="26"/>
      <c r="GQ881" s="26"/>
      <c r="GR881" s="26"/>
      <c r="GS881" s="26"/>
      <c r="GT881" s="26"/>
      <c r="GU881" s="26"/>
      <c r="GV881" s="26"/>
      <c r="GW881" s="26"/>
      <c r="GX881" s="26"/>
      <c r="GY881" s="26"/>
      <c r="GZ881" s="26"/>
      <c r="HA881" s="26"/>
      <c r="HB881" s="26"/>
      <c r="HC881" s="26"/>
      <c r="HD881" s="26"/>
      <c r="HE881" s="26"/>
      <c r="HF881" s="26"/>
      <c r="HG881" s="26"/>
      <c r="HH881" s="26"/>
      <c r="HI881" s="26"/>
      <c r="HJ881" s="26"/>
      <c r="HK881" s="26"/>
      <c r="HL881" s="26"/>
      <c r="HM881" s="26"/>
      <c r="HN881" s="26"/>
      <c r="HO881" s="26"/>
      <c r="HP881" s="26"/>
      <c r="HQ881" s="26"/>
      <c r="HR881" s="26"/>
      <c r="HS881" s="26"/>
      <c r="HT881" s="26"/>
      <c r="HU881" s="26"/>
      <c r="HV881" s="26"/>
      <c r="HW881" s="26"/>
      <c r="HX881" s="26"/>
      <c r="HY881" s="26"/>
      <c r="HZ881" s="26"/>
      <c r="IA881" s="26"/>
      <c r="IB881" s="26"/>
      <c r="IC881" s="26"/>
      <c r="ID881" s="26"/>
      <c r="IE881" s="26"/>
      <c r="IF881" s="26"/>
      <c r="IG881" s="26"/>
      <c r="IH881" s="26"/>
      <c r="II881" s="26"/>
      <c r="IJ881" s="26"/>
      <c r="IK881" s="26"/>
      <c r="IL881" s="26"/>
      <c r="IM881" s="26"/>
      <c r="IN881" s="26"/>
      <c r="IO881" s="26"/>
      <c r="IP881" s="26"/>
      <c r="IQ881" s="26"/>
      <c r="IR881" s="26"/>
      <c r="IS881" s="26"/>
      <c r="IT881" s="26"/>
      <c r="IU881" s="26"/>
      <c r="IV881" s="26"/>
    </row>
    <row r="882" spans="1:256" ht="12.75" customHeight="1" x14ac:dyDescent="0.25">
      <c r="A882" s="26"/>
      <c r="B882" s="26"/>
      <c r="C882" s="296"/>
      <c r="D882" s="363"/>
      <c r="E882" s="364"/>
      <c r="F882" s="364"/>
      <c r="G882" s="364"/>
      <c r="H882" s="364"/>
      <c r="I882" s="364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6"/>
      <c r="AB882" s="26"/>
      <c r="AC882" s="26"/>
      <c r="AD882" s="26"/>
      <c r="AE882" s="26"/>
      <c r="AF882" s="26"/>
      <c r="AG882" s="26"/>
      <c r="AH882" s="26"/>
      <c r="AI882" s="26"/>
      <c r="AJ882" s="26"/>
      <c r="AK882" s="26"/>
      <c r="AL882" s="26"/>
      <c r="AM882" s="26"/>
      <c r="AN882" s="26"/>
      <c r="AO882" s="26"/>
      <c r="AP882" s="26"/>
      <c r="AQ882" s="26"/>
      <c r="AR882" s="26"/>
      <c r="AS882" s="26"/>
      <c r="AT882" s="26"/>
      <c r="AU882" s="26"/>
      <c r="AV882" s="26"/>
      <c r="AW882" s="26"/>
      <c r="AX882" s="26"/>
      <c r="AY882" s="26"/>
      <c r="AZ882" s="26"/>
      <c r="BA882" s="26"/>
      <c r="BB882" s="26"/>
      <c r="BC882" s="26"/>
      <c r="BD882" s="26"/>
      <c r="BE882" s="26"/>
      <c r="BF882" s="26"/>
      <c r="BG882" s="26"/>
      <c r="BH882" s="26"/>
      <c r="BI882" s="26"/>
      <c r="BJ882" s="26"/>
      <c r="BK882" s="26"/>
      <c r="BL882" s="26"/>
      <c r="BM882" s="26"/>
      <c r="BN882" s="26"/>
      <c r="BO882" s="26"/>
      <c r="BP882" s="26"/>
      <c r="BQ882" s="26"/>
      <c r="BR882" s="26"/>
      <c r="BS882" s="26"/>
      <c r="BT882" s="26"/>
      <c r="BU882" s="26"/>
      <c r="BV882" s="26"/>
      <c r="BW882" s="26"/>
      <c r="BX882" s="26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26"/>
      <c r="CP882" s="26"/>
      <c r="CQ882" s="26"/>
      <c r="CR882" s="26"/>
      <c r="CS882" s="26"/>
      <c r="CT882" s="26"/>
      <c r="CU882" s="26"/>
      <c r="CV882" s="26"/>
      <c r="CW882" s="26"/>
      <c r="CX882" s="26"/>
      <c r="CY882" s="26"/>
      <c r="CZ882" s="26"/>
      <c r="DA882" s="26"/>
      <c r="DB882" s="26"/>
      <c r="DC882" s="26"/>
      <c r="DD882" s="26"/>
      <c r="DE882" s="26"/>
      <c r="DF882" s="26"/>
      <c r="DG882" s="26"/>
      <c r="DH882" s="26"/>
      <c r="DI882" s="26"/>
      <c r="DJ882" s="26"/>
      <c r="DK882" s="26"/>
      <c r="DL882" s="26"/>
      <c r="DM882" s="26"/>
      <c r="DN882" s="26"/>
      <c r="DO882" s="26"/>
      <c r="DP882" s="26"/>
      <c r="DQ882" s="26"/>
      <c r="DR882" s="26"/>
      <c r="DS882" s="26"/>
      <c r="DT882" s="26"/>
      <c r="DU882" s="26"/>
      <c r="DV882" s="26"/>
      <c r="DW882" s="26"/>
      <c r="DX882" s="26"/>
      <c r="DY882" s="26"/>
      <c r="DZ882" s="26"/>
      <c r="EA882" s="26"/>
      <c r="EB882" s="26"/>
      <c r="EC882" s="26"/>
      <c r="ED882" s="26"/>
      <c r="EE882" s="26"/>
      <c r="EF882" s="26"/>
      <c r="EG882" s="26"/>
      <c r="EH882" s="26"/>
      <c r="EI882" s="26"/>
      <c r="EJ882" s="26"/>
      <c r="EK882" s="26"/>
      <c r="EL882" s="26"/>
      <c r="EM882" s="26"/>
      <c r="EN882" s="26"/>
      <c r="EO882" s="26"/>
      <c r="EP882" s="26"/>
      <c r="EQ882" s="26"/>
      <c r="ER882" s="26"/>
      <c r="ES882" s="26"/>
      <c r="ET882" s="26"/>
      <c r="EU882" s="26"/>
      <c r="EV882" s="26"/>
      <c r="EW882" s="26"/>
      <c r="EX882" s="26"/>
      <c r="EY882" s="26"/>
      <c r="EZ882" s="26"/>
      <c r="FA882" s="26"/>
      <c r="FB882" s="26"/>
      <c r="FC882" s="26"/>
      <c r="FD882" s="26"/>
      <c r="FE882" s="26"/>
      <c r="FF882" s="26"/>
      <c r="FG882" s="26"/>
      <c r="FH882" s="26"/>
      <c r="FI882" s="26"/>
      <c r="FJ882" s="26"/>
      <c r="FK882" s="26"/>
      <c r="FL882" s="26"/>
      <c r="FM882" s="26"/>
      <c r="FN882" s="26"/>
      <c r="FO882" s="26"/>
      <c r="FP882" s="26"/>
      <c r="FQ882" s="26"/>
      <c r="FR882" s="26"/>
      <c r="FS882" s="26"/>
      <c r="FT882" s="26"/>
      <c r="FU882" s="26"/>
      <c r="FV882" s="26"/>
      <c r="FW882" s="26"/>
      <c r="FX882" s="26"/>
      <c r="FY882" s="26"/>
      <c r="FZ882" s="26"/>
      <c r="GA882" s="26"/>
      <c r="GB882" s="26"/>
      <c r="GC882" s="26"/>
      <c r="GD882" s="26"/>
      <c r="GE882" s="26"/>
      <c r="GF882" s="26"/>
      <c r="GG882" s="26"/>
      <c r="GH882" s="26"/>
      <c r="GI882" s="26"/>
      <c r="GJ882" s="26"/>
      <c r="GK882" s="26"/>
      <c r="GL882" s="26"/>
      <c r="GM882" s="26"/>
      <c r="GN882" s="26"/>
      <c r="GO882" s="26"/>
      <c r="GP882" s="26"/>
      <c r="GQ882" s="26"/>
      <c r="GR882" s="26"/>
      <c r="GS882" s="26"/>
      <c r="GT882" s="26"/>
      <c r="GU882" s="26"/>
      <c r="GV882" s="26"/>
      <c r="GW882" s="26"/>
      <c r="GX882" s="26"/>
      <c r="GY882" s="26"/>
      <c r="GZ882" s="26"/>
      <c r="HA882" s="26"/>
      <c r="HB882" s="26"/>
      <c r="HC882" s="26"/>
      <c r="HD882" s="26"/>
      <c r="HE882" s="26"/>
      <c r="HF882" s="26"/>
      <c r="HG882" s="26"/>
      <c r="HH882" s="26"/>
      <c r="HI882" s="26"/>
      <c r="HJ882" s="26"/>
      <c r="HK882" s="26"/>
      <c r="HL882" s="26"/>
      <c r="HM882" s="26"/>
      <c r="HN882" s="26"/>
      <c r="HO882" s="26"/>
      <c r="HP882" s="26"/>
      <c r="HQ882" s="26"/>
      <c r="HR882" s="26"/>
      <c r="HS882" s="26"/>
      <c r="HT882" s="26"/>
      <c r="HU882" s="26"/>
      <c r="HV882" s="26"/>
      <c r="HW882" s="26"/>
      <c r="HX882" s="26"/>
      <c r="HY882" s="26"/>
      <c r="HZ882" s="26"/>
      <c r="IA882" s="26"/>
      <c r="IB882" s="26"/>
      <c r="IC882" s="26"/>
      <c r="ID882" s="26"/>
      <c r="IE882" s="26"/>
      <c r="IF882" s="26"/>
      <c r="IG882" s="26"/>
      <c r="IH882" s="26"/>
      <c r="II882" s="26"/>
      <c r="IJ882" s="26"/>
      <c r="IK882" s="26"/>
      <c r="IL882" s="26"/>
      <c r="IM882" s="26"/>
      <c r="IN882" s="26"/>
      <c r="IO882" s="26"/>
      <c r="IP882" s="26"/>
      <c r="IQ882" s="26"/>
      <c r="IR882" s="26"/>
      <c r="IS882" s="26"/>
      <c r="IT882" s="26"/>
      <c r="IU882" s="26"/>
      <c r="IV882" s="26"/>
    </row>
    <row r="883" spans="1:256" ht="12.75" customHeight="1" x14ac:dyDescent="0.25">
      <c r="A883" s="26"/>
      <c r="B883" s="26"/>
      <c r="C883" s="296"/>
      <c r="D883" s="363"/>
      <c r="E883" s="364"/>
      <c r="F883" s="364"/>
      <c r="G883" s="364"/>
      <c r="H883" s="364"/>
      <c r="I883" s="364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6"/>
      <c r="AD883" s="26"/>
      <c r="AE883" s="26"/>
      <c r="AF883" s="26"/>
      <c r="AG883" s="26"/>
      <c r="AH883" s="26"/>
      <c r="AI883" s="26"/>
      <c r="AJ883" s="26"/>
      <c r="AK883" s="26"/>
      <c r="AL883" s="26"/>
      <c r="AM883" s="26"/>
      <c r="AN883" s="26"/>
      <c r="AO883" s="26"/>
      <c r="AP883" s="26"/>
      <c r="AQ883" s="26"/>
      <c r="AR883" s="26"/>
      <c r="AS883" s="26"/>
      <c r="AT883" s="26"/>
      <c r="AU883" s="26"/>
      <c r="AV883" s="26"/>
      <c r="AW883" s="26"/>
      <c r="AX883" s="26"/>
      <c r="AY883" s="26"/>
      <c r="AZ883" s="26"/>
      <c r="BA883" s="26"/>
      <c r="BB883" s="26"/>
      <c r="BC883" s="26"/>
      <c r="BD883" s="26"/>
      <c r="BE883" s="26"/>
      <c r="BF883" s="26"/>
      <c r="BG883" s="26"/>
      <c r="BH883" s="26"/>
      <c r="BI883" s="26"/>
      <c r="BJ883" s="26"/>
      <c r="BK883" s="26"/>
      <c r="BL883" s="26"/>
      <c r="BM883" s="26"/>
      <c r="BN883" s="26"/>
      <c r="BO883" s="26"/>
      <c r="BP883" s="26"/>
      <c r="BQ883" s="26"/>
      <c r="BR883" s="26"/>
      <c r="BS883" s="26"/>
      <c r="BT883" s="26"/>
      <c r="BU883" s="26"/>
      <c r="BV883" s="26"/>
      <c r="BW883" s="26"/>
      <c r="BX883" s="26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26"/>
      <c r="CP883" s="26"/>
      <c r="CQ883" s="26"/>
      <c r="CR883" s="26"/>
      <c r="CS883" s="26"/>
      <c r="CT883" s="26"/>
      <c r="CU883" s="26"/>
      <c r="CV883" s="26"/>
      <c r="CW883" s="26"/>
      <c r="CX883" s="26"/>
      <c r="CY883" s="26"/>
      <c r="CZ883" s="26"/>
      <c r="DA883" s="26"/>
      <c r="DB883" s="26"/>
      <c r="DC883" s="26"/>
      <c r="DD883" s="26"/>
      <c r="DE883" s="26"/>
      <c r="DF883" s="26"/>
      <c r="DG883" s="26"/>
      <c r="DH883" s="26"/>
      <c r="DI883" s="26"/>
      <c r="DJ883" s="26"/>
      <c r="DK883" s="26"/>
      <c r="DL883" s="26"/>
      <c r="DM883" s="26"/>
      <c r="DN883" s="26"/>
      <c r="DO883" s="26"/>
      <c r="DP883" s="26"/>
      <c r="DQ883" s="26"/>
      <c r="DR883" s="26"/>
      <c r="DS883" s="26"/>
      <c r="DT883" s="26"/>
      <c r="DU883" s="26"/>
      <c r="DV883" s="26"/>
      <c r="DW883" s="26"/>
      <c r="DX883" s="26"/>
      <c r="DY883" s="26"/>
      <c r="DZ883" s="26"/>
      <c r="EA883" s="26"/>
      <c r="EB883" s="26"/>
      <c r="EC883" s="26"/>
      <c r="ED883" s="26"/>
      <c r="EE883" s="26"/>
      <c r="EF883" s="26"/>
      <c r="EG883" s="26"/>
      <c r="EH883" s="26"/>
      <c r="EI883" s="26"/>
      <c r="EJ883" s="26"/>
      <c r="EK883" s="26"/>
      <c r="EL883" s="26"/>
      <c r="EM883" s="26"/>
      <c r="EN883" s="26"/>
      <c r="EO883" s="26"/>
      <c r="EP883" s="26"/>
      <c r="EQ883" s="26"/>
      <c r="ER883" s="26"/>
      <c r="ES883" s="26"/>
      <c r="ET883" s="26"/>
      <c r="EU883" s="26"/>
      <c r="EV883" s="26"/>
      <c r="EW883" s="26"/>
      <c r="EX883" s="26"/>
      <c r="EY883" s="26"/>
      <c r="EZ883" s="26"/>
      <c r="FA883" s="26"/>
      <c r="FB883" s="26"/>
      <c r="FC883" s="26"/>
      <c r="FD883" s="26"/>
      <c r="FE883" s="26"/>
      <c r="FF883" s="26"/>
      <c r="FG883" s="26"/>
      <c r="FH883" s="26"/>
      <c r="FI883" s="26"/>
      <c r="FJ883" s="26"/>
      <c r="FK883" s="26"/>
      <c r="FL883" s="26"/>
      <c r="FM883" s="26"/>
      <c r="FN883" s="26"/>
      <c r="FO883" s="26"/>
      <c r="FP883" s="26"/>
      <c r="FQ883" s="26"/>
      <c r="FR883" s="26"/>
      <c r="FS883" s="26"/>
      <c r="FT883" s="26"/>
      <c r="FU883" s="26"/>
      <c r="FV883" s="26"/>
      <c r="FW883" s="26"/>
      <c r="FX883" s="26"/>
      <c r="FY883" s="26"/>
      <c r="FZ883" s="26"/>
      <c r="GA883" s="26"/>
      <c r="GB883" s="26"/>
      <c r="GC883" s="26"/>
      <c r="GD883" s="26"/>
      <c r="GE883" s="26"/>
      <c r="GF883" s="26"/>
      <c r="GG883" s="26"/>
      <c r="GH883" s="26"/>
      <c r="GI883" s="26"/>
      <c r="GJ883" s="26"/>
      <c r="GK883" s="26"/>
      <c r="GL883" s="26"/>
      <c r="GM883" s="26"/>
      <c r="GN883" s="26"/>
      <c r="GO883" s="26"/>
      <c r="GP883" s="26"/>
      <c r="GQ883" s="26"/>
      <c r="GR883" s="26"/>
      <c r="GS883" s="26"/>
      <c r="GT883" s="26"/>
      <c r="GU883" s="26"/>
      <c r="GV883" s="26"/>
      <c r="GW883" s="26"/>
      <c r="GX883" s="26"/>
      <c r="GY883" s="26"/>
      <c r="GZ883" s="26"/>
      <c r="HA883" s="26"/>
      <c r="HB883" s="26"/>
      <c r="HC883" s="26"/>
      <c r="HD883" s="26"/>
      <c r="HE883" s="26"/>
      <c r="HF883" s="26"/>
      <c r="HG883" s="26"/>
      <c r="HH883" s="26"/>
      <c r="HI883" s="26"/>
      <c r="HJ883" s="26"/>
      <c r="HK883" s="26"/>
      <c r="HL883" s="26"/>
      <c r="HM883" s="26"/>
      <c r="HN883" s="26"/>
      <c r="HO883" s="26"/>
      <c r="HP883" s="26"/>
      <c r="HQ883" s="26"/>
      <c r="HR883" s="26"/>
      <c r="HS883" s="26"/>
      <c r="HT883" s="26"/>
      <c r="HU883" s="26"/>
      <c r="HV883" s="26"/>
      <c r="HW883" s="26"/>
      <c r="HX883" s="26"/>
      <c r="HY883" s="26"/>
      <c r="HZ883" s="26"/>
      <c r="IA883" s="26"/>
      <c r="IB883" s="26"/>
      <c r="IC883" s="26"/>
      <c r="ID883" s="26"/>
      <c r="IE883" s="26"/>
      <c r="IF883" s="26"/>
      <c r="IG883" s="26"/>
      <c r="IH883" s="26"/>
      <c r="II883" s="26"/>
      <c r="IJ883" s="26"/>
      <c r="IK883" s="26"/>
      <c r="IL883" s="26"/>
      <c r="IM883" s="26"/>
      <c r="IN883" s="26"/>
      <c r="IO883" s="26"/>
      <c r="IP883" s="26"/>
      <c r="IQ883" s="26"/>
      <c r="IR883" s="26"/>
      <c r="IS883" s="26"/>
      <c r="IT883" s="26"/>
      <c r="IU883" s="26"/>
      <c r="IV883" s="26"/>
    </row>
    <row r="884" spans="1:256" ht="12.75" customHeight="1" x14ac:dyDescent="0.25">
      <c r="A884" s="26"/>
      <c r="B884" s="26"/>
      <c r="C884" s="296"/>
      <c r="D884" s="363"/>
      <c r="E884" s="364"/>
      <c r="F884" s="364"/>
      <c r="G884" s="364"/>
      <c r="H884" s="364"/>
      <c r="I884" s="364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6"/>
      <c r="AB884" s="26"/>
      <c r="AC884" s="26"/>
      <c r="AD884" s="26"/>
      <c r="AE884" s="26"/>
      <c r="AF884" s="26"/>
      <c r="AG884" s="26"/>
      <c r="AH884" s="26"/>
      <c r="AI884" s="26"/>
      <c r="AJ884" s="26"/>
      <c r="AK884" s="26"/>
      <c r="AL884" s="26"/>
      <c r="AM884" s="26"/>
      <c r="AN884" s="26"/>
      <c r="AO884" s="26"/>
      <c r="AP884" s="26"/>
      <c r="AQ884" s="26"/>
      <c r="AR884" s="26"/>
      <c r="AS884" s="26"/>
      <c r="AT884" s="26"/>
      <c r="AU884" s="26"/>
      <c r="AV884" s="26"/>
      <c r="AW884" s="26"/>
      <c r="AX884" s="26"/>
      <c r="AY884" s="26"/>
      <c r="AZ884" s="26"/>
      <c r="BA884" s="26"/>
      <c r="BB884" s="26"/>
      <c r="BC884" s="26"/>
      <c r="BD884" s="26"/>
      <c r="BE884" s="26"/>
      <c r="BF884" s="26"/>
      <c r="BG884" s="26"/>
      <c r="BH884" s="26"/>
      <c r="BI884" s="26"/>
      <c r="BJ884" s="26"/>
      <c r="BK884" s="26"/>
      <c r="BL884" s="26"/>
      <c r="BM884" s="26"/>
      <c r="BN884" s="26"/>
      <c r="BO884" s="26"/>
      <c r="BP884" s="26"/>
      <c r="BQ884" s="26"/>
      <c r="BR884" s="26"/>
      <c r="BS884" s="26"/>
      <c r="BT884" s="26"/>
      <c r="BU884" s="26"/>
      <c r="BV884" s="26"/>
      <c r="BW884" s="26"/>
      <c r="BX884" s="26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26"/>
      <c r="CP884" s="26"/>
      <c r="CQ884" s="26"/>
      <c r="CR884" s="26"/>
      <c r="CS884" s="26"/>
      <c r="CT884" s="26"/>
      <c r="CU884" s="26"/>
      <c r="CV884" s="26"/>
      <c r="CW884" s="26"/>
      <c r="CX884" s="26"/>
      <c r="CY884" s="26"/>
      <c r="CZ884" s="26"/>
      <c r="DA884" s="26"/>
      <c r="DB884" s="26"/>
      <c r="DC884" s="26"/>
      <c r="DD884" s="26"/>
      <c r="DE884" s="26"/>
      <c r="DF884" s="26"/>
      <c r="DG884" s="26"/>
      <c r="DH884" s="26"/>
      <c r="DI884" s="26"/>
      <c r="DJ884" s="26"/>
      <c r="DK884" s="26"/>
      <c r="DL884" s="26"/>
      <c r="DM884" s="26"/>
      <c r="DN884" s="26"/>
      <c r="DO884" s="26"/>
      <c r="DP884" s="26"/>
      <c r="DQ884" s="26"/>
      <c r="DR884" s="26"/>
      <c r="DS884" s="26"/>
      <c r="DT884" s="26"/>
      <c r="DU884" s="26"/>
      <c r="DV884" s="26"/>
      <c r="DW884" s="26"/>
      <c r="DX884" s="26"/>
      <c r="DY884" s="26"/>
      <c r="DZ884" s="26"/>
      <c r="EA884" s="26"/>
      <c r="EB884" s="26"/>
      <c r="EC884" s="26"/>
      <c r="ED884" s="26"/>
      <c r="EE884" s="26"/>
      <c r="EF884" s="26"/>
      <c r="EG884" s="26"/>
      <c r="EH884" s="26"/>
      <c r="EI884" s="26"/>
      <c r="EJ884" s="26"/>
      <c r="EK884" s="26"/>
      <c r="EL884" s="26"/>
      <c r="EM884" s="26"/>
      <c r="EN884" s="26"/>
      <c r="EO884" s="26"/>
      <c r="EP884" s="26"/>
      <c r="EQ884" s="26"/>
      <c r="ER884" s="26"/>
      <c r="ES884" s="26"/>
      <c r="ET884" s="26"/>
      <c r="EU884" s="26"/>
      <c r="EV884" s="26"/>
      <c r="EW884" s="26"/>
      <c r="EX884" s="26"/>
      <c r="EY884" s="26"/>
      <c r="EZ884" s="26"/>
      <c r="FA884" s="26"/>
      <c r="FB884" s="26"/>
      <c r="FC884" s="26"/>
      <c r="FD884" s="26"/>
      <c r="FE884" s="26"/>
      <c r="FF884" s="26"/>
      <c r="FG884" s="26"/>
      <c r="FH884" s="26"/>
      <c r="FI884" s="26"/>
      <c r="FJ884" s="26"/>
      <c r="FK884" s="26"/>
      <c r="FL884" s="26"/>
      <c r="FM884" s="26"/>
      <c r="FN884" s="26"/>
      <c r="FO884" s="26"/>
      <c r="FP884" s="26"/>
      <c r="FQ884" s="26"/>
      <c r="FR884" s="26"/>
      <c r="FS884" s="26"/>
      <c r="FT884" s="26"/>
      <c r="FU884" s="26"/>
      <c r="FV884" s="26"/>
      <c r="FW884" s="26"/>
      <c r="FX884" s="26"/>
      <c r="FY884" s="26"/>
      <c r="FZ884" s="26"/>
      <c r="GA884" s="26"/>
      <c r="GB884" s="26"/>
      <c r="GC884" s="26"/>
      <c r="GD884" s="26"/>
      <c r="GE884" s="26"/>
      <c r="GF884" s="26"/>
      <c r="GG884" s="26"/>
      <c r="GH884" s="26"/>
      <c r="GI884" s="26"/>
      <c r="GJ884" s="26"/>
      <c r="GK884" s="26"/>
      <c r="GL884" s="26"/>
      <c r="GM884" s="26"/>
      <c r="GN884" s="26"/>
      <c r="GO884" s="26"/>
      <c r="GP884" s="26"/>
      <c r="GQ884" s="26"/>
      <c r="GR884" s="26"/>
      <c r="GS884" s="26"/>
      <c r="GT884" s="26"/>
      <c r="GU884" s="26"/>
      <c r="GV884" s="26"/>
      <c r="GW884" s="26"/>
      <c r="GX884" s="26"/>
      <c r="GY884" s="26"/>
      <c r="GZ884" s="26"/>
      <c r="HA884" s="26"/>
      <c r="HB884" s="26"/>
      <c r="HC884" s="26"/>
      <c r="HD884" s="26"/>
      <c r="HE884" s="26"/>
      <c r="HF884" s="26"/>
      <c r="HG884" s="26"/>
      <c r="HH884" s="26"/>
      <c r="HI884" s="26"/>
      <c r="HJ884" s="26"/>
      <c r="HK884" s="26"/>
      <c r="HL884" s="26"/>
      <c r="HM884" s="26"/>
      <c r="HN884" s="26"/>
      <c r="HO884" s="26"/>
      <c r="HP884" s="26"/>
      <c r="HQ884" s="26"/>
      <c r="HR884" s="26"/>
      <c r="HS884" s="26"/>
      <c r="HT884" s="26"/>
      <c r="HU884" s="26"/>
      <c r="HV884" s="26"/>
      <c r="HW884" s="26"/>
      <c r="HX884" s="26"/>
      <c r="HY884" s="26"/>
      <c r="HZ884" s="26"/>
      <c r="IA884" s="26"/>
      <c r="IB884" s="26"/>
      <c r="IC884" s="26"/>
      <c r="ID884" s="26"/>
      <c r="IE884" s="26"/>
      <c r="IF884" s="26"/>
      <c r="IG884" s="26"/>
      <c r="IH884" s="26"/>
      <c r="II884" s="26"/>
      <c r="IJ884" s="26"/>
      <c r="IK884" s="26"/>
      <c r="IL884" s="26"/>
      <c r="IM884" s="26"/>
      <c r="IN884" s="26"/>
      <c r="IO884" s="26"/>
      <c r="IP884" s="26"/>
      <c r="IQ884" s="26"/>
      <c r="IR884" s="26"/>
      <c r="IS884" s="26"/>
      <c r="IT884" s="26"/>
      <c r="IU884" s="26"/>
      <c r="IV884" s="26"/>
    </row>
    <row r="885" spans="1:256" ht="12.75" customHeight="1" x14ac:dyDescent="0.25">
      <c r="A885" s="26"/>
      <c r="B885" s="26"/>
      <c r="C885" s="296"/>
      <c r="D885" s="363"/>
      <c r="E885" s="364"/>
      <c r="F885" s="364"/>
      <c r="G885" s="364"/>
      <c r="H885" s="364"/>
      <c r="I885" s="364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6"/>
      <c r="AB885" s="26"/>
      <c r="AC885" s="26"/>
      <c r="AD885" s="26"/>
      <c r="AE885" s="26"/>
      <c r="AF885" s="26"/>
      <c r="AG885" s="26"/>
      <c r="AH885" s="26"/>
      <c r="AI885" s="26"/>
      <c r="AJ885" s="26"/>
      <c r="AK885" s="26"/>
      <c r="AL885" s="26"/>
      <c r="AM885" s="26"/>
      <c r="AN885" s="26"/>
      <c r="AO885" s="26"/>
      <c r="AP885" s="26"/>
      <c r="AQ885" s="26"/>
      <c r="AR885" s="26"/>
      <c r="AS885" s="26"/>
      <c r="AT885" s="26"/>
      <c r="AU885" s="26"/>
      <c r="AV885" s="26"/>
      <c r="AW885" s="26"/>
      <c r="AX885" s="26"/>
      <c r="AY885" s="26"/>
      <c r="AZ885" s="26"/>
      <c r="BA885" s="26"/>
      <c r="BB885" s="26"/>
      <c r="BC885" s="26"/>
      <c r="BD885" s="26"/>
      <c r="BE885" s="26"/>
      <c r="BF885" s="26"/>
      <c r="BG885" s="26"/>
      <c r="BH885" s="26"/>
      <c r="BI885" s="26"/>
      <c r="BJ885" s="26"/>
      <c r="BK885" s="26"/>
      <c r="BL885" s="26"/>
      <c r="BM885" s="26"/>
      <c r="BN885" s="26"/>
      <c r="BO885" s="26"/>
      <c r="BP885" s="26"/>
      <c r="BQ885" s="26"/>
      <c r="BR885" s="26"/>
      <c r="BS885" s="26"/>
      <c r="BT885" s="26"/>
      <c r="BU885" s="26"/>
      <c r="BV885" s="26"/>
      <c r="BW885" s="26"/>
      <c r="BX885" s="26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26"/>
      <c r="CP885" s="26"/>
      <c r="CQ885" s="26"/>
      <c r="CR885" s="26"/>
      <c r="CS885" s="26"/>
      <c r="CT885" s="26"/>
      <c r="CU885" s="26"/>
      <c r="CV885" s="26"/>
      <c r="CW885" s="26"/>
      <c r="CX885" s="26"/>
      <c r="CY885" s="26"/>
      <c r="CZ885" s="26"/>
      <c r="DA885" s="26"/>
      <c r="DB885" s="26"/>
      <c r="DC885" s="26"/>
      <c r="DD885" s="26"/>
      <c r="DE885" s="26"/>
      <c r="DF885" s="26"/>
      <c r="DG885" s="26"/>
      <c r="DH885" s="26"/>
      <c r="DI885" s="26"/>
      <c r="DJ885" s="26"/>
      <c r="DK885" s="26"/>
      <c r="DL885" s="26"/>
      <c r="DM885" s="26"/>
      <c r="DN885" s="26"/>
      <c r="DO885" s="26"/>
      <c r="DP885" s="26"/>
      <c r="DQ885" s="26"/>
      <c r="DR885" s="26"/>
      <c r="DS885" s="26"/>
      <c r="DT885" s="26"/>
      <c r="DU885" s="26"/>
      <c r="DV885" s="26"/>
      <c r="DW885" s="26"/>
      <c r="DX885" s="26"/>
      <c r="DY885" s="26"/>
      <c r="DZ885" s="26"/>
      <c r="EA885" s="26"/>
      <c r="EB885" s="26"/>
      <c r="EC885" s="26"/>
      <c r="ED885" s="26"/>
      <c r="EE885" s="26"/>
      <c r="EF885" s="26"/>
      <c r="EG885" s="26"/>
      <c r="EH885" s="26"/>
      <c r="EI885" s="26"/>
      <c r="EJ885" s="26"/>
      <c r="EK885" s="26"/>
      <c r="EL885" s="26"/>
      <c r="EM885" s="26"/>
      <c r="EN885" s="26"/>
      <c r="EO885" s="26"/>
      <c r="EP885" s="26"/>
      <c r="EQ885" s="26"/>
      <c r="ER885" s="26"/>
      <c r="ES885" s="26"/>
      <c r="ET885" s="26"/>
      <c r="EU885" s="26"/>
      <c r="EV885" s="26"/>
      <c r="EW885" s="26"/>
      <c r="EX885" s="26"/>
      <c r="EY885" s="26"/>
      <c r="EZ885" s="26"/>
      <c r="FA885" s="26"/>
      <c r="FB885" s="26"/>
      <c r="FC885" s="26"/>
      <c r="FD885" s="26"/>
      <c r="FE885" s="26"/>
      <c r="FF885" s="26"/>
      <c r="FG885" s="26"/>
      <c r="FH885" s="26"/>
      <c r="FI885" s="26"/>
      <c r="FJ885" s="26"/>
      <c r="FK885" s="26"/>
      <c r="FL885" s="26"/>
      <c r="FM885" s="26"/>
      <c r="FN885" s="26"/>
      <c r="FO885" s="26"/>
      <c r="FP885" s="26"/>
      <c r="FQ885" s="26"/>
      <c r="FR885" s="26"/>
      <c r="FS885" s="26"/>
      <c r="FT885" s="26"/>
      <c r="FU885" s="26"/>
      <c r="FV885" s="26"/>
      <c r="FW885" s="26"/>
      <c r="FX885" s="26"/>
      <c r="FY885" s="26"/>
      <c r="FZ885" s="26"/>
      <c r="GA885" s="26"/>
      <c r="GB885" s="26"/>
      <c r="GC885" s="26"/>
      <c r="GD885" s="26"/>
      <c r="GE885" s="26"/>
      <c r="GF885" s="26"/>
      <c r="GG885" s="26"/>
      <c r="GH885" s="26"/>
      <c r="GI885" s="26"/>
      <c r="GJ885" s="26"/>
      <c r="GK885" s="26"/>
      <c r="GL885" s="26"/>
      <c r="GM885" s="26"/>
      <c r="GN885" s="26"/>
      <c r="GO885" s="26"/>
      <c r="GP885" s="26"/>
      <c r="GQ885" s="26"/>
      <c r="GR885" s="26"/>
      <c r="GS885" s="26"/>
      <c r="GT885" s="26"/>
      <c r="GU885" s="26"/>
      <c r="GV885" s="26"/>
      <c r="GW885" s="26"/>
      <c r="GX885" s="26"/>
      <c r="GY885" s="26"/>
      <c r="GZ885" s="26"/>
      <c r="HA885" s="26"/>
      <c r="HB885" s="26"/>
      <c r="HC885" s="26"/>
      <c r="HD885" s="26"/>
      <c r="HE885" s="26"/>
      <c r="HF885" s="26"/>
      <c r="HG885" s="26"/>
      <c r="HH885" s="26"/>
      <c r="HI885" s="26"/>
      <c r="HJ885" s="26"/>
      <c r="HK885" s="26"/>
      <c r="HL885" s="26"/>
      <c r="HM885" s="26"/>
      <c r="HN885" s="26"/>
      <c r="HO885" s="26"/>
      <c r="HP885" s="26"/>
      <c r="HQ885" s="26"/>
      <c r="HR885" s="26"/>
      <c r="HS885" s="26"/>
      <c r="HT885" s="26"/>
      <c r="HU885" s="26"/>
      <c r="HV885" s="26"/>
      <c r="HW885" s="26"/>
      <c r="HX885" s="26"/>
      <c r="HY885" s="26"/>
      <c r="HZ885" s="26"/>
      <c r="IA885" s="26"/>
      <c r="IB885" s="26"/>
      <c r="IC885" s="26"/>
      <c r="ID885" s="26"/>
      <c r="IE885" s="26"/>
      <c r="IF885" s="26"/>
      <c r="IG885" s="26"/>
      <c r="IH885" s="26"/>
      <c r="II885" s="26"/>
      <c r="IJ885" s="26"/>
      <c r="IK885" s="26"/>
      <c r="IL885" s="26"/>
      <c r="IM885" s="26"/>
      <c r="IN885" s="26"/>
      <c r="IO885" s="26"/>
      <c r="IP885" s="26"/>
      <c r="IQ885" s="26"/>
      <c r="IR885" s="26"/>
      <c r="IS885" s="26"/>
      <c r="IT885" s="26"/>
      <c r="IU885" s="26"/>
      <c r="IV885" s="26"/>
    </row>
    <row r="886" spans="1:256" ht="12.75" customHeight="1" x14ac:dyDescent="0.25">
      <c r="A886" s="26"/>
      <c r="B886" s="26"/>
      <c r="C886" s="296"/>
      <c r="D886" s="363"/>
      <c r="E886" s="364"/>
      <c r="F886" s="364"/>
      <c r="G886" s="364"/>
      <c r="H886" s="364"/>
      <c r="I886" s="364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6"/>
      <c r="AB886" s="26"/>
      <c r="AC886" s="26"/>
      <c r="AD886" s="26"/>
      <c r="AE886" s="26"/>
      <c r="AF886" s="26"/>
      <c r="AG886" s="26"/>
      <c r="AH886" s="26"/>
      <c r="AI886" s="26"/>
      <c r="AJ886" s="26"/>
      <c r="AK886" s="26"/>
      <c r="AL886" s="26"/>
      <c r="AM886" s="26"/>
      <c r="AN886" s="26"/>
      <c r="AO886" s="26"/>
      <c r="AP886" s="26"/>
      <c r="AQ886" s="26"/>
      <c r="AR886" s="26"/>
      <c r="AS886" s="26"/>
      <c r="AT886" s="26"/>
      <c r="AU886" s="26"/>
      <c r="AV886" s="26"/>
      <c r="AW886" s="26"/>
      <c r="AX886" s="26"/>
      <c r="AY886" s="26"/>
      <c r="AZ886" s="26"/>
      <c r="BA886" s="26"/>
      <c r="BB886" s="26"/>
      <c r="BC886" s="26"/>
      <c r="BD886" s="26"/>
      <c r="BE886" s="26"/>
      <c r="BF886" s="26"/>
      <c r="BG886" s="26"/>
      <c r="BH886" s="26"/>
      <c r="BI886" s="26"/>
      <c r="BJ886" s="26"/>
      <c r="BK886" s="26"/>
      <c r="BL886" s="26"/>
      <c r="BM886" s="26"/>
      <c r="BN886" s="26"/>
      <c r="BO886" s="26"/>
      <c r="BP886" s="26"/>
      <c r="BQ886" s="26"/>
      <c r="BR886" s="26"/>
      <c r="BS886" s="26"/>
      <c r="BT886" s="26"/>
      <c r="BU886" s="26"/>
      <c r="BV886" s="26"/>
      <c r="BW886" s="26"/>
      <c r="BX886" s="26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26"/>
      <c r="CP886" s="26"/>
      <c r="CQ886" s="26"/>
      <c r="CR886" s="26"/>
      <c r="CS886" s="26"/>
      <c r="CT886" s="26"/>
      <c r="CU886" s="26"/>
      <c r="CV886" s="26"/>
      <c r="CW886" s="26"/>
      <c r="CX886" s="26"/>
      <c r="CY886" s="26"/>
      <c r="CZ886" s="26"/>
      <c r="DA886" s="26"/>
      <c r="DB886" s="26"/>
      <c r="DC886" s="26"/>
      <c r="DD886" s="26"/>
      <c r="DE886" s="26"/>
      <c r="DF886" s="26"/>
      <c r="DG886" s="26"/>
      <c r="DH886" s="26"/>
      <c r="DI886" s="26"/>
      <c r="DJ886" s="26"/>
      <c r="DK886" s="26"/>
      <c r="DL886" s="26"/>
      <c r="DM886" s="26"/>
      <c r="DN886" s="26"/>
      <c r="DO886" s="26"/>
      <c r="DP886" s="26"/>
      <c r="DQ886" s="26"/>
      <c r="DR886" s="26"/>
      <c r="DS886" s="26"/>
      <c r="DT886" s="26"/>
      <c r="DU886" s="26"/>
      <c r="DV886" s="26"/>
      <c r="DW886" s="26"/>
      <c r="DX886" s="26"/>
      <c r="DY886" s="26"/>
      <c r="DZ886" s="26"/>
      <c r="EA886" s="26"/>
      <c r="EB886" s="26"/>
      <c r="EC886" s="26"/>
      <c r="ED886" s="26"/>
      <c r="EE886" s="26"/>
      <c r="EF886" s="26"/>
      <c r="EG886" s="26"/>
      <c r="EH886" s="26"/>
      <c r="EI886" s="26"/>
      <c r="EJ886" s="26"/>
      <c r="EK886" s="26"/>
      <c r="EL886" s="26"/>
      <c r="EM886" s="26"/>
      <c r="EN886" s="26"/>
      <c r="EO886" s="26"/>
      <c r="EP886" s="26"/>
      <c r="EQ886" s="26"/>
      <c r="ER886" s="26"/>
      <c r="ES886" s="26"/>
      <c r="ET886" s="26"/>
      <c r="EU886" s="26"/>
      <c r="EV886" s="26"/>
      <c r="EW886" s="26"/>
      <c r="EX886" s="26"/>
      <c r="EY886" s="26"/>
      <c r="EZ886" s="26"/>
      <c r="FA886" s="26"/>
      <c r="FB886" s="26"/>
      <c r="FC886" s="26"/>
      <c r="FD886" s="26"/>
      <c r="FE886" s="26"/>
      <c r="FF886" s="26"/>
      <c r="FG886" s="26"/>
      <c r="FH886" s="26"/>
      <c r="FI886" s="26"/>
      <c r="FJ886" s="26"/>
      <c r="FK886" s="26"/>
      <c r="FL886" s="26"/>
      <c r="FM886" s="26"/>
      <c r="FN886" s="26"/>
      <c r="FO886" s="26"/>
      <c r="FP886" s="26"/>
      <c r="FQ886" s="26"/>
      <c r="FR886" s="26"/>
      <c r="FS886" s="26"/>
      <c r="FT886" s="26"/>
      <c r="FU886" s="26"/>
      <c r="FV886" s="26"/>
      <c r="FW886" s="26"/>
      <c r="FX886" s="26"/>
      <c r="FY886" s="26"/>
      <c r="FZ886" s="26"/>
      <c r="GA886" s="26"/>
      <c r="GB886" s="26"/>
      <c r="GC886" s="26"/>
      <c r="GD886" s="26"/>
      <c r="GE886" s="26"/>
      <c r="GF886" s="26"/>
      <c r="GG886" s="26"/>
      <c r="GH886" s="26"/>
      <c r="GI886" s="26"/>
      <c r="GJ886" s="26"/>
      <c r="GK886" s="26"/>
      <c r="GL886" s="26"/>
      <c r="GM886" s="26"/>
      <c r="GN886" s="26"/>
      <c r="GO886" s="26"/>
      <c r="GP886" s="26"/>
      <c r="GQ886" s="26"/>
      <c r="GR886" s="26"/>
      <c r="GS886" s="26"/>
      <c r="GT886" s="26"/>
      <c r="GU886" s="26"/>
      <c r="GV886" s="26"/>
      <c r="GW886" s="26"/>
      <c r="GX886" s="26"/>
      <c r="GY886" s="26"/>
      <c r="GZ886" s="26"/>
      <c r="HA886" s="26"/>
      <c r="HB886" s="26"/>
      <c r="HC886" s="26"/>
      <c r="HD886" s="26"/>
      <c r="HE886" s="26"/>
      <c r="HF886" s="26"/>
      <c r="HG886" s="26"/>
      <c r="HH886" s="26"/>
      <c r="HI886" s="26"/>
      <c r="HJ886" s="26"/>
      <c r="HK886" s="26"/>
      <c r="HL886" s="26"/>
      <c r="HM886" s="26"/>
      <c r="HN886" s="26"/>
      <c r="HO886" s="26"/>
      <c r="HP886" s="26"/>
      <c r="HQ886" s="26"/>
      <c r="HR886" s="26"/>
      <c r="HS886" s="26"/>
      <c r="HT886" s="26"/>
      <c r="HU886" s="26"/>
      <c r="HV886" s="26"/>
      <c r="HW886" s="26"/>
      <c r="HX886" s="26"/>
      <c r="HY886" s="26"/>
      <c r="HZ886" s="26"/>
      <c r="IA886" s="26"/>
      <c r="IB886" s="26"/>
      <c r="IC886" s="26"/>
      <c r="ID886" s="26"/>
      <c r="IE886" s="26"/>
      <c r="IF886" s="26"/>
      <c r="IG886" s="26"/>
      <c r="IH886" s="26"/>
      <c r="II886" s="26"/>
      <c r="IJ886" s="26"/>
      <c r="IK886" s="26"/>
      <c r="IL886" s="26"/>
      <c r="IM886" s="26"/>
      <c r="IN886" s="26"/>
      <c r="IO886" s="26"/>
      <c r="IP886" s="26"/>
      <c r="IQ886" s="26"/>
      <c r="IR886" s="26"/>
      <c r="IS886" s="26"/>
      <c r="IT886" s="26"/>
      <c r="IU886" s="26"/>
      <c r="IV886" s="26"/>
    </row>
    <row r="887" spans="1:256" ht="12.75" customHeight="1" x14ac:dyDescent="0.25">
      <c r="A887" s="26"/>
      <c r="B887" s="26"/>
      <c r="C887" s="296"/>
      <c r="D887" s="363"/>
      <c r="E887" s="364"/>
      <c r="F887" s="364"/>
      <c r="G887" s="364"/>
      <c r="H887" s="364"/>
      <c r="I887" s="364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6"/>
      <c r="AB887" s="26"/>
      <c r="AC887" s="26"/>
      <c r="AD887" s="26"/>
      <c r="AE887" s="26"/>
      <c r="AF887" s="26"/>
      <c r="AG887" s="26"/>
      <c r="AH887" s="26"/>
      <c r="AI887" s="26"/>
      <c r="AJ887" s="26"/>
      <c r="AK887" s="26"/>
      <c r="AL887" s="26"/>
      <c r="AM887" s="26"/>
      <c r="AN887" s="26"/>
      <c r="AO887" s="26"/>
      <c r="AP887" s="26"/>
      <c r="AQ887" s="26"/>
      <c r="AR887" s="26"/>
      <c r="AS887" s="26"/>
      <c r="AT887" s="26"/>
      <c r="AU887" s="26"/>
      <c r="AV887" s="26"/>
      <c r="AW887" s="26"/>
      <c r="AX887" s="26"/>
      <c r="AY887" s="26"/>
      <c r="AZ887" s="26"/>
      <c r="BA887" s="26"/>
      <c r="BB887" s="26"/>
      <c r="BC887" s="26"/>
      <c r="BD887" s="26"/>
      <c r="BE887" s="26"/>
      <c r="BF887" s="26"/>
      <c r="BG887" s="26"/>
      <c r="BH887" s="26"/>
      <c r="BI887" s="26"/>
      <c r="BJ887" s="26"/>
      <c r="BK887" s="26"/>
      <c r="BL887" s="26"/>
      <c r="BM887" s="26"/>
      <c r="BN887" s="26"/>
      <c r="BO887" s="26"/>
      <c r="BP887" s="26"/>
      <c r="BQ887" s="26"/>
      <c r="BR887" s="26"/>
      <c r="BS887" s="26"/>
      <c r="BT887" s="26"/>
      <c r="BU887" s="26"/>
      <c r="BV887" s="26"/>
      <c r="BW887" s="26"/>
      <c r="BX887" s="26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26"/>
      <c r="CP887" s="26"/>
      <c r="CQ887" s="26"/>
      <c r="CR887" s="26"/>
      <c r="CS887" s="26"/>
      <c r="CT887" s="26"/>
      <c r="CU887" s="26"/>
      <c r="CV887" s="26"/>
      <c r="CW887" s="26"/>
      <c r="CX887" s="26"/>
      <c r="CY887" s="26"/>
      <c r="CZ887" s="26"/>
      <c r="DA887" s="26"/>
      <c r="DB887" s="26"/>
      <c r="DC887" s="26"/>
      <c r="DD887" s="26"/>
      <c r="DE887" s="26"/>
      <c r="DF887" s="26"/>
      <c r="DG887" s="26"/>
      <c r="DH887" s="26"/>
      <c r="DI887" s="26"/>
      <c r="DJ887" s="26"/>
      <c r="DK887" s="26"/>
      <c r="DL887" s="26"/>
      <c r="DM887" s="26"/>
      <c r="DN887" s="26"/>
      <c r="DO887" s="26"/>
      <c r="DP887" s="26"/>
      <c r="DQ887" s="26"/>
      <c r="DR887" s="26"/>
      <c r="DS887" s="26"/>
      <c r="DT887" s="26"/>
      <c r="DU887" s="26"/>
      <c r="DV887" s="26"/>
      <c r="DW887" s="26"/>
      <c r="DX887" s="26"/>
      <c r="DY887" s="26"/>
      <c r="DZ887" s="26"/>
      <c r="EA887" s="26"/>
      <c r="EB887" s="26"/>
      <c r="EC887" s="26"/>
      <c r="ED887" s="26"/>
      <c r="EE887" s="26"/>
      <c r="EF887" s="26"/>
      <c r="EG887" s="26"/>
      <c r="EH887" s="26"/>
      <c r="EI887" s="26"/>
      <c r="EJ887" s="26"/>
      <c r="EK887" s="26"/>
      <c r="EL887" s="26"/>
      <c r="EM887" s="26"/>
      <c r="EN887" s="26"/>
      <c r="EO887" s="26"/>
      <c r="EP887" s="26"/>
      <c r="EQ887" s="26"/>
      <c r="ER887" s="26"/>
      <c r="ES887" s="26"/>
      <c r="ET887" s="26"/>
      <c r="EU887" s="26"/>
      <c r="EV887" s="26"/>
      <c r="EW887" s="26"/>
      <c r="EX887" s="26"/>
      <c r="EY887" s="26"/>
      <c r="EZ887" s="26"/>
      <c r="FA887" s="26"/>
      <c r="FB887" s="26"/>
      <c r="FC887" s="26"/>
      <c r="FD887" s="26"/>
      <c r="FE887" s="26"/>
      <c r="FF887" s="26"/>
      <c r="FG887" s="26"/>
      <c r="FH887" s="26"/>
      <c r="FI887" s="26"/>
      <c r="FJ887" s="26"/>
      <c r="FK887" s="26"/>
      <c r="FL887" s="26"/>
      <c r="FM887" s="26"/>
      <c r="FN887" s="26"/>
      <c r="FO887" s="26"/>
      <c r="FP887" s="26"/>
      <c r="FQ887" s="26"/>
      <c r="FR887" s="26"/>
      <c r="FS887" s="26"/>
      <c r="FT887" s="26"/>
      <c r="FU887" s="26"/>
      <c r="FV887" s="26"/>
      <c r="FW887" s="26"/>
      <c r="FX887" s="26"/>
      <c r="FY887" s="26"/>
      <c r="FZ887" s="26"/>
      <c r="GA887" s="26"/>
      <c r="GB887" s="26"/>
      <c r="GC887" s="26"/>
      <c r="GD887" s="26"/>
      <c r="GE887" s="26"/>
      <c r="GF887" s="26"/>
      <c r="GG887" s="26"/>
      <c r="GH887" s="26"/>
      <c r="GI887" s="26"/>
      <c r="GJ887" s="26"/>
      <c r="GK887" s="26"/>
      <c r="GL887" s="26"/>
      <c r="GM887" s="26"/>
      <c r="GN887" s="26"/>
      <c r="GO887" s="26"/>
      <c r="GP887" s="26"/>
      <c r="GQ887" s="26"/>
      <c r="GR887" s="26"/>
      <c r="GS887" s="26"/>
      <c r="GT887" s="26"/>
      <c r="GU887" s="26"/>
      <c r="GV887" s="26"/>
      <c r="GW887" s="26"/>
      <c r="GX887" s="26"/>
      <c r="GY887" s="26"/>
      <c r="GZ887" s="26"/>
      <c r="HA887" s="26"/>
      <c r="HB887" s="26"/>
      <c r="HC887" s="26"/>
      <c r="HD887" s="26"/>
      <c r="HE887" s="26"/>
      <c r="HF887" s="26"/>
      <c r="HG887" s="26"/>
      <c r="HH887" s="26"/>
      <c r="HI887" s="26"/>
      <c r="HJ887" s="26"/>
      <c r="HK887" s="26"/>
      <c r="HL887" s="26"/>
      <c r="HM887" s="26"/>
      <c r="HN887" s="26"/>
      <c r="HO887" s="26"/>
      <c r="HP887" s="26"/>
      <c r="HQ887" s="26"/>
      <c r="HR887" s="26"/>
      <c r="HS887" s="26"/>
      <c r="HT887" s="26"/>
      <c r="HU887" s="26"/>
      <c r="HV887" s="26"/>
      <c r="HW887" s="26"/>
      <c r="HX887" s="26"/>
      <c r="HY887" s="26"/>
      <c r="HZ887" s="26"/>
      <c r="IA887" s="26"/>
      <c r="IB887" s="26"/>
      <c r="IC887" s="26"/>
      <c r="ID887" s="26"/>
      <c r="IE887" s="26"/>
      <c r="IF887" s="26"/>
      <c r="IG887" s="26"/>
      <c r="IH887" s="26"/>
      <c r="II887" s="26"/>
      <c r="IJ887" s="26"/>
      <c r="IK887" s="26"/>
      <c r="IL887" s="26"/>
      <c r="IM887" s="26"/>
      <c r="IN887" s="26"/>
      <c r="IO887" s="26"/>
      <c r="IP887" s="26"/>
      <c r="IQ887" s="26"/>
      <c r="IR887" s="26"/>
      <c r="IS887" s="26"/>
      <c r="IT887" s="26"/>
      <c r="IU887" s="26"/>
      <c r="IV887" s="26"/>
    </row>
    <row r="888" spans="1:256" ht="12.75" customHeight="1" x14ac:dyDescent="0.25">
      <c r="A888" s="26"/>
      <c r="B888" s="26"/>
      <c r="C888" s="296"/>
      <c r="D888" s="363"/>
      <c r="E888" s="364"/>
      <c r="F888" s="364"/>
      <c r="G888" s="364"/>
      <c r="H888" s="364"/>
      <c r="I888" s="364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6"/>
      <c r="AB888" s="26"/>
      <c r="AC888" s="26"/>
      <c r="AD888" s="26"/>
      <c r="AE888" s="26"/>
      <c r="AF888" s="26"/>
      <c r="AG888" s="26"/>
      <c r="AH888" s="26"/>
      <c r="AI888" s="26"/>
      <c r="AJ888" s="26"/>
      <c r="AK888" s="26"/>
      <c r="AL888" s="26"/>
      <c r="AM888" s="26"/>
      <c r="AN888" s="26"/>
      <c r="AO888" s="26"/>
      <c r="AP888" s="26"/>
      <c r="AQ888" s="26"/>
      <c r="AR888" s="26"/>
      <c r="AS888" s="26"/>
      <c r="AT888" s="26"/>
      <c r="AU888" s="26"/>
      <c r="AV888" s="26"/>
      <c r="AW888" s="26"/>
      <c r="AX888" s="26"/>
      <c r="AY888" s="26"/>
      <c r="AZ888" s="26"/>
      <c r="BA888" s="26"/>
      <c r="BB888" s="26"/>
      <c r="BC888" s="26"/>
      <c r="BD888" s="26"/>
      <c r="BE888" s="26"/>
      <c r="BF888" s="26"/>
      <c r="BG888" s="26"/>
      <c r="BH888" s="26"/>
      <c r="BI888" s="26"/>
      <c r="BJ888" s="26"/>
      <c r="BK888" s="26"/>
      <c r="BL888" s="26"/>
      <c r="BM888" s="26"/>
      <c r="BN888" s="26"/>
      <c r="BO888" s="26"/>
      <c r="BP888" s="26"/>
      <c r="BQ888" s="26"/>
      <c r="BR888" s="26"/>
      <c r="BS888" s="26"/>
      <c r="BT888" s="26"/>
      <c r="BU888" s="26"/>
      <c r="BV888" s="26"/>
      <c r="BW888" s="26"/>
      <c r="BX888" s="26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26"/>
      <c r="CP888" s="26"/>
      <c r="CQ888" s="26"/>
      <c r="CR888" s="26"/>
      <c r="CS888" s="26"/>
      <c r="CT888" s="26"/>
      <c r="CU888" s="26"/>
      <c r="CV888" s="26"/>
      <c r="CW888" s="26"/>
      <c r="CX888" s="26"/>
      <c r="CY888" s="26"/>
      <c r="CZ888" s="26"/>
      <c r="DA888" s="26"/>
      <c r="DB888" s="26"/>
      <c r="DC888" s="26"/>
      <c r="DD888" s="26"/>
      <c r="DE888" s="26"/>
      <c r="DF888" s="26"/>
      <c r="DG888" s="26"/>
      <c r="DH888" s="26"/>
      <c r="DI888" s="26"/>
      <c r="DJ888" s="26"/>
      <c r="DK888" s="26"/>
      <c r="DL888" s="26"/>
      <c r="DM888" s="26"/>
      <c r="DN888" s="26"/>
      <c r="DO888" s="26"/>
      <c r="DP888" s="26"/>
      <c r="DQ888" s="26"/>
      <c r="DR888" s="26"/>
      <c r="DS888" s="26"/>
      <c r="DT888" s="26"/>
      <c r="DU888" s="26"/>
      <c r="DV888" s="26"/>
      <c r="DW888" s="26"/>
      <c r="DX888" s="26"/>
      <c r="DY888" s="26"/>
      <c r="DZ888" s="26"/>
      <c r="EA888" s="26"/>
      <c r="EB888" s="26"/>
      <c r="EC888" s="26"/>
      <c r="ED888" s="26"/>
      <c r="EE888" s="26"/>
      <c r="EF888" s="26"/>
      <c r="EG888" s="26"/>
      <c r="EH888" s="26"/>
      <c r="EI888" s="26"/>
      <c r="EJ888" s="26"/>
      <c r="EK888" s="26"/>
      <c r="EL888" s="26"/>
      <c r="EM888" s="26"/>
      <c r="EN888" s="26"/>
      <c r="EO888" s="26"/>
      <c r="EP888" s="26"/>
      <c r="EQ888" s="26"/>
      <c r="ER888" s="26"/>
      <c r="ES888" s="26"/>
      <c r="ET888" s="26"/>
      <c r="EU888" s="26"/>
      <c r="EV888" s="26"/>
      <c r="EW888" s="26"/>
      <c r="EX888" s="26"/>
      <c r="EY888" s="26"/>
      <c r="EZ888" s="26"/>
      <c r="FA888" s="26"/>
      <c r="FB888" s="26"/>
      <c r="FC888" s="26"/>
      <c r="FD888" s="26"/>
      <c r="FE888" s="26"/>
      <c r="FF888" s="26"/>
      <c r="FG888" s="26"/>
      <c r="FH888" s="26"/>
      <c r="FI888" s="26"/>
      <c r="FJ888" s="26"/>
      <c r="FK888" s="26"/>
      <c r="FL888" s="26"/>
      <c r="FM888" s="26"/>
      <c r="FN888" s="26"/>
      <c r="FO888" s="26"/>
      <c r="FP888" s="26"/>
      <c r="FQ888" s="26"/>
      <c r="FR888" s="26"/>
      <c r="FS888" s="26"/>
      <c r="FT888" s="26"/>
      <c r="FU888" s="26"/>
      <c r="FV888" s="26"/>
      <c r="FW888" s="26"/>
      <c r="FX888" s="26"/>
      <c r="FY888" s="26"/>
      <c r="FZ888" s="26"/>
      <c r="GA888" s="26"/>
      <c r="GB888" s="26"/>
      <c r="GC888" s="26"/>
      <c r="GD888" s="26"/>
      <c r="GE888" s="26"/>
      <c r="GF888" s="26"/>
      <c r="GG888" s="26"/>
      <c r="GH888" s="26"/>
      <c r="GI888" s="26"/>
      <c r="GJ888" s="26"/>
      <c r="GK888" s="26"/>
      <c r="GL888" s="26"/>
      <c r="GM888" s="26"/>
      <c r="GN888" s="26"/>
      <c r="GO888" s="26"/>
      <c r="GP888" s="26"/>
      <c r="GQ888" s="26"/>
      <c r="GR888" s="26"/>
      <c r="GS888" s="26"/>
      <c r="GT888" s="26"/>
      <c r="GU888" s="26"/>
      <c r="GV888" s="26"/>
      <c r="GW888" s="26"/>
      <c r="GX888" s="26"/>
      <c r="GY888" s="26"/>
      <c r="GZ888" s="26"/>
      <c r="HA888" s="26"/>
      <c r="HB888" s="26"/>
      <c r="HC888" s="26"/>
      <c r="HD888" s="26"/>
      <c r="HE888" s="26"/>
      <c r="HF888" s="26"/>
      <c r="HG888" s="26"/>
      <c r="HH888" s="26"/>
      <c r="HI888" s="26"/>
      <c r="HJ888" s="26"/>
      <c r="HK888" s="26"/>
      <c r="HL888" s="26"/>
      <c r="HM888" s="26"/>
      <c r="HN888" s="26"/>
      <c r="HO888" s="26"/>
      <c r="HP888" s="26"/>
      <c r="HQ888" s="26"/>
      <c r="HR888" s="26"/>
      <c r="HS888" s="26"/>
      <c r="HT888" s="26"/>
      <c r="HU888" s="26"/>
      <c r="HV888" s="26"/>
      <c r="HW888" s="26"/>
      <c r="HX888" s="26"/>
      <c r="HY888" s="26"/>
      <c r="HZ888" s="26"/>
      <c r="IA888" s="26"/>
      <c r="IB888" s="26"/>
      <c r="IC888" s="26"/>
      <c r="ID888" s="26"/>
      <c r="IE888" s="26"/>
      <c r="IF888" s="26"/>
      <c r="IG888" s="26"/>
      <c r="IH888" s="26"/>
      <c r="II888" s="26"/>
      <c r="IJ888" s="26"/>
      <c r="IK888" s="26"/>
      <c r="IL888" s="26"/>
      <c r="IM888" s="26"/>
      <c r="IN888" s="26"/>
      <c r="IO888" s="26"/>
      <c r="IP888" s="26"/>
      <c r="IQ888" s="26"/>
      <c r="IR888" s="26"/>
      <c r="IS888" s="26"/>
      <c r="IT888" s="26"/>
      <c r="IU888" s="26"/>
      <c r="IV888" s="26"/>
    </row>
    <row r="889" spans="1:256" ht="12.75" customHeight="1" x14ac:dyDescent="0.25">
      <c r="A889" s="26"/>
      <c r="B889" s="26"/>
      <c r="C889" s="296"/>
      <c r="D889" s="363"/>
      <c r="E889" s="364"/>
      <c r="F889" s="364"/>
      <c r="G889" s="364"/>
      <c r="H889" s="364"/>
      <c r="I889" s="364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6"/>
      <c r="AB889" s="26"/>
      <c r="AC889" s="26"/>
      <c r="AD889" s="26"/>
      <c r="AE889" s="26"/>
      <c r="AF889" s="26"/>
      <c r="AG889" s="26"/>
      <c r="AH889" s="26"/>
      <c r="AI889" s="26"/>
      <c r="AJ889" s="26"/>
      <c r="AK889" s="26"/>
      <c r="AL889" s="26"/>
      <c r="AM889" s="26"/>
      <c r="AN889" s="26"/>
      <c r="AO889" s="26"/>
      <c r="AP889" s="26"/>
      <c r="AQ889" s="26"/>
      <c r="AR889" s="26"/>
      <c r="AS889" s="26"/>
      <c r="AT889" s="26"/>
      <c r="AU889" s="26"/>
      <c r="AV889" s="26"/>
      <c r="AW889" s="26"/>
      <c r="AX889" s="26"/>
      <c r="AY889" s="26"/>
      <c r="AZ889" s="26"/>
      <c r="BA889" s="26"/>
      <c r="BB889" s="26"/>
      <c r="BC889" s="26"/>
      <c r="BD889" s="26"/>
      <c r="BE889" s="26"/>
      <c r="BF889" s="26"/>
      <c r="BG889" s="26"/>
      <c r="BH889" s="26"/>
      <c r="BI889" s="26"/>
      <c r="BJ889" s="26"/>
      <c r="BK889" s="26"/>
      <c r="BL889" s="26"/>
      <c r="BM889" s="26"/>
      <c r="BN889" s="26"/>
      <c r="BO889" s="26"/>
      <c r="BP889" s="26"/>
      <c r="BQ889" s="26"/>
      <c r="BR889" s="26"/>
      <c r="BS889" s="26"/>
      <c r="BT889" s="26"/>
      <c r="BU889" s="26"/>
      <c r="BV889" s="26"/>
      <c r="BW889" s="26"/>
      <c r="BX889" s="26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26"/>
      <c r="CP889" s="26"/>
      <c r="CQ889" s="26"/>
      <c r="CR889" s="26"/>
      <c r="CS889" s="26"/>
      <c r="CT889" s="26"/>
      <c r="CU889" s="26"/>
      <c r="CV889" s="26"/>
      <c r="CW889" s="26"/>
      <c r="CX889" s="26"/>
      <c r="CY889" s="26"/>
      <c r="CZ889" s="26"/>
      <c r="DA889" s="26"/>
      <c r="DB889" s="26"/>
      <c r="DC889" s="26"/>
      <c r="DD889" s="26"/>
      <c r="DE889" s="26"/>
      <c r="DF889" s="26"/>
      <c r="DG889" s="26"/>
      <c r="DH889" s="26"/>
      <c r="DI889" s="26"/>
      <c r="DJ889" s="26"/>
      <c r="DK889" s="26"/>
      <c r="DL889" s="26"/>
      <c r="DM889" s="26"/>
      <c r="DN889" s="26"/>
      <c r="DO889" s="26"/>
      <c r="DP889" s="26"/>
      <c r="DQ889" s="26"/>
      <c r="DR889" s="26"/>
      <c r="DS889" s="26"/>
      <c r="DT889" s="26"/>
      <c r="DU889" s="26"/>
      <c r="DV889" s="26"/>
      <c r="DW889" s="26"/>
      <c r="DX889" s="26"/>
      <c r="DY889" s="26"/>
      <c r="DZ889" s="26"/>
      <c r="EA889" s="26"/>
      <c r="EB889" s="26"/>
      <c r="EC889" s="26"/>
      <c r="ED889" s="26"/>
      <c r="EE889" s="26"/>
      <c r="EF889" s="26"/>
      <c r="EG889" s="26"/>
      <c r="EH889" s="26"/>
      <c r="EI889" s="26"/>
      <c r="EJ889" s="26"/>
      <c r="EK889" s="26"/>
      <c r="EL889" s="26"/>
      <c r="EM889" s="26"/>
      <c r="EN889" s="26"/>
      <c r="EO889" s="26"/>
      <c r="EP889" s="26"/>
      <c r="EQ889" s="26"/>
      <c r="ER889" s="26"/>
      <c r="ES889" s="26"/>
      <c r="ET889" s="26"/>
      <c r="EU889" s="26"/>
      <c r="EV889" s="26"/>
      <c r="EW889" s="26"/>
      <c r="EX889" s="26"/>
      <c r="EY889" s="26"/>
      <c r="EZ889" s="26"/>
      <c r="FA889" s="26"/>
      <c r="FB889" s="26"/>
      <c r="FC889" s="26"/>
      <c r="FD889" s="26"/>
      <c r="FE889" s="26"/>
      <c r="FF889" s="26"/>
      <c r="FG889" s="26"/>
      <c r="FH889" s="26"/>
      <c r="FI889" s="26"/>
      <c r="FJ889" s="26"/>
      <c r="FK889" s="26"/>
      <c r="FL889" s="26"/>
      <c r="FM889" s="26"/>
      <c r="FN889" s="26"/>
      <c r="FO889" s="26"/>
      <c r="FP889" s="26"/>
      <c r="FQ889" s="26"/>
      <c r="FR889" s="26"/>
      <c r="FS889" s="26"/>
      <c r="FT889" s="26"/>
      <c r="FU889" s="26"/>
      <c r="FV889" s="26"/>
      <c r="FW889" s="26"/>
      <c r="FX889" s="26"/>
      <c r="FY889" s="26"/>
      <c r="FZ889" s="26"/>
      <c r="GA889" s="26"/>
      <c r="GB889" s="26"/>
      <c r="GC889" s="26"/>
      <c r="GD889" s="26"/>
      <c r="GE889" s="26"/>
      <c r="GF889" s="26"/>
      <c r="GG889" s="26"/>
      <c r="GH889" s="26"/>
      <c r="GI889" s="26"/>
      <c r="GJ889" s="26"/>
      <c r="GK889" s="26"/>
      <c r="GL889" s="26"/>
      <c r="GM889" s="26"/>
      <c r="GN889" s="26"/>
      <c r="GO889" s="26"/>
      <c r="GP889" s="26"/>
      <c r="GQ889" s="26"/>
      <c r="GR889" s="26"/>
      <c r="GS889" s="26"/>
      <c r="GT889" s="26"/>
      <c r="GU889" s="26"/>
      <c r="GV889" s="26"/>
      <c r="GW889" s="26"/>
      <c r="GX889" s="26"/>
      <c r="GY889" s="26"/>
      <c r="GZ889" s="26"/>
      <c r="HA889" s="26"/>
      <c r="HB889" s="26"/>
      <c r="HC889" s="26"/>
      <c r="HD889" s="26"/>
      <c r="HE889" s="26"/>
      <c r="HF889" s="26"/>
      <c r="HG889" s="26"/>
      <c r="HH889" s="26"/>
      <c r="HI889" s="26"/>
      <c r="HJ889" s="26"/>
      <c r="HK889" s="26"/>
      <c r="HL889" s="26"/>
      <c r="HM889" s="26"/>
      <c r="HN889" s="26"/>
      <c r="HO889" s="26"/>
      <c r="HP889" s="26"/>
      <c r="HQ889" s="26"/>
      <c r="HR889" s="26"/>
      <c r="HS889" s="26"/>
      <c r="HT889" s="26"/>
      <c r="HU889" s="26"/>
      <c r="HV889" s="26"/>
      <c r="HW889" s="26"/>
      <c r="HX889" s="26"/>
      <c r="HY889" s="26"/>
      <c r="HZ889" s="26"/>
      <c r="IA889" s="26"/>
      <c r="IB889" s="26"/>
      <c r="IC889" s="26"/>
      <c r="ID889" s="26"/>
      <c r="IE889" s="26"/>
      <c r="IF889" s="26"/>
      <c r="IG889" s="26"/>
      <c r="IH889" s="26"/>
      <c r="II889" s="26"/>
      <c r="IJ889" s="26"/>
      <c r="IK889" s="26"/>
      <c r="IL889" s="26"/>
      <c r="IM889" s="26"/>
      <c r="IN889" s="26"/>
      <c r="IO889" s="26"/>
      <c r="IP889" s="26"/>
      <c r="IQ889" s="26"/>
      <c r="IR889" s="26"/>
      <c r="IS889" s="26"/>
      <c r="IT889" s="26"/>
      <c r="IU889" s="26"/>
      <c r="IV889" s="26"/>
    </row>
    <row r="890" spans="1:256" ht="12.75" customHeight="1" x14ac:dyDescent="0.25">
      <c r="A890" s="26"/>
      <c r="B890" s="26"/>
      <c r="C890" s="296"/>
      <c r="D890" s="363"/>
      <c r="E890" s="364"/>
      <c r="F890" s="364"/>
      <c r="G890" s="364"/>
      <c r="H890" s="364"/>
      <c r="I890" s="364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6"/>
      <c r="AB890" s="26"/>
      <c r="AC890" s="26"/>
      <c r="AD890" s="26"/>
      <c r="AE890" s="26"/>
      <c r="AF890" s="26"/>
      <c r="AG890" s="26"/>
      <c r="AH890" s="26"/>
      <c r="AI890" s="26"/>
      <c r="AJ890" s="26"/>
      <c r="AK890" s="26"/>
      <c r="AL890" s="26"/>
      <c r="AM890" s="26"/>
      <c r="AN890" s="26"/>
      <c r="AO890" s="26"/>
      <c r="AP890" s="26"/>
      <c r="AQ890" s="26"/>
      <c r="AR890" s="26"/>
      <c r="AS890" s="26"/>
      <c r="AT890" s="26"/>
      <c r="AU890" s="26"/>
      <c r="AV890" s="26"/>
      <c r="AW890" s="26"/>
      <c r="AX890" s="26"/>
      <c r="AY890" s="26"/>
      <c r="AZ890" s="26"/>
      <c r="BA890" s="26"/>
      <c r="BB890" s="26"/>
      <c r="BC890" s="26"/>
      <c r="BD890" s="26"/>
      <c r="BE890" s="26"/>
      <c r="BF890" s="26"/>
      <c r="BG890" s="26"/>
      <c r="BH890" s="26"/>
      <c r="BI890" s="26"/>
      <c r="BJ890" s="26"/>
      <c r="BK890" s="26"/>
      <c r="BL890" s="26"/>
      <c r="BM890" s="26"/>
      <c r="BN890" s="26"/>
      <c r="BO890" s="26"/>
      <c r="BP890" s="26"/>
      <c r="BQ890" s="26"/>
      <c r="BR890" s="26"/>
      <c r="BS890" s="26"/>
      <c r="BT890" s="26"/>
      <c r="BU890" s="26"/>
      <c r="BV890" s="26"/>
      <c r="BW890" s="26"/>
      <c r="BX890" s="26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26"/>
      <c r="CP890" s="26"/>
      <c r="CQ890" s="26"/>
      <c r="CR890" s="26"/>
      <c r="CS890" s="26"/>
      <c r="CT890" s="26"/>
      <c r="CU890" s="26"/>
      <c r="CV890" s="26"/>
      <c r="CW890" s="26"/>
      <c r="CX890" s="26"/>
      <c r="CY890" s="26"/>
      <c r="CZ890" s="26"/>
      <c r="DA890" s="26"/>
      <c r="DB890" s="26"/>
      <c r="DC890" s="26"/>
      <c r="DD890" s="26"/>
      <c r="DE890" s="26"/>
      <c r="DF890" s="26"/>
      <c r="DG890" s="26"/>
      <c r="DH890" s="26"/>
      <c r="DI890" s="26"/>
      <c r="DJ890" s="26"/>
      <c r="DK890" s="26"/>
      <c r="DL890" s="26"/>
      <c r="DM890" s="26"/>
      <c r="DN890" s="26"/>
      <c r="DO890" s="26"/>
      <c r="DP890" s="26"/>
      <c r="DQ890" s="26"/>
      <c r="DR890" s="26"/>
      <c r="DS890" s="26"/>
      <c r="DT890" s="26"/>
      <c r="DU890" s="26"/>
      <c r="DV890" s="26"/>
      <c r="DW890" s="26"/>
      <c r="DX890" s="26"/>
      <c r="DY890" s="26"/>
      <c r="DZ890" s="26"/>
      <c r="EA890" s="26"/>
      <c r="EB890" s="26"/>
      <c r="EC890" s="26"/>
      <c r="ED890" s="26"/>
      <c r="EE890" s="26"/>
      <c r="EF890" s="26"/>
      <c r="EG890" s="26"/>
      <c r="EH890" s="26"/>
      <c r="EI890" s="26"/>
      <c r="EJ890" s="26"/>
      <c r="EK890" s="26"/>
      <c r="EL890" s="26"/>
      <c r="EM890" s="26"/>
      <c r="EN890" s="26"/>
      <c r="EO890" s="26"/>
      <c r="EP890" s="26"/>
      <c r="EQ890" s="26"/>
      <c r="ER890" s="26"/>
      <c r="ES890" s="26"/>
      <c r="ET890" s="26"/>
      <c r="EU890" s="26"/>
      <c r="EV890" s="26"/>
      <c r="EW890" s="26"/>
      <c r="EX890" s="26"/>
      <c r="EY890" s="26"/>
      <c r="EZ890" s="26"/>
      <c r="FA890" s="26"/>
      <c r="FB890" s="26"/>
      <c r="FC890" s="26"/>
      <c r="FD890" s="26"/>
      <c r="FE890" s="26"/>
      <c r="FF890" s="26"/>
      <c r="FG890" s="26"/>
      <c r="FH890" s="26"/>
      <c r="FI890" s="26"/>
      <c r="FJ890" s="26"/>
      <c r="FK890" s="26"/>
      <c r="FL890" s="26"/>
      <c r="FM890" s="26"/>
      <c r="FN890" s="26"/>
      <c r="FO890" s="26"/>
      <c r="FP890" s="26"/>
      <c r="FQ890" s="26"/>
      <c r="FR890" s="26"/>
      <c r="FS890" s="26"/>
      <c r="FT890" s="26"/>
      <c r="FU890" s="26"/>
      <c r="FV890" s="26"/>
      <c r="FW890" s="26"/>
      <c r="FX890" s="26"/>
      <c r="FY890" s="26"/>
      <c r="FZ890" s="26"/>
      <c r="GA890" s="26"/>
      <c r="GB890" s="26"/>
      <c r="GC890" s="26"/>
      <c r="GD890" s="26"/>
      <c r="GE890" s="26"/>
      <c r="GF890" s="26"/>
      <c r="GG890" s="26"/>
      <c r="GH890" s="26"/>
      <c r="GI890" s="26"/>
      <c r="GJ890" s="26"/>
      <c r="GK890" s="26"/>
      <c r="GL890" s="26"/>
      <c r="GM890" s="26"/>
      <c r="GN890" s="26"/>
      <c r="GO890" s="26"/>
      <c r="GP890" s="26"/>
      <c r="GQ890" s="26"/>
      <c r="GR890" s="26"/>
      <c r="GS890" s="26"/>
      <c r="GT890" s="26"/>
      <c r="GU890" s="26"/>
      <c r="GV890" s="26"/>
      <c r="GW890" s="26"/>
      <c r="GX890" s="26"/>
      <c r="GY890" s="26"/>
      <c r="GZ890" s="26"/>
      <c r="HA890" s="26"/>
      <c r="HB890" s="26"/>
      <c r="HC890" s="26"/>
      <c r="HD890" s="26"/>
      <c r="HE890" s="26"/>
      <c r="HF890" s="26"/>
      <c r="HG890" s="26"/>
      <c r="HH890" s="26"/>
      <c r="HI890" s="26"/>
      <c r="HJ890" s="26"/>
      <c r="HK890" s="26"/>
      <c r="HL890" s="26"/>
      <c r="HM890" s="26"/>
      <c r="HN890" s="26"/>
      <c r="HO890" s="26"/>
      <c r="HP890" s="26"/>
      <c r="HQ890" s="26"/>
      <c r="HR890" s="26"/>
      <c r="HS890" s="26"/>
      <c r="HT890" s="26"/>
      <c r="HU890" s="26"/>
      <c r="HV890" s="26"/>
      <c r="HW890" s="26"/>
      <c r="HX890" s="26"/>
      <c r="HY890" s="26"/>
      <c r="HZ890" s="26"/>
      <c r="IA890" s="26"/>
      <c r="IB890" s="26"/>
      <c r="IC890" s="26"/>
      <c r="ID890" s="26"/>
      <c r="IE890" s="26"/>
      <c r="IF890" s="26"/>
      <c r="IG890" s="26"/>
      <c r="IH890" s="26"/>
      <c r="II890" s="26"/>
      <c r="IJ890" s="26"/>
      <c r="IK890" s="26"/>
      <c r="IL890" s="26"/>
      <c r="IM890" s="26"/>
      <c r="IN890" s="26"/>
      <c r="IO890" s="26"/>
      <c r="IP890" s="26"/>
      <c r="IQ890" s="26"/>
      <c r="IR890" s="26"/>
      <c r="IS890" s="26"/>
      <c r="IT890" s="26"/>
      <c r="IU890" s="26"/>
      <c r="IV890" s="26"/>
    </row>
    <row r="891" spans="1:256" ht="12.75" customHeight="1" x14ac:dyDescent="0.25">
      <c r="A891" s="26"/>
      <c r="B891" s="26"/>
      <c r="C891" s="296"/>
      <c r="D891" s="363"/>
      <c r="E891" s="364"/>
      <c r="F891" s="364"/>
      <c r="G891" s="364"/>
      <c r="H891" s="364"/>
      <c r="I891" s="364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6"/>
      <c r="AB891" s="26"/>
      <c r="AC891" s="26"/>
      <c r="AD891" s="26"/>
      <c r="AE891" s="26"/>
      <c r="AF891" s="26"/>
      <c r="AG891" s="26"/>
      <c r="AH891" s="26"/>
      <c r="AI891" s="26"/>
      <c r="AJ891" s="26"/>
      <c r="AK891" s="26"/>
      <c r="AL891" s="26"/>
      <c r="AM891" s="26"/>
      <c r="AN891" s="26"/>
      <c r="AO891" s="26"/>
      <c r="AP891" s="26"/>
      <c r="AQ891" s="26"/>
      <c r="AR891" s="26"/>
      <c r="AS891" s="26"/>
      <c r="AT891" s="26"/>
      <c r="AU891" s="26"/>
      <c r="AV891" s="26"/>
      <c r="AW891" s="26"/>
      <c r="AX891" s="26"/>
      <c r="AY891" s="26"/>
      <c r="AZ891" s="26"/>
      <c r="BA891" s="26"/>
      <c r="BB891" s="26"/>
      <c r="BC891" s="26"/>
      <c r="BD891" s="26"/>
      <c r="BE891" s="26"/>
      <c r="BF891" s="26"/>
      <c r="BG891" s="26"/>
      <c r="BH891" s="26"/>
      <c r="BI891" s="26"/>
      <c r="BJ891" s="26"/>
      <c r="BK891" s="26"/>
      <c r="BL891" s="26"/>
      <c r="BM891" s="26"/>
      <c r="BN891" s="26"/>
      <c r="BO891" s="26"/>
      <c r="BP891" s="26"/>
      <c r="BQ891" s="26"/>
      <c r="BR891" s="26"/>
      <c r="BS891" s="26"/>
      <c r="BT891" s="26"/>
      <c r="BU891" s="26"/>
      <c r="BV891" s="26"/>
      <c r="BW891" s="26"/>
      <c r="BX891" s="26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26"/>
      <c r="CP891" s="26"/>
      <c r="CQ891" s="26"/>
      <c r="CR891" s="26"/>
      <c r="CS891" s="26"/>
      <c r="CT891" s="26"/>
      <c r="CU891" s="26"/>
      <c r="CV891" s="26"/>
      <c r="CW891" s="26"/>
      <c r="CX891" s="26"/>
      <c r="CY891" s="26"/>
      <c r="CZ891" s="26"/>
      <c r="DA891" s="26"/>
      <c r="DB891" s="26"/>
      <c r="DC891" s="26"/>
      <c r="DD891" s="26"/>
      <c r="DE891" s="26"/>
      <c r="DF891" s="26"/>
      <c r="DG891" s="26"/>
      <c r="DH891" s="26"/>
      <c r="DI891" s="26"/>
      <c r="DJ891" s="26"/>
      <c r="DK891" s="26"/>
      <c r="DL891" s="26"/>
      <c r="DM891" s="26"/>
      <c r="DN891" s="26"/>
      <c r="DO891" s="26"/>
      <c r="DP891" s="26"/>
      <c r="DQ891" s="26"/>
      <c r="DR891" s="26"/>
      <c r="DS891" s="26"/>
      <c r="DT891" s="26"/>
      <c r="DU891" s="26"/>
      <c r="DV891" s="26"/>
      <c r="DW891" s="26"/>
      <c r="DX891" s="26"/>
      <c r="DY891" s="26"/>
      <c r="DZ891" s="26"/>
      <c r="EA891" s="26"/>
      <c r="EB891" s="26"/>
      <c r="EC891" s="26"/>
      <c r="ED891" s="26"/>
      <c r="EE891" s="26"/>
      <c r="EF891" s="26"/>
      <c r="EG891" s="26"/>
      <c r="EH891" s="26"/>
      <c r="EI891" s="26"/>
      <c r="EJ891" s="26"/>
      <c r="EK891" s="26"/>
      <c r="EL891" s="26"/>
      <c r="EM891" s="26"/>
      <c r="EN891" s="26"/>
      <c r="EO891" s="26"/>
      <c r="EP891" s="26"/>
      <c r="EQ891" s="26"/>
      <c r="ER891" s="26"/>
      <c r="ES891" s="26"/>
      <c r="ET891" s="26"/>
      <c r="EU891" s="26"/>
      <c r="EV891" s="26"/>
      <c r="EW891" s="26"/>
      <c r="EX891" s="26"/>
      <c r="EY891" s="26"/>
      <c r="EZ891" s="26"/>
      <c r="FA891" s="26"/>
      <c r="FB891" s="26"/>
      <c r="FC891" s="26"/>
      <c r="FD891" s="26"/>
      <c r="FE891" s="26"/>
      <c r="FF891" s="26"/>
      <c r="FG891" s="26"/>
      <c r="FH891" s="26"/>
      <c r="FI891" s="26"/>
      <c r="FJ891" s="26"/>
      <c r="FK891" s="26"/>
      <c r="FL891" s="26"/>
      <c r="FM891" s="26"/>
      <c r="FN891" s="26"/>
      <c r="FO891" s="26"/>
      <c r="FP891" s="26"/>
      <c r="FQ891" s="26"/>
      <c r="FR891" s="26"/>
      <c r="FS891" s="26"/>
      <c r="FT891" s="26"/>
      <c r="FU891" s="26"/>
      <c r="FV891" s="26"/>
      <c r="FW891" s="26"/>
      <c r="FX891" s="26"/>
      <c r="FY891" s="26"/>
      <c r="FZ891" s="26"/>
      <c r="GA891" s="26"/>
      <c r="GB891" s="26"/>
      <c r="GC891" s="26"/>
      <c r="GD891" s="26"/>
      <c r="GE891" s="26"/>
      <c r="GF891" s="26"/>
      <c r="GG891" s="26"/>
      <c r="GH891" s="26"/>
      <c r="GI891" s="26"/>
      <c r="GJ891" s="26"/>
      <c r="GK891" s="26"/>
      <c r="GL891" s="26"/>
      <c r="GM891" s="26"/>
      <c r="GN891" s="26"/>
      <c r="GO891" s="26"/>
      <c r="GP891" s="26"/>
      <c r="GQ891" s="26"/>
      <c r="GR891" s="26"/>
      <c r="GS891" s="26"/>
      <c r="GT891" s="26"/>
      <c r="GU891" s="26"/>
      <c r="GV891" s="26"/>
      <c r="GW891" s="26"/>
      <c r="GX891" s="26"/>
      <c r="GY891" s="26"/>
      <c r="GZ891" s="26"/>
      <c r="HA891" s="26"/>
      <c r="HB891" s="26"/>
      <c r="HC891" s="26"/>
      <c r="HD891" s="26"/>
      <c r="HE891" s="26"/>
      <c r="HF891" s="26"/>
      <c r="HG891" s="26"/>
      <c r="HH891" s="26"/>
      <c r="HI891" s="26"/>
      <c r="HJ891" s="26"/>
      <c r="HK891" s="26"/>
      <c r="HL891" s="26"/>
      <c r="HM891" s="26"/>
      <c r="HN891" s="26"/>
      <c r="HO891" s="26"/>
      <c r="HP891" s="26"/>
      <c r="HQ891" s="26"/>
      <c r="HR891" s="26"/>
      <c r="HS891" s="26"/>
      <c r="HT891" s="26"/>
      <c r="HU891" s="26"/>
      <c r="HV891" s="26"/>
      <c r="HW891" s="26"/>
      <c r="HX891" s="26"/>
      <c r="HY891" s="26"/>
      <c r="HZ891" s="26"/>
      <c r="IA891" s="26"/>
      <c r="IB891" s="26"/>
      <c r="IC891" s="26"/>
      <c r="ID891" s="26"/>
      <c r="IE891" s="26"/>
      <c r="IF891" s="26"/>
      <c r="IG891" s="26"/>
      <c r="IH891" s="26"/>
      <c r="II891" s="26"/>
      <c r="IJ891" s="26"/>
      <c r="IK891" s="26"/>
      <c r="IL891" s="26"/>
      <c r="IM891" s="26"/>
      <c r="IN891" s="26"/>
      <c r="IO891" s="26"/>
      <c r="IP891" s="26"/>
      <c r="IQ891" s="26"/>
      <c r="IR891" s="26"/>
      <c r="IS891" s="26"/>
      <c r="IT891" s="26"/>
      <c r="IU891" s="26"/>
      <c r="IV891" s="26"/>
    </row>
    <row r="892" spans="1:256" ht="12.75" customHeight="1" x14ac:dyDescent="0.25">
      <c r="A892" s="26"/>
      <c r="B892" s="26"/>
      <c r="C892" s="296"/>
      <c r="D892" s="363"/>
      <c r="E892" s="364"/>
      <c r="F892" s="364"/>
      <c r="G892" s="364"/>
      <c r="H892" s="364"/>
      <c r="I892" s="364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6"/>
      <c r="AB892" s="26"/>
      <c r="AC892" s="26"/>
      <c r="AD892" s="26"/>
      <c r="AE892" s="26"/>
      <c r="AF892" s="26"/>
      <c r="AG892" s="26"/>
      <c r="AH892" s="26"/>
      <c r="AI892" s="26"/>
      <c r="AJ892" s="26"/>
      <c r="AK892" s="26"/>
      <c r="AL892" s="26"/>
      <c r="AM892" s="26"/>
      <c r="AN892" s="26"/>
      <c r="AO892" s="26"/>
      <c r="AP892" s="26"/>
      <c r="AQ892" s="26"/>
      <c r="AR892" s="26"/>
      <c r="AS892" s="26"/>
      <c r="AT892" s="26"/>
      <c r="AU892" s="26"/>
      <c r="AV892" s="26"/>
      <c r="AW892" s="26"/>
      <c r="AX892" s="26"/>
      <c r="AY892" s="26"/>
      <c r="AZ892" s="26"/>
      <c r="BA892" s="26"/>
      <c r="BB892" s="26"/>
      <c r="BC892" s="26"/>
      <c r="BD892" s="26"/>
      <c r="BE892" s="26"/>
      <c r="BF892" s="26"/>
      <c r="BG892" s="26"/>
      <c r="BH892" s="26"/>
      <c r="BI892" s="26"/>
      <c r="BJ892" s="26"/>
      <c r="BK892" s="26"/>
      <c r="BL892" s="26"/>
      <c r="BM892" s="26"/>
      <c r="BN892" s="26"/>
      <c r="BO892" s="26"/>
      <c r="BP892" s="26"/>
      <c r="BQ892" s="26"/>
      <c r="BR892" s="26"/>
      <c r="BS892" s="26"/>
      <c r="BT892" s="26"/>
      <c r="BU892" s="26"/>
      <c r="BV892" s="26"/>
      <c r="BW892" s="26"/>
      <c r="BX892" s="26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26"/>
      <c r="CP892" s="26"/>
      <c r="CQ892" s="26"/>
      <c r="CR892" s="26"/>
      <c r="CS892" s="26"/>
      <c r="CT892" s="26"/>
      <c r="CU892" s="26"/>
      <c r="CV892" s="26"/>
      <c r="CW892" s="26"/>
      <c r="CX892" s="26"/>
      <c r="CY892" s="26"/>
      <c r="CZ892" s="26"/>
      <c r="DA892" s="26"/>
      <c r="DB892" s="26"/>
      <c r="DC892" s="26"/>
      <c r="DD892" s="26"/>
      <c r="DE892" s="26"/>
      <c r="DF892" s="26"/>
      <c r="DG892" s="26"/>
      <c r="DH892" s="26"/>
      <c r="DI892" s="26"/>
      <c r="DJ892" s="26"/>
      <c r="DK892" s="26"/>
      <c r="DL892" s="26"/>
      <c r="DM892" s="26"/>
      <c r="DN892" s="26"/>
      <c r="DO892" s="26"/>
      <c r="DP892" s="26"/>
      <c r="DQ892" s="26"/>
      <c r="DR892" s="26"/>
      <c r="DS892" s="26"/>
      <c r="DT892" s="26"/>
      <c r="DU892" s="26"/>
      <c r="DV892" s="26"/>
      <c r="DW892" s="26"/>
      <c r="DX892" s="26"/>
      <c r="DY892" s="26"/>
      <c r="DZ892" s="26"/>
      <c r="EA892" s="26"/>
      <c r="EB892" s="26"/>
      <c r="EC892" s="26"/>
      <c r="ED892" s="26"/>
      <c r="EE892" s="26"/>
      <c r="EF892" s="26"/>
      <c r="EG892" s="26"/>
      <c r="EH892" s="26"/>
      <c r="EI892" s="26"/>
      <c r="EJ892" s="26"/>
      <c r="EK892" s="26"/>
      <c r="EL892" s="26"/>
      <c r="EM892" s="26"/>
      <c r="EN892" s="26"/>
      <c r="EO892" s="26"/>
      <c r="EP892" s="26"/>
      <c r="EQ892" s="26"/>
      <c r="ER892" s="26"/>
      <c r="ES892" s="26"/>
      <c r="ET892" s="26"/>
      <c r="EU892" s="26"/>
      <c r="EV892" s="26"/>
      <c r="EW892" s="26"/>
      <c r="EX892" s="26"/>
      <c r="EY892" s="26"/>
      <c r="EZ892" s="26"/>
      <c r="FA892" s="26"/>
      <c r="FB892" s="26"/>
      <c r="FC892" s="26"/>
      <c r="FD892" s="26"/>
      <c r="FE892" s="26"/>
      <c r="FF892" s="26"/>
      <c r="FG892" s="26"/>
      <c r="FH892" s="26"/>
      <c r="FI892" s="26"/>
      <c r="FJ892" s="26"/>
      <c r="FK892" s="26"/>
      <c r="FL892" s="26"/>
      <c r="FM892" s="26"/>
      <c r="FN892" s="26"/>
      <c r="FO892" s="26"/>
      <c r="FP892" s="26"/>
      <c r="FQ892" s="26"/>
      <c r="FR892" s="26"/>
      <c r="FS892" s="26"/>
      <c r="FT892" s="26"/>
      <c r="FU892" s="26"/>
      <c r="FV892" s="26"/>
      <c r="FW892" s="26"/>
      <c r="FX892" s="26"/>
      <c r="FY892" s="26"/>
      <c r="FZ892" s="26"/>
      <c r="GA892" s="26"/>
      <c r="GB892" s="26"/>
      <c r="GC892" s="26"/>
      <c r="GD892" s="26"/>
      <c r="GE892" s="26"/>
      <c r="GF892" s="26"/>
      <c r="GG892" s="26"/>
      <c r="GH892" s="26"/>
      <c r="GI892" s="26"/>
      <c r="GJ892" s="26"/>
      <c r="GK892" s="26"/>
      <c r="GL892" s="26"/>
      <c r="GM892" s="26"/>
      <c r="GN892" s="26"/>
      <c r="GO892" s="26"/>
      <c r="GP892" s="26"/>
      <c r="GQ892" s="26"/>
      <c r="GR892" s="26"/>
      <c r="GS892" s="26"/>
      <c r="GT892" s="26"/>
      <c r="GU892" s="26"/>
      <c r="GV892" s="26"/>
      <c r="GW892" s="26"/>
      <c r="GX892" s="26"/>
      <c r="GY892" s="26"/>
      <c r="GZ892" s="26"/>
      <c r="HA892" s="26"/>
      <c r="HB892" s="26"/>
      <c r="HC892" s="26"/>
      <c r="HD892" s="26"/>
      <c r="HE892" s="26"/>
      <c r="HF892" s="26"/>
      <c r="HG892" s="26"/>
      <c r="HH892" s="26"/>
      <c r="HI892" s="26"/>
      <c r="HJ892" s="26"/>
      <c r="HK892" s="26"/>
      <c r="HL892" s="26"/>
      <c r="HM892" s="26"/>
      <c r="HN892" s="26"/>
      <c r="HO892" s="26"/>
      <c r="HP892" s="26"/>
      <c r="HQ892" s="26"/>
      <c r="HR892" s="26"/>
      <c r="HS892" s="26"/>
      <c r="HT892" s="26"/>
      <c r="HU892" s="26"/>
      <c r="HV892" s="26"/>
      <c r="HW892" s="26"/>
      <c r="HX892" s="26"/>
      <c r="HY892" s="26"/>
      <c r="HZ892" s="26"/>
      <c r="IA892" s="26"/>
      <c r="IB892" s="26"/>
      <c r="IC892" s="26"/>
      <c r="ID892" s="26"/>
      <c r="IE892" s="26"/>
      <c r="IF892" s="26"/>
      <c r="IG892" s="26"/>
      <c r="IH892" s="26"/>
      <c r="II892" s="26"/>
      <c r="IJ892" s="26"/>
      <c r="IK892" s="26"/>
      <c r="IL892" s="26"/>
      <c r="IM892" s="26"/>
      <c r="IN892" s="26"/>
      <c r="IO892" s="26"/>
      <c r="IP892" s="26"/>
      <c r="IQ892" s="26"/>
      <c r="IR892" s="26"/>
      <c r="IS892" s="26"/>
      <c r="IT892" s="26"/>
      <c r="IU892" s="26"/>
      <c r="IV892" s="26"/>
    </row>
    <row r="893" spans="1:256" ht="12.75" customHeight="1" x14ac:dyDescent="0.25">
      <c r="A893" s="26"/>
      <c r="B893" s="26"/>
      <c r="C893" s="296"/>
      <c r="D893" s="363"/>
      <c r="E893" s="364"/>
      <c r="F893" s="364"/>
      <c r="G893" s="364"/>
      <c r="H893" s="364"/>
      <c r="I893" s="364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6"/>
      <c r="AB893" s="26"/>
      <c r="AC893" s="26"/>
      <c r="AD893" s="26"/>
      <c r="AE893" s="26"/>
      <c r="AF893" s="26"/>
      <c r="AG893" s="26"/>
      <c r="AH893" s="26"/>
      <c r="AI893" s="26"/>
      <c r="AJ893" s="26"/>
      <c r="AK893" s="26"/>
      <c r="AL893" s="26"/>
      <c r="AM893" s="26"/>
      <c r="AN893" s="26"/>
      <c r="AO893" s="26"/>
      <c r="AP893" s="26"/>
      <c r="AQ893" s="26"/>
      <c r="AR893" s="26"/>
      <c r="AS893" s="26"/>
      <c r="AT893" s="26"/>
      <c r="AU893" s="26"/>
      <c r="AV893" s="26"/>
      <c r="AW893" s="26"/>
      <c r="AX893" s="26"/>
      <c r="AY893" s="26"/>
      <c r="AZ893" s="26"/>
      <c r="BA893" s="26"/>
      <c r="BB893" s="26"/>
      <c r="BC893" s="26"/>
      <c r="BD893" s="26"/>
      <c r="BE893" s="26"/>
      <c r="BF893" s="26"/>
      <c r="BG893" s="26"/>
      <c r="BH893" s="26"/>
      <c r="BI893" s="26"/>
      <c r="BJ893" s="26"/>
      <c r="BK893" s="26"/>
      <c r="BL893" s="26"/>
      <c r="BM893" s="26"/>
      <c r="BN893" s="26"/>
      <c r="BO893" s="26"/>
      <c r="BP893" s="26"/>
      <c r="BQ893" s="26"/>
      <c r="BR893" s="26"/>
      <c r="BS893" s="26"/>
      <c r="BT893" s="26"/>
      <c r="BU893" s="26"/>
      <c r="BV893" s="26"/>
      <c r="BW893" s="26"/>
      <c r="BX893" s="26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26"/>
      <c r="CP893" s="26"/>
      <c r="CQ893" s="26"/>
      <c r="CR893" s="26"/>
      <c r="CS893" s="26"/>
      <c r="CT893" s="26"/>
      <c r="CU893" s="26"/>
      <c r="CV893" s="26"/>
      <c r="CW893" s="26"/>
      <c r="CX893" s="26"/>
      <c r="CY893" s="26"/>
      <c r="CZ893" s="26"/>
      <c r="DA893" s="26"/>
      <c r="DB893" s="26"/>
      <c r="DC893" s="26"/>
      <c r="DD893" s="26"/>
      <c r="DE893" s="26"/>
      <c r="DF893" s="26"/>
      <c r="DG893" s="26"/>
      <c r="DH893" s="26"/>
      <c r="DI893" s="26"/>
      <c r="DJ893" s="26"/>
      <c r="DK893" s="26"/>
      <c r="DL893" s="26"/>
      <c r="DM893" s="26"/>
      <c r="DN893" s="26"/>
      <c r="DO893" s="26"/>
      <c r="DP893" s="26"/>
      <c r="DQ893" s="26"/>
      <c r="DR893" s="26"/>
      <c r="DS893" s="26"/>
      <c r="DT893" s="26"/>
      <c r="DU893" s="26"/>
      <c r="DV893" s="26"/>
      <c r="DW893" s="26"/>
      <c r="DX893" s="26"/>
      <c r="DY893" s="26"/>
      <c r="DZ893" s="26"/>
      <c r="EA893" s="26"/>
      <c r="EB893" s="26"/>
      <c r="EC893" s="26"/>
      <c r="ED893" s="26"/>
      <c r="EE893" s="26"/>
      <c r="EF893" s="26"/>
      <c r="EG893" s="26"/>
      <c r="EH893" s="26"/>
      <c r="EI893" s="26"/>
      <c r="EJ893" s="26"/>
      <c r="EK893" s="26"/>
      <c r="EL893" s="26"/>
      <c r="EM893" s="26"/>
      <c r="EN893" s="26"/>
      <c r="EO893" s="26"/>
      <c r="EP893" s="26"/>
      <c r="EQ893" s="26"/>
      <c r="ER893" s="26"/>
      <c r="ES893" s="26"/>
      <c r="ET893" s="26"/>
      <c r="EU893" s="26"/>
      <c r="EV893" s="26"/>
      <c r="EW893" s="26"/>
      <c r="EX893" s="26"/>
      <c r="EY893" s="26"/>
      <c r="EZ893" s="26"/>
      <c r="FA893" s="26"/>
      <c r="FB893" s="26"/>
      <c r="FC893" s="26"/>
      <c r="FD893" s="26"/>
      <c r="FE893" s="26"/>
      <c r="FF893" s="26"/>
      <c r="FG893" s="26"/>
      <c r="FH893" s="26"/>
      <c r="FI893" s="26"/>
      <c r="FJ893" s="26"/>
      <c r="FK893" s="26"/>
      <c r="FL893" s="26"/>
      <c r="FM893" s="26"/>
      <c r="FN893" s="26"/>
      <c r="FO893" s="26"/>
      <c r="FP893" s="26"/>
      <c r="FQ893" s="26"/>
      <c r="FR893" s="26"/>
      <c r="FS893" s="26"/>
      <c r="FT893" s="26"/>
      <c r="FU893" s="26"/>
      <c r="FV893" s="26"/>
      <c r="FW893" s="26"/>
      <c r="FX893" s="26"/>
      <c r="FY893" s="26"/>
      <c r="FZ893" s="26"/>
      <c r="GA893" s="26"/>
      <c r="GB893" s="26"/>
      <c r="GC893" s="26"/>
      <c r="GD893" s="26"/>
      <c r="GE893" s="26"/>
      <c r="GF893" s="26"/>
      <c r="GG893" s="26"/>
      <c r="GH893" s="26"/>
      <c r="GI893" s="26"/>
      <c r="GJ893" s="26"/>
      <c r="GK893" s="26"/>
      <c r="GL893" s="26"/>
      <c r="GM893" s="26"/>
      <c r="GN893" s="26"/>
      <c r="GO893" s="26"/>
      <c r="GP893" s="26"/>
      <c r="GQ893" s="26"/>
      <c r="GR893" s="26"/>
      <c r="GS893" s="26"/>
      <c r="GT893" s="26"/>
      <c r="GU893" s="26"/>
      <c r="GV893" s="26"/>
      <c r="GW893" s="26"/>
      <c r="GX893" s="26"/>
      <c r="GY893" s="26"/>
      <c r="GZ893" s="26"/>
      <c r="HA893" s="26"/>
      <c r="HB893" s="26"/>
      <c r="HC893" s="26"/>
      <c r="HD893" s="26"/>
      <c r="HE893" s="26"/>
      <c r="HF893" s="26"/>
      <c r="HG893" s="26"/>
      <c r="HH893" s="26"/>
      <c r="HI893" s="26"/>
      <c r="HJ893" s="26"/>
      <c r="HK893" s="26"/>
      <c r="HL893" s="26"/>
      <c r="HM893" s="26"/>
      <c r="HN893" s="26"/>
      <c r="HO893" s="26"/>
      <c r="HP893" s="26"/>
      <c r="HQ893" s="26"/>
      <c r="HR893" s="26"/>
      <c r="HS893" s="26"/>
      <c r="HT893" s="26"/>
      <c r="HU893" s="26"/>
      <c r="HV893" s="26"/>
      <c r="HW893" s="26"/>
      <c r="HX893" s="26"/>
      <c r="HY893" s="26"/>
      <c r="HZ893" s="26"/>
      <c r="IA893" s="26"/>
      <c r="IB893" s="26"/>
      <c r="IC893" s="26"/>
      <c r="ID893" s="26"/>
      <c r="IE893" s="26"/>
      <c r="IF893" s="26"/>
      <c r="IG893" s="26"/>
      <c r="IH893" s="26"/>
      <c r="II893" s="26"/>
      <c r="IJ893" s="26"/>
      <c r="IK893" s="26"/>
      <c r="IL893" s="26"/>
      <c r="IM893" s="26"/>
      <c r="IN893" s="26"/>
      <c r="IO893" s="26"/>
      <c r="IP893" s="26"/>
      <c r="IQ893" s="26"/>
      <c r="IR893" s="26"/>
      <c r="IS893" s="26"/>
      <c r="IT893" s="26"/>
      <c r="IU893" s="26"/>
      <c r="IV893" s="26"/>
    </row>
    <row r="894" spans="1:256" ht="12.75" customHeight="1" x14ac:dyDescent="0.25">
      <c r="A894" s="26"/>
      <c r="B894" s="26"/>
      <c r="C894" s="296"/>
      <c r="D894" s="363"/>
      <c r="E894" s="364"/>
      <c r="F894" s="364"/>
      <c r="G894" s="364"/>
      <c r="H894" s="364"/>
      <c r="I894" s="364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6"/>
      <c r="AB894" s="26"/>
      <c r="AC894" s="26"/>
      <c r="AD894" s="26"/>
      <c r="AE894" s="26"/>
      <c r="AF894" s="26"/>
      <c r="AG894" s="26"/>
      <c r="AH894" s="26"/>
      <c r="AI894" s="26"/>
      <c r="AJ894" s="26"/>
      <c r="AK894" s="26"/>
      <c r="AL894" s="26"/>
      <c r="AM894" s="26"/>
      <c r="AN894" s="26"/>
      <c r="AO894" s="26"/>
      <c r="AP894" s="26"/>
      <c r="AQ894" s="26"/>
      <c r="AR894" s="26"/>
      <c r="AS894" s="26"/>
      <c r="AT894" s="26"/>
      <c r="AU894" s="26"/>
      <c r="AV894" s="26"/>
      <c r="AW894" s="26"/>
      <c r="AX894" s="26"/>
      <c r="AY894" s="26"/>
      <c r="AZ894" s="26"/>
      <c r="BA894" s="26"/>
      <c r="BB894" s="26"/>
      <c r="BC894" s="26"/>
      <c r="BD894" s="26"/>
      <c r="BE894" s="26"/>
      <c r="BF894" s="26"/>
      <c r="BG894" s="26"/>
      <c r="BH894" s="26"/>
      <c r="BI894" s="26"/>
      <c r="BJ894" s="26"/>
      <c r="BK894" s="26"/>
      <c r="BL894" s="26"/>
      <c r="BM894" s="26"/>
      <c r="BN894" s="26"/>
      <c r="BO894" s="26"/>
      <c r="BP894" s="26"/>
      <c r="BQ894" s="26"/>
      <c r="BR894" s="26"/>
      <c r="BS894" s="26"/>
      <c r="BT894" s="26"/>
      <c r="BU894" s="26"/>
      <c r="BV894" s="26"/>
      <c r="BW894" s="26"/>
      <c r="BX894" s="26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26"/>
      <c r="CP894" s="26"/>
      <c r="CQ894" s="26"/>
      <c r="CR894" s="26"/>
      <c r="CS894" s="26"/>
      <c r="CT894" s="26"/>
      <c r="CU894" s="26"/>
      <c r="CV894" s="26"/>
      <c r="CW894" s="26"/>
      <c r="CX894" s="26"/>
      <c r="CY894" s="26"/>
      <c r="CZ894" s="26"/>
      <c r="DA894" s="26"/>
      <c r="DB894" s="26"/>
      <c r="DC894" s="26"/>
      <c r="DD894" s="26"/>
      <c r="DE894" s="26"/>
      <c r="DF894" s="26"/>
      <c r="DG894" s="26"/>
      <c r="DH894" s="26"/>
      <c r="DI894" s="26"/>
      <c r="DJ894" s="26"/>
      <c r="DK894" s="26"/>
      <c r="DL894" s="26"/>
      <c r="DM894" s="26"/>
      <c r="DN894" s="26"/>
      <c r="DO894" s="26"/>
      <c r="DP894" s="26"/>
      <c r="DQ894" s="26"/>
      <c r="DR894" s="26"/>
      <c r="DS894" s="26"/>
      <c r="DT894" s="26"/>
      <c r="DU894" s="26"/>
      <c r="DV894" s="26"/>
      <c r="DW894" s="26"/>
      <c r="DX894" s="26"/>
      <c r="DY894" s="26"/>
      <c r="DZ894" s="26"/>
      <c r="EA894" s="26"/>
      <c r="EB894" s="26"/>
      <c r="EC894" s="26"/>
      <c r="ED894" s="26"/>
      <c r="EE894" s="26"/>
      <c r="EF894" s="26"/>
      <c r="EG894" s="26"/>
      <c r="EH894" s="26"/>
      <c r="EI894" s="26"/>
      <c r="EJ894" s="26"/>
      <c r="EK894" s="26"/>
      <c r="EL894" s="26"/>
      <c r="EM894" s="26"/>
      <c r="EN894" s="26"/>
      <c r="EO894" s="26"/>
      <c r="EP894" s="26"/>
      <c r="EQ894" s="26"/>
      <c r="ER894" s="26"/>
      <c r="ES894" s="26"/>
      <c r="ET894" s="26"/>
      <c r="EU894" s="26"/>
      <c r="EV894" s="26"/>
      <c r="EW894" s="26"/>
      <c r="EX894" s="26"/>
      <c r="EY894" s="26"/>
      <c r="EZ894" s="26"/>
      <c r="FA894" s="26"/>
      <c r="FB894" s="26"/>
      <c r="FC894" s="26"/>
      <c r="FD894" s="26"/>
      <c r="FE894" s="26"/>
      <c r="FF894" s="26"/>
      <c r="FG894" s="26"/>
      <c r="FH894" s="26"/>
      <c r="FI894" s="26"/>
      <c r="FJ894" s="26"/>
      <c r="FK894" s="26"/>
      <c r="FL894" s="26"/>
      <c r="FM894" s="26"/>
      <c r="FN894" s="26"/>
      <c r="FO894" s="26"/>
      <c r="FP894" s="26"/>
      <c r="FQ894" s="26"/>
      <c r="FR894" s="26"/>
      <c r="FS894" s="26"/>
      <c r="FT894" s="26"/>
      <c r="FU894" s="26"/>
      <c r="FV894" s="26"/>
      <c r="FW894" s="26"/>
      <c r="FX894" s="26"/>
      <c r="FY894" s="26"/>
      <c r="FZ894" s="26"/>
      <c r="GA894" s="26"/>
      <c r="GB894" s="26"/>
      <c r="GC894" s="26"/>
      <c r="GD894" s="26"/>
      <c r="GE894" s="26"/>
      <c r="GF894" s="26"/>
      <c r="GG894" s="26"/>
      <c r="GH894" s="26"/>
      <c r="GI894" s="26"/>
      <c r="GJ894" s="26"/>
      <c r="GK894" s="26"/>
      <c r="GL894" s="26"/>
      <c r="GM894" s="26"/>
      <c r="GN894" s="26"/>
      <c r="GO894" s="26"/>
      <c r="GP894" s="26"/>
      <c r="GQ894" s="26"/>
      <c r="GR894" s="26"/>
      <c r="GS894" s="26"/>
      <c r="GT894" s="26"/>
      <c r="GU894" s="26"/>
      <c r="GV894" s="26"/>
      <c r="GW894" s="26"/>
      <c r="GX894" s="26"/>
      <c r="GY894" s="26"/>
      <c r="GZ894" s="26"/>
      <c r="HA894" s="26"/>
      <c r="HB894" s="26"/>
      <c r="HC894" s="26"/>
      <c r="HD894" s="26"/>
      <c r="HE894" s="26"/>
      <c r="HF894" s="26"/>
      <c r="HG894" s="26"/>
      <c r="HH894" s="26"/>
      <c r="HI894" s="26"/>
      <c r="HJ894" s="26"/>
      <c r="HK894" s="26"/>
      <c r="HL894" s="26"/>
      <c r="HM894" s="26"/>
      <c r="HN894" s="26"/>
      <c r="HO894" s="26"/>
      <c r="HP894" s="26"/>
      <c r="HQ894" s="26"/>
      <c r="HR894" s="26"/>
      <c r="HS894" s="26"/>
      <c r="HT894" s="26"/>
      <c r="HU894" s="26"/>
      <c r="HV894" s="26"/>
      <c r="HW894" s="26"/>
      <c r="HX894" s="26"/>
      <c r="HY894" s="26"/>
      <c r="HZ894" s="26"/>
      <c r="IA894" s="26"/>
      <c r="IB894" s="26"/>
      <c r="IC894" s="26"/>
      <c r="ID894" s="26"/>
      <c r="IE894" s="26"/>
      <c r="IF894" s="26"/>
      <c r="IG894" s="26"/>
      <c r="IH894" s="26"/>
      <c r="II894" s="26"/>
      <c r="IJ894" s="26"/>
      <c r="IK894" s="26"/>
      <c r="IL894" s="26"/>
      <c r="IM894" s="26"/>
      <c r="IN894" s="26"/>
      <c r="IO894" s="26"/>
      <c r="IP894" s="26"/>
      <c r="IQ894" s="26"/>
      <c r="IR894" s="26"/>
      <c r="IS894" s="26"/>
      <c r="IT894" s="26"/>
      <c r="IU894" s="26"/>
      <c r="IV894" s="26"/>
    </row>
    <row r="895" spans="1:256" ht="12.75" customHeight="1" x14ac:dyDescent="0.25">
      <c r="A895" s="26"/>
      <c r="B895" s="26"/>
      <c r="C895" s="296"/>
      <c r="D895" s="363"/>
      <c r="E895" s="364"/>
      <c r="F895" s="364"/>
      <c r="G895" s="364"/>
      <c r="H895" s="364"/>
      <c r="I895" s="364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6"/>
      <c r="AB895" s="26"/>
      <c r="AC895" s="26"/>
      <c r="AD895" s="26"/>
      <c r="AE895" s="26"/>
      <c r="AF895" s="26"/>
      <c r="AG895" s="26"/>
      <c r="AH895" s="26"/>
      <c r="AI895" s="26"/>
      <c r="AJ895" s="26"/>
      <c r="AK895" s="26"/>
      <c r="AL895" s="26"/>
      <c r="AM895" s="26"/>
      <c r="AN895" s="26"/>
      <c r="AO895" s="26"/>
      <c r="AP895" s="26"/>
      <c r="AQ895" s="26"/>
      <c r="AR895" s="26"/>
      <c r="AS895" s="26"/>
      <c r="AT895" s="26"/>
      <c r="AU895" s="26"/>
      <c r="AV895" s="26"/>
      <c r="AW895" s="26"/>
      <c r="AX895" s="26"/>
      <c r="AY895" s="26"/>
      <c r="AZ895" s="26"/>
      <c r="BA895" s="26"/>
      <c r="BB895" s="26"/>
      <c r="BC895" s="26"/>
      <c r="BD895" s="26"/>
      <c r="BE895" s="26"/>
      <c r="BF895" s="26"/>
      <c r="BG895" s="26"/>
      <c r="BH895" s="26"/>
      <c r="BI895" s="26"/>
      <c r="BJ895" s="26"/>
      <c r="BK895" s="26"/>
      <c r="BL895" s="26"/>
      <c r="BM895" s="26"/>
      <c r="BN895" s="26"/>
      <c r="BO895" s="26"/>
      <c r="BP895" s="26"/>
      <c r="BQ895" s="26"/>
      <c r="BR895" s="26"/>
      <c r="BS895" s="26"/>
      <c r="BT895" s="26"/>
      <c r="BU895" s="26"/>
      <c r="BV895" s="26"/>
      <c r="BW895" s="26"/>
      <c r="BX895" s="26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26"/>
      <c r="CP895" s="26"/>
      <c r="CQ895" s="26"/>
      <c r="CR895" s="26"/>
      <c r="CS895" s="26"/>
      <c r="CT895" s="26"/>
      <c r="CU895" s="26"/>
      <c r="CV895" s="26"/>
      <c r="CW895" s="26"/>
      <c r="CX895" s="26"/>
      <c r="CY895" s="26"/>
      <c r="CZ895" s="26"/>
      <c r="DA895" s="26"/>
      <c r="DB895" s="26"/>
      <c r="DC895" s="26"/>
      <c r="DD895" s="26"/>
      <c r="DE895" s="26"/>
      <c r="DF895" s="26"/>
      <c r="DG895" s="26"/>
      <c r="DH895" s="26"/>
      <c r="DI895" s="26"/>
      <c r="DJ895" s="26"/>
      <c r="DK895" s="26"/>
      <c r="DL895" s="26"/>
      <c r="DM895" s="26"/>
      <c r="DN895" s="26"/>
      <c r="DO895" s="26"/>
      <c r="DP895" s="26"/>
      <c r="DQ895" s="26"/>
      <c r="DR895" s="26"/>
      <c r="DS895" s="26"/>
      <c r="DT895" s="26"/>
      <c r="DU895" s="26"/>
      <c r="DV895" s="26"/>
      <c r="DW895" s="26"/>
      <c r="DX895" s="26"/>
      <c r="DY895" s="26"/>
      <c r="DZ895" s="26"/>
      <c r="EA895" s="26"/>
      <c r="EB895" s="26"/>
      <c r="EC895" s="26"/>
      <c r="ED895" s="26"/>
      <c r="EE895" s="26"/>
      <c r="EF895" s="26"/>
      <c r="EG895" s="26"/>
      <c r="EH895" s="26"/>
      <c r="EI895" s="26"/>
      <c r="EJ895" s="26"/>
      <c r="EK895" s="26"/>
      <c r="EL895" s="26"/>
      <c r="EM895" s="26"/>
      <c r="EN895" s="26"/>
      <c r="EO895" s="26"/>
      <c r="EP895" s="26"/>
      <c r="EQ895" s="26"/>
      <c r="ER895" s="26"/>
      <c r="ES895" s="26"/>
      <c r="ET895" s="26"/>
      <c r="EU895" s="26"/>
      <c r="EV895" s="26"/>
      <c r="EW895" s="26"/>
      <c r="EX895" s="26"/>
      <c r="EY895" s="26"/>
      <c r="EZ895" s="26"/>
      <c r="FA895" s="26"/>
      <c r="FB895" s="26"/>
      <c r="FC895" s="26"/>
      <c r="FD895" s="26"/>
      <c r="FE895" s="26"/>
      <c r="FF895" s="26"/>
      <c r="FG895" s="26"/>
      <c r="FH895" s="26"/>
      <c r="FI895" s="26"/>
      <c r="FJ895" s="26"/>
      <c r="FK895" s="26"/>
      <c r="FL895" s="26"/>
      <c r="FM895" s="26"/>
      <c r="FN895" s="26"/>
      <c r="FO895" s="26"/>
      <c r="FP895" s="26"/>
      <c r="FQ895" s="26"/>
      <c r="FR895" s="26"/>
      <c r="FS895" s="26"/>
      <c r="FT895" s="26"/>
      <c r="FU895" s="26"/>
      <c r="FV895" s="26"/>
      <c r="FW895" s="26"/>
      <c r="FX895" s="26"/>
      <c r="FY895" s="26"/>
      <c r="FZ895" s="26"/>
      <c r="GA895" s="26"/>
      <c r="GB895" s="26"/>
      <c r="GC895" s="26"/>
      <c r="GD895" s="26"/>
      <c r="GE895" s="26"/>
      <c r="GF895" s="26"/>
      <c r="GG895" s="26"/>
      <c r="GH895" s="26"/>
      <c r="GI895" s="26"/>
      <c r="GJ895" s="26"/>
      <c r="GK895" s="26"/>
      <c r="GL895" s="26"/>
      <c r="GM895" s="26"/>
      <c r="GN895" s="26"/>
      <c r="GO895" s="26"/>
      <c r="GP895" s="26"/>
      <c r="GQ895" s="26"/>
      <c r="GR895" s="26"/>
      <c r="GS895" s="26"/>
      <c r="GT895" s="26"/>
      <c r="GU895" s="26"/>
      <c r="GV895" s="26"/>
      <c r="GW895" s="26"/>
      <c r="GX895" s="26"/>
      <c r="GY895" s="26"/>
      <c r="GZ895" s="26"/>
      <c r="HA895" s="26"/>
      <c r="HB895" s="26"/>
      <c r="HC895" s="26"/>
      <c r="HD895" s="26"/>
      <c r="HE895" s="26"/>
      <c r="HF895" s="26"/>
      <c r="HG895" s="26"/>
      <c r="HH895" s="26"/>
      <c r="HI895" s="26"/>
      <c r="HJ895" s="26"/>
      <c r="HK895" s="26"/>
      <c r="HL895" s="26"/>
      <c r="HM895" s="26"/>
      <c r="HN895" s="26"/>
      <c r="HO895" s="26"/>
      <c r="HP895" s="26"/>
      <c r="HQ895" s="26"/>
      <c r="HR895" s="26"/>
      <c r="HS895" s="26"/>
      <c r="HT895" s="26"/>
      <c r="HU895" s="26"/>
      <c r="HV895" s="26"/>
      <c r="HW895" s="26"/>
      <c r="HX895" s="26"/>
      <c r="HY895" s="26"/>
      <c r="HZ895" s="26"/>
      <c r="IA895" s="26"/>
      <c r="IB895" s="26"/>
      <c r="IC895" s="26"/>
      <c r="ID895" s="26"/>
      <c r="IE895" s="26"/>
      <c r="IF895" s="26"/>
      <c r="IG895" s="26"/>
      <c r="IH895" s="26"/>
      <c r="II895" s="26"/>
      <c r="IJ895" s="26"/>
      <c r="IK895" s="26"/>
      <c r="IL895" s="26"/>
      <c r="IM895" s="26"/>
      <c r="IN895" s="26"/>
      <c r="IO895" s="26"/>
      <c r="IP895" s="26"/>
      <c r="IQ895" s="26"/>
      <c r="IR895" s="26"/>
      <c r="IS895" s="26"/>
      <c r="IT895" s="26"/>
      <c r="IU895" s="26"/>
      <c r="IV895" s="26"/>
    </row>
    <row r="896" spans="1:256" ht="12.75" customHeight="1" x14ac:dyDescent="0.25">
      <c r="A896" s="26"/>
      <c r="B896" s="26"/>
      <c r="C896" s="296"/>
      <c r="D896" s="363"/>
      <c r="E896" s="364"/>
      <c r="F896" s="364"/>
      <c r="G896" s="364"/>
      <c r="H896" s="364"/>
      <c r="I896" s="364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6"/>
      <c r="AB896" s="26"/>
      <c r="AC896" s="26"/>
      <c r="AD896" s="26"/>
      <c r="AE896" s="26"/>
      <c r="AF896" s="26"/>
      <c r="AG896" s="26"/>
      <c r="AH896" s="26"/>
      <c r="AI896" s="26"/>
      <c r="AJ896" s="26"/>
      <c r="AK896" s="26"/>
      <c r="AL896" s="26"/>
      <c r="AM896" s="26"/>
      <c r="AN896" s="26"/>
      <c r="AO896" s="26"/>
      <c r="AP896" s="26"/>
      <c r="AQ896" s="26"/>
      <c r="AR896" s="26"/>
      <c r="AS896" s="26"/>
      <c r="AT896" s="26"/>
      <c r="AU896" s="26"/>
      <c r="AV896" s="26"/>
      <c r="AW896" s="26"/>
      <c r="AX896" s="26"/>
      <c r="AY896" s="26"/>
      <c r="AZ896" s="26"/>
      <c r="BA896" s="26"/>
      <c r="BB896" s="26"/>
      <c r="BC896" s="26"/>
      <c r="BD896" s="26"/>
      <c r="BE896" s="26"/>
      <c r="BF896" s="26"/>
      <c r="BG896" s="26"/>
      <c r="BH896" s="26"/>
      <c r="BI896" s="26"/>
      <c r="BJ896" s="26"/>
      <c r="BK896" s="26"/>
      <c r="BL896" s="26"/>
      <c r="BM896" s="26"/>
      <c r="BN896" s="26"/>
      <c r="BO896" s="26"/>
      <c r="BP896" s="26"/>
      <c r="BQ896" s="26"/>
      <c r="BR896" s="26"/>
      <c r="BS896" s="26"/>
      <c r="BT896" s="26"/>
      <c r="BU896" s="26"/>
      <c r="BV896" s="26"/>
      <c r="BW896" s="26"/>
      <c r="BX896" s="26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26"/>
      <c r="CP896" s="26"/>
      <c r="CQ896" s="26"/>
      <c r="CR896" s="26"/>
      <c r="CS896" s="26"/>
      <c r="CT896" s="26"/>
      <c r="CU896" s="26"/>
      <c r="CV896" s="26"/>
      <c r="CW896" s="26"/>
      <c r="CX896" s="26"/>
      <c r="CY896" s="26"/>
      <c r="CZ896" s="26"/>
      <c r="DA896" s="26"/>
      <c r="DB896" s="26"/>
      <c r="DC896" s="26"/>
      <c r="DD896" s="26"/>
      <c r="DE896" s="26"/>
      <c r="DF896" s="26"/>
      <c r="DG896" s="26"/>
      <c r="DH896" s="26"/>
      <c r="DI896" s="26"/>
      <c r="DJ896" s="26"/>
      <c r="DK896" s="26"/>
      <c r="DL896" s="26"/>
      <c r="DM896" s="26"/>
      <c r="DN896" s="26"/>
      <c r="DO896" s="26"/>
      <c r="DP896" s="26"/>
      <c r="DQ896" s="26"/>
      <c r="DR896" s="26"/>
      <c r="DS896" s="26"/>
      <c r="DT896" s="26"/>
      <c r="DU896" s="26"/>
      <c r="DV896" s="26"/>
      <c r="DW896" s="26"/>
      <c r="DX896" s="26"/>
      <c r="DY896" s="26"/>
      <c r="DZ896" s="26"/>
      <c r="EA896" s="26"/>
      <c r="EB896" s="26"/>
      <c r="EC896" s="26"/>
      <c r="ED896" s="26"/>
      <c r="EE896" s="26"/>
      <c r="EF896" s="26"/>
      <c r="EG896" s="26"/>
      <c r="EH896" s="26"/>
      <c r="EI896" s="26"/>
      <c r="EJ896" s="26"/>
      <c r="EK896" s="26"/>
      <c r="EL896" s="26"/>
      <c r="EM896" s="26"/>
      <c r="EN896" s="26"/>
      <c r="EO896" s="26"/>
      <c r="EP896" s="26"/>
      <c r="EQ896" s="26"/>
      <c r="ER896" s="26"/>
      <c r="ES896" s="26"/>
      <c r="ET896" s="26"/>
      <c r="EU896" s="26"/>
      <c r="EV896" s="26"/>
      <c r="EW896" s="26"/>
      <c r="EX896" s="26"/>
      <c r="EY896" s="26"/>
      <c r="EZ896" s="26"/>
      <c r="FA896" s="26"/>
      <c r="FB896" s="26"/>
      <c r="FC896" s="26"/>
      <c r="FD896" s="26"/>
      <c r="FE896" s="26"/>
      <c r="FF896" s="26"/>
      <c r="FG896" s="26"/>
      <c r="FH896" s="26"/>
      <c r="FI896" s="26"/>
      <c r="FJ896" s="26"/>
      <c r="FK896" s="26"/>
      <c r="FL896" s="26"/>
      <c r="FM896" s="26"/>
      <c r="FN896" s="26"/>
      <c r="FO896" s="26"/>
      <c r="FP896" s="26"/>
      <c r="FQ896" s="26"/>
      <c r="FR896" s="26"/>
      <c r="FS896" s="26"/>
      <c r="FT896" s="26"/>
      <c r="FU896" s="26"/>
      <c r="FV896" s="26"/>
      <c r="FW896" s="26"/>
      <c r="FX896" s="26"/>
      <c r="FY896" s="26"/>
      <c r="FZ896" s="26"/>
      <c r="GA896" s="26"/>
      <c r="GB896" s="26"/>
      <c r="GC896" s="26"/>
      <c r="GD896" s="26"/>
      <c r="GE896" s="26"/>
      <c r="GF896" s="26"/>
      <c r="GG896" s="26"/>
      <c r="GH896" s="26"/>
      <c r="GI896" s="26"/>
      <c r="GJ896" s="26"/>
      <c r="GK896" s="26"/>
      <c r="GL896" s="26"/>
      <c r="GM896" s="26"/>
      <c r="GN896" s="26"/>
      <c r="GO896" s="26"/>
      <c r="GP896" s="26"/>
      <c r="GQ896" s="26"/>
      <c r="GR896" s="26"/>
      <c r="GS896" s="26"/>
      <c r="GT896" s="26"/>
      <c r="GU896" s="26"/>
      <c r="GV896" s="26"/>
      <c r="GW896" s="26"/>
      <c r="GX896" s="26"/>
      <c r="GY896" s="26"/>
      <c r="GZ896" s="26"/>
      <c r="HA896" s="26"/>
      <c r="HB896" s="26"/>
      <c r="HC896" s="26"/>
      <c r="HD896" s="26"/>
      <c r="HE896" s="26"/>
      <c r="HF896" s="26"/>
      <c r="HG896" s="26"/>
      <c r="HH896" s="26"/>
      <c r="HI896" s="26"/>
      <c r="HJ896" s="26"/>
      <c r="HK896" s="26"/>
      <c r="HL896" s="26"/>
      <c r="HM896" s="26"/>
      <c r="HN896" s="26"/>
      <c r="HO896" s="26"/>
      <c r="HP896" s="26"/>
      <c r="HQ896" s="26"/>
      <c r="HR896" s="26"/>
      <c r="HS896" s="26"/>
      <c r="HT896" s="26"/>
      <c r="HU896" s="26"/>
      <c r="HV896" s="26"/>
      <c r="HW896" s="26"/>
      <c r="HX896" s="26"/>
      <c r="HY896" s="26"/>
      <c r="HZ896" s="26"/>
      <c r="IA896" s="26"/>
      <c r="IB896" s="26"/>
      <c r="IC896" s="26"/>
      <c r="ID896" s="26"/>
      <c r="IE896" s="26"/>
      <c r="IF896" s="26"/>
      <c r="IG896" s="26"/>
      <c r="IH896" s="26"/>
      <c r="II896" s="26"/>
      <c r="IJ896" s="26"/>
      <c r="IK896" s="26"/>
      <c r="IL896" s="26"/>
      <c r="IM896" s="26"/>
      <c r="IN896" s="26"/>
      <c r="IO896" s="26"/>
      <c r="IP896" s="26"/>
      <c r="IQ896" s="26"/>
      <c r="IR896" s="26"/>
      <c r="IS896" s="26"/>
      <c r="IT896" s="26"/>
      <c r="IU896" s="26"/>
      <c r="IV896" s="26"/>
    </row>
    <row r="897" spans="1:256" ht="12.75" customHeight="1" x14ac:dyDescent="0.25">
      <c r="A897" s="26"/>
      <c r="B897" s="26"/>
      <c r="C897" s="296"/>
      <c r="D897" s="363"/>
      <c r="E897" s="364"/>
      <c r="F897" s="364"/>
      <c r="G897" s="364"/>
      <c r="H897" s="364"/>
      <c r="I897" s="364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6"/>
      <c r="AB897" s="26"/>
      <c r="AC897" s="26"/>
      <c r="AD897" s="26"/>
      <c r="AE897" s="26"/>
      <c r="AF897" s="26"/>
      <c r="AG897" s="26"/>
      <c r="AH897" s="26"/>
      <c r="AI897" s="26"/>
      <c r="AJ897" s="26"/>
      <c r="AK897" s="26"/>
      <c r="AL897" s="26"/>
      <c r="AM897" s="26"/>
      <c r="AN897" s="26"/>
      <c r="AO897" s="26"/>
      <c r="AP897" s="26"/>
      <c r="AQ897" s="26"/>
      <c r="AR897" s="26"/>
      <c r="AS897" s="26"/>
      <c r="AT897" s="26"/>
      <c r="AU897" s="26"/>
      <c r="AV897" s="26"/>
      <c r="AW897" s="26"/>
      <c r="AX897" s="26"/>
      <c r="AY897" s="26"/>
      <c r="AZ897" s="26"/>
      <c r="BA897" s="26"/>
      <c r="BB897" s="26"/>
      <c r="BC897" s="26"/>
      <c r="BD897" s="26"/>
      <c r="BE897" s="26"/>
      <c r="BF897" s="26"/>
      <c r="BG897" s="26"/>
      <c r="BH897" s="26"/>
      <c r="BI897" s="26"/>
      <c r="BJ897" s="26"/>
      <c r="BK897" s="26"/>
      <c r="BL897" s="26"/>
      <c r="BM897" s="26"/>
      <c r="BN897" s="26"/>
      <c r="BO897" s="26"/>
      <c r="BP897" s="26"/>
      <c r="BQ897" s="26"/>
      <c r="BR897" s="26"/>
      <c r="BS897" s="26"/>
      <c r="BT897" s="26"/>
      <c r="BU897" s="26"/>
      <c r="BV897" s="26"/>
      <c r="BW897" s="26"/>
      <c r="BX897" s="26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26"/>
      <c r="CP897" s="26"/>
      <c r="CQ897" s="26"/>
      <c r="CR897" s="26"/>
      <c r="CS897" s="26"/>
      <c r="CT897" s="26"/>
      <c r="CU897" s="26"/>
      <c r="CV897" s="26"/>
      <c r="CW897" s="26"/>
      <c r="CX897" s="26"/>
      <c r="CY897" s="26"/>
      <c r="CZ897" s="26"/>
      <c r="DA897" s="26"/>
      <c r="DB897" s="26"/>
      <c r="DC897" s="26"/>
      <c r="DD897" s="26"/>
      <c r="DE897" s="26"/>
      <c r="DF897" s="26"/>
      <c r="DG897" s="26"/>
      <c r="DH897" s="26"/>
      <c r="DI897" s="26"/>
      <c r="DJ897" s="26"/>
      <c r="DK897" s="26"/>
      <c r="DL897" s="26"/>
      <c r="DM897" s="26"/>
      <c r="DN897" s="26"/>
      <c r="DO897" s="26"/>
      <c r="DP897" s="26"/>
      <c r="DQ897" s="26"/>
      <c r="DR897" s="26"/>
      <c r="DS897" s="26"/>
      <c r="DT897" s="26"/>
      <c r="DU897" s="26"/>
      <c r="DV897" s="26"/>
      <c r="DW897" s="26"/>
      <c r="DX897" s="26"/>
      <c r="DY897" s="26"/>
      <c r="DZ897" s="26"/>
      <c r="EA897" s="26"/>
      <c r="EB897" s="26"/>
      <c r="EC897" s="26"/>
      <c r="ED897" s="26"/>
      <c r="EE897" s="26"/>
      <c r="EF897" s="26"/>
      <c r="EG897" s="26"/>
      <c r="EH897" s="26"/>
      <c r="EI897" s="26"/>
      <c r="EJ897" s="26"/>
      <c r="EK897" s="26"/>
      <c r="EL897" s="26"/>
      <c r="EM897" s="26"/>
      <c r="EN897" s="26"/>
      <c r="EO897" s="26"/>
      <c r="EP897" s="26"/>
      <c r="EQ897" s="26"/>
      <c r="ER897" s="26"/>
      <c r="ES897" s="26"/>
      <c r="ET897" s="26"/>
      <c r="EU897" s="26"/>
      <c r="EV897" s="26"/>
      <c r="EW897" s="26"/>
      <c r="EX897" s="26"/>
      <c r="EY897" s="26"/>
      <c r="EZ897" s="26"/>
      <c r="FA897" s="26"/>
      <c r="FB897" s="26"/>
      <c r="FC897" s="26"/>
      <c r="FD897" s="26"/>
      <c r="FE897" s="26"/>
      <c r="FF897" s="26"/>
      <c r="FG897" s="26"/>
      <c r="FH897" s="26"/>
      <c r="FI897" s="26"/>
      <c r="FJ897" s="26"/>
      <c r="FK897" s="26"/>
      <c r="FL897" s="26"/>
      <c r="FM897" s="26"/>
      <c r="FN897" s="26"/>
      <c r="FO897" s="26"/>
      <c r="FP897" s="26"/>
      <c r="FQ897" s="26"/>
      <c r="FR897" s="26"/>
      <c r="FS897" s="26"/>
      <c r="FT897" s="26"/>
      <c r="FU897" s="26"/>
      <c r="FV897" s="26"/>
      <c r="FW897" s="26"/>
      <c r="FX897" s="26"/>
      <c r="FY897" s="26"/>
      <c r="FZ897" s="26"/>
      <c r="GA897" s="26"/>
      <c r="GB897" s="26"/>
      <c r="GC897" s="26"/>
      <c r="GD897" s="26"/>
      <c r="GE897" s="26"/>
      <c r="GF897" s="26"/>
      <c r="GG897" s="26"/>
      <c r="GH897" s="26"/>
      <c r="GI897" s="26"/>
      <c r="GJ897" s="26"/>
      <c r="GK897" s="26"/>
      <c r="GL897" s="26"/>
      <c r="GM897" s="26"/>
      <c r="GN897" s="26"/>
      <c r="GO897" s="26"/>
      <c r="GP897" s="26"/>
      <c r="GQ897" s="26"/>
      <c r="GR897" s="26"/>
      <c r="GS897" s="26"/>
      <c r="GT897" s="26"/>
      <c r="GU897" s="26"/>
      <c r="GV897" s="26"/>
      <c r="GW897" s="26"/>
      <c r="GX897" s="26"/>
      <c r="GY897" s="26"/>
      <c r="GZ897" s="26"/>
      <c r="HA897" s="26"/>
      <c r="HB897" s="26"/>
      <c r="HC897" s="26"/>
      <c r="HD897" s="26"/>
      <c r="HE897" s="26"/>
      <c r="HF897" s="26"/>
      <c r="HG897" s="26"/>
      <c r="HH897" s="26"/>
      <c r="HI897" s="26"/>
      <c r="HJ897" s="26"/>
      <c r="HK897" s="26"/>
      <c r="HL897" s="26"/>
      <c r="HM897" s="26"/>
      <c r="HN897" s="26"/>
      <c r="HO897" s="26"/>
      <c r="HP897" s="26"/>
      <c r="HQ897" s="26"/>
      <c r="HR897" s="26"/>
      <c r="HS897" s="26"/>
      <c r="HT897" s="26"/>
      <c r="HU897" s="26"/>
      <c r="HV897" s="26"/>
      <c r="HW897" s="26"/>
      <c r="HX897" s="26"/>
      <c r="HY897" s="26"/>
      <c r="HZ897" s="26"/>
      <c r="IA897" s="26"/>
      <c r="IB897" s="26"/>
      <c r="IC897" s="26"/>
      <c r="ID897" s="26"/>
      <c r="IE897" s="26"/>
      <c r="IF897" s="26"/>
      <c r="IG897" s="26"/>
      <c r="IH897" s="26"/>
      <c r="II897" s="26"/>
      <c r="IJ897" s="26"/>
      <c r="IK897" s="26"/>
      <c r="IL897" s="26"/>
      <c r="IM897" s="26"/>
      <c r="IN897" s="26"/>
      <c r="IO897" s="26"/>
      <c r="IP897" s="26"/>
      <c r="IQ897" s="26"/>
      <c r="IR897" s="26"/>
      <c r="IS897" s="26"/>
      <c r="IT897" s="26"/>
      <c r="IU897" s="26"/>
      <c r="IV897" s="26"/>
    </row>
    <row r="898" spans="1:256" ht="12.75" customHeight="1" x14ac:dyDescent="0.25">
      <c r="A898" s="26"/>
      <c r="B898" s="26"/>
      <c r="C898" s="296"/>
      <c r="D898" s="363"/>
      <c r="E898" s="364"/>
      <c r="F898" s="364"/>
      <c r="G898" s="364"/>
      <c r="H898" s="364"/>
      <c r="I898" s="364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6"/>
      <c r="AB898" s="26"/>
      <c r="AC898" s="26"/>
      <c r="AD898" s="26"/>
      <c r="AE898" s="26"/>
      <c r="AF898" s="26"/>
      <c r="AG898" s="26"/>
      <c r="AH898" s="26"/>
      <c r="AI898" s="26"/>
      <c r="AJ898" s="26"/>
      <c r="AK898" s="26"/>
      <c r="AL898" s="26"/>
      <c r="AM898" s="26"/>
      <c r="AN898" s="26"/>
      <c r="AO898" s="26"/>
      <c r="AP898" s="26"/>
      <c r="AQ898" s="26"/>
      <c r="AR898" s="26"/>
      <c r="AS898" s="26"/>
      <c r="AT898" s="26"/>
      <c r="AU898" s="26"/>
      <c r="AV898" s="26"/>
      <c r="AW898" s="26"/>
      <c r="AX898" s="26"/>
      <c r="AY898" s="26"/>
      <c r="AZ898" s="26"/>
      <c r="BA898" s="26"/>
      <c r="BB898" s="26"/>
      <c r="BC898" s="26"/>
      <c r="BD898" s="26"/>
      <c r="BE898" s="26"/>
      <c r="BF898" s="26"/>
      <c r="BG898" s="26"/>
      <c r="BH898" s="26"/>
      <c r="BI898" s="26"/>
      <c r="BJ898" s="26"/>
      <c r="BK898" s="26"/>
      <c r="BL898" s="26"/>
      <c r="BM898" s="26"/>
      <c r="BN898" s="26"/>
      <c r="BO898" s="26"/>
      <c r="BP898" s="26"/>
      <c r="BQ898" s="26"/>
      <c r="BR898" s="26"/>
      <c r="BS898" s="26"/>
      <c r="BT898" s="26"/>
      <c r="BU898" s="26"/>
      <c r="BV898" s="26"/>
      <c r="BW898" s="26"/>
      <c r="BX898" s="26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26"/>
      <c r="CP898" s="26"/>
      <c r="CQ898" s="26"/>
      <c r="CR898" s="26"/>
      <c r="CS898" s="26"/>
      <c r="CT898" s="26"/>
      <c r="CU898" s="26"/>
      <c r="CV898" s="26"/>
      <c r="CW898" s="26"/>
      <c r="CX898" s="26"/>
      <c r="CY898" s="26"/>
      <c r="CZ898" s="26"/>
      <c r="DA898" s="26"/>
      <c r="DB898" s="26"/>
      <c r="DC898" s="26"/>
      <c r="DD898" s="26"/>
      <c r="DE898" s="26"/>
      <c r="DF898" s="26"/>
      <c r="DG898" s="26"/>
      <c r="DH898" s="26"/>
      <c r="DI898" s="26"/>
      <c r="DJ898" s="26"/>
      <c r="DK898" s="26"/>
      <c r="DL898" s="26"/>
      <c r="DM898" s="26"/>
      <c r="DN898" s="26"/>
      <c r="DO898" s="26"/>
      <c r="DP898" s="26"/>
      <c r="DQ898" s="26"/>
      <c r="DR898" s="26"/>
      <c r="DS898" s="26"/>
      <c r="DT898" s="26"/>
      <c r="DU898" s="26"/>
      <c r="DV898" s="26"/>
      <c r="DW898" s="26"/>
      <c r="DX898" s="26"/>
      <c r="DY898" s="26"/>
      <c r="DZ898" s="26"/>
      <c r="EA898" s="26"/>
      <c r="EB898" s="26"/>
      <c r="EC898" s="26"/>
      <c r="ED898" s="26"/>
      <c r="EE898" s="26"/>
      <c r="EF898" s="26"/>
      <c r="EG898" s="26"/>
      <c r="EH898" s="26"/>
      <c r="EI898" s="26"/>
      <c r="EJ898" s="26"/>
      <c r="EK898" s="26"/>
      <c r="EL898" s="26"/>
      <c r="EM898" s="26"/>
      <c r="EN898" s="26"/>
      <c r="EO898" s="26"/>
      <c r="EP898" s="26"/>
      <c r="EQ898" s="26"/>
      <c r="ER898" s="26"/>
      <c r="ES898" s="26"/>
      <c r="ET898" s="26"/>
      <c r="EU898" s="26"/>
      <c r="EV898" s="26"/>
      <c r="EW898" s="26"/>
      <c r="EX898" s="26"/>
      <c r="EY898" s="26"/>
      <c r="EZ898" s="26"/>
      <c r="FA898" s="26"/>
      <c r="FB898" s="26"/>
      <c r="FC898" s="26"/>
      <c r="FD898" s="26"/>
      <c r="FE898" s="26"/>
      <c r="FF898" s="26"/>
      <c r="FG898" s="26"/>
      <c r="FH898" s="26"/>
      <c r="FI898" s="26"/>
      <c r="FJ898" s="26"/>
      <c r="FK898" s="26"/>
      <c r="FL898" s="26"/>
      <c r="FM898" s="26"/>
      <c r="FN898" s="26"/>
      <c r="FO898" s="26"/>
      <c r="FP898" s="26"/>
      <c r="FQ898" s="26"/>
      <c r="FR898" s="26"/>
      <c r="FS898" s="26"/>
      <c r="FT898" s="26"/>
      <c r="FU898" s="26"/>
      <c r="FV898" s="26"/>
      <c r="FW898" s="26"/>
      <c r="FX898" s="26"/>
      <c r="FY898" s="26"/>
      <c r="FZ898" s="26"/>
      <c r="GA898" s="26"/>
      <c r="GB898" s="26"/>
      <c r="GC898" s="26"/>
      <c r="GD898" s="26"/>
      <c r="GE898" s="26"/>
      <c r="GF898" s="26"/>
      <c r="GG898" s="26"/>
      <c r="GH898" s="26"/>
      <c r="GI898" s="26"/>
      <c r="GJ898" s="26"/>
      <c r="GK898" s="26"/>
      <c r="GL898" s="26"/>
      <c r="GM898" s="26"/>
      <c r="GN898" s="26"/>
      <c r="GO898" s="26"/>
      <c r="GP898" s="26"/>
      <c r="GQ898" s="26"/>
      <c r="GR898" s="26"/>
      <c r="GS898" s="26"/>
      <c r="GT898" s="26"/>
      <c r="GU898" s="26"/>
      <c r="GV898" s="26"/>
      <c r="GW898" s="26"/>
      <c r="GX898" s="26"/>
      <c r="GY898" s="26"/>
      <c r="GZ898" s="26"/>
      <c r="HA898" s="26"/>
      <c r="HB898" s="26"/>
      <c r="HC898" s="26"/>
      <c r="HD898" s="26"/>
      <c r="HE898" s="26"/>
      <c r="HF898" s="26"/>
      <c r="HG898" s="26"/>
      <c r="HH898" s="26"/>
      <c r="HI898" s="26"/>
      <c r="HJ898" s="26"/>
      <c r="HK898" s="26"/>
      <c r="HL898" s="26"/>
      <c r="HM898" s="26"/>
      <c r="HN898" s="26"/>
      <c r="HO898" s="26"/>
      <c r="HP898" s="26"/>
      <c r="HQ898" s="26"/>
      <c r="HR898" s="26"/>
      <c r="HS898" s="26"/>
      <c r="HT898" s="26"/>
      <c r="HU898" s="26"/>
      <c r="HV898" s="26"/>
      <c r="HW898" s="26"/>
      <c r="HX898" s="26"/>
      <c r="HY898" s="26"/>
      <c r="HZ898" s="26"/>
      <c r="IA898" s="26"/>
      <c r="IB898" s="26"/>
      <c r="IC898" s="26"/>
      <c r="ID898" s="26"/>
      <c r="IE898" s="26"/>
      <c r="IF898" s="26"/>
      <c r="IG898" s="26"/>
      <c r="IH898" s="26"/>
      <c r="II898" s="26"/>
      <c r="IJ898" s="26"/>
      <c r="IK898" s="26"/>
      <c r="IL898" s="26"/>
      <c r="IM898" s="26"/>
      <c r="IN898" s="26"/>
      <c r="IO898" s="26"/>
      <c r="IP898" s="26"/>
      <c r="IQ898" s="26"/>
      <c r="IR898" s="26"/>
      <c r="IS898" s="26"/>
      <c r="IT898" s="26"/>
      <c r="IU898" s="26"/>
      <c r="IV898" s="26"/>
    </row>
    <row r="899" spans="1:256" ht="12.75" customHeight="1" x14ac:dyDescent="0.25">
      <c r="A899" s="26"/>
      <c r="B899" s="26"/>
      <c r="C899" s="296"/>
      <c r="D899" s="363"/>
      <c r="E899" s="364"/>
      <c r="F899" s="364"/>
      <c r="G899" s="364"/>
      <c r="H899" s="364"/>
      <c r="I899" s="364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6"/>
      <c r="AD899" s="26"/>
      <c r="AE899" s="26"/>
      <c r="AF899" s="26"/>
      <c r="AG899" s="26"/>
      <c r="AH899" s="26"/>
      <c r="AI899" s="26"/>
      <c r="AJ899" s="26"/>
      <c r="AK899" s="26"/>
      <c r="AL899" s="26"/>
      <c r="AM899" s="26"/>
      <c r="AN899" s="26"/>
      <c r="AO899" s="26"/>
      <c r="AP899" s="26"/>
      <c r="AQ899" s="26"/>
      <c r="AR899" s="26"/>
      <c r="AS899" s="26"/>
      <c r="AT899" s="26"/>
      <c r="AU899" s="26"/>
      <c r="AV899" s="26"/>
      <c r="AW899" s="26"/>
      <c r="AX899" s="26"/>
      <c r="AY899" s="26"/>
      <c r="AZ899" s="26"/>
      <c r="BA899" s="26"/>
      <c r="BB899" s="26"/>
      <c r="BC899" s="26"/>
      <c r="BD899" s="26"/>
      <c r="BE899" s="26"/>
      <c r="BF899" s="26"/>
      <c r="BG899" s="26"/>
      <c r="BH899" s="26"/>
      <c r="BI899" s="26"/>
      <c r="BJ899" s="26"/>
      <c r="BK899" s="26"/>
      <c r="BL899" s="26"/>
      <c r="BM899" s="26"/>
      <c r="BN899" s="26"/>
      <c r="BO899" s="26"/>
      <c r="BP899" s="26"/>
      <c r="BQ899" s="26"/>
      <c r="BR899" s="26"/>
      <c r="BS899" s="26"/>
      <c r="BT899" s="26"/>
      <c r="BU899" s="26"/>
      <c r="BV899" s="26"/>
      <c r="BW899" s="26"/>
      <c r="BX899" s="26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26"/>
      <c r="CP899" s="26"/>
      <c r="CQ899" s="26"/>
      <c r="CR899" s="26"/>
      <c r="CS899" s="26"/>
      <c r="CT899" s="26"/>
      <c r="CU899" s="26"/>
      <c r="CV899" s="26"/>
      <c r="CW899" s="26"/>
      <c r="CX899" s="26"/>
      <c r="CY899" s="26"/>
      <c r="CZ899" s="26"/>
      <c r="DA899" s="26"/>
      <c r="DB899" s="26"/>
      <c r="DC899" s="26"/>
      <c r="DD899" s="26"/>
      <c r="DE899" s="26"/>
      <c r="DF899" s="26"/>
      <c r="DG899" s="26"/>
      <c r="DH899" s="26"/>
      <c r="DI899" s="26"/>
      <c r="DJ899" s="26"/>
      <c r="DK899" s="26"/>
      <c r="DL899" s="26"/>
      <c r="DM899" s="26"/>
      <c r="DN899" s="26"/>
      <c r="DO899" s="26"/>
      <c r="DP899" s="26"/>
      <c r="DQ899" s="26"/>
      <c r="DR899" s="26"/>
      <c r="DS899" s="26"/>
      <c r="DT899" s="26"/>
      <c r="DU899" s="26"/>
      <c r="DV899" s="26"/>
      <c r="DW899" s="26"/>
      <c r="DX899" s="26"/>
      <c r="DY899" s="26"/>
      <c r="DZ899" s="26"/>
      <c r="EA899" s="26"/>
      <c r="EB899" s="26"/>
      <c r="EC899" s="26"/>
      <c r="ED899" s="26"/>
      <c r="EE899" s="26"/>
      <c r="EF899" s="26"/>
      <c r="EG899" s="26"/>
      <c r="EH899" s="26"/>
      <c r="EI899" s="26"/>
      <c r="EJ899" s="26"/>
      <c r="EK899" s="26"/>
      <c r="EL899" s="26"/>
      <c r="EM899" s="26"/>
      <c r="EN899" s="26"/>
      <c r="EO899" s="26"/>
      <c r="EP899" s="26"/>
      <c r="EQ899" s="26"/>
      <c r="ER899" s="26"/>
      <c r="ES899" s="26"/>
      <c r="ET899" s="26"/>
      <c r="EU899" s="26"/>
      <c r="EV899" s="26"/>
      <c r="EW899" s="26"/>
      <c r="EX899" s="26"/>
      <c r="EY899" s="26"/>
      <c r="EZ899" s="26"/>
      <c r="FA899" s="26"/>
      <c r="FB899" s="26"/>
      <c r="FC899" s="26"/>
      <c r="FD899" s="26"/>
      <c r="FE899" s="26"/>
      <c r="FF899" s="26"/>
      <c r="FG899" s="26"/>
      <c r="FH899" s="26"/>
      <c r="FI899" s="26"/>
      <c r="FJ899" s="26"/>
      <c r="FK899" s="26"/>
      <c r="FL899" s="26"/>
      <c r="FM899" s="26"/>
      <c r="FN899" s="26"/>
      <c r="FO899" s="26"/>
      <c r="FP899" s="26"/>
      <c r="FQ899" s="26"/>
      <c r="FR899" s="26"/>
      <c r="FS899" s="26"/>
      <c r="FT899" s="26"/>
      <c r="FU899" s="26"/>
      <c r="FV899" s="26"/>
      <c r="FW899" s="26"/>
      <c r="FX899" s="26"/>
      <c r="FY899" s="26"/>
      <c r="FZ899" s="26"/>
      <c r="GA899" s="26"/>
      <c r="GB899" s="26"/>
      <c r="GC899" s="26"/>
      <c r="GD899" s="26"/>
      <c r="GE899" s="26"/>
      <c r="GF899" s="26"/>
      <c r="GG899" s="26"/>
      <c r="GH899" s="26"/>
      <c r="GI899" s="26"/>
      <c r="GJ899" s="26"/>
      <c r="GK899" s="26"/>
      <c r="GL899" s="26"/>
      <c r="GM899" s="26"/>
      <c r="GN899" s="26"/>
      <c r="GO899" s="26"/>
      <c r="GP899" s="26"/>
      <c r="GQ899" s="26"/>
      <c r="GR899" s="26"/>
      <c r="GS899" s="26"/>
      <c r="GT899" s="26"/>
      <c r="GU899" s="26"/>
      <c r="GV899" s="26"/>
      <c r="GW899" s="26"/>
      <c r="GX899" s="26"/>
      <c r="GY899" s="26"/>
      <c r="GZ899" s="26"/>
      <c r="HA899" s="26"/>
      <c r="HB899" s="26"/>
      <c r="HC899" s="26"/>
      <c r="HD899" s="26"/>
      <c r="HE899" s="26"/>
      <c r="HF899" s="26"/>
      <c r="HG899" s="26"/>
      <c r="HH899" s="26"/>
      <c r="HI899" s="26"/>
      <c r="HJ899" s="26"/>
      <c r="HK899" s="26"/>
      <c r="HL899" s="26"/>
      <c r="HM899" s="26"/>
      <c r="HN899" s="26"/>
      <c r="HO899" s="26"/>
      <c r="HP899" s="26"/>
      <c r="HQ899" s="26"/>
      <c r="HR899" s="26"/>
      <c r="HS899" s="26"/>
      <c r="HT899" s="26"/>
      <c r="HU899" s="26"/>
      <c r="HV899" s="26"/>
      <c r="HW899" s="26"/>
      <c r="HX899" s="26"/>
      <c r="HY899" s="26"/>
      <c r="HZ899" s="26"/>
      <c r="IA899" s="26"/>
      <c r="IB899" s="26"/>
      <c r="IC899" s="26"/>
      <c r="ID899" s="26"/>
      <c r="IE899" s="26"/>
      <c r="IF899" s="26"/>
      <c r="IG899" s="26"/>
      <c r="IH899" s="26"/>
      <c r="II899" s="26"/>
      <c r="IJ899" s="26"/>
      <c r="IK899" s="26"/>
      <c r="IL899" s="26"/>
      <c r="IM899" s="26"/>
      <c r="IN899" s="26"/>
      <c r="IO899" s="26"/>
      <c r="IP899" s="26"/>
      <c r="IQ899" s="26"/>
      <c r="IR899" s="26"/>
      <c r="IS899" s="26"/>
      <c r="IT899" s="26"/>
      <c r="IU899" s="26"/>
      <c r="IV899" s="26"/>
    </row>
    <row r="900" spans="1:256" ht="12.75" customHeight="1" x14ac:dyDescent="0.25">
      <c r="A900" s="26"/>
      <c r="B900" s="26"/>
      <c r="C900" s="296"/>
      <c r="D900" s="363"/>
      <c r="E900" s="364"/>
      <c r="F900" s="364"/>
      <c r="G900" s="364"/>
      <c r="H900" s="364"/>
      <c r="I900" s="364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6"/>
      <c r="AB900" s="26"/>
      <c r="AC900" s="26"/>
      <c r="AD900" s="26"/>
      <c r="AE900" s="26"/>
      <c r="AF900" s="26"/>
      <c r="AG900" s="26"/>
      <c r="AH900" s="26"/>
      <c r="AI900" s="26"/>
      <c r="AJ900" s="26"/>
      <c r="AK900" s="26"/>
      <c r="AL900" s="26"/>
      <c r="AM900" s="26"/>
      <c r="AN900" s="26"/>
      <c r="AO900" s="26"/>
      <c r="AP900" s="26"/>
      <c r="AQ900" s="26"/>
      <c r="AR900" s="26"/>
      <c r="AS900" s="26"/>
      <c r="AT900" s="26"/>
      <c r="AU900" s="26"/>
      <c r="AV900" s="26"/>
      <c r="AW900" s="26"/>
      <c r="AX900" s="26"/>
      <c r="AY900" s="26"/>
      <c r="AZ900" s="26"/>
      <c r="BA900" s="26"/>
      <c r="BB900" s="26"/>
      <c r="BC900" s="26"/>
      <c r="BD900" s="26"/>
      <c r="BE900" s="26"/>
      <c r="BF900" s="26"/>
      <c r="BG900" s="26"/>
      <c r="BH900" s="26"/>
      <c r="BI900" s="26"/>
      <c r="BJ900" s="26"/>
      <c r="BK900" s="26"/>
      <c r="BL900" s="26"/>
      <c r="BM900" s="26"/>
      <c r="BN900" s="26"/>
      <c r="BO900" s="26"/>
      <c r="BP900" s="26"/>
      <c r="BQ900" s="26"/>
      <c r="BR900" s="26"/>
      <c r="BS900" s="26"/>
      <c r="BT900" s="26"/>
      <c r="BU900" s="26"/>
      <c r="BV900" s="26"/>
      <c r="BW900" s="26"/>
      <c r="BX900" s="26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26"/>
      <c r="CP900" s="26"/>
      <c r="CQ900" s="26"/>
      <c r="CR900" s="26"/>
      <c r="CS900" s="26"/>
      <c r="CT900" s="26"/>
      <c r="CU900" s="26"/>
      <c r="CV900" s="26"/>
      <c r="CW900" s="26"/>
      <c r="CX900" s="26"/>
      <c r="CY900" s="26"/>
      <c r="CZ900" s="26"/>
      <c r="DA900" s="26"/>
      <c r="DB900" s="26"/>
      <c r="DC900" s="26"/>
      <c r="DD900" s="26"/>
      <c r="DE900" s="26"/>
      <c r="DF900" s="26"/>
      <c r="DG900" s="26"/>
      <c r="DH900" s="26"/>
      <c r="DI900" s="26"/>
      <c r="DJ900" s="26"/>
      <c r="DK900" s="26"/>
      <c r="DL900" s="26"/>
      <c r="DM900" s="26"/>
      <c r="DN900" s="26"/>
      <c r="DO900" s="26"/>
      <c r="DP900" s="26"/>
      <c r="DQ900" s="26"/>
      <c r="DR900" s="26"/>
      <c r="DS900" s="26"/>
      <c r="DT900" s="26"/>
      <c r="DU900" s="26"/>
      <c r="DV900" s="26"/>
      <c r="DW900" s="26"/>
      <c r="DX900" s="26"/>
      <c r="DY900" s="26"/>
      <c r="DZ900" s="26"/>
      <c r="EA900" s="26"/>
      <c r="EB900" s="26"/>
      <c r="EC900" s="26"/>
      <c r="ED900" s="26"/>
      <c r="EE900" s="26"/>
      <c r="EF900" s="26"/>
      <c r="EG900" s="26"/>
      <c r="EH900" s="26"/>
      <c r="EI900" s="26"/>
      <c r="EJ900" s="26"/>
      <c r="EK900" s="26"/>
      <c r="EL900" s="26"/>
      <c r="EM900" s="26"/>
      <c r="EN900" s="26"/>
      <c r="EO900" s="26"/>
      <c r="EP900" s="26"/>
      <c r="EQ900" s="26"/>
      <c r="ER900" s="26"/>
      <c r="ES900" s="26"/>
      <c r="ET900" s="26"/>
      <c r="EU900" s="26"/>
      <c r="EV900" s="26"/>
      <c r="EW900" s="26"/>
      <c r="EX900" s="26"/>
      <c r="EY900" s="26"/>
      <c r="EZ900" s="26"/>
      <c r="FA900" s="26"/>
      <c r="FB900" s="26"/>
      <c r="FC900" s="26"/>
      <c r="FD900" s="26"/>
      <c r="FE900" s="26"/>
      <c r="FF900" s="26"/>
      <c r="FG900" s="26"/>
      <c r="FH900" s="26"/>
      <c r="FI900" s="26"/>
      <c r="FJ900" s="26"/>
      <c r="FK900" s="26"/>
      <c r="FL900" s="26"/>
      <c r="FM900" s="26"/>
      <c r="FN900" s="26"/>
      <c r="FO900" s="26"/>
      <c r="FP900" s="26"/>
      <c r="FQ900" s="26"/>
      <c r="FR900" s="26"/>
      <c r="FS900" s="26"/>
      <c r="FT900" s="26"/>
      <c r="FU900" s="26"/>
      <c r="FV900" s="26"/>
      <c r="FW900" s="26"/>
      <c r="FX900" s="26"/>
      <c r="FY900" s="26"/>
      <c r="FZ900" s="26"/>
      <c r="GA900" s="26"/>
      <c r="GB900" s="26"/>
      <c r="GC900" s="26"/>
      <c r="GD900" s="26"/>
      <c r="GE900" s="26"/>
      <c r="GF900" s="26"/>
      <c r="GG900" s="26"/>
      <c r="GH900" s="26"/>
      <c r="GI900" s="26"/>
      <c r="GJ900" s="26"/>
      <c r="GK900" s="26"/>
      <c r="GL900" s="26"/>
      <c r="GM900" s="26"/>
      <c r="GN900" s="26"/>
      <c r="GO900" s="26"/>
      <c r="GP900" s="26"/>
      <c r="GQ900" s="26"/>
      <c r="GR900" s="26"/>
      <c r="GS900" s="26"/>
      <c r="GT900" s="26"/>
      <c r="GU900" s="26"/>
      <c r="GV900" s="26"/>
      <c r="GW900" s="26"/>
      <c r="GX900" s="26"/>
      <c r="GY900" s="26"/>
      <c r="GZ900" s="26"/>
      <c r="HA900" s="26"/>
      <c r="HB900" s="26"/>
      <c r="HC900" s="26"/>
      <c r="HD900" s="26"/>
      <c r="HE900" s="26"/>
      <c r="HF900" s="26"/>
      <c r="HG900" s="26"/>
      <c r="HH900" s="26"/>
      <c r="HI900" s="26"/>
      <c r="HJ900" s="26"/>
      <c r="HK900" s="26"/>
      <c r="HL900" s="26"/>
      <c r="HM900" s="26"/>
      <c r="HN900" s="26"/>
      <c r="HO900" s="26"/>
      <c r="HP900" s="26"/>
      <c r="HQ900" s="26"/>
      <c r="HR900" s="26"/>
      <c r="HS900" s="26"/>
      <c r="HT900" s="26"/>
      <c r="HU900" s="26"/>
      <c r="HV900" s="26"/>
      <c r="HW900" s="26"/>
      <c r="HX900" s="26"/>
      <c r="HY900" s="26"/>
      <c r="HZ900" s="26"/>
      <c r="IA900" s="26"/>
      <c r="IB900" s="26"/>
      <c r="IC900" s="26"/>
      <c r="ID900" s="26"/>
      <c r="IE900" s="26"/>
      <c r="IF900" s="26"/>
      <c r="IG900" s="26"/>
      <c r="IH900" s="26"/>
      <c r="II900" s="26"/>
      <c r="IJ900" s="26"/>
      <c r="IK900" s="26"/>
      <c r="IL900" s="26"/>
      <c r="IM900" s="26"/>
      <c r="IN900" s="26"/>
      <c r="IO900" s="26"/>
      <c r="IP900" s="26"/>
      <c r="IQ900" s="26"/>
      <c r="IR900" s="26"/>
      <c r="IS900" s="26"/>
      <c r="IT900" s="26"/>
      <c r="IU900" s="26"/>
      <c r="IV900" s="26"/>
    </row>
    <row r="901" spans="1:256" ht="12.75" customHeight="1" x14ac:dyDescent="0.25">
      <c r="A901" s="26"/>
      <c r="B901" s="26"/>
      <c r="C901" s="296"/>
      <c r="D901" s="363"/>
      <c r="E901" s="364"/>
      <c r="F901" s="364"/>
      <c r="G901" s="364"/>
      <c r="H901" s="364"/>
      <c r="I901" s="364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6"/>
      <c r="AB901" s="26"/>
      <c r="AC901" s="26"/>
      <c r="AD901" s="26"/>
      <c r="AE901" s="26"/>
      <c r="AF901" s="26"/>
      <c r="AG901" s="26"/>
      <c r="AH901" s="26"/>
      <c r="AI901" s="26"/>
      <c r="AJ901" s="26"/>
      <c r="AK901" s="26"/>
      <c r="AL901" s="26"/>
      <c r="AM901" s="26"/>
      <c r="AN901" s="26"/>
      <c r="AO901" s="26"/>
      <c r="AP901" s="26"/>
      <c r="AQ901" s="26"/>
      <c r="AR901" s="26"/>
      <c r="AS901" s="26"/>
      <c r="AT901" s="26"/>
      <c r="AU901" s="26"/>
      <c r="AV901" s="26"/>
      <c r="AW901" s="26"/>
      <c r="AX901" s="26"/>
      <c r="AY901" s="26"/>
      <c r="AZ901" s="26"/>
      <c r="BA901" s="26"/>
      <c r="BB901" s="26"/>
      <c r="BC901" s="26"/>
      <c r="BD901" s="26"/>
      <c r="BE901" s="26"/>
      <c r="BF901" s="26"/>
      <c r="BG901" s="26"/>
      <c r="BH901" s="26"/>
      <c r="BI901" s="26"/>
      <c r="BJ901" s="26"/>
      <c r="BK901" s="26"/>
      <c r="BL901" s="26"/>
      <c r="BM901" s="26"/>
      <c r="BN901" s="26"/>
      <c r="BO901" s="26"/>
      <c r="BP901" s="26"/>
      <c r="BQ901" s="26"/>
      <c r="BR901" s="26"/>
      <c r="BS901" s="26"/>
      <c r="BT901" s="26"/>
      <c r="BU901" s="26"/>
      <c r="BV901" s="26"/>
      <c r="BW901" s="26"/>
      <c r="BX901" s="26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26"/>
      <c r="CP901" s="26"/>
      <c r="CQ901" s="26"/>
      <c r="CR901" s="26"/>
      <c r="CS901" s="26"/>
      <c r="CT901" s="26"/>
      <c r="CU901" s="26"/>
      <c r="CV901" s="26"/>
      <c r="CW901" s="26"/>
      <c r="CX901" s="26"/>
      <c r="CY901" s="26"/>
      <c r="CZ901" s="26"/>
      <c r="DA901" s="26"/>
      <c r="DB901" s="26"/>
      <c r="DC901" s="26"/>
      <c r="DD901" s="26"/>
      <c r="DE901" s="26"/>
      <c r="DF901" s="26"/>
      <c r="DG901" s="26"/>
      <c r="DH901" s="26"/>
      <c r="DI901" s="26"/>
      <c r="DJ901" s="26"/>
      <c r="DK901" s="26"/>
      <c r="DL901" s="26"/>
      <c r="DM901" s="26"/>
      <c r="DN901" s="26"/>
      <c r="DO901" s="26"/>
      <c r="DP901" s="26"/>
      <c r="DQ901" s="26"/>
      <c r="DR901" s="26"/>
      <c r="DS901" s="26"/>
      <c r="DT901" s="26"/>
      <c r="DU901" s="26"/>
      <c r="DV901" s="26"/>
      <c r="DW901" s="26"/>
      <c r="DX901" s="26"/>
      <c r="DY901" s="26"/>
      <c r="DZ901" s="26"/>
      <c r="EA901" s="26"/>
      <c r="EB901" s="26"/>
      <c r="EC901" s="26"/>
      <c r="ED901" s="26"/>
      <c r="EE901" s="26"/>
      <c r="EF901" s="26"/>
      <c r="EG901" s="26"/>
      <c r="EH901" s="26"/>
      <c r="EI901" s="26"/>
      <c r="EJ901" s="26"/>
      <c r="EK901" s="26"/>
      <c r="EL901" s="26"/>
      <c r="EM901" s="26"/>
      <c r="EN901" s="26"/>
      <c r="EO901" s="26"/>
      <c r="EP901" s="26"/>
      <c r="EQ901" s="26"/>
      <c r="ER901" s="26"/>
      <c r="ES901" s="26"/>
      <c r="ET901" s="26"/>
      <c r="EU901" s="26"/>
      <c r="EV901" s="26"/>
      <c r="EW901" s="26"/>
      <c r="EX901" s="26"/>
      <c r="EY901" s="26"/>
      <c r="EZ901" s="26"/>
      <c r="FA901" s="26"/>
      <c r="FB901" s="26"/>
      <c r="FC901" s="26"/>
      <c r="FD901" s="26"/>
      <c r="FE901" s="26"/>
      <c r="FF901" s="26"/>
      <c r="FG901" s="26"/>
      <c r="FH901" s="26"/>
      <c r="FI901" s="26"/>
      <c r="FJ901" s="26"/>
      <c r="FK901" s="26"/>
      <c r="FL901" s="26"/>
      <c r="FM901" s="26"/>
      <c r="FN901" s="26"/>
      <c r="FO901" s="26"/>
      <c r="FP901" s="26"/>
      <c r="FQ901" s="26"/>
      <c r="FR901" s="26"/>
      <c r="FS901" s="26"/>
      <c r="FT901" s="26"/>
      <c r="FU901" s="26"/>
      <c r="FV901" s="26"/>
      <c r="FW901" s="26"/>
      <c r="FX901" s="26"/>
      <c r="FY901" s="26"/>
      <c r="FZ901" s="26"/>
      <c r="GA901" s="26"/>
      <c r="GB901" s="26"/>
      <c r="GC901" s="26"/>
      <c r="GD901" s="26"/>
      <c r="GE901" s="26"/>
      <c r="GF901" s="26"/>
      <c r="GG901" s="26"/>
      <c r="GH901" s="26"/>
      <c r="GI901" s="26"/>
      <c r="GJ901" s="26"/>
      <c r="GK901" s="26"/>
      <c r="GL901" s="26"/>
      <c r="GM901" s="26"/>
      <c r="GN901" s="26"/>
      <c r="GO901" s="26"/>
      <c r="GP901" s="26"/>
      <c r="GQ901" s="26"/>
      <c r="GR901" s="26"/>
      <c r="GS901" s="26"/>
      <c r="GT901" s="26"/>
      <c r="GU901" s="26"/>
      <c r="GV901" s="26"/>
      <c r="GW901" s="26"/>
      <c r="GX901" s="26"/>
      <c r="GY901" s="26"/>
      <c r="GZ901" s="26"/>
      <c r="HA901" s="26"/>
      <c r="HB901" s="26"/>
      <c r="HC901" s="26"/>
      <c r="HD901" s="26"/>
      <c r="HE901" s="26"/>
      <c r="HF901" s="26"/>
      <c r="HG901" s="26"/>
      <c r="HH901" s="26"/>
      <c r="HI901" s="26"/>
      <c r="HJ901" s="26"/>
      <c r="HK901" s="26"/>
      <c r="HL901" s="26"/>
      <c r="HM901" s="26"/>
      <c r="HN901" s="26"/>
      <c r="HO901" s="26"/>
      <c r="HP901" s="26"/>
      <c r="HQ901" s="26"/>
      <c r="HR901" s="26"/>
      <c r="HS901" s="26"/>
      <c r="HT901" s="26"/>
      <c r="HU901" s="26"/>
      <c r="HV901" s="26"/>
      <c r="HW901" s="26"/>
      <c r="HX901" s="26"/>
      <c r="HY901" s="26"/>
      <c r="HZ901" s="26"/>
      <c r="IA901" s="26"/>
      <c r="IB901" s="26"/>
      <c r="IC901" s="26"/>
      <c r="ID901" s="26"/>
      <c r="IE901" s="26"/>
      <c r="IF901" s="26"/>
      <c r="IG901" s="26"/>
      <c r="IH901" s="26"/>
      <c r="II901" s="26"/>
      <c r="IJ901" s="26"/>
      <c r="IK901" s="26"/>
      <c r="IL901" s="26"/>
      <c r="IM901" s="26"/>
      <c r="IN901" s="26"/>
      <c r="IO901" s="26"/>
      <c r="IP901" s="26"/>
      <c r="IQ901" s="26"/>
      <c r="IR901" s="26"/>
      <c r="IS901" s="26"/>
      <c r="IT901" s="26"/>
      <c r="IU901" s="26"/>
      <c r="IV901" s="26"/>
    </row>
    <row r="902" spans="1:256" ht="12.75" customHeight="1" x14ac:dyDescent="0.25">
      <c r="A902" s="26"/>
      <c r="B902" s="26"/>
      <c r="C902" s="296"/>
      <c r="D902" s="363"/>
      <c r="E902" s="364"/>
      <c r="F902" s="364"/>
      <c r="G902" s="364"/>
      <c r="H902" s="364"/>
      <c r="I902" s="364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6"/>
      <c r="AB902" s="26"/>
      <c r="AC902" s="26"/>
      <c r="AD902" s="26"/>
      <c r="AE902" s="26"/>
      <c r="AF902" s="26"/>
      <c r="AG902" s="26"/>
      <c r="AH902" s="26"/>
      <c r="AI902" s="26"/>
      <c r="AJ902" s="26"/>
      <c r="AK902" s="26"/>
      <c r="AL902" s="26"/>
      <c r="AM902" s="26"/>
      <c r="AN902" s="26"/>
      <c r="AO902" s="26"/>
      <c r="AP902" s="26"/>
      <c r="AQ902" s="26"/>
      <c r="AR902" s="26"/>
      <c r="AS902" s="26"/>
      <c r="AT902" s="26"/>
      <c r="AU902" s="26"/>
      <c r="AV902" s="26"/>
      <c r="AW902" s="26"/>
      <c r="AX902" s="26"/>
      <c r="AY902" s="26"/>
      <c r="AZ902" s="26"/>
      <c r="BA902" s="26"/>
      <c r="BB902" s="26"/>
      <c r="BC902" s="26"/>
      <c r="BD902" s="26"/>
      <c r="BE902" s="26"/>
      <c r="BF902" s="26"/>
      <c r="BG902" s="26"/>
      <c r="BH902" s="26"/>
      <c r="BI902" s="26"/>
      <c r="BJ902" s="26"/>
      <c r="BK902" s="26"/>
      <c r="BL902" s="26"/>
      <c r="BM902" s="26"/>
      <c r="BN902" s="26"/>
      <c r="BO902" s="26"/>
      <c r="BP902" s="26"/>
      <c r="BQ902" s="26"/>
      <c r="BR902" s="26"/>
      <c r="BS902" s="26"/>
      <c r="BT902" s="26"/>
      <c r="BU902" s="26"/>
      <c r="BV902" s="26"/>
      <c r="BW902" s="26"/>
      <c r="BX902" s="26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26"/>
      <c r="CP902" s="26"/>
      <c r="CQ902" s="26"/>
      <c r="CR902" s="26"/>
      <c r="CS902" s="26"/>
      <c r="CT902" s="26"/>
      <c r="CU902" s="26"/>
      <c r="CV902" s="26"/>
      <c r="CW902" s="26"/>
      <c r="CX902" s="26"/>
      <c r="CY902" s="26"/>
      <c r="CZ902" s="26"/>
      <c r="DA902" s="26"/>
      <c r="DB902" s="26"/>
      <c r="DC902" s="26"/>
      <c r="DD902" s="26"/>
      <c r="DE902" s="26"/>
      <c r="DF902" s="26"/>
      <c r="DG902" s="26"/>
      <c r="DH902" s="26"/>
      <c r="DI902" s="26"/>
      <c r="DJ902" s="26"/>
      <c r="DK902" s="26"/>
      <c r="DL902" s="26"/>
      <c r="DM902" s="26"/>
      <c r="DN902" s="26"/>
      <c r="DO902" s="26"/>
      <c r="DP902" s="26"/>
      <c r="DQ902" s="26"/>
      <c r="DR902" s="26"/>
      <c r="DS902" s="26"/>
      <c r="DT902" s="26"/>
      <c r="DU902" s="26"/>
      <c r="DV902" s="26"/>
      <c r="DW902" s="26"/>
      <c r="DX902" s="26"/>
      <c r="DY902" s="26"/>
      <c r="DZ902" s="26"/>
      <c r="EA902" s="26"/>
      <c r="EB902" s="26"/>
      <c r="EC902" s="26"/>
      <c r="ED902" s="26"/>
      <c r="EE902" s="26"/>
      <c r="EF902" s="26"/>
      <c r="EG902" s="26"/>
      <c r="EH902" s="26"/>
      <c r="EI902" s="26"/>
      <c r="EJ902" s="26"/>
      <c r="EK902" s="26"/>
      <c r="EL902" s="26"/>
      <c r="EM902" s="26"/>
      <c r="EN902" s="26"/>
      <c r="EO902" s="26"/>
      <c r="EP902" s="26"/>
      <c r="EQ902" s="26"/>
      <c r="ER902" s="26"/>
      <c r="ES902" s="26"/>
      <c r="ET902" s="26"/>
      <c r="EU902" s="26"/>
      <c r="EV902" s="26"/>
      <c r="EW902" s="26"/>
      <c r="EX902" s="26"/>
      <c r="EY902" s="26"/>
      <c r="EZ902" s="26"/>
      <c r="FA902" s="26"/>
      <c r="FB902" s="26"/>
      <c r="FC902" s="26"/>
      <c r="FD902" s="26"/>
      <c r="FE902" s="26"/>
      <c r="FF902" s="26"/>
      <c r="FG902" s="26"/>
      <c r="FH902" s="26"/>
      <c r="FI902" s="26"/>
      <c r="FJ902" s="26"/>
      <c r="FK902" s="26"/>
      <c r="FL902" s="26"/>
      <c r="FM902" s="26"/>
      <c r="FN902" s="26"/>
      <c r="FO902" s="26"/>
      <c r="FP902" s="26"/>
      <c r="FQ902" s="26"/>
      <c r="FR902" s="26"/>
      <c r="FS902" s="26"/>
      <c r="FT902" s="26"/>
      <c r="FU902" s="26"/>
      <c r="FV902" s="26"/>
      <c r="FW902" s="26"/>
      <c r="FX902" s="26"/>
      <c r="FY902" s="26"/>
      <c r="FZ902" s="26"/>
      <c r="GA902" s="26"/>
      <c r="GB902" s="26"/>
      <c r="GC902" s="26"/>
      <c r="GD902" s="26"/>
      <c r="GE902" s="26"/>
      <c r="GF902" s="26"/>
      <c r="GG902" s="26"/>
      <c r="GH902" s="26"/>
      <c r="GI902" s="26"/>
      <c r="GJ902" s="26"/>
      <c r="GK902" s="26"/>
      <c r="GL902" s="26"/>
      <c r="GM902" s="26"/>
      <c r="GN902" s="26"/>
      <c r="GO902" s="26"/>
      <c r="GP902" s="26"/>
      <c r="GQ902" s="26"/>
      <c r="GR902" s="26"/>
      <c r="GS902" s="26"/>
      <c r="GT902" s="26"/>
      <c r="GU902" s="26"/>
      <c r="GV902" s="26"/>
      <c r="GW902" s="26"/>
      <c r="GX902" s="26"/>
      <c r="GY902" s="26"/>
      <c r="GZ902" s="26"/>
      <c r="HA902" s="26"/>
      <c r="HB902" s="26"/>
      <c r="HC902" s="26"/>
      <c r="HD902" s="26"/>
      <c r="HE902" s="26"/>
      <c r="HF902" s="26"/>
      <c r="HG902" s="26"/>
      <c r="HH902" s="26"/>
      <c r="HI902" s="26"/>
      <c r="HJ902" s="26"/>
      <c r="HK902" s="26"/>
      <c r="HL902" s="26"/>
      <c r="HM902" s="26"/>
      <c r="HN902" s="26"/>
      <c r="HO902" s="26"/>
      <c r="HP902" s="26"/>
      <c r="HQ902" s="26"/>
      <c r="HR902" s="26"/>
      <c r="HS902" s="26"/>
      <c r="HT902" s="26"/>
      <c r="HU902" s="26"/>
      <c r="HV902" s="26"/>
      <c r="HW902" s="26"/>
      <c r="HX902" s="26"/>
      <c r="HY902" s="26"/>
      <c r="HZ902" s="26"/>
      <c r="IA902" s="26"/>
      <c r="IB902" s="26"/>
      <c r="IC902" s="26"/>
      <c r="ID902" s="26"/>
      <c r="IE902" s="26"/>
      <c r="IF902" s="26"/>
      <c r="IG902" s="26"/>
      <c r="IH902" s="26"/>
      <c r="II902" s="26"/>
      <c r="IJ902" s="26"/>
      <c r="IK902" s="26"/>
      <c r="IL902" s="26"/>
      <c r="IM902" s="26"/>
      <c r="IN902" s="26"/>
      <c r="IO902" s="26"/>
      <c r="IP902" s="26"/>
      <c r="IQ902" s="26"/>
      <c r="IR902" s="26"/>
      <c r="IS902" s="26"/>
      <c r="IT902" s="26"/>
      <c r="IU902" s="26"/>
      <c r="IV902" s="26"/>
    </row>
    <row r="903" spans="1:256" ht="12.75" customHeight="1" x14ac:dyDescent="0.25">
      <c r="A903" s="26"/>
      <c r="B903" s="26"/>
      <c r="C903" s="296"/>
      <c r="D903" s="363"/>
      <c r="E903" s="364"/>
      <c r="F903" s="364"/>
      <c r="G903" s="364"/>
      <c r="H903" s="364"/>
      <c r="I903" s="364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6"/>
      <c r="AB903" s="26"/>
      <c r="AC903" s="26"/>
      <c r="AD903" s="26"/>
      <c r="AE903" s="26"/>
      <c r="AF903" s="26"/>
      <c r="AG903" s="26"/>
      <c r="AH903" s="26"/>
      <c r="AI903" s="26"/>
      <c r="AJ903" s="26"/>
      <c r="AK903" s="26"/>
      <c r="AL903" s="26"/>
      <c r="AM903" s="26"/>
      <c r="AN903" s="26"/>
      <c r="AO903" s="26"/>
      <c r="AP903" s="26"/>
      <c r="AQ903" s="26"/>
      <c r="AR903" s="26"/>
      <c r="AS903" s="26"/>
      <c r="AT903" s="26"/>
      <c r="AU903" s="26"/>
      <c r="AV903" s="26"/>
      <c r="AW903" s="26"/>
      <c r="AX903" s="26"/>
      <c r="AY903" s="26"/>
      <c r="AZ903" s="26"/>
      <c r="BA903" s="26"/>
      <c r="BB903" s="26"/>
      <c r="BC903" s="26"/>
      <c r="BD903" s="26"/>
      <c r="BE903" s="26"/>
      <c r="BF903" s="26"/>
      <c r="BG903" s="26"/>
      <c r="BH903" s="26"/>
      <c r="BI903" s="26"/>
      <c r="BJ903" s="26"/>
      <c r="BK903" s="26"/>
      <c r="BL903" s="26"/>
      <c r="BM903" s="26"/>
      <c r="BN903" s="26"/>
      <c r="BO903" s="26"/>
      <c r="BP903" s="26"/>
      <c r="BQ903" s="26"/>
      <c r="BR903" s="26"/>
      <c r="BS903" s="26"/>
      <c r="BT903" s="26"/>
      <c r="BU903" s="26"/>
      <c r="BV903" s="26"/>
      <c r="BW903" s="26"/>
      <c r="BX903" s="26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26"/>
      <c r="CP903" s="26"/>
      <c r="CQ903" s="26"/>
      <c r="CR903" s="26"/>
      <c r="CS903" s="26"/>
      <c r="CT903" s="26"/>
      <c r="CU903" s="26"/>
      <c r="CV903" s="26"/>
      <c r="CW903" s="26"/>
      <c r="CX903" s="26"/>
      <c r="CY903" s="26"/>
      <c r="CZ903" s="26"/>
      <c r="DA903" s="26"/>
      <c r="DB903" s="26"/>
      <c r="DC903" s="26"/>
      <c r="DD903" s="26"/>
      <c r="DE903" s="26"/>
      <c r="DF903" s="26"/>
      <c r="DG903" s="26"/>
      <c r="DH903" s="26"/>
      <c r="DI903" s="26"/>
      <c r="DJ903" s="26"/>
      <c r="DK903" s="26"/>
      <c r="DL903" s="26"/>
      <c r="DM903" s="26"/>
      <c r="DN903" s="26"/>
      <c r="DO903" s="26"/>
      <c r="DP903" s="26"/>
      <c r="DQ903" s="26"/>
      <c r="DR903" s="26"/>
      <c r="DS903" s="26"/>
      <c r="DT903" s="26"/>
      <c r="DU903" s="26"/>
      <c r="DV903" s="26"/>
      <c r="DW903" s="26"/>
      <c r="DX903" s="26"/>
      <c r="DY903" s="26"/>
      <c r="DZ903" s="26"/>
      <c r="EA903" s="26"/>
      <c r="EB903" s="26"/>
      <c r="EC903" s="26"/>
      <c r="ED903" s="26"/>
      <c r="EE903" s="26"/>
      <c r="EF903" s="26"/>
      <c r="EG903" s="26"/>
      <c r="EH903" s="26"/>
      <c r="EI903" s="26"/>
      <c r="EJ903" s="26"/>
      <c r="EK903" s="26"/>
      <c r="EL903" s="26"/>
      <c r="EM903" s="26"/>
      <c r="EN903" s="26"/>
      <c r="EO903" s="26"/>
      <c r="EP903" s="26"/>
      <c r="EQ903" s="26"/>
      <c r="ER903" s="26"/>
      <c r="ES903" s="26"/>
      <c r="ET903" s="26"/>
      <c r="EU903" s="26"/>
      <c r="EV903" s="26"/>
      <c r="EW903" s="26"/>
      <c r="EX903" s="26"/>
      <c r="EY903" s="26"/>
      <c r="EZ903" s="26"/>
      <c r="FA903" s="26"/>
      <c r="FB903" s="26"/>
      <c r="FC903" s="26"/>
      <c r="FD903" s="26"/>
      <c r="FE903" s="26"/>
      <c r="FF903" s="26"/>
      <c r="FG903" s="26"/>
      <c r="FH903" s="26"/>
      <c r="FI903" s="26"/>
      <c r="FJ903" s="26"/>
      <c r="FK903" s="26"/>
      <c r="FL903" s="26"/>
      <c r="FM903" s="26"/>
      <c r="FN903" s="26"/>
      <c r="FO903" s="26"/>
      <c r="FP903" s="26"/>
      <c r="FQ903" s="26"/>
      <c r="FR903" s="26"/>
      <c r="FS903" s="26"/>
      <c r="FT903" s="26"/>
      <c r="FU903" s="26"/>
      <c r="FV903" s="26"/>
      <c r="FW903" s="26"/>
      <c r="FX903" s="26"/>
      <c r="FY903" s="26"/>
      <c r="FZ903" s="26"/>
      <c r="GA903" s="26"/>
      <c r="GB903" s="26"/>
      <c r="GC903" s="26"/>
      <c r="GD903" s="26"/>
      <c r="GE903" s="26"/>
      <c r="GF903" s="26"/>
      <c r="GG903" s="26"/>
      <c r="GH903" s="26"/>
      <c r="GI903" s="26"/>
      <c r="GJ903" s="26"/>
      <c r="GK903" s="26"/>
      <c r="GL903" s="26"/>
      <c r="GM903" s="26"/>
      <c r="GN903" s="26"/>
      <c r="GO903" s="26"/>
      <c r="GP903" s="26"/>
      <c r="GQ903" s="26"/>
      <c r="GR903" s="26"/>
      <c r="GS903" s="26"/>
      <c r="GT903" s="26"/>
      <c r="GU903" s="26"/>
      <c r="GV903" s="26"/>
      <c r="GW903" s="26"/>
      <c r="GX903" s="26"/>
      <c r="GY903" s="26"/>
      <c r="GZ903" s="26"/>
      <c r="HA903" s="26"/>
      <c r="HB903" s="26"/>
      <c r="HC903" s="26"/>
      <c r="HD903" s="26"/>
      <c r="HE903" s="26"/>
      <c r="HF903" s="26"/>
      <c r="HG903" s="26"/>
      <c r="HH903" s="26"/>
      <c r="HI903" s="26"/>
      <c r="HJ903" s="26"/>
      <c r="HK903" s="26"/>
      <c r="HL903" s="26"/>
      <c r="HM903" s="26"/>
      <c r="HN903" s="26"/>
      <c r="HO903" s="26"/>
      <c r="HP903" s="26"/>
      <c r="HQ903" s="26"/>
      <c r="HR903" s="26"/>
      <c r="HS903" s="26"/>
      <c r="HT903" s="26"/>
      <c r="HU903" s="26"/>
      <c r="HV903" s="26"/>
      <c r="HW903" s="26"/>
      <c r="HX903" s="26"/>
      <c r="HY903" s="26"/>
      <c r="HZ903" s="26"/>
      <c r="IA903" s="26"/>
      <c r="IB903" s="26"/>
      <c r="IC903" s="26"/>
      <c r="ID903" s="26"/>
      <c r="IE903" s="26"/>
      <c r="IF903" s="26"/>
      <c r="IG903" s="26"/>
      <c r="IH903" s="26"/>
      <c r="II903" s="26"/>
      <c r="IJ903" s="26"/>
      <c r="IK903" s="26"/>
      <c r="IL903" s="26"/>
      <c r="IM903" s="26"/>
      <c r="IN903" s="26"/>
      <c r="IO903" s="26"/>
      <c r="IP903" s="26"/>
      <c r="IQ903" s="26"/>
      <c r="IR903" s="26"/>
      <c r="IS903" s="26"/>
      <c r="IT903" s="26"/>
      <c r="IU903" s="26"/>
      <c r="IV903" s="26"/>
    </row>
    <row r="904" spans="1:256" ht="12.75" customHeight="1" x14ac:dyDescent="0.25">
      <c r="A904" s="26"/>
      <c r="B904" s="26"/>
      <c r="C904" s="296"/>
      <c r="D904" s="363"/>
      <c r="E904" s="364"/>
      <c r="F904" s="364"/>
      <c r="G904" s="364"/>
      <c r="H904" s="364"/>
      <c r="I904" s="364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6"/>
      <c r="AB904" s="26"/>
      <c r="AC904" s="26"/>
      <c r="AD904" s="26"/>
      <c r="AE904" s="26"/>
      <c r="AF904" s="26"/>
      <c r="AG904" s="26"/>
      <c r="AH904" s="26"/>
      <c r="AI904" s="26"/>
      <c r="AJ904" s="26"/>
      <c r="AK904" s="26"/>
      <c r="AL904" s="26"/>
      <c r="AM904" s="26"/>
      <c r="AN904" s="26"/>
      <c r="AO904" s="26"/>
      <c r="AP904" s="26"/>
      <c r="AQ904" s="26"/>
      <c r="AR904" s="26"/>
      <c r="AS904" s="26"/>
      <c r="AT904" s="26"/>
      <c r="AU904" s="26"/>
      <c r="AV904" s="26"/>
      <c r="AW904" s="26"/>
      <c r="AX904" s="26"/>
      <c r="AY904" s="26"/>
      <c r="AZ904" s="26"/>
      <c r="BA904" s="26"/>
      <c r="BB904" s="26"/>
      <c r="BC904" s="26"/>
      <c r="BD904" s="26"/>
      <c r="BE904" s="26"/>
      <c r="BF904" s="26"/>
      <c r="BG904" s="26"/>
      <c r="BH904" s="26"/>
      <c r="BI904" s="26"/>
      <c r="BJ904" s="26"/>
      <c r="BK904" s="26"/>
      <c r="BL904" s="26"/>
      <c r="BM904" s="26"/>
      <c r="BN904" s="26"/>
      <c r="BO904" s="26"/>
      <c r="BP904" s="26"/>
      <c r="BQ904" s="26"/>
      <c r="BR904" s="26"/>
      <c r="BS904" s="26"/>
      <c r="BT904" s="26"/>
      <c r="BU904" s="26"/>
      <c r="BV904" s="26"/>
      <c r="BW904" s="26"/>
      <c r="BX904" s="26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26"/>
      <c r="CP904" s="26"/>
      <c r="CQ904" s="26"/>
      <c r="CR904" s="26"/>
      <c r="CS904" s="26"/>
      <c r="CT904" s="26"/>
      <c r="CU904" s="26"/>
      <c r="CV904" s="26"/>
      <c r="CW904" s="26"/>
      <c r="CX904" s="26"/>
      <c r="CY904" s="26"/>
      <c r="CZ904" s="26"/>
      <c r="DA904" s="26"/>
      <c r="DB904" s="26"/>
      <c r="DC904" s="26"/>
      <c r="DD904" s="26"/>
      <c r="DE904" s="26"/>
      <c r="DF904" s="26"/>
      <c r="DG904" s="26"/>
      <c r="DH904" s="26"/>
      <c r="DI904" s="26"/>
      <c r="DJ904" s="26"/>
      <c r="DK904" s="26"/>
      <c r="DL904" s="26"/>
      <c r="DM904" s="26"/>
      <c r="DN904" s="26"/>
      <c r="DO904" s="26"/>
      <c r="DP904" s="26"/>
      <c r="DQ904" s="26"/>
      <c r="DR904" s="26"/>
      <c r="DS904" s="26"/>
      <c r="DT904" s="26"/>
      <c r="DU904" s="26"/>
      <c r="DV904" s="26"/>
      <c r="DW904" s="26"/>
      <c r="DX904" s="26"/>
      <c r="DY904" s="26"/>
      <c r="DZ904" s="26"/>
      <c r="EA904" s="26"/>
      <c r="EB904" s="26"/>
      <c r="EC904" s="26"/>
      <c r="ED904" s="26"/>
      <c r="EE904" s="26"/>
      <c r="EF904" s="26"/>
      <c r="EG904" s="26"/>
      <c r="EH904" s="26"/>
      <c r="EI904" s="26"/>
      <c r="EJ904" s="26"/>
      <c r="EK904" s="26"/>
      <c r="EL904" s="26"/>
      <c r="EM904" s="26"/>
      <c r="EN904" s="26"/>
      <c r="EO904" s="26"/>
      <c r="EP904" s="26"/>
      <c r="EQ904" s="26"/>
      <c r="ER904" s="26"/>
      <c r="ES904" s="26"/>
      <c r="ET904" s="26"/>
      <c r="EU904" s="26"/>
      <c r="EV904" s="26"/>
      <c r="EW904" s="26"/>
      <c r="EX904" s="26"/>
      <c r="EY904" s="26"/>
      <c r="EZ904" s="26"/>
      <c r="FA904" s="26"/>
      <c r="FB904" s="26"/>
      <c r="FC904" s="26"/>
      <c r="FD904" s="26"/>
      <c r="FE904" s="26"/>
      <c r="FF904" s="26"/>
      <c r="FG904" s="26"/>
      <c r="FH904" s="26"/>
      <c r="FI904" s="26"/>
      <c r="FJ904" s="26"/>
      <c r="FK904" s="26"/>
      <c r="FL904" s="26"/>
      <c r="FM904" s="26"/>
      <c r="FN904" s="26"/>
      <c r="FO904" s="26"/>
      <c r="FP904" s="26"/>
      <c r="FQ904" s="26"/>
      <c r="FR904" s="26"/>
      <c r="FS904" s="26"/>
      <c r="FT904" s="26"/>
      <c r="FU904" s="26"/>
      <c r="FV904" s="26"/>
      <c r="FW904" s="26"/>
      <c r="FX904" s="26"/>
      <c r="FY904" s="26"/>
      <c r="FZ904" s="26"/>
      <c r="GA904" s="26"/>
      <c r="GB904" s="26"/>
      <c r="GC904" s="26"/>
      <c r="GD904" s="26"/>
      <c r="GE904" s="26"/>
      <c r="GF904" s="26"/>
      <c r="GG904" s="26"/>
      <c r="GH904" s="26"/>
      <c r="GI904" s="26"/>
      <c r="GJ904" s="26"/>
      <c r="GK904" s="26"/>
      <c r="GL904" s="26"/>
      <c r="GM904" s="26"/>
      <c r="GN904" s="26"/>
      <c r="GO904" s="26"/>
      <c r="GP904" s="26"/>
      <c r="GQ904" s="26"/>
      <c r="GR904" s="26"/>
      <c r="GS904" s="26"/>
      <c r="GT904" s="26"/>
      <c r="GU904" s="26"/>
      <c r="GV904" s="26"/>
      <c r="GW904" s="26"/>
      <c r="GX904" s="26"/>
      <c r="GY904" s="26"/>
      <c r="GZ904" s="26"/>
      <c r="HA904" s="26"/>
      <c r="HB904" s="26"/>
      <c r="HC904" s="26"/>
      <c r="HD904" s="26"/>
      <c r="HE904" s="26"/>
      <c r="HF904" s="26"/>
      <c r="HG904" s="26"/>
      <c r="HH904" s="26"/>
      <c r="HI904" s="26"/>
      <c r="HJ904" s="26"/>
      <c r="HK904" s="26"/>
      <c r="HL904" s="26"/>
      <c r="HM904" s="26"/>
      <c r="HN904" s="26"/>
      <c r="HO904" s="26"/>
      <c r="HP904" s="26"/>
      <c r="HQ904" s="26"/>
      <c r="HR904" s="26"/>
      <c r="HS904" s="26"/>
      <c r="HT904" s="26"/>
      <c r="HU904" s="26"/>
      <c r="HV904" s="26"/>
      <c r="HW904" s="26"/>
      <c r="HX904" s="26"/>
      <c r="HY904" s="26"/>
      <c r="HZ904" s="26"/>
      <c r="IA904" s="26"/>
      <c r="IB904" s="26"/>
      <c r="IC904" s="26"/>
      <c r="ID904" s="26"/>
      <c r="IE904" s="26"/>
      <c r="IF904" s="26"/>
      <c r="IG904" s="26"/>
      <c r="IH904" s="26"/>
      <c r="II904" s="26"/>
      <c r="IJ904" s="26"/>
      <c r="IK904" s="26"/>
      <c r="IL904" s="26"/>
      <c r="IM904" s="26"/>
      <c r="IN904" s="26"/>
      <c r="IO904" s="26"/>
      <c r="IP904" s="26"/>
      <c r="IQ904" s="26"/>
      <c r="IR904" s="26"/>
      <c r="IS904" s="26"/>
      <c r="IT904" s="26"/>
      <c r="IU904" s="26"/>
      <c r="IV904" s="26"/>
    </row>
    <row r="905" spans="1:256" ht="12.75" customHeight="1" x14ac:dyDescent="0.25">
      <c r="A905" s="26"/>
      <c r="B905" s="26"/>
      <c r="C905" s="296"/>
      <c r="D905" s="363"/>
      <c r="E905" s="364"/>
      <c r="F905" s="364"/>
      <c r="G905" s="364"/>
      <c r="H905" s="364"/>
      <c r="I905" s="364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6"/>
      <c r="AB905" s="26"/>
      <c r="AC905" s="26"/>
      <c r="AD905" s="26"/>
      <c r="AE905" s="26"/>
      <c r="AF905" s="26"/>
      <c r="AG905" s="26"/>
      <c r="AH905" s="26"/>
      <c r="AI905" s="26"/>
      <c r="AJ905" s="26"/>
      <c r="AK905" s="26"/>
      <c r="AL905" s="26"/>
      <c r="AM905" s="26"/>
      <c r="AN905" s="26"/>
      <c r="AO905" s="26"/>
      <c r="AP905" s="26"/>
      <c r="AQ905" s="26"/>
      <c r="AR905" s="26"/>
      <c r="AS905" s="26"/>
      <c r="AT905" s="26"/>
      <c r="AU905" s="26"/>
      <c r="AV905" s="26"/>
      <c r="AW905" s="26"/>
      <c r="AX905" s="26"/>
      <c r="AY905" s="26"/>
      <c r="AZ905" s="26"/>
      <c r="BA905" s="26"/>
      <c r="BB905" s="26"/>
      <c r="BC905" s="26"/>
      <c r="BD905" s="26"/>
      <c r="BE905" s="26"/>
      <c r="BF905" s="26"/>
      <c r="BG905" s="26"/>
      <c r="BH905" s="26"/>
      <c r="BI905" s="26"/>
      <c r="BJ905" s="26"/>
      <c r="BK905" s="26"/>
      <c r="BL905" s="26"/>
      <c r="BM905" s="26"/>
      <c r="BN905" s="26"/>
      <c r="BO905" s="26"/>
      <c r="BP905" s="26"/>
      <c r="BQ905" s="26"/>
      <c r="BR905" s="26"/>
      <c r="BS905" s="26"/>
      <c r="BT905" s="26"/>
      <c r="BU905" s="26"/>
      <c r="BV905" s="26"/>
      <c r="BW905" s="26"/>
      <c r="BX905" s="26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26"/>
      <c r="CP905" s="26"/>
      <c r="CQ905" s="26"/>
      <c r="CR905" s="26"/>
      <c r="CS905" s="26"/>
      <c r="CT905" s="26"/>
      <c r="CU905" s="26"/>
      <c r="CV905" s="26"/>
      <c r="CW905" s="26"/>
      <c r="CX905" s="26"/>
      <c r="CY905" s="26"/>
      <c r="CZ905" s="26"/>
      <c r="DA905" s="26"/>
      <c r="DB905" s="26"/>
      <c r="DC905" s="26"/>
      <c r="DD905" s="26"/>
      <c r="DE905" s="26"/>
      <c r="DF905" s="26"/>
      <c r="DG905" s="26"/>
      <c r="DH905" s="26"/>
      <c r="DI905" s="26"/>
      <c r="DJ905" s="26"/>
      <c r="DK905" s="26"/>
      <c r="DL905" s="26"/>
      <c r="DM905" s="26"/>
      <c r="DN905" s="26"/>
      <c r="DO905" s="26"/>
      <c r="DP905" s="26"/>
      <c r="DQ905" s="26"/>
      <c r="DR905" s="26"/>
      <c r="DS905" s="26"/>
      <c r="DT905" s="26"/>
      <c r="DU905" s="26"/>
      <c r="DV905" s="26"/>
      <c r="DW905" s="26"/>
      <c r="DX905" s="26"/>
      <c r="DY905" s="26"/>
      <c r="DZ905" s="26"/>
      <c r="EA905" s="26"/>
      <c r="EB905" s="26"/>
      <c r="EC905" s="26"/>
      <c r="ED905" s="26"/>
      <c r="EE905" s="26"/>
      <c r="EF905" s="26"/>
      <c r="EG905" s="26"/>
      <c r="EH905" s="26"/>
      <c r="EI905" s="26"/>
      <c r="EJ905" s="26"/>
      <c r="EK905" s="26"/>
      <c r="EL905" s="26"/>
      <c r="EM905" s="26"/>
      <c r="EN905" s="26"/>
      <c r="EO905" s="26"/>
      <c r="EP905" s="26"/>
      <c r="EQ905" s="26"/>
      <c r="ER905" s="26"/>
      <c r="ES905" s="26"/>
      <c r="ET905" s="26"/>
      <c r="EU905" s="26"/>
      <c r="EV905" s="26"/>
      <c r="EW905" s="26"/>
      <c r="EX905" s="26"/>
      <c r="EY905" s="26"/>
      <c r="EZ905" s="26"/>
      <c r="FA905" s="26"/>
      <c r="FB905" s="26"/>
      <c r="FC905" s="26"/>
      <c r="FD905" s="26"/>
      <c r="FE905" s="26"/>
      <c r="FF905" s="26"/>
      <c r="FG905" s="26"/>
      <c r="FH905" s="26"/>
      <c r="FI905" s="26"/>
      <c r="FJ905" s="26"/>
      <c r="FK905" s="26"/>
      <c r="FL905" s="26"/>
      <c r="FM905" s="26"/>
      <c r="FN905" s="26"/>
      <c r="FO905" s="26"/>
      <c r="FP905" s="26"/>
      <c r="FQ905" s="26"/>
      <c r="FR905" s="26"/>
      <c r="FS905" s="26"/>
      <c r="FT905" s="26"/>
      <c r="FU905" s="26"/>
      <c r="FV905" s="26"/>
      <c r="FW905" s="26"/>
      <c r="FX905" s="26"/>
      <c r="FY905" s="26"/>
      <c r="FZ905" s="26"/>
      <c r="GA905" s="26"/>
      <c r="GB905" s="26"/>
      <c r="GC905" s="26"/>
      <c r="GD905" s="26"/>
      <c r="GE905" s="26"/>
      <c r="GF905" s="26"/>
      <c r="GG905" s="26"/>
      <c r="GH905" s="26"/>
      <c r="GI905" s="26"/>
      <c r="GJ905" s="26"/>
      <c r="GK905" s="26"/>
      <c r="GL905" s="26"/>
      <c r="GM905" s="26"/>
      <c r="GN905" s="26"/>
      <c r="GO905" s="26"/>
      <c r="GP905" s="26"/>
      <c r="GQ905" s="26"/>
      <c r="GR905" s="26"/>
      <c r="GS905" s="26"/>
      <c r="GT905" s="26"/>
      <c r="GU905" s="26"/>
      <c r="GV905" s="26"/>
      <c r="GW905" s="26"/>
      <c r="GX905" s="26"/>
      <c r="GY905" s="26"/>
      <c r="GZ905" s="26"/>
      <c r="HA905" s="26"/>
      <c r="HB905" s="26"/>
      <c r="HC905" s="26"/>
      <c r="HD905" s="26"/>
      <c r="HE905" s="26"/>
      <c r="HF905" s="26"/>
      <c r="HG905" s="26"/>
      <c r="HH905" s="26"/>
      <c r="HI905" s="26"/>
      <c r="HJ905" s="26"/>
      <c r="HK905" s="26"/>
      <c r="HL905" s="26"/>
      <c r="HM905" s="26"/>
      <c r="HN905" s="26"/>
      <c r="HO905" s="26"/>
      <c r="HP905" s="26"/>
      <c r="HQ905" s="26"/>
      <c r="HR905" s="26"/>
      <c r="HS905" s="26"/>
      <c r="HT905" s="26"/>
      <c r="HU905" s="26"/>
      <c r="HV905" s="26"/>
      <c r="HW905" s="26"/>
      <c r="HX905" s="26"/>
      <c r="HY905" s="26"/>
      <c r="HZ905" s="26"/>
      <c r="IA905" s="26"/>
      <c r="IB905" s="26"/>
      <c r="IC905" s="26"/>
      <c r="ID905" s="26"/>
      <c r="IE905" s="26"/>
      <c r="IF905" s="26"/>
      <c r="IG905" s="26"/>
      <c r="IH905" s="26"/>
      <c r="II905" s="26"/>
      <c r="IJ905" s="26"/>
      <c r="IK905" s="26"/>
      <c r="IL905" s="26"/>
      <c r="IM905" s="26"/>
      <c r="IN905" s="26"/>
      <c r="IO905" s="26"/>
      <c r="IP905" s="26"/>
      <c r="IQ905" s="26"/>
      <c r="IR905" s="26"/>
      <c r="IS905" s="26"/>
      <c r="IT905" s="26"/>
      <c r="IU905" s="26"/>
      <c r="IV905" s="26"/>
    </row>
    <row r="906" spans="1:256" ht="12.75" customHeight="1" x14ac:dyDescent="0.25">
      <c r="A906" s="26"/>
      <c r="B906" s="26"/>
      <c r="C906" s="296"/>
      <c r="D906" s="363"/>
      <c r="E906" s="364"/>
      <c r="F906" s="364"/>
      <c r="G906" s="364"/>
      <c r="H906" s="364"/>
      <c r="I906" s="364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6"/>
      <c r="AB906" s="26"/>
      <c r="AC906" s="26"/>
      <c r="AD906" s="26"/>
      <c r="AE906" s="26"/>
      <c r="AF906" s="26"/>
      <c r="AG906" s="26"/>
      <c r="AH906" s="26"/>
      <c r="AI906" s="26"/>
      <c r="AJ906" s="26"/>
      <c r="AK906" s="26"/>
      <c r="AL906" s="26"/>
      <c r="AM906" s="26"/>
      <c r="AN906" s="26"/>
      <c r="AO906" s="26"/>
      <c r="AP906" s="26"/>
      <c r="AQ906" s="26"/>
      <c r="AR906" s="26"/>
      <c r="AS906" s="26"/>
      <c r="AT906" s="26"/>
      <c r="AU906" s="26"/>
      <c r="AV906" s="26"/>
      <c r="AW906" s="26"/>
      <c r="AX906" s="26"/>
      <c r="AY906" s="26"/>
      <c r="AZ906" s="26"/>
      <c r="BA906" s="26"/>
      <c r="BB906" s="26"/>
      <c r="BC906" s="26"/>
      <c r="BD906" s="26"/>
      <c r="BE906" s="26"/>
      <c r="BF906" s="26"/>
      <c r="BG906" s="26"/>
      <c r="BH906" s="26"/>
      <c r="BI906" s="26"/>
      <c r="BJ906" s="26"/>
      <c r="BK906" s="26"/>
      <c r="BL906" s="26"/>
      <c r="BM906" s="26"/>
      <c r="BN906" s="26"/>
      <c r="BO906" s="26"/>
      <c r="BP906" s="26"/>
      <c r="BQ906" s="26"/>
      <c r="BR906" s="26"/>
      <c r="BS906" s="26"/>
      <c r="BT906" s="26"/>
      <c r="BU906" s="26"/>
      <c r="BV906" s="26"/>
      <c r="BW906" s="26"/>
      <c r="BX906" s="26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26"/>
      <c r="CP906" s="26"/>
      <c r="CQ906" s="26"/>
      <c r="CR906" s="26"/>
      <c r="CS906" s="26"/>
      <c r="CT906" s="26"/>
      <c r="CU906" s="26"/>
      <c r="CV906" s="26"/>
      <c r="CW906" s="26"/>
      <c r="CX906" s="26"/>
      <c r="CY906" s="26"/>
      <c r="CZ906" s="26"/>
      <c r="DA906" s="26"/>
      <c r="DB906" s="26"/>
      <c r="DC906" s="26"/>
      <c r="DD906" s="26"/>
      <c r="DE906" s="26"/>
      <c r="DF906" s="26"/>
      <c r="DG906" s="26"/>
      <c r="DH906" s="26"/>
      <c r="DI906" s="26"/>
      <c r="DJ906" s="26"/>
      <c r="DK906" s="26"/>
      <c r="DL906" s="26"/>
      <c r="DM906" s="26"/>
      <c r="DN906" s="26"/>
      <c r="DO906" s="26"/>
      <c r="DP906" s="26"/>
      <c r="DQ906" s="26"/>
      <c r="DR906" s="26"/>
      <c r="DS906" s="26"/>
      <c r="DT906" s="26"/>
      <c r="DU906" s="26"/>
      <c r="DV906" s="26"/>
      <c r="DW906" s="26"/>
      <c r="DX906" s="26"/>
      <c r="DY906" s="26"/>
      <c r="DZ906" s="26"/>
      <c r="EA906" s="26"/>
      <c r="EB906" s="26"/>
      <c r="EC906" s="26"/>
      <c r="ED906" s="26"/>
      <c r="EE906" s="26"/>
      <c r="EF906" s="26"/>
      <c r="EG906" s="26"/>
      <c r="EH906" s="26"/>
      <c r="EI906" s="26"/>
      <c r="EJ906" s="26"/>
      <c r="EK906" s="26"/>
      <c r="EL906" s="26"/>
      <c r="EM906" s="26"/>
      <c r="EN906" s="26"/>
      <c r="EO906" s="26"/>
      <c r="EP906" s="26"/>
      <c r="EQ906" s="26"/>
      <c r="ER906" s="26"/>
      <c r="ES906" s="26"/>
      <c r="ET906" s="26"/>
      <c r="EU906" s="26"/>
      <c r="EV906" s="26"/>
      <c r="EW906" s="26"/>
      <c r="EX906" s="26"/>
      <c r="EY906" s="26"/>
      <c r="EZ906" s="26"/>
      <c r="FA906" s="26"/>
      <c r="FB906" s="26"/>
      <c r="FC906" s="26"/>
      <c r="FD906" s="26"/>
      <c r="FE906" s="26"/>
      <c r="FF906" s="26"/>
      <c r="FG906" s="26"/>
      <c r="FH906" s="26"/>
      <c r="FI906" s="26"/>
      <c r="FJ906" s="26"/>
      <c r="FK906" s="26"/>
      <c r="FL906" s="26"/>
      <c r="FM906" s="26"/>
      <c r="FN906" s="26"/>
      <c r="FO906" s="26"/>
      <c r="FP906" s="26"/>
      <c r="FQ906" s="26"/>
      <c r="FR906" s="26"/>
      <c r="FS906" s="26"/>
      <c r="FT906" s="26"/>
      <c r="FU906" s="26"/>
      <c r="FV906" s="26"/>
      <c r="FW906" s="26"/>
      <c r="FX906" s="26"/>
      <c r="FY906" s="26"/>
      <c r="FZ906" s="26"/>
      <c r="GA906" s="26"/>
      <c r="GB906" s="26"/>
      <c r="GC906" s="26"/>
      <c r="GD906" s="26"/>
      <c r="GE906" s="26"/>
      <c r="GF906" s="26"/>
      <c r="GG906" s="26"/>
      <c r="GH906" s="26"/>
      <c r="GI906" s="26"/>
      <c r="GJ906" s="26"/>
      <c r="GK906" s="26"/>
      <c r="GL906" s="26"/>
      <c r="GM906" s="26"/>
      <c r="GN906" s="26"/>
      <c r="GO906" s="26"/>
      <c r="GP906" s="26"/>
      <c r="GQ906" s="26"/>
      <c r="GR906" s="26"/>
      <c r="GS906" s="26"/>
      <c r="GT906" s="26"/>
      <c r="GU906" s="26"/>
      <c r="GV906" s="26"/>
      <c r="GW906" s="26"/>
      <c r="GX906" s="26"/>
      <c r="GY906" s="26"/>
      <c r="GZ906" s="26"/>
      <c r="HA906" s="26"/>
      <c r="HB906" s="26"/>
      <c r="HC906" s="26"/>
      <c r="HD906" s="26"/>
      <c r="HE906" s="26"/>
      <c r="HF906" s="26"/>
      <c r="HG906" s="26"/>
      <c r="HH906" s="26"/>
      <c r="HI906" s="26"/>
      <c r="HJ906" s="26"/>
      <c r="HK906" s="26"/>
      <c r="HL906" s="26"/>
      <c r="HM906" s="26"/>
      <c r="HN906" s="26"/>
      <c r="HO906" s="26"/>
      <c r="HP906" s="26"/>
      <c r="HQ906" s="26"/>
      <c r="HR906" s="26"/>
      <c r="HS906" s="26"/>
      <c r="HT906" s="26"/>
      <c r="HU906" s="26"/>
      <c r="HV906" s="26"/>
      <c r="HW906" s="26"/>
      <c r="HX906" s="26"/>
      <c r="HY906" s="26"/>
      <c r="HZ906" s="26"/>
      <c r="IA906" s="26"/>
      <c r="IB906" s="26"/>
      <c r="IC906" s="26"/>
      <c r="ID906" s="26"/>
      <c r="IE906" s="26"/>
      <c r="IF906" s="26"/>
      <c r="IG906" s="26"/>
      <c r="IH906" s="26"/>
      <c r="II906" s="26"/>
      <c r="IJ906" s="26"/>
      <c r="IK906" s="26"/>
      <c r="IL906" s="26"/>
      <c r="IM906" s="26"/>
      <c r="IN906" s="26"/>
      <c r="IO906" s="26"/>
      <c r="IP906" s="26"/>
      <c r="IQ906" s="26"/>
      <c r="IR906" s="26"/>
      <c r="IS906" s="26"/>
      <c r="IT906" s="26"/>
      <c r="IU906" s="26"/>
      <c r="IV906" s="26"/>
    </row>
    <row r="907" spans="1:256" ht="12.75" customHeight="1" x14ac:dyDescent="0.25">
      <c r="A907" s="26"/>
      <c r="B907" s="26"/>
      <c r="C907" s="296"/>
      <c r="D907" s="363"/>
      <c r="E907" s="364"/>
      <c r="F907" s="364"/>
      <c r="G907" s="364"/>
      <c r="H907" s="364"/>
      <c r="I907" s="364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6"/>
      <c r="AB907" s="26"/>
      <c r="AC907" s="26"/>
      <c r="AD907" s="26"/>
      <c r="AE907" s="26"/>
      <c r="AF907" s="26"/>
      <c r="AG907" s="26"/>
      <c r="AH907" s="26"/>
      <c r="AI907" s="26"/>
      <c r="AJ907" s="26"/>
      <c r="AK907" s="26"/>
      <c r="AL907" s="26"/>
      <c r="AM907" s="26"/>
      <c r="AN907" s="26"/>
      <c r="AO907" s="26"/>
      <c r="AP907" s="26"/>
      <c r="AQ907" s="26"/>
      <c r="AR907" s="26"/>
      <c r="AS907" s="26"/>
      <c r="AT907" s="26"/>
      <c r="AU907" s="26"/>
      <c r="AV907" s="26"/>
      <c r="AW907" s="26"/>
      <c r="AX907" s="26"/>
      <c r="AY907" s="26"/>
      <c r="AZ907" s="26"/>
      <c r="BA907" s="26"/>
      <c r="BB907" s="26"/>
      <c r="BC907" s="26"/>
      <c r="BD907" s="26"/>
      <c r="BE907" s="26"/>
      <c r="BF907" s="26"/>
      <c r="BG907" s="26"/>
      <c r="BH907" s="26"/>
      <c r="BI907" s="26"/>
      <c r="BJ907" s="26"/>
      <c r="BK907" s="26"/>
      <c r="BL907" s="26"/>
      <c r="BM907" s="26"/>
      <c r="BN907" s="26"/>
      <c r="BO907" s="26"/>
      <c r="BP907" s="26"/>
      <c r="BQ907" s="26"/>
      <c r="BR907" s="26"/>
      <c r="BS907" s="26"/>
      <c r="BT907" s="26"/>
      <c r="BU907" s="26"/>
      <c r="BV907" s="26"/>
      <c r="BW907" s="26"/>
      <c r="BX907" s="26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26"/>
      <c r="CP907" s="26"/>
      <c r="CQ907" s="26"/>
      <c r="CR907" s="26"/>
      <c r="CS907" s="26"/>
      <c r="CT907" s="26"/>
      <c r="CU907" s="26"/>
      <c r="CV907" s="26"/>
      <c r="CW907" s="26"/>
      <c r="CX907" s="26"/>
      <c r="CY907" s="26"/>
      <c r="CZ907" s="26"/>
      <c r="DA907" s="26"/>
      <c r="DB907" s="26"/>
      <c r="DC907" s="26"/>
      <c r="DD907" s="26"/>
      <c r="DE907" s="26"/>
      <c r="DF907" s="26"/>
      <c r="DG907" s="26"/>
      <c r="DH907" s="26"/>
      <c r="DI907" s="26"/>
      <c r="DJ907" s="26"/>
      <c r="DK907" s="26"/>
      <c r="DL907" s="26"/>
      <c r="DM907" s="26"/>
      <c r="DN907" s="26"/>
      <c r="DO907" s="26"/>
      <c r="DP907" s="26"/>
      <c r="DQ907" s="26"/>
      <c r="DR907" s="26"/>
      <c r="DS907" s="26"/>
      <c r="DT907" s="26"/>
      <c r="DU907" s="26"/>
      <c r="DV907" s="26"/>
      <c r="DW907" s="26"/>
      <c r="DX907" s="26"/>
      <c r="DY907" s="26"/>
      <c r="DZ907" s="26"/>
      <c r="EA907" s="26"/>
      <c r="EB907" s="26"/>
      <c r="EC907" s="26"/>
      <c r="ED907" s="26"/>
      <c r="EE907" s="26"/>
      <c r="EF907" s="26"/>
      <c r="EG907" s="26"/>
      <c r="EH907" s="26"/>
      <c r="EI907" s="26"/>
      <c r="EJ907" s="26"/>
      <c r="EK907" s="26"/>
      <c r="EL907" s="26"/>
      <c r="EM907" s="26"/>
      <c r="EN907" s="26"/>
      <c r="EO907" s="26"/>
      <c r="EP907" s="26"/>
      <c r="EQ907" s="26"/>
      <c r="ER907" s="26"/>
      <c r="ES907" s="26"/>
      <c r="ET907" s="26"/>
      <c r="EU907" s="26"/>
      <c r="EV907" s="26"/>
      <c r="EW907" s="26"/>
      <c r="EX907" s="26"/>
      <c r="EY907" s="26"/>
      <c r="EZ907" s="26"/>
      <c r="FA907" s="26"/>
      <c r="FB907" s="26"/>
      <c r="FC907" s="26"/>
      <c r="FD907" s="26"/>
      <c r="FE907" s="26"/>
      <c r="FF907" s="26"/>
      <c r="FG907" s="26"/>
      <c r="FH907" s="26"/>
      <c r="FI907" s="26"/>
      <c r="FJ907" s="26"/>
      <c r="FK907" s="26"/>
      <c r="FL907" s="26"/>
      <c r="FM907" s="26"/>
      <c r="FN907" s="26"/>
      <c r="FO907" s="26"/>
      <c r="FP907" s="26"/>
      <c r="FQ907" s="26"/>
      <c r="FR907" s="26"/>
      <c r="FS907" s="26"/>
      <c r="FT907" s="26"/>
      <c r="FU907" s="26"/>
      <c r="FV907" s="26"/>
      <c r="FW907" s="26"/>
      <c r="FX907" s="26"/>
      <c r="FY907" s="26"/>
      <c r="FZ907" s="26"/>
      <c r="GA907" s="26"/>
      <c r="GB907" s="26"/>
      <c r="GC907" s="26"/>
      <c r="GD907" s="26"/>
      <c r="GE907" s="26"/>
      <c r="GF907" s="26"/>
      <c r="GG907" s="26"/>
      <c r="GH907" s="26"/>
      <c r="GI907" s="26"/>
      <c r="GJ907" s="26"/>
      <c r="GK907" s="26"/>
      <c r="GL907" s="26"/>
      <c r="GM907" s="26"/>
      <c r="GN907" s="26"/>
      <c r="GO907" s="26"/>
      <c r="GP907" s="26"/>
      <c r="GQ907" s="26"/>
      <c r="GR907" s="26"/>
      <c r="GS907" s="26"/>
      <c r="GT907" s="26"/>
      <c r="GU907" s="26"/>
      <c r="GV907" s="26"/>
      <c r="GW907" s="26"/>
      <c r="GX907" s="26"/>
      <c r="GY907" s="26"/>
      <c r="GZ907" s="26"/>
      <c r="HA907" s="26"/>
      <c r="HB907" s="26"/>
      <c r="HC907" s="26"/>
      <c r="HD907" s="26"/>
      <c r="HE907" s="26"/>
      <c r="HF907" s="26"/>
      <c r="HG907" s="26"/>
      <c r="HH907" s="26"/>
      <c r="HI907" s="26"/>
      <c r="HJ907" s="26"/>
      <c r="HK907" s="26"/>
      <c r="HL907" s="26"/>
      <c r="HM907" s="26"/>
      <c r="HN907" s="26"/>
      <c r="HO907" s="26"/>
      <c r="HP907" s="26"/>
      <c r="HQ907" s="26"/>
      <c r="HR907" s="26"/>
      <c r="HS907" s="26"/>
      <c r="HT907" s="26"/>
      <c r="HU907" s="26"/>
      <c r="HV907" s="26"/>
      <c r="HW907" s="26"/>
      <c r="HX907" s="26"/>
      <c r="HY907" s="26"/>
      <c r="HZ907" s="26"/>
      <c r="IA907" s="26"/>
      <c r="IB907" s="26"/>
      <c r="IC907" s="26"/>
      <c r="ID907" s="26"/>
      <c r="IE907" s="26"/>
      <c r="IF907" s="26"/>
      <c r="IG907" s="26"/>
      <c r="IH907" s="26"/>
      <c r="II907" s="26"/>
      <c r="IJ907" s="26"/>
      <c r="IK907" s="26"/>
      <c r="IL907" s="26"/>
      <c r="IM907" s="26"/>
      <c r="IN907" s="26"/>
      <c r="IO907" s="26"/>
      <c r="IP907" s="26"/>
      <c r="IQ907" s="26"/>
      <c r="IR907" s="26"/>
      <c r="IS907" s="26"/>
      <c r="IT907" s="26"/>
      <c r="IU907" s="26"/>
      <c r="IV907" s="26"/>
    </row>
    <row r="908" spans="1:256" ht="12.75" customHeight="1" x14ac:dyDescent="0.25">
      <c r="A908" s="26"/>
      <c r="B908" s="26"/>
      <c r="C908" s="296"/>
      <c r="D908" s="363"/>
      <c r="E908" s="364"/>
      <c r="F908" s="364"/>
      <c r="G908" s="364"/>
      <c r="H908" s="364"/>
      <c r="I908" s="364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6"/>
      <c r="AB908" s="26"/>
      <c r="AC908" s="26"/>
      <c r="AD908" s="26"/>
      <c r="AE908" s="26"/>
      <c r="AF908" s="26"/>
      <c r="AG908" s="26"/>
      <c r="AH908" s="26"/>
      <c r="AI908" s="26"/>
      <c r="AJ908" s="26"/>
      <c r="AK908" s="26"/>
      <c r="AL908" s="26"/>
      <c r="AM908" s="26"/>
      <c r="AN908" s="26"/>
      <c r="AO908" s="26"/>
      <c r="AP908" s="26"/>
      <c r="AQ908" s="26"/>
      <c r="AR908" s="26"/>
      <c r="AS908" s="26"/>
      <c r="AT908" s="26"/>
      <c r="AU908" s="26"/>
      <c r="AV908" s="26"/>
      <c r="AW908" s="26"/>
      <c r="AX908" s="26"/>
      <c r="AY908" s="26"/>
      <c r="AZ908" s="26"/>
      <c r="BA908" s="26"/>
      <c r="BB908" s="26"/>
      <c r="BC908" s="26"/>
      <c r="BD908" s="26"/>
      <c r="BE908" s="26"/>
      <c r="BF908" s="26"/>
      <c r="BG908" s="26"/>
      <c r="BH908" s="26"/>
      <c r="BI908" s="26"/>
      <c r="BJ908" s="26"/>
      <c r="BK908" s="26"/>
      <c r="BL908" s="26"/>
      <c r="BM908" s="26"/>
      <c r="BN908" s="26"/>
      <c r="BO908" s="26"/>
      <c r="BP908" s="26"/>
      <c r="BQ908" s="26"/>
      <c r="BR908" s="26"/>
      <c r="BS908" s="26"/>
      <c r="BT908" s="26"/>
      <c r="BU908" s="26"/>
      <c r="BV908" s="26"/>
      <c r="BW908" s="26"/>
      <c r="BX908" s="26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26"/>
      <c r="CP908" s="26"/>
      <c r="CQ908" s="26"/>
      <c r="CR908" s="26"/>
      <c r="CS908" s="26"/>
      <c r="CT908" s="26"/>
      <c r="CU908" s="26"/>
      <c r="CV908" s="26"/>
      <c r="CW908" s="26"/>
      <c r="CX908" s="26"/>
      <c r="CY908" s="26"/>
      <c r="CZ908" s="26"/>
      <c r="DA908" s="26"/>
      <c r="DB908" s="26"/>
      <c r="DC908" s="26"/>
      <c r="DD908" s="26"/>
      <c r="DE908" s="26"/>
      <c r="DF908" s="26"/>
      <c r="DG908" s="26"/>
      <c r="DH908" s="26"/>
      <c r="DI908" s="26"/>
      <c r="DJ908" s="26"/>
      <c r="DK908" s="26"/>
      <c r="DL908" s="26"/>
      <c r="DM908" s="26"/>
      <c r="DN908" s="26"/>
      <c r="DO908" s="26"/>
      <c r="DP908" s="26"/>
      <c r="DQ908" s="26"/>
      <c r="DR908" s="26"/>
      <c r="DS908" s="26"/>
      <c r="DT908" s="26"/>
      <c r="DU908" s="26"/>
      <c r="DV908" s="26"/>
      <c r="DW908" s="26"/>
      <c r="DX908" s="26"/>
      <c r="DY908" s="26"/>
      <c r="DZ908" s="26"/>
      <c r="EA908" s="26"/>
      <c r="EB908" s="26"/>
      <c r="EC908" s="26"/>
      <c r="ED908" s="26"/>
      <c r="EE908" s="26"/>
      <c r="EF908" s="26"/>
      <c r="EG908" s="26"/>
      <c r="EH908" s="26"/>
      <c r="EI908" s="26"/>
      <c r="EJ908" s="26"/>
      <c r="EK908" s="26"/>
      <c r="EL908" s="26"/>
      <c r="EM908" s="26"/>
      <c r="EN908" s="26"/>
      <c r="EO908" s="26"/>
      <c r="EP908" s="26"/>
      <c r="EQ908" s="26"/>
      <c r="ER908" s="26"/>
      <c r="ES908" s="26"/>
      <c r="ET908" s="26"/>
      <c r="EU908" s="26"/>
      <c r="EV908" s="26"/>
      <c r="EW908" s="26"/>
      <c r="EX908" s="26"/>
      <c r="EY908" s="26"/>
      <c r="EZ908" s="26"/>
      <c r="FA908" s="26"/>
      <c r="FB908" s="26"/>
      <c r="FC908" s="26"/>
      <c r="FD908" s="26"/>
      <c r="FE908" s="26"/>
      <c r="FF908" s="26"/>
      <c r="FG908" s="26"/>
      <c r="FH908" s="26"/>
      <c r="FI908" s="26"/>
      <c r="FJ908" s="26"/>
      <c r="FK908" s="26"/>
      <c r="FL908" s="26"/>
      <c r="FM908" s="26"/>
      <c r="FN908" s="26"/>
      <c r="FO908" s="26"/>
      <c r="FP908" s="26"/>
      <c r="FQ908" s="26"/>
      <c r="FR908" s="26"/>
      <c r="FS908" s="26"/>
      <c r="FT908" s="26"/>
      <c r="FU908" s="26"/>
      <c r="FV908" s="26"/>
      <c r="FW908" s="26"/>
      <c r="FX908" s="26"/>
      <c r="FY908" s="26"/>
      <c r="FZ908" s="26"/>
      <c r="GA908" s="26"/>
      <c r="GB908" s="26"/>
      <c r="GC908" s="26"/>
      <c r="GD908" s="26"/>
      <c r="GE908" s="26"/>
      <c r="GF908" s="26"/>
      <c r="GG908" s="26"/>
      <c r="GH908" s="26"/>
      <c r="GI908" s="26"/>
      <c r="GJ908" s="26"/>
      <c r="GK908" s="26"/>
      <c r="GL908" s="26"/>
      <c r="GM908" s="26"/>
      <c r="GN908" s="26"/>
      <c r="GO908" s="26"/>
      <c r="GP908" s="26"/>
      <c r="GQ908" s="26"/>
      <c r="GR908" s="26"/>
      <c r="GS908" s="26"/>
      <c r="GT908" s="26"/>
      <c r="GU908" s="26"/>
      <c r="GV908" s="26"/>
      <c r="GW908" s="26"/>
      <c r="GX908" s="26"/>
      <c r="GY908" s="26"/>
      <c r="GZ908" s="26"/>
      <c r="HA908" s="26"/>
      <c r="HB908" s="26"/>
      <c r="HC908" s="26"/>
      <c r="HD908" s="26"/>
      <c r="HE908" s="26"/>
      <c r="HF908" s="26"/>
      <c r="HG908" s="26"/>
      <c r="HH908" s="26"/>
      <c r="HI908" s="26"/>
      <c r="HJ908" s="26"/>
      <c r="HK908" s="26"/>
      <c r="HL908" s="26"/>
      <c r="HM908" s="26"/>
      <c r="HN908" s="26"/>
      <c r="HO908" s="26"/>
      <c r="HP908" s="26"/>
      <c r="HQ908" s="26"/>
      <c r="HR908" s="26"/>
      <c r="HS908" s="26"/>
      <c r="HT908" s="26"/>
      <c r="HU908" s="26"/>
      <c r="HV908" s="26"/>
      <c r="HW908" s="26"/>
      <c r="HX908" s="26"/>
      <c r="HY908" s="26"/>
      <c r="HZ908" s="26"/>
      <c r="IA908" s="26"/>
      <c r="IB908" s="26"/>
      <c r="IC908" s="26"/>
      <c r="ID908" s="26"/>
      <c r="IE908" s="26"/>
      <c r="IF908" s="26"/>
      <c r="IG908" s="26"/>
      <c r="IH908" s="26"/>
      <c r="II908" s="26"/>
      <c r="IJ908" s="26"/>
      <c r="IK908" s="26"/>
      <c r="IL908" s="26"/>
      <c r="IM908" s="26"/>
      <c r="IN908" s="26"/>
      <c r="IO908" s="26"/>
      <c r="IP908" s="26"/>
      <c r="IQ908" s="26"/>
      <c r="IR908" s="26"/>
      <c r="IS908" s="26"/>
      <c r="IT908" s="26"/>
      <c r="IU908" s="26"/>
      <c r="IV908" s="26"/>
    </row>
    <row r="909" spans="1:256" ht="12.75" customHeight="1" x14ac:dyDescent="0.25">
      <c r="A909" s="26"/>
      <c r="B909" s="26"/>
      <c r="C909" s="296"/>
      <c r="D909" s="363"/>
      <c r="E909" s="364"/>
      <c r="F909" s="364"/>
      <c r="G909" s="364"/>
      <c r="H909" s="364"/>
      <c r="I909" s="364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6"/>
      <c r="AB909" s="26"/>
      <c r="AC909" s="26"/>
      <c r="AD909" s="26"/>
      <c r="AE909" s="26"/>
      <c r="AF909" s="26"/>
      <c r="AG909" s="26"/>
      <c r="AH909" s="26"/>
      <c r="AI909" s="26"/>
      <c r="AJ909" s="26"/>
      <c r="AK909" s="26"/>
      <c r="AL909" s="26"/>
      <c r="AM909" s="26"/>
      <c r="AN909" s="26"/>
      <c r="AO909" s="26"/>
      <c r="AP909" s="26"/>
      <c r="AQ909" s="26"/>
      <c r="AR909" s="26"/>
      <c r="AS909" s="26"/>
      <c r="AT909" s="26"/>
      <c r="AU909" s="26"/>
      <c r="AV909" s="26"/>
      <c r="AW909" s="26"/>
      <c r="AX909" s="26"/>
      <c r="AY909" s="26"/>
      <c r="AZ909" s="26"/>
      <c r="BA909" s="26"/>
      <c r="BB909" s="26"/>
      <c r="BC909" s="26"/>
      <c r="BD909" s="26"/>
      <c r="BE909" s="26"/>
      <c r="BF909" s="26"/>
      <c r="BG909" s="26"/>
      <c r="BH909" s="26"/>
      <c r="BI909" s="26"/>
      <c r="BJ909" s="26"/>
      <c r="BK909" s="26"/>
      <c r="BL909" s="26"/>
      <c r="BM909" s="26"/>
      <c r="BN909" s="26"/>
      <c r="BO909" s="26"/>
      <c r="BP909" s="26"/>
      <c r="BQ909" s="26"/>
      <c r="BR909" s="26"/>
      <c r="BS909" s="26"/>
      <c r="BT909" s="26"/>
      <c r="BU909" s="26"/>
      <c r="BV909" s="26"/>
      <c r="BW909" s="26"/>
      <c r="BX909" s="26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26"/>
      <c r="CP909" s="26"/>
      <c r="CQ909" s="26"/>
      <c r="CR909" s="26"/>
      <c r="CS909" s="26"/>
      <c r="CT909" s="26"/>
      <c r="CU909" s="26"/>
      <c r="CV909" s="26"/>
      <c r="CW909" s="26"/>
      <c r="CX909" s="26"/>
      <c r="CY909" s="26"/>
      <c r="CZ909" s="26"/>
      <c r="DA909" s="26"/>
      <c r="DB909" s="26"/>
      <c r="DC909" s="26"/>
      <c r="DD909" s="26"/>
      <c r="DE909" s="26"/>
      <c r="DF909" s="26"/>
      <c r="DG909" s="26"/>
      <c r="DH909" s="26"/>
      <c r="DI909" s="26"/>
      <c r="DJ909" s="26"/>
      <c r="DK909" s="26"/>
      <c r="DL909" s="26"/>
      <c r="DM909" s="26"/>
      <c r="DN909" s="26"/>
      <c r="DO909" s="26"/>
      <c r="DP909" s="26"/>
      <c r="DQ909" s="26"/>
      <c r="DR909" s="26"/>
      <c r="DS909" s="26"/>
      <c r="DT909" s="26"/>
      <c r="DU909" s="26"/>
      <c r="DV909" s="26"/>
      <c r="DW909" s="26"/>
      <c r="DX909" s="26"/>
      <c r="DY909" s="26"/>
      <c r="DZ909" s="26"/>
      <c r="EA909" s="26"/>
      <c r="EB909" s="26"/>
      <c r="EC909" s="26"/>
      <c r="ED909" s="26"/>
      <c r="EE909" s="26"/>
      <c r="EF909" s="26"/>
      <c r="EG909" s="26"/>
      <c r="EH909" s="26"/>
      <c r="EI909" s="26"/>
      <c r="EJ909" s="26"/>
      <c r="EK909" s="26"/>
      <c r="EL909" s="26"/>
      <c r="EM909" s="26"/>
      <c r="EN909" s="26"/>
      <c r="EO909" s="26"/>
      <c r="EP909" s="26"/>
      <c r="EQ909" s="26"/>
      <c r="ER909" s="26"/>
      <c r="ES909" s="26"/>
      <c r="ET909" s="26"/>
      <c r="EU909" s="26"/>
      <c r="EV909" s="26"/>
      <c r="EW909" s="26"/>
      <c r="EX909" s="26"/>
      <c r="EY909" s="26"/>
      <c r="EZ909" s="26"/>
      <c r="FA909" s="26"/>
      <c r="FB909" s="26"/>
      <c r="FC909" s="26"/>
      <c r="FD909" s="26"/>
      <c r="FE909" s="26"/>
      <c r="FF909" s="26"/>
      <c r="FG909" s="26"/>
      <c r="FH909" s="26"/>
      <c r="FI909" s="26"/>
      <c r="FJ909" s="26"/>
      <c r="FK909" s="26"/>
      <c r="FL909" s="26"/>
      <c r="FM909" s="26"/>
      <c r="FN909" s="26"/>
      <c r="FO909" s="26"/>
      <c r="FP909" s="26"/>
      <c r="FQ909" s="26"/>
      <c r="FR909" s="26"/>
      <c r="FS909" s="26"/>
      <c r="FT909" s="26"/>
      <c r="FU909" s="26"/>
      <c r="FV909" s="26"/>
      <c r="FW909" s="26"/>
      <c r="FX909" s="26"/>
      <c r="FY909" s="26"/>
      <c r="FZ909" s="26"/>
      <c r="GA909" s="26"/>
      <c r="GB909" s="26"/>
      <c r="GC909" s="26"/>
      <c r="GD909" s="26"/>
      <c r="GE909" s="26"/>
      <c r="GF909" s="26"/>
      <c r="GG909" s="26"/>
      <c r="GH909" s="26"/>
      <c r="GI909" s="26"/>
      <c r="GJ909" s="26"/>
      <c r="GK909" s="26"/>
      <c r="GL909" s="26"/>
      <c r="GM909" s="26"/>
      <c r="GN909" s="26"/>
      <c r="GO909" s="26"/>
      <c r="GP909" s="26"/>
      <c r="GQ909" s="26"/>
      <c r="GR909" s="26"/>
      <c r="GS909" s="26"/>
      <c r="GT909" s="26"/>
      <c r="GU909" s="26"/>
      <c r="GV909" s="26"/>
      <c r="GW909" s="26"/>
      <c r="GX909" s="26"/>
      <c r="GY909" s="26"/>
      <c r="GZ909" s="26"/>
      <c r="HA909" s="26"/>
      <c r="HB909" s="26"/>
      <c r="HC909" s="26"/>
      <c r="HD909" s="26"/>
      <c r="HE909" s="26"/>
      <c r="HF909" s="26"/>
      <c r="HG909" s="26"/>
      <c r="HH909" s="26"/>
      <c r="HI909" s="26"/>
      <c r="HJ909" s="26"/>
      <c r="HK909" s="26"/>
      <c r="HL909" s="26"/>
      <c r="HM909" s="26"/>
      <c r="HN909" s="26"/>
      <c r="HO909" s="26"/>
      <c r="HP909" s="26"/>
      <c r="HQ909" s="26"/>
      <c r="HR909" s="26"/>
      <c r="HS909" s="26"/>
      <c r="HT909" s="26"/>
      <c r="HU909" s="26"/>
      <c r="HV909" s="26"/>
      <c r="HW909" s="26"/>
      <c r="HX909" s="26"/>
      <c r="HY909" s="26"/>
      <c r="HZ909" s="26"/>
      <c r="IA909" s="26"/>
      <c r="IB909" s="26"/>
      <c r="IC909" s="26"/>
      <c r="ID909" s="26"/>
      <c r="IE909" s="26"/>
      <c r="IF909" s="26"/>
      <c r="IG909" s="26"/>
      <c r="IH909" s="26"/>
      <c r="II909" s="26"/>
      <c r="IJ909" s="26"/>
      <c r="IK909" s="26"/>
      <c r="IL909" s="26"/>
      <c r="IM909" s="26"/>
      <c r="IN909" s="26"/>
      <c r="IO909" s="26"/>
      <c r="IP909" s="26"/>
      <c r="IQ909" s="26"/>
      <c r="IR909" s="26"/>
      <c r="IS909" s="26"/>
      <c r="IT909" s="26"/>
      <c r="IU909" s="26"/>
      <c r="IV909" s="26"/>
    </row>
    <row r="910" spans="1:256" ht="12.75" customHeight="1" x14ac:dyDescent="0.25">
      <c r="A910" s="26"/>
      <c r="B910" s="26"/>
      <c r="C910" s="296"/>
      <c r="D910" s="363"/>
      <c r="E910" s="364"/>
      <c r="F910" s="364"/>
      <c r="G910" s="364"/>
      <c r="H910" s="364"/>
      <c r="I910" s="364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6"/>
      <c r="AB910" s="26"/>
      <c r="AC910" s="26"/>
      <c r="AD910" s="26"/>
      <c r="AE910" s="26"/>
      <c r="AF910" s="26"/>
      <c r="AG910" s="26"/>
      <c r="AH910" s="26"/>
      <c r="AI910" s="26"/>
      <c r="AJ910" s="26"/>
      <c r="AK910" s="26"/>
      <c r="AL910" s="26"/>
      <c r="AM910" s="26"/>
      <c r="AN910" s="26"/>
      <c r="AO910" s="26"/>
      <c r="AP910" s="26"/>
      <c r="AQ910" s="26"/>
      <c r="AR910" s="26"/>
      <c r="AS910" s="26"/>
      <c r="AT910" s="26"/>
      <c r="AU910" s="26"/>
      <c r="AV910" s="26"/>
      <c r="AW910" s="26"/>
      <c r="AX910" s="26"/>
      <c r="AY910" s="26"/>
      <c r="AZ910" s="26"/>
      <c r="BA910" s="26"/>
      <c r="BB910" s="26"/>
      <c r="BC910" s="26"/>
      <c r="BD910" s="26"/>
      <c r="BE910" s="26"/>
      <c r="BF910" s="26"/>
      <c r="BG910" s="26"/>
      <c r="BH910" s="26"/>
      <c r="BI910" s="26"/>
      <c r="BJ910" s="26"/>
      <c r="BK910" s="26"/>
      <c r="BL910" s="26"/>
      <c r="BM910" s="26"/>
      <c r="BN910" s="26"/>
      <c r="BO910" s="26"/>
      <c r="BP910" s="26"/>
      <c r="BQ910" s="26"/>
      <c r="BR910" s="26"/>
      <c r="BS910" s="26"/>
      <c r="BT910" s="26"/>
      <c r="BU910" s="26"/>
      <c r="BV910" s="26"/>
      <c r="BW910" s="26"/>
      <c r="BX910" s="26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26"/>
      <c r="CP910" s="26"/>
      <c r="CQ910" s="26"/>
      <c r="CR910" s="26"/>
      <c r="CS910" s="26"/>
      <c r="CT910" s="26"/>
      <c r="CU910" s="26"/>
      <c r="CV910" s="26"/>
      <c r="CW910" s="26"/>
      <c r="CX910" s="26"/>
      <c r="CY910" s="26"/>
      <c r="CZ910" s="26"/>
      <c r="DA910" s="26"/>
      <c r="DB910" s="26"/>
      <c r="DC910" s="26"/>
      <c r="DD910" s="26"/>
      <c r="DE910" s="26"/>
      <c r="DF910" s="26"/>
      <c r="DG910" s="26"/>
      <c r="DH910" s="26"/>
      <c r="DI910" s="26"/>
      <c r="DJ910" s="26"/>
      <c r="DK910" s="26"/>
      <c r="DL910" s="26"/>
      <c r="DM910" s="26"/>
      <c r="DN910" s="26"/>
      <c r="DO910" s="26"/>
      <c r="DP910" s="26"/>
      <c r="DQ910" s="26"/>
      <c r="DR910" s="26"/>
      <c r="DS910" s="26"/>
      <c r="DT910" s="26"/>
      <c r="DU910" s="26"/>
      <c r="DV910" s="26"/>
      <c r="DW910" s="26"/>
      <c r="DX910" s="26"/>
      <c r="DY910" s="26"/>
      <c r="DZ910" s="26"/>
      <c r="EA910" s="26"/>
      <c r="EB910" s="26"/>
      <c r="EC910" s="26"/>
      <c r="ED910" s="26"/>
      <c r="EE910" s="26"/>
      <c r="EF910" s="26"/>
      <c r="EG910" s="26"/>
      <c r="EH910" s="26"/>
      <c r="EI910" s="26"/>
      <c r="EJ910" s="26"/>
      <c r="EK910" s="26"/>
      <c r="EL910" s="26"/>
      <c r="EM910" s="26"/>
      <c r="EN910" s="26"/>
      <c r="EO910" s="26"/>
      <c r="EP910" s="26"/>
      <c r="EQ910" s="26"/>
      <c r="ER910" s="26"/>
      <c r="ES910" s="26"/>
      <c r="ET910" s="26"/>
      <c r="EU910" s="26"/>
      <c r="EV910" s="26"/>
      <c r="EW910" s="26"/>
      <c r="EX910" s="26"/>
      <c r="EY910" s="26"/>
      <c r="EZ910" s="26"/>
      <c r="FA910" s="26"/>
      <c r="FB910" s="26"/>
      <c r="FC910" s="26"/>
      <c r="FD910" s="26"/>
      <c r="FE910" s="26"/>
      <c r="FF910" s="26"/>
      <c r="FG910" s="26"/>
      <c r="FH910" s="26"/>
      <c r="FI910" s="26"/>
      <c r="FJ910" s="26"/>
      <c r="FK910" s="26"/>
      <c r="FL910" s="26"/>
      <c r="FM910" s="26"/>
      <c r="FN910" s="26"/>
      <c r="FO910" s="26"/>
      <c r="FP910" s="26"/>
      <c r="FQ910" s="26"/>
      <c r="FR910" s="26"/>
      <c r="FS910" s="26"/>
      <c r="FT910" s="26"/>
      <c r="FU910" s="26"/>
      <c r="FV910" s="26"/>
      <c r="FW910" s="26"/>
      <c r="FX910" s="26"/>
      <c r="FY910" s="26"/>
      <c r="FZ910" s="26"/>
      <c r="GA910" s="26"/>
      <c r="GB910" s="26"/>
      <c r="GC910" s="26"/>
      <c r="GD910" s="26"/>
      <c r="GE910" s="26"/>
      <c r="GF910" s="26"/>
      <c r="GG910" s="26"/>
      <c r="GH910" s="26"/>
      <c r="GI910" s="26"/>
      <c r="GJ910" s="26"/>
      <c r="GK910" s="26"/>
      <c r="GL910" s="26"/>
      <c r="GM910" s="26"/>
      <c r="GN910" s="26"/>
      <c r="GO910" s="26"/>
      <c r="GP910" s="26"/>
      <c r="GQ910" s="26"/>
      <c r="GR910" s="26"/>
      <c r="GS910" s="26"/>
      <c r="GT910" s="26"/>
      <c r="GU910" s="26"/>
      <c r="GV910" s="26"/>
      <c r="GW910" s="26"/>
      <c r="GX910" s="26"/>
      <c r="GY910" s="26"/>
      <c r="GZ910" s="26"/>
      <c r="HA910" s="26"/>
      <c r="HB910" s="26"/>
      <c r="HC910" s="26"/>
      <c r="HD910" s="26"/>
      <c r="HE910" s="26"/>
      <c r="HF910" s="26"/>
      <c r="HG910" s="26"/>
      <c r="HH910" s="26"/>
      <c r="HI910" s="26"/>
      <c r="HJ910" s="26"/>
      <c r="HK910" s="26"/>
      <c r="HL910" s="26"/>
      <c r="HM910" s="26"/>
      <c r="HN910" s="26"/>
      <c r="HO910" s="26"/>
      <c r="HP910" s="26"/>
      <c r="HQ910" s="26"/>
      <c r="HR910" s="26"/>
      <c r="HS910" s="26"/>
      <c r="HT910" s="26"/>
      <c r="HU910" s="26"/>
      <c r="HV910" s="26"/>
      <c r="HW910" s="26"/>
      <c r="HX910" s="26"/>
      <c r="HY910" s="26"/>
      <c r="HZ910" s="26"/>
      <c r="IA910" s="26"/>
      <c r="IB910" s="26"/>
      <c r="IC910" s="26"/>
      <c r="ID910" s="26"/>
      <c r="IE910" s="26"/>
      <c r="IF910" s="26"/>
      <c r="IG910" s="26"/>
      <c r="IH910" s="26"/>
      <c r="II910" s="26"/>
      <c r="IJ910" s="26"/>
      <c r="IK910" s="26"/>
      <c r="IL910" s="26"/>
      <c r="IM910" s="26"/>
      <c r="IN910" s="26"/>
      <c r="IO910" s="26"/>
      <c r="IP910" s="26"/>
      <c r="IQ910" s="26"/>
      <c r="IR910" s="26"/>
      <c r="IS910" s="26"/>
      <c r="IT910" s="26"/>
      <c r="IU910" s="26"/>
      <c r="IV910" s="26"/>
    </row>
    <row r="911" spans="1:256" ht="12.75" customHeight="1" x14ac:dyDescent="0.25">
      <c r="A911" s="26"/>
      <c r="B911" s="26"/>
      <c r="C911" s="296"/>
      <c r="D911" s="363"/>
      <c r="E911" s="364"/>
      <c r="F911" s="364"/>
      <c r="G911" s="364"/>
      <c r="H911" s="364"/>
      <c r="I911" s="364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6"/>
      <c r="AB911" s="26"/>
      <c r="AC911" s="26"/>
      <c r="AD911" s="26"/>
      <c r="AE911" s="26"/>
      <c r="AF911" s="26"/>
      <c r="AG911" s="26"/>
      <c r="AH911" s="26"/>
      <c r="AI911" s="26"/>
      <c r="AJ911" s="26"/>
      <c r="AK911" s="26"/>
      <c r="AL911" s="26"/>
      <c r="AM911" s="26"/>
      <c r="AN911" s="26"/>
      <c r="AO911" s="26"/>
      <c r="AP911" s="26"/>
      <c r="AQ911" s="26"/>
      <c r="AR911" s="26"/>
      <c r="AS911" s="26"/>
      <c r="AT911" s="26"/>
      <c r="AU911" s="26"/>
      <c r="AV911" s="26"/>
      <c r="AW911" s="26"/>
      <c r="AX911" s="26"/>
      <c r="AY911" s="26"/>
      <c r="AZ911" s="26"/>
      <c r="BA911" s="26"/>
      <c r="BB911" s="26"/>
      <c r="BC911" s="26"/>
      <c r="BD911" s="26"/>
      <c r="BE911" s="26"/>
      <c r="BF911" s="26"/>
      <c r="BG911" s="26"/>
      <c r="BH911" s="26"/>
      <c r="BI911" s="26"/>
      <c r="BJ911" s="26"/>
      <c r="BK911" s="26"/>
      <c r="BL911" s="26"/>
      <c r="BM911" s="26"/>
      <c r="BN911" s="26"/>
      <c r="BO911" s="26"/>
      <c r="BP911" s="26"/>
      <c r="BQ911" s="26"/>
      <c r="BR911" s="26"/>
      <c r="BS911" s="26"/>
      <c r="BT911" s="26"/>
      <c r="BU911" s="26"/>
      <c r="BV911" s="26"/>
      <c r="BW911" s="26"/>
      <c r="BX911" s="26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26"/>
      <c r="CP911" s="26"/>
      <c r="CQ911" s="26"/>
      <c r="CR911" s="26"/>
      <c r="CS911" s="26"/>
      <c r="CT911" s="26"/>
      <c r="CU911" s="26"/>
      <c r="CV911" s="26"/>
      <c r="CW911" s="26"/>
      <c r="CX911" s="26"/>
      <c r="CY911" s="26"/>
      <c r="CZ911" s="26"/>
      <c r="DA911" s="26"/>
      <c r="DB911" s="26"/>
      <c r="DC911" s="26"/>
      <c r="DD911" s="26"/>
      <c r="DE911" s="26"/>
      <c r="DF911" s="26"/>
      <c r="DG911" s="26"/>
      <c r="DH911" s="26"/>
      <c r="DI911" s="26"/>
      <c r="DJ911" s="26"/>
      <c r="DK911" s="26"/>
      <c r="DL911" s="26"/>
      <c r="DM911" s="26"/>
      <c r="DN911" s="26"/>
      <c r="DO911" s="26"/>
      <c r="DP911" s="26"/>
      <c r="DQ911" s="26"/>
      <c r="DR911" s="26"/>
      <c r="DS911" s="26"/>
      <c r="DT911" s="26"/>
      <c r="DU911" s="26"/>
      <c r="DV911" s="26"/>
      <c r="DW911" s="26"/>
      <c r="DX911" s="26"/>
      <c r="DY911" s="26"/>
      <c r="DZ911" s="26"/>
      <c r="EA911" s="26"/>
      <c r="EB911" s="26"/>
      <c r="EC911" s="26"/>
      <c r="ED911" s="26"/>
      <c r="EE911" s="26"/>
      <c r="EF911" s="26"/>
      <c r="EG911" s="26"/>
      <c r="EH911" s="26"/>
      <c r="EI911" s="26"/>
      <c r="EJ911" s="26"/>
      <c r="EK911" s="26"/>
      <c r="EL911" s="26"/>
      <c r="EM911" s="26"/>
      <c r="EN911" s="26"/>
      <c r="EO911" s="26"/>
      <c r="EP911" s="26"/>
      <c r="EQ911" s="26"/>
      <c r="ER911" s="26"/>
      <c r="ES911" s="26"/>
      <c r="ET911" s="26"/>
      <c r="EU911" s="26"/>
      <c r="EV911" s="26"/>
      <c r="EW911" s="26"/>
      <c r="EX911" s="26"/>
      <c r="EY911" s="26"/>
      <c r="EZ911" s="26"/>
      <c r="FA911" s="26"/>
      <c r="FB911" s="26"/>
      <c r="FC911" s="26"/>
      <c r="FD911" s="26"/>
      <c r="FE911" s="26"/>
      <c r="FF911" s="26"/>
      <c r="FG911" s="26"/>
      <c r="FH911" s="26"/>
      <c r="FI911" s="26"/>
      <c r="FJ911" s="26"/>
      <c r="FK911" s="26"/>
      <c r="FL911" s="26"/>
      <c r="FM911" s="26"/>
      <c r="FN911" s="26"/>
      <c r="FO911" s="26"/>
      <c r="FP911" s="26"/>
      <c r="FQ911" s="26"/>
      <c r="FR911" s="26"/>
      <c r="FS911" s="26"/>
      <c r="FT911" s="26"/>
      <c r="FU911" s="26"/>
      <c r="FV911" s="26"/>
      <c r="FW911" s="26"/>
      <c r="FX911" s="26"/>
      <c r="FY911" s="26"/>
      <c r="FZ911" s="26"/>
      <c r="GA911" s="26"/>
      <c r="GB911" s="26"/>
      <c r="GC911" s="26"/>
      <c r="GD911" s="26"/>
      <c r="GE911" s="26"/>
      <c r="GF911" s="26"/>
      <c r="GG911" s="26"/>
      <c r="GH911" s="26"/>
      <c r="GI911" s="26"/>
      <c r="GJ911" s="26"/>
      <c r="GK911" s="26"/>
      <c r="GL911" s="26"/>
      <c r="GM911" s="26"/>
      <c r="GN911" s="26"/>
      <c r="GO911" s="26"/>
      <c r="GP911" s="26"/>
      <c r="GQ911" s="26"/>
      <c r="GR911" s="26"/>
      <c r="GS911" s="26"/>
      <c r="GT911" s="26"/>
      <c r="GU911" s="26"/>
      <c r="GV911" s="26"/>
      <c r="GW911" s="26"/>
      <c r="GX911" s="26"/>
      <c r="GY911" s="26"/>
      <c r="GZ911" s="26"/>
      <c r="HA911" s="26"/>
      <c r="HB911" s="26"/>
      <c r="HC911" s="26"/>
      <c r="HD911" s="26"/>
      <c r="HE911" s="26"/>
      <c r="HF911" s="26"/>
      <c r="HG911" s="26"/>
      <c r="HH911" s="26"/>
      <c r="HI911" s="26"/>
      <c r="HJ911" s="26"/>
      <c r="HK911" s="26"/>
      <c r="HL911" s="26"/>
      <c r="HM911" s="26"/>
      <c r="HN911" s="26"/>
      <c r="HO911" s="26"/>
      <c r="HP911" s="26"/>
      <c r="HQ911" s="26"/>
      <c r="HR911" s="26"/>
      <c r="HS911" s="26"/>
      <c r="HT911" s="26"/>
      <c r="HU911" s="26"/>
      <c r="HV911" s="26"/>
      <c r="HW911" s="26"/>
      <c r="HX911" s="26"/>
      <c r="HY911" s="26"/>
      <c r="HZ911" s="26"/>
      <c r="IA911" s="26"/>
      <c r="IB911" s="26"/>
      <c r="IC911" s="26"/>
      <c r="ID911" s="26"/>
      <c r="IE911" s="26"/>
      <c r="IF911" s="26"/>
      <c r="IG911" s="26"/>
      <c r="IH911" s="26"/>
      <c r="II911" s="26"/>
      <c r="IJ911" s="26"/>
      <c r="IK911" s="26"/>
      <c r="IL911" s="26"/>
      <c r="IM911" s="26"/>
      <c r="IN911" s="26"/>
      <c r="IO911" s="26"/>
      <c r="IP911" s="26"/>
      <c r="IQ911" s="26"/>
      <c r="IR911" s="26"/>
      <c r="IS911" s="26"/>
      <c r="IT911" s="26"/>
      <c r="IU911" s="26"/>
      <c r="IV911" s="26"/>
    </row>
    <row r="912" spans="1:256" ht="12.75" customHeight="1" x14ac:dyDescent="0.25">
      <c r="A912" s="26"/>
      <c r="B912" s="26"/>
      <c r="C912" s="296"/>
      <c r="D912" s="363"/>
      <c r="E912" s="364"/>
      <c r="F912" s="364"/>
      <c r="G912" s="364"/>
      <c r="H912" s="364"/>
      <c r="I912" s="364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6"/>
      <c r="AB912" s="26"/>
      <c r="AC912" s="26"/>
      <c r="AD912" s="26"/>
      <c r="AE912" s="26"/>
      <c r="AF912" s="26"/>
      <c r="AG912" s="26"/>
      <c r="AH912" s="26"/>
      <c r="AI912" s="26"/>
      <c r="AJ912" s="26"/>
      <c r="AK912" s="26"/>
      <c r="AL912" s="26"/>
      <c r="AM912" s="26"/>
      <c r="AN912" s="26"/>
      <c r="AO912" s="26"/>
      <c r="AP912" s="26"/>
      <c r="AQ912" s="26"/>
      <c r="AR912" s="26"/>
      <c r="AS912" s="26"/>
      <c r="AT912" s="26"/>
      <c r="AU912" s="26"/>
      <c r="AV912" s="26"/>
      <c r="AW912" s="26"/>
      <c r="AX912" s="26"/>
      <c r="AY912" s="26"/>
      <c r="AZ912" s="26"/>
      <c r="BA912" s="26"/>
      <c r="BB912" s="26"/>
      <c r="BC912" s="26"/>
      <c r="BD912" s="26"/>
      <c r="BE912" s="26"/>
      <c r="BF912" s="26"/>
      <c r="BG912" s="26"/>
      <c r="BH912" s="26"/>
      <c r="BI912" s="26"/>
      <c r="BJ912" s="26"/>
      <c r="BK912" s="26"/>
      <c r="BL912" s="26"/>
      <c r="BM912" s="26"/>
      <c r="BN912" s="26"/>
      <c r="BO912" s="26"/>
      <c r="BP912" s="26"/>
      <c r="BQ912" s="26"/>
      <c r="BR912" s="26"/>
      <c r="BS912" s="26"/>
      <c r="BT912" s="26"/>
      <c r="BU912" s="26"/>
      <c r="BV912" s="26"/>
      <c r="BW912" s="26"/>
      <c r="BX912" s="26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26"/>
      <c r="CP912" s="26"/>
      <c r="CQ912" s="26"/>
      <c r="CR912" s="26"/>
      <c r="CS912" s="26"/>
      <c r="CT912" s="26"/>
      <c r="CU912" s="26"/>
      <c r="CV912" s="26"/>
      <c r="CW912" s="26"/>
      <c r="CX912" s="26"/>
      <c r="CY912" s="26"/>
      <c r="CZ912" s="26"/>
      <c r="DA912" s="26"/>
      <c r="DB912" s="26"/>
      <c r="DC912" s="26"/>
      <c r="DD912" s="26"/>
      <c r="DE912" s="26"/>
      <c r="DF912" s="26"/>
      <c r="DG912" s="26"/>
      <c r="DH912" s="26"/>
      <c r="DI912" s="26"/>
      <c r="DJ912" s="26"/>
      <c r="DK912" s="26"/>
      <c r="DL912" s="26"/>
      <c r="DM912" s="26"/>
      <c r="DN912" s="26"/>
      <c r="DO912" s="26"/>
      <c r="DP912" s="26"/>
      <c r="DQ912" s="26"/>
      <c r="DR912" s="26"/>
      <c r="DS912" s="26"/>
      <c r="DT912" s="26"/>
      <c r="DU912" s="26"/>
      <c r="DV912" s="26"/>
      <c r="DW912" s="26"/>
      <c r="DX912" s="26"/>
      <c r="DY912" s="26"/>
      <c r="DZ912" s="26"/>
      <c r="EA912" s="26"/>
      <c r="EB912" s="26"/>
      <c r="EC912" s="26"/>
      <c r="ED912" s="26"/>
      <c r="EE912" s="26"/>
      <c r="EF912" s="26"/>
      <c r="EG912" s="26"/>
      <c r="EH912" s="26"/>
      <c r="EI912" s="26"/>
      <c r="EJ912" s="26"/>
      <c r="EK912" s="26"/>
      <c r="EL912" s="26"/>
      <c r="EM912" s="26"/>
      <c r="EN912" s="26"/>
      <c r="EO912" s="26"/>
      <c r="EP912" s="26"/>
      <c r="EQ912" s="26"/>
      <c r="ER912" s="26"/>
      <c r="ES912" s="26"/>
      <c r="ET912" s="26"/>
      <c r="EU912" s="26"/>
      <c r="EV912" s="26"/>
      <c r="EW912" s="26"/>
      <c r="EX912" s="26"/>
      <c r="EY912" s="26"/>
      <c r="EZ912" s="26"/>
      <c r="FA912" s="26"/>
      <c r="FB912" s="26"/>
      <c r="FC912" s="26"/>
      <c r="FD912" s="26"/>
      <c r="FE912" s="26"/>
      <c r="FF912" s="26"/>
      <c r="FG912" s="26"/>
      <c r="FH912" s="26"/>
      <c r="FI912" s="26"/>
      <c r="FJ912" s="26"/>
      <c r="FK912" s="26"/>
      <c r="FL912" s="26"/>
      <c r="FM912" s="26"/>
      <c r="FN912" s="26"/>
      <c r="FO912" s="26"/>
      <c r="FP912" s="26"/>
      <c r="FQ912" s="26"/>
      <c r="FR912" s="26"/>
      <c r="FS912" s="26"/>
      <c r="FT912" s="26"/>
      <c r="FU912" s="26"/>
      <c r="FV912" s="26"/>
      <c r="FW912" s="26"/>
      <c r="FX912" s="26"/>
      <c r="FY912" s="26"/>
      <c r="FZ912" s="26"/>
      <c r="GA912" s="26"/>
      <c r="GB912" s="26"/>
      <c r="GC912" s="26"/>
      <c r="GD912" s="26"/>
      <c r="GE912" s="26"/>
      <c r="GF912" s="26"/>
      <c r="GG912" s="26"/>
      <c r="GH912" s="26"/>
      <c r="GI912" s="26"/>
      <c r="GJ912" s="26"/>
      <c r="GK912" s="26"/>
      <c r="GL912" s="26"/>
      <c r="GM912" s="26"/>
      <c r="GN912" s="26"/>
      <c r="GO912" s="26"/>
      <c r="GP912" s="26"/>
      <c r="GQ912" s="26"/>
      <c r="GR912" s="26"/>
      <c r="GS912" s="26"/>
      <c r="GT912" s="26"/>
      <c r="GU912" s="26"/>
      <c r="GV912" s="26"/>
      <c r="GW912" s="26"/>
      <c r="GX912" s="26"/>
      <c r="GY912" s="26"/>
      <c r="GZ912" s="26"/>
      <c r="HA912" s="26"/>
      <c r="HB912" s="26"/>
      <c r="HC912" s="26"/>
      <c r="HD912" s="26"/>
      <c r="HE912" s="26"/>
      <c r="HF912" s="26"/>
      <c r="HG912" s="26"/>
      <c r="HH912" s="26"/>
      <c r="HI912" s="26"/>
      <c r="HJ912" s="26"/>
      <c r="HK912" s="26"/>
      <c r="HL912" s="26"/>
      <c r="HM912" s="26"/>
      <c r="HN912" s="26"/>
      <c r="HO912" s="26"/>
      <c r="HP912" s="26"/>
      <c r="HQ912" s="26"/>
      <c r="HR912" s="26"/>
      <c r="HS912" s="26"/>
      <c r="HT912" s="26"/>
      <c r="HU912" s="26"/>
      <c r="HV912" s="26"/>
      <c r="HW912" s="26"/>
      <c r="HX912" s="26"/>
      <c r="HY912" s="26"/>
      <c r="HZ912" s="26"/>
      <c r="IA912" s="26"/>
      <c r="IB912" s="26"/>
      <c r="IC912" s="26"/>
      <c r="ID912" s="26"/>
      <c r="IE912" s="26"/>
      <c r="IF912" s="26"/>
      <c r="IG912" s="26"/>
      <c r="IH912" s="26"/>
      <c r="II912" s="26"/>
      <c r="IJ912" s="26"/>
      <c r="IK912" s="26"/>
      <c r="IL912" s="26"/>
      <c r="IM912" s="26"/>
      <c r="IN912" s="26"/>
      <c r="IO912" s="26"/>
      <c r="IP912" s="26"/>
      <c r="IQ912" s="26"/>
      <c r="IR912" s="26"/>
      <c r="IS912" s="26"/>
      <c r="IT912" s="26"/>
      <c r="IU912" s="26"/>
      <c r="IV912" s="26"/>
    </row>
    <row r="913" spans="1:256" ht="12.75" customHeight="1" x14ac:dyDescent="0.25">
      <c r="A913" s="26"/>
      <c r="B913" s="26"/>
      <c r="C913" s="296"/>
      <c r="D913" s="363"/>
      <c r="E913" s="364"/>
      <c r="F913" s="364"/>
      <c r="G913" s="364"/>
      <c r="H913" s="364"/>
      <c r="I913" s="364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6"/>
      <c r="AD913" s="26"/>
      <c r="AE913" s="26"/>
      <c r="AF913" s="26"/>
      <c r="AG913" s="26"/>
      <c r="AH913" s="26"/>
      <c r="AI913" s="26"/>
      <c r="AJ913" s="26"/>
      <c r="AK913" s="26"/>
      <c r="AL913" s="26"/>
      <c r="AM913" s="26"/>
      <c r="AN913" s="26"/>
      <c r="AO913" s="26"/>
      <c r="AP913" s="26"/>
      <c r="AQ913" s="26"/>
      <c r="AR913" s="26"/>
      <c r="AS913" s="26"/>
      <c r="AT913" s="26"/>
      <c r="AU913" s="26"/>
      <c r="AV913" s="26"/>
      <c r="AW913" s="26"/>
      <c r="AX913" s="26"/>
      <c r="AY913" s="26"/>
      <c r="AZ913" s="26"/>
      <c r="BA913" s="26"/>
      <c r="BB913" s="26"/>
      <c r="BC913" s="26"/>
      <c r="BD913" s="26"/>
      <c r="BE913" s="26"/>
      <c r="BF913" s="26"/>
      <c r="BG913" s="26"/>
      <c r="BH913" s="26"/>
      <c r="BI913" s="26"/>
      <c r="BJ913" s="26"/>
      <c r="BK913" s="26"/>
      <c r="BL913" s="26"/>
      <c r="BM913" s="26"/>
      <c r="BN913" s="26"/>
      <c r="BO913" s="26"/>
      <c r="BP913" s="26"/>
      <c r="BQ913" s="26"/>
      <c r="BR913" s="26"/>
      <c r="BS913" s="26"/>
      <c r="BT913" s="26"/>
      <c r="BU913" s="26"/>
      <c r="BV913" s="26"/>
      <c r="BW913" s="26"/>
      <c r="BX913" s="26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26"/>
      <c r="CP913" s="26"/>
      <c r="CQ913" s="26"/>
      <c r="CR913" s="26"/>
      <c r="CS913" s="26"/>
      <c r="CT913" s="26"/>
      <c r="CU913" s="26"/>
      <c r="CV913" s="26"/>
      <c r="CW913" s="26"/>
      <c r="CX913" s="26"/>
      <c r="CY913" s="26"/>
      <c r="CZ913" s="26"/>
      <c r="DA913" s="26"/>
      <c r="DB913" s="26"/>
      <c r="DC913" s="26"/>
      <c r="DD913" s="26"/>
      <c r="DE913" s="26"/>
      <c r="DF913" s="26"/>
      <c r="DG913" s="26"/>
      <c r="DH913" s="26"/>
      <c r="DI913" s="26"/>
      <c r="DJ913" s="26"/>
      <c r="DK913" s="26"/>
      <c r="DL913" s="26"/>
      <c r="DM913" s="26"/>
      <c r="DN913" s="26"/>
      <c r="DO913" s="26"/>
      <c r="DP913" s="26"/>
      <c r="DQ913" s="26"/>
      <c r="DR913" s="26"/>
      <c r="DS913" s="26"/>
      <c r="DT913" s="26"/>
      <c r="DU913" s="26"/>
      <c r="DV913" s="26"/>
      <c r="DW913" s="26"/>
      <c r="DX913" s="26"/>
      <c r="DY913" s="26"/>
      <c r="DZ913" s="26"/>
      <c r="EA913" s="26"/>
      <c r="EB913" s="26"/>
      <c r="EC913" s="26"/>
      <c r="ED913" s="26"/>
      <c r="EE913" s="26"/>
      <c r="EF913" s="26"/>
      <c r="EG913" s="26"/>
      <c r="EH913" s="26"/>
      <c r="EI913" s="26"/>
      <c r="EJ913" s="26"/>
      <c r="EK913" s="26"/>
      <c r="EL913" s="26"/>
      <c r="EM913" s="26"/>
      <c r="EN913" s="26"/>
      <c r="EO913" s="26"/>
      <c r="EP913" s="26"/>
      <c r="EQ913" s="26"/>
      <c r="ER913" s="26"/>
      <c r="ES913" s="26"/>
      <c r="ET913" s="26"/>
      <c r="EU913" s="26"/>
      <c r="EV913" s="26"/>
      <c r="EW913" s="26"/>
      <c r="EX913" s="26"/>
      <c r="EY913" s="26"/>
      <c r="EZ913" s="26"/>
      <c r="FA913" s="26"/>
      <c r="FB913" s="26"/>
      <c r="FC913" s="26"/>
      <c r="FD913" s="26"/>
      <c r="FE913" s="26"/>
      <c r="FF913" s="26"/>
      <c r="FG913" s="26"/>
      <c r="FH913" s="26"/>
      <c r="FI913" s="26"/>
      <c r="FJ913" s="26"/>
      <c r="FK913" s="26"/>
      <c r="FL913" s="26"/>
      <c r="FM913" s="26"/>
      <c r="FN913" s="26"/>
      <c r="FO913" s="26"/>
      <c r="FP913" s="26"/>
      <c r="FQ913" s="26"/>
      <c r="FR913" s="26"/>
      <c r="FS913" s="26"/>
      <c r="FT913" s="26"/>
      <c r="FU913" s="26"/>
      <c r="FV913" s="26"/>
      <c r="FW913" s="26"/>
      <c r="FX913" s="26"/>
      <c r="FY913" s="26"/>
      <c r="FZ913" s="26"/>
      <c r="GA913" s="26"/>
      <c r="GB913" s="26"/>
      <c r="GC913" s="26"/>
      <c r="GD913" s="26"/>
      <c r="GE913" s="26"/>
      <c r="GF913" s="26"/>
      <c r="GG913" s="26"/>
      <c r="GH913" s="26"/>
      <c r="GI913" s="26"/>
      <c r="GJ913" s="26"/>
      <c r="GK913" s="26"/>
      <c r="GL913" s="26"/>
      <c r="GM913" s="26"/>
      <c r="GN913" s="26"/>
      <c r="GO913" s="26"/>
      <c r="GP913" s="26"/>
      <c r="GQ913" s="26"/>
      <c r="GR913" s="26"/>
      <c r="GS913" s="26"/>
      <c r="GT913" s="26"/>
      <c r="GU913" s="26"/>
      <c r="GV913" s="26"/>
      <c r="GW913" s="26"/>
      <c r="GX913" s="26"/>
      <c r="GY913" s="26"/>
      <c r="GZ913" s="26"/>
      <c r="HA913" s="26"/>
      <c r="HB913" s="26"/>
      <c r="HC913" s="26"/>
      <c r="HD913" s="26"/>
      <c r="HE913" s="26"/>
      <c r="HF913" s="26"/>
      <c r="HG913" s="26"/>
      <c r="HH913" s="26"/>
      <c r="HI913" s="26"/>
      <c r="HJ913" s="26"/>
      <c r="HK913" s="26"/>
      <c r="HL913" s="26"/>
      <c r="HM913" s="26"/>
      <c r="HN913" s="26"/>
      <c r="HO913" s="26"/>
      <c r="HP913" s="26"/>
      <c r="HQ913" s="26"/>
      <c r="HR913" s="26"/>
      <c r="HS913" s="26"/>
      <c r="HT913" s="26"/>
      <c r="HU913" s="26"/>
      <c r="HV913" s="26"/>
      <c r="HW913" s="26"/>
      <c r="HX913" s="26"/>
      <c r="HY913" s="26"/>
      <c r="HZ913" s="26"/>
      <c r="IA913" s="26"/>
      <c r="IB913" s="26"/>
      <c r="IC913" s="26"/>
      <c r="ID913" s="26"/>
      <c r="IE913" s="26"/>
      <c r="IF913" s="26"/>
      <c r="IG913" s="26"/>
      <c r="IH913" s="26"/>
      <c r="II913" s="26"/>
      <c r="IJ913" s="26"/>
      <c r="IK913" s="26"/>
      <c r="IL913" s="26"/>
      <c r="IM913" s="26"/>
      <c r="IN913" s="26"/>
      <c r="IO913" s="26"/>
      <c r="IP913" s="26"/>
      <c r="IQ913" s="26"/>
      <c r="IR913" s="26"/>
      <c r="IS913" s="26"/>
      <c r="IT913" s="26"/>
      <c r="IU913" s="26"/>
      <c r="IV913" s="26"/>
    </row>
    <row r="914" spans="1:256" ht="12.75" customHeight="1" x14ac:dyDescent="0.25">
      <c r="A914" s="26"/>
      <c r="B914" s="26"/>
      <c r="C914" s="296"/>
      <c r="D914" s="363"/>
      <c r="E914" s="364"/>
      <c r="F914" s="364"/>
      <c r="G914" s="364"/>
      <c r="H914" s="364"/>
      <c r="I914" s="364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6"/>
      <c r="AB914" s="26"/>
      <c r="AC914" s="26"/>
      <c r="AD914" s="26"/>
      <c r="AE914" s="26"/>
      <c r="AF914" s="26"/>
      <c r="AG914" s="26"/>
      <c r="AH914" s="26"/>
      <c r="AI914" s="26"/>
      <c r="AJ914" s="26"/>
      <c r="AK914" s="26"/>
      <c r="AL914" s="26"/>
      <c r="AM914" s="26"/>
      <c r="AN914" s="26"/>
      <c r="AO914" s="26"/>
      <c r="AP914" s="26"/>
      <c r="AQ914" s="26"/>
      <c r="AR914" s="26"/>
      <c r="AS914" s="26"/>
      <c r="AT914" s="26"/>
      <c r="AU914" s="26"/>
      <c r="AV914" s="26"/>
      <c r="AW914" s="26"/>
      <c r="AX914" s="26"/>
      <c r="AY914" s="26"/>
      <c r="AZ914" s="26"/>
      <c r="BA914" s="26"/>
      <c r="BB914" s="26"/>
      <c r="BC914" s="26"/>
      <c r="BD914" s="26"/>
      <c r="BE914" s="26"/>
      <c r="BF914" s="26"/>
      <c r="BG914" s="26"/>
      <c r="BH914" s="26"/>
      <c r="BI914" s="26"/>
      <c r="BJ914" s="26"/>
      <c r="BK914" s="26"/>
      <c r="BL914" s="26"/>
      <c r="BM914" s="26"/>
      <c r="BN914" s="26"/>
      <c r="BO914" s="26"/>
      <c r="BP914" s="26"/>
      <c r="BQ914" s="26"/>
      <c r="BR914" s="26"/>
      <c r="BS914" s="26"/>
      <c r="BT914" s="26"/>
      <c r="BU914" s="26"/>
      <c r="BV914" s="26"/>
      <c r="BW914" s="26"/>
      <c r="BX914" s="26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26"/>
      <c r="CP914" s="26"/>
      <c r="CQ914" s="26"/>
      <c r="CR914" s="26"/>
      <c r="CS914" s="26"/>
      <c r="CT914" s="26"/>
      <c r="CU914" s="26"/>
      <c r="CV914" s="26"/>
      <c r="CW914" s="26"/>
      <c r="CX914" s="26"/>
      <c r="CY914" s="26"/>
      <c r="CZ914" s="26"/>
      <c r="DA914" s="26"/>
      <c r="DB914" s="26"/>
      <c r="DC914" s="26"/>
      <c r="DD914" s="26"/>
      <c r="DE914" s="26"/>
      <c r="DF914" s="26"/>
      <c r="DG914" s="26"/>
      <c r="DH914" s="26"/>
      <c r="DI914" s="26"/>
      <c r="DJ914" s="26"/>
      <c r="DK914" s="26"/>
      <c r="DL914" s="26"/>
      <c r="DM914" s="26"/>
      <c r="DN914" s="26"/>
      <c r="DO914" s="26"/>
      <c r="DP914" s="26"/>
      <c r="DQ914" s="26"/>
      <c r="DR914" s="26"/>
      <c r="DS914" s="26"/>
      <c r="DT914" s="26"/>
      <c r="DU914" s="26"/>
      <c r="DV914" s="26"/>
      <c r="DW914" s="26"/>
      <c r="DX914" s="26"/>
      <c r="DY914" s="26"/>
      <c r="DZ914" s="26"/>
      <c r="EA914" s="26"/>
      <c r="EB914" s="26"/>
      <c r="EC914" s="26"/>
      <c r="ED914" s="26"/>
      <c r="EE914" s="26"/>
      <c r="EF914" s="26"/>
      <c r="EG914" s="26"/>
      <c r="EH914" s="26"/>
      <c r="EI914" s="26"/>
      <c r="EJ914" s="26"/>
      <c r="EK914" s="26"/>
      <c r="EL914" s="26"/>
      <c r="EM914" s="26"/>
      <c r="EN914" s="26"/>
      <c r="EO914" s="26"/>
      <c r="EP914" s="26"/>
      <c r="EQ914" s="26"/>
      <c r="ER914" s="26"/>
      <c r="ES914" s="26"/>
      <c r="ET914" s="26"/>
      <c r="EU914" s="26"/>
      <c r="EV914" s="26"/>
      <c r="EW914" s="26"/>
      <c r="EX914" s="26"/>
      <c r="EY914" s="26"/>
      <c r="EZ914" s="26"/>
      <c r="FA914" s="26"/>
      <c r="FB914" s="26"/>
      <c r="FC914" s="26"/>
      <c r="FD914" s="26"/>
      <c r="FE914" s="26"/>
      <c r="FF914" s="26"/>
      <c r="FG914" s="26"/>
      <c r="FH914" s="26"/>
      <c r="FI914" s="26"/>
      <c r="FJ914" s="26"/>
      <c r="FK914" s="26"/>
      <c r="FL914" s="26"/>
      <c r="FM914" s="26"/>
      <c r="FN914" s="26"/>
      <c r="FO914" s="26"/>
      <c r="FP914" s="26"/>
      <c r="FQ914" s="26"/>
      <c r="FR914" s="26"/>
      <c r="FS914" s="26"/>
      <c r="FT914" s="26"/>
      <c r="FU914" s="26"/>
      <c r="FV914" s="26"/>
      <c r="FW914" s="26"/>
      <c r="FX914" s="26"/>
      <c r="FY914" s="26"/>
      <c r="FZ914" s="26"/>
      <c r="GA914" s="26"/>
      <c r="GB914" s="26"/>
      <c r="GC914" s="26"/>
      <c r="GD914" s="26"/>
      <c r="GE914" s="26"/>
      <c r="GF914" s="26"/>
      <c r="GG914" s="26"/>
      <c r="GH914" s="26"/>
      <c r="GI914" s="26"/>
      <c r="GJ914" s="26"/>
      <c r="GK914" s="26"/>
      <c r="GL914" s="26"/>
      <c r="GM914" s="26"/>
      <c r="GN914" s="26"/>
      <c r="GO914" s="26"/>
      <c r="GP914" s="26"/>
      <c r="GQ914" s="26"/>
      <c r="GR914" s="26"/>
      <c r="GS914" s="26"/>
      <c r="GT914" s="26"/>
      <c r="GU914" s="26"/>
      <c r="GV914" s="26"/>
      <c r="GW914" s="26"/>
      <c r="GX914" s="26"/>
      <c r="GY914" s="26"/>
      <c r="GZ914" s="26"/>
      <c r="HA914" s="26"/>
      <c r="HB914" s="26"/>
      <c r="HC914" s="26"/>
      <c r="HD914" s="26"/>
      <c r="HE914" s="26"/>
      <c r="HF914" s="26"/>
      <c r="HG914" s="26"/>
      <c r="HH914" s="26"/>
      <c r="HI914" s="26"/>
      <c r="HJ914" s="26"/>
      <c r="HK914" s="26"/>
      <c r="HL914" s="26"/>
      <c r="HM914" s="26"/>
      <c r="HN914" s="26"/>
      <c r="HO914" s="26"/>
      <c r="HP914" s="26"/>
      <c r="HQ914" s="26"/>
      <c r="HR914" s="26"/>
      <c r="HS914" s="26"/>
      <c r="HT914" s="26"/>
      <c r="HU914" s="26"/>
      <c r="HV914" s="26"/>
      <c r="HW914" s="26"/>
      <c r="HX914" s="26"/>
      <c r="HY914" s="26"/>
      <c r="HZ914" s="26"/>
      <c r="IA914" s="26"/>
      <c r="IB914" s="26"/>
      <c r="IC914" s="26"/>
      <c r="ID914" s="26"/>
      <c r="IE914" s="26"/>
      <c r="IF914" s="26"/>
      <c r="IG914" s="26"/>
      <c r="IH914" s="26"/>
      <c r="II914" s="26"/>
      <c r="IJ914" s="26"/>
      <c r="IK914" s="26"/>
      <c r="IL914" s="26"/>
      <c r="IM914" s="26"/>
      <c r="IN914" s="26"/>
      <c r="IO914" s="26"/>
      <c r="IP914" s="26"/>
      <c r="IQ914" s="26"/>
      <c r="IR914" s="26"/>
      <c r="IS914" s="26"/>
      <c r="IT914" s="26"/>
      <c r="IU914" s="26"/>
      <c r="IV914" s="26"/>
    </row>
    <row r="915" spans="1:256" ht="12.75" customHeight="1" x14ac:dyDescent="0.25">
      <c r="A915" s="26"/>
      <c r="B915" s="26"/>
      <c r="C915" s="296"/>
      <c r="D915" s="363"/>
      <c r="E915" s="364"/>
      <c r="F915" s="364"/>
      <c r="G915" s="364"/>
      <c r="H915" s="364"/>
      <c r="I915" s="364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6"/>
      <c r="AB915" s="26"/>
      <c r="AC915" s="26"/>
      <c r="AD915" s="26"/>
      <c r="AE915" s="26"/>
      <c r="AF915" s="26"/>
      <c r="AG915" s="26"/>
      <c r="AH915" s="26"/>
      <c r="AI915" s="26"/>
      <c r="AJ915" s="26"/>
      <c r="AK915" s="26"/>
      <c r="AL915" s="26"/>
      <c r="AM915" s="26"/>
      <c r="AN915" s="26"/>
      <c r="AO915" s="26"/>
      <c r="AP915" s="26"/>
      <c r="AQ915" s="26"/>
      <c r="AR915" s="26"/>
      <c r="AS915" s="26"/>
      <c r="AT915" s="26"/>
      <c r="AU915" s="26"/>
      <c r="AV915" s="26"/>
      <c r="AW915" s="26"/>
      <c r="AX915" s="26"/>
      <c r="AY915" s="26"/>
      <c r="AZ915" s="26"/>
      <c r="BA915" s="26"/>
      <c r="BB915" s="26"/>
      <c r="BC915" s="26"/>
      <c r="BD915" s="26"/>
      <c r="BE915" s="26"/>
      <c r="BF915" s="26"/>
      <c r="BG915" s="26"/>
      <c r="BH915" s="26"/>
      <c r="BI915" s="26"/>
      <c r="BJ915" s="26"/>
      <c r="BK915" s="26"/>
      <c r="BL915" s="26"/>
      <c r="BM915" s="26"/>
      <c r="BN915" s="26"/>
      <c r="BO915" s="26"/>
      <c r="BP915" s="26"/>
      <c r="BQ915" s="26"/>
      <c r="BR915" s="26"/>
      <c r="BS915" s="26"/>
      <c r="BT915" s="26"/>
      <c r="BU915" s="26"/>
      <c r="BV915" s="26"/>
      <c r="BW915" s="26"/>
      <c r="BX915" s="26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26"/>
      <c r="CP915" s="26"/>
      <c r="CQ915" s="26"/>
      <c r="CR915" s="26"/>
      <c r="CS915" s="26"/>
      <c r="CT915" s="26"/>
      <c r="CU915" s="26"/>
      <c r="CV915" s="26"/>
      <c r="CW915" s="26"/>
      <c r="CX915" s="26"/>
      <c r="CY915" s="26"/>
      <c r="CZ915" s="26"/>
      <c r="DA915" s="26"/>
      <c r="DB915" s="26"/>
      <c r="DC915" s="26"/>
      <c r="DD915" s="26"/>
      <c r="DE915" s="26"/>
      <c r="DF915" s="26"/>
      <c r="DG915" s="26"/>
      <c r="DH915" s="26"/>
      <c r="DI915" s="26"/>
      <c r="DJ915" s="26"/>
      <c r="DK915" s="26"/>
      <c r="DL915" s="26"/>
      <c r="DM915" s="26"/>
      <c r="DN915" s="26"/>
      <c r="DO915" s="26"/>
      <c r="DP915" s="26"/>
      <c r="DQ915" s="26"/>
      <c r="DR915" s="26"/>
      <c r="DS915" s="26"/>
      <c r="DT915" s="26"/>
      <c r="DU915" s="26"/>
      <c r="DV915" s="26"/>
      <c r="DW915" s="26"/>
      <c r="DX915" s="26"/>
      <c r="DY915" s="26"/>
      <c r="DZ915" s="26"/>
      <c r="EA915" s="26"/>
      <c r="EB915" s="26"/>
      <c r="EC915" s="26"/>
      <c r="ED915" s="26"/>
      <c r="EE915" s="26"/>
      <c r="EF915" s="26"/>
      <c r="EG915" s="26"/>
      <c r="EH915" s="26"/>
      <c r="EI915" s="26"/>
      <c r="EJ915" s="26"/>
      <c r="EK915" s="26"/>
      <c r="EL915" s="26"/>
      <c r="EM915" s="26"/>
      <c r="EN915" s="26"/>
      <c r="EO915" s="26"/>
      <c r="EP915" s="26"/>
      <c r="EQ915" s="26"/>
      <c r="ER915" s="26"/>
      <c r="ES915" s="26"/>
      <c r="ET915" s="26"/>
      <c r="EU915" s="26"/>
      <c r="EV915" s="26"/>
      <c r="EW915" s="26"/>
      <c r="EX915" s="26"/>
      <c r="EY915" s="26"/>
      <c r="EZ915" s="26"/>
      <c r="FA915" s="26"/>
      <c r="FB915" s="26"/>
      <c r="FC915" s="26"/>
      <c r="FD915" s="26"/>
      <c r="FE915" s="26"/>
      <c r="FF915" s="26"/>
      <c r="FG915" s="26"/>
      <c r="FH915" s="26"/>
      <c r="FI915" s="26"/>
      <c r="FJ915" s="26"/>
      <c r="FK915" s="26"/>
      <c r="FL915" s="26"/>
      <c r="FM915" s="26"/>
      <c r="FN915" s="26"/>
      <c r="FO915" s="26"/>
      <c r="FP915" s="26"/>
      <c r="FQ915" s="26"/>
      <c r="FR915" s="26"/>
      <c r="FS915" s="26"/>
      <c r="FT915" s="26"/>
      <c r="FU915" s="26"/>
      <c r="FV915" s="26"/>
      <c r="FW915" s="26"/>
      <c r="FX915" s="26"/>
      <c r="FY915" s="26"/>
      <c r="FZ915" s="26"/>
      <c r="GA915" s="26"/>
      <c r="GB915" s="26"/>
      <c r="GC915" s="26"/>
      <c r="GD915" s="26"/>
      <c r="GE915" s="26"/>
      <c r="GF915" s="26"/>
      <c r="GG915" s="26"/>
      <c r="GH915" s="26"/>
      <c r="GI915" s="26"/>
      <c r="GJ915" s="26"/>
      <c r="GK915" s="26"/>
      <c r="GL915" s="26"/>
      <c r="GM915" s="26"/>
      <c r="GN915" s="26"/>
      <c r="GO915" s="26"/>
      <c r="GP915" s="26"/>
      <c r="GQ915" s="26"/>
      <c r="GR915" s="26"/>
      <c r="GS915" s="26"/>
      <c r="GT915" s="26"/>
      <c r="GU915" s="26"/>
      <c r="GV915" s="26"/>
      <c r="GW915" s="26"/>
      <c r="GX915" s="26"/>
      <c r="GY915" s="26"/>
      <c r="GZ915" s="26"/>
      <c r="HA915" s="26"/>
      <c r="HB915" s="26"/>
      <c r="HC915" s="26"/>
      <c r="HD915" s="26"/>
      <c r="HE915" s="26"/>
      <c r="HF915" s="26"/>
      <c r="HG915" s="26"/>
      <c r="HH915" s="26"/>
      <c r="HI915" s="26"/>
      <c r="HJ915" s="26"/>
      <c r="HK915" s="26"/>
      <c r="HL915" s="26"/>
      <c r="HM915" s="26"/>
      <c r="HN915" s="26"/>
      <c r="HO915" s="26"/>
      <c r="HP915" s="26"/>
      <c r="HQ915" s="26"/>
      <c r="HR915" s="26"/>
      <c r="HS915" s="26"/>
      <c r="HT915" s="26"/>
      <c r="HU915" s="26"/>
      <c r="HV915" s="26"/>
      <c r="HW915" s="26"/>
      <c r="HX915" s="26"/>
      <c r="HY915" s="26"/>
      <c r="HZ915" s="26"/>
      <c r="IA915" s="26"/>
      <c r="IB915" s="26"/>
      <c r="IC915" s="26"/>
      <c r="ID915" s="26"/>
      <c r="IE915" s="26"/>
      <c r="IF915" s="26"/>
      <c r="IG915" s="26"/>
      <c r="IH915" s="26"/>
      <c r="II915" s="26"/>
      <c r="IJ915" s="26"/>
      <c r="IK915" s="26"/>
      <c r="IL915" s="26"/>
      <c r="IM915" s="26"/>
      <c r="IN915" s="26"/>
      <c r="IO915" s="26"/>
      <c r="IP915" s="26"/>
      <c r="IQ915" s="26"/>
      <c r="IR915" s="26"/>
      <c r="IS915" s="26"/>
      <c r="IT915" s="26"/>
      <c r="IU915" s="26"/>
      <c r="IV915" s="26"/>
    </row>
    <row r="916" spans="1:256" ht="12.75" customHeight="1" x14ac:dyDescent="0.25">
      <c r="A916" s="26"/>
      <c r="B916" s="26"/>
      <c r="C916" s="296"/>
      <c r="D916" s="363"/>
      <c r="E916" s="364"/>
      <c r="F916" s="364"/>
      <c r="G916" s="364"/>
      <c r="H916" s="364"/>
      <c r="I916" s="364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6"/>
      <c r="AB916" s="26"/>
      <c r="AC916" s="26"/>
      <c r="AD916" s="26"/>
      <c r="AE916" s="26"/>
      <c r="AF916" s="26"/>
      <c r="AG916" s="26"/>
      <c r="AH916" s="26"/>
      <c r="AI916" s="26"/>
      <c r="AJ916" s="26"/>
      <c r="AK916" s="26"/>
      <c r="AL916" s="26"/>
      <c r="AM916" s="26"/>
      <c r="AN916" s="26"/>
      <c r="AO916" s="26"/>
      <c r="AP916" s="26"/>
      <c r="AQ916" s="26"/>
      <c r="AR916" s="26"/>
      <c r="AS916" s="26"/>
      <c r="AT916" s="26"/>
      <c r="AU916" s="26"/>
      <c r="AV916" s="26"/>
      <c r="AW916" s="26"/>
      <c r="AX916" s="26"/>
      <c r="AY916" s="26"/>
      <c r="AZ916" s="26"/>
      <c r="BA916" s="26"/>
      <c r="BB916" s="26"/>
      <c r="BC916" s="26"/>
      <c r="BD916" s="26"/>
      <c r="BE916" s="26"/>
      <c r="BF916" s="26"/>
      <c r="BG916" s="26"/>
      <c r="BH916" s="26"/>
      <c r="BI916" s="26"/>
      <c r="BJ916" s="26"/>
      <c r="BK916" s="26"/>
      <c r="BL916" s="26"/>
      <c r="BM916" s="26"/>
      <c r="BN916" s="26"/>
      <c r="BO916" s="26"/>
      <c r="BP916" s="26"/>
      <c r="BQ916" s="26"/>
      <c r="BR916" s="26"/>
      <c r="BS916" s="26"/>
      <c r="BT916" s="26"/>
      <c r="BU916" s="26"/>
      <c r="BV916" s="26"/>
      <c r="BW916" s="26"/>
      <c r="BX916" s="26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26"/>
      <c r="CP916" s="26"/>
      <c r="CQ916" s="26"/>
      <c r="CR916" s="26"/>
      <c r="CS916" s="26"/>
      <c r="CT916" s="26"/>
      <c r="CU916" s="26"/>
      <c r="CV916" s="26"/>
      <c r="CW916" s="26"/>
      <c r="CX916" s="26"/>
      <c r="CY916" s="26"/>
      <c r="CZ916" s="26"/>
      <c r="DA916" s="26"/>
      <c r="DB916" s="26"/>
      <c r="DC916" s="26"/>
      <c r="DD916" s="26"/>
      <c r="DE916" s="26"/>
      <c r="DF916" s="26"/>
      <c r="DG916" s="26"/>
      <c r="DH916" s="26"/>
      <c r="DI916" s="26"/>
      <c r="DJ916" s="26"/>
      <c r="DK916" s="26"/>
      <c r="DL916" s="26"/>
      <c r="DM916" s="26"/>
      <c r="DN916" s="26"/>
      <c r="DO916" s="26"/>
      <c r="DP916" s="26"/>
      <c r="DQ916" s="26"/>
      <c r="DR916" s="26"/>
      <c r="DS916" s="26"/>
      <c r="DT916" s="26"/>
      <c r="DU916" s="26"/>
      <c r="DV916" s="26"/>
      <c r="DW916" s="26"/>
      <c r="DX916" s="26"/>
      <c r="DY916" s="26"/>
      <c r="DZ916" s="26"/>
      <c r="EA916" s="26"/>
      <c r="EB916" s="26"/>
      <c r="EC916" s="26"/>
      <c r="ED916" s="26"/>
      <c r="EE916" s="26"/>
      <c r="EF916" s="26"/>
      <c r="EG916" s="26"/>
      <c r="EH916" s="26"/>
      <c r="EI916" s="26"/>
      <c r="EJ916" s="26"/>
      <c r="EK916" s="26"/>
      <c r="EL916" s="26"/>
      <c r="EM916" s="26"/>
      <c r="EN916" s="26"/>
      <c r="EO916" s="26"/>
      <c r="EP916" s="26"/>
      <c r="EQ916" s="26"/>
      <c r="ER916" s="26"/>
      <c r="ES916" s="26"/>
      <c r="ET916" s="26"/>
      <c r="EU916" s="26"/>
      <c r="EV916" s="26"/>
      <c r="EW916" s="26"/>
      <c r="EX916" s="26"/>
      <c r="EY916" s="26"/>
      <c r="EZ916" s="26"/>
      <c r="FA916" s="26"/>
      <c r="FB916" s="26"/>
      <c r="FC916" s="26"/>
      <c r="FD916" s="26"/>
      <c r="FE916" s="26"/>
      <c r="FF916" s="26"/>
      <c r="FG916" s="26"/>
      <c r="FH916" s="26"/>
      <c r="FI916" s="26"/>
      <c r="FJ916" s="26"/>
      <c r="FK916" s="26"/>
      <c r="FL916" s="26"/>
      <c r="FM916" s="26"/>
      <c r="FN916" s="26"/>
      <c r="FO916" s="26"/>
      <c r="FP916" s="26"/>
      <c r="FQ916" s="26"/>
      <c r="FR916" s="26"/>
      <c r="FS916" s="26"/>
      <c r="FT916" s="26"/>
      <c r="FU916" s="26"/>
      <c r="FV916" s="26"/>
      <c r="FW916" s="26"/>
      <c r="FX916" s="26"/>
      <c r="FY916" s="26"/>
      <c r="FZ916" s="26"/>
      <c r="GA916" s="26"/>
      <c r="GB916" s="26"/>
      <c r="GC916" s="26"/>
      <c r="GD916" s="26"/>
      <c r="GE916" s="26"/>
      <c r="GF916" s="26"/>
      <c r="GG916" s="26"/>
      <c r="GH916" s="26"/>
      <c r="GI916" s="26"/>
      <c r="GJ916" s="26"/>
      <c r="GK916" s="26"/>
      <c r="GL916" s="26"/>
      <c r="GM916" s="26"/>
      <c r="GN916" s="26"/>
      <c r="GO916" s="26"/>
      <c r="GP916" s="26"/>
      <c r="GQ916" s="26"/>
      <c r="GR916" s="26"/>
      <c r="GS916" s="26"/>
      <c r="GT916" s="26"/>
      <c r="GU916" s="26"/>
      <c r="GV916" s="26"/>
      <c r="GW916" s="26"/>
      <c r="GX916" s="26"/>
      <c r="GY916" s="26"/>
      <c r="GZ916" s="26"/>
      <c r="HA916" s="26"/>
      <c r="HB916" s="26"/>
      <c r="HC916" s="26"/>
      <c r="HD916" s="26"/>
      <c r="HE916" s="26"/>
      <c r="HF916" s="26"/>
      <c r="HG916" s="26"/>
      <c r="HH916" s="26"/>
      <c r="HI916" s="26"/>
      <c r="HJ916" s="26"/>
      <c r="HK916" s="26"/>
      <c r="HL916" s="26"/>
      <c r="HM916" s="26"/>
      <c r="HN916" s="26"/>
      <c r="HO916" s="26"/>
      <c r="HP916" s="26"/>
      <c r="HQ916" s="26"/>
      <c r="HR916" s="26"/>
      <c r="HS916" s="26"/>
      <c r="HT916" s="26"/>
      <c r="HU916" s="26"/>
      <c r="HV916" s="26"/>
      <c r="HW916" s="26"/>
      <c r="HX916" s="26"/>
      <c r="HY916" s="26"/>
      <c r="HZ916" s="26"/>
      <c r="IA916" s="26"/>
      <c r="IB916" s="26"/>
      <c r="IC916" s="26"/>
      <c r="ID916" s="26"/>
      <c r="IE916" s="26"/>
      <c r="IF916" s="26"/>
      <c r="IG916" s="26"/>
      <c r="IH916" s="26"/>
      <c r="II916" s="26"/>
      <c r="IJ916" s="26"/>
      <c r="IK916" s="26"/>
      <c r="IL916" s="26"/>
      <c r="IM916" s="26"/>
      <c r="IN916" s="26"/>
      <c r="IO916" s="26"/>
      <c r="IP916" s="26"/>
      <c r="IQ916" s="26"/>
      <c r="IR916" s="26"/>
      <c r="IS916" s="26"/>
      <c r="IT916" s="26"/>
      <c r="IU916" s="26"/>
      <c r="IV916" s="26"/>
    </row>
    <row r="917" spans="1:256" ht="12.75" customHeight="1" x14ac:dyDescent="0.25">
      <c r="A917" s="26"/>
      <c r="B917" s="26"/>
      <c r="C917" s="296"/>
      <c r="D917" s="363"/>
      <c r="E917" s="364"/>
      <c r="F917" s="364"/>
      <c r="G917" s="364"/>
      <c r="H917" s="364"/>
      <c r="I917" s="364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6"/>
      <c r="AB917" s="26"/>
      <c r="AC917" s="26"/>
      <c r="AD917" s="26"/>
      <c r="AE917" s="26"/>
      <c r="AF917" s="26"/>
      <c r="AG917" s="26"/>
      <c r="AH917" s="26"/>
      <c r="AI917" s="26"/>
      <c r="AJ917" s="26"/>
      <c r="AK917" s="26"/>
      <c r="AL917" s="26"/>
      <c r="AM917" s="26"/>
      <c r="AN917" s="26"/>
      <c r="AO917" s="26"/>
      <c r="AP917" s="26"/>
      <c r="AQ917" s="26"/>
      <c r="AR917" s="26"/>
      <c r="AS917" s="26"/>
      <c r="AT917" s="26"/>
      <c r="AU917" s="26"/>
      <c r="AV917" s="26"/>
      <c r="AW917" s="26"/>
      <c r="AX917" s="26"/>
      <c r="AY917" s="26"/>
      <c r="AZ917" s="26"/>
      <c r="BA917" s="26"/>
      <c r="BB917" s="26"/>
      <c r="BC917" s="26"/>
      <c r="BD917" s="26"/>
      <c r="BE917" s="26"/>
      <c r="BF917" s="26"/>
      <c r="BG917" s="26"/>
      <c r="BH917" s="26"/>
      <c r="BI917" s="26"/>
      <c r="BJ917" s="26"/>
      <c r="BK917" s="26"/>
      <c r="BL917" s="26"/>
      <c r="BM917" s="26"/>
      <c r="BN917" s="26"/>
      <c r="BO917" s="26"/>
      <c r="BP917" s="26"/>
      <c r="BQ917" s="26"/>
      <c r="BR917" s="26"/>
      <c r="BS917" s="26"/>
      <c r="BT917" s="26"/>
      <c r="BU917" s="26"/>
      <c r="BV917" s="26"/>
      <c r="BW917" s="26"/>
      <c r="BX917" s="26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26"/>
      <c r="CP917" s="26"/>
      <c r="CQ917" s="26"/>
      <c r="CR917" s="26"/>
      <c r="CS917" s="26"/>
      <c r="CT917" s="26"/>
      <c r="CU917" s="26"/>
      <c r="CV917" s="26"/>
      <c r="CW917" s="26"/>
      <c r="CX917" s="26"/>
      <c r="CY917" s="26"/>
      <c r="CZ917" s="26"/>
      <c r="DA917" s="26"/>
      <c r="DB917" s="26"/>
      <c r="DC917" s="26"/>
      <c r="DD917" s="26"/>
      <c r="DE917" s="26"/>
      <c r="DF917" s="26"/>
      <c r="DG917" s="26"/>
      <c r="DH917" s="26"/>
      <c r="DI917" s="26"/>
      <c r="DJ917" s="26"/>
      <c r="DK917" s="26"/>
      <c r="DL917" s="26"/>
      <c r="DM917" s="26"/>
      <c r="DN917" s="26"/>
      <c r="DO917" s="26"/>
      <c r="DP917" s="26"/>
      <c r="DQ917" s="26"/>
      <c r="DR917" s="26"/>
      <c r="DS917" s="26"/>
      <c r="DT917" s="26"/>
      <c r="DU917" s="26"/>
      <c r="DV917" s="26"/>
      <c r="DW917" s="26"/>
      <c r="DX917" s="26"/>
      <c r="DY917" s="26"/>
      <c r="DZ917" s="26"/>
      <c r="EA917" s="26"/>
      <c r="EB917" s="26"/>
      <c r="EC917" s="26"/>
      <c r="ED917" s="26"/>
      <c r="EE917" s="26"/>
      <c r="EF917" s="26"/>
      <c r="EG917" s="26"/>
      <c r="EH917" s="26"/>
      <c r="EI917" s="26"/>
      <c r="EJ917" s="26"/>
      <c r="EK917" s="26"/>
      <c r="EL917" s="26"/>
      <c r="EM917" s="26"/>
      <c r="EN917" s="26"/>
      <c r="EO917" s="26"/>
      <c r="EP917" s="26"/>
      <c r="EQ917" s="26"/>
      <c r="ER917" s="26"/>
      <c r="ES917" s="26"/>
      <c r="ET917" s="26"/>
      <c r="EU917" s="26"/>
      <c r="EV917" s="26"/>
      <c r="EW917" s="26"/>
      <c r="EX917" s="26"/>
      <c r="EY917" s="26"/>
      <c r="EZ917" s="26"/>
      <c r="FA917" s="26"/>
      <c r="FB917" s="26"/>
      <c r="FC917" s="26"/>
      <c r="FD917" s="26"/>
      <c r="FE917" s="26"/>
      <c r="FF917" s="26"/>
      <c r="FG917" s="26"/>
      <c r="FH917" s="26"/>
      <c r="FI917" s="26"/>
      <c r="FJ917" s="26"/>
      <c r="FK917" s="26"/>
      <c r="FL917" s="26"/>
      <c r="FM917" s="26"/>
      <c r="FN917" s="26"/>
      <c r="FO917" s="26"/>
      <c r="FP917" s="26"/>
      <c r="FQ917" s="26"/>
      <c r="FR917" s="26"/>
      <c r="FS917" s="26"/>
      <c r="FT917" s="26"/>
      <c r="FU917" s="26"/>
      <c r="FV917" s="26"/>
      <c r="FW917" s="26"/>
      <c r="FX917" s="26"/>
      <c r="FY917" s="26"/>
      <c r="FZ917" s="26"/>
      <c r="GA917" s="26"/>
      <c r="GB917" s="26"/>
      <c r="GC917" s="26"/>
      <c r="GD917" s="26"/>
      <c r="GE917" s="26"/>
      <c r="GF917" s="26"/>
      <c r="GG917" s="26"/>
      <c r="GH917" s="26"/>
      <c r="GI917" s="26"/>
      <c r="GJ917" s="26"/>
      <c r="GK917" s="26"/>
      <c r="GL917" s="26"/>
      <c r="GM917" s="26"/>
      <c r="GN917" s="26"/>
      <c r="GO917" s="26"/>
      <c r="GP917" s="26"/>
      <c r="GQ917" s="26"/>
      <c r="GR917" s="26"/>
      <c r="GS917" s="26"/>
      <c r="GT917" s="26"/>
      <c r="GU917" s="26"/>
      <c r="GV917" s="26"/>
      <c r="GW917" s="26"/>
      <c r="GX917" s="26"/>
      <c r="GY917" s="26"/>
      <c r="GZ917" s="26"/>
      <c r="HA917" s="26"/>
      <c r="HB917" s="26"/>
      <c r="HC917" s="26"/>
      <c r="HD917" s="26"/>
      <c r="HE917" s="26"/>
      <c r="HF917" s="26"/>
      <c r="HG917" s="26"/>
      <c r="HH917" s="26"/>
      <c r="HI917" s="26"/>
      <c r="HJ917" s="26"/>
      <c r="HK917" s="26"/>
      <c r="HL917" s="26"/>
      <c r="HM917" s="26"/>
      <c r="HN917" s="26"/>
      <c r="HO917" s="26"/>
      <c r="HP917" s="26"/>
      <c r="HQ917" s="26"/>
      <c r="HR917" s="26"/>
      <c r="HS917" s="26"/>
      <c r="HT917" s="26"/>
      <c r="HU917" s="26"/>
      <c r="HV917" s="26"/>
      <c r="HW917" s="26"/>
      <c r="HX917" s="26"/>
      <c r="HY917" s="26"/>
      <c r="HZ917" s="26"/>
      <c r="IA917" s="26"/>
      <c r="IB917" s="26"/>
      <c r="IC917" s="26"/>
      <c r="ID917" s="26"/>
      <c r="IE917" s="26"/>
      <c r="IF917" s="26"/>
      <c r="IG917" s="26"/>
      <c r="IH917" s="26"/>
      <c r="II917" s="26"/>
      <c r="IJ917" s="26"/>
      <c r="IK917" s="26"/>
      <c r="IL917" s="26"/>
      <c r="IM917" s="26"/>
      <c r="IN917" s="26"/>
      <c r="IO917" s="26"/>
      <c r="IP917" s="26"/>
      <c r="IQ917" s="26"/>
      <c r="IR917" s="26"/>
      <c r="IS917" s="26"/>
      <c r="IT917" s="26"/>
      <c r="IU917" s="26"/>
      <c r="IV917" s="26"/>
    </row>
    <row r="918" spans="1:256" ht="12.75" customHeight="1" x14ac:dyDescent="0.25">
      <c r="A918" s="26"/>
      <c r="B918" s="26"/>
      <c r="C918" s="296"/>
      <c r="D918" s="363"/>
      <c r="E918" s="364"/>
      <c r="F918" s="364"/>
      <c r="G918" s="364"/>
      <c r="H918" s="364"/>
      <c r="I918" s="364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6"/>
      <c r="AB918" s="26"/>
      <c r="AC918" s="26"/>
      <c r="AD918" s="26"/>
      <c r="AE918" s="26"/>
      <c r="AF918" s="26"/>
      <c r="AG918" s="26"/>
      <c r="AH918" s="26"/>
      <c r="AI918" s="26"/>
      <c r="AJ918" s="26"/>
      <c r="AK918" s="26"/>
      <c r="AL918" s="26"/>
      <c r="AM918" s="26"/>
      <c r="AN918" s="26"/>
      <c r="AO918" s="26"/>
      <c r="AP918" s="26"/>
      <c r="AQ918" s="26"/>
      <c r="AR918" s="26"/>
      <c r="AS918" s="26"/>
      <c r="AT918" s="26"/>
      <c r="AU918" s="26"/>
      <c r="AV918" s="26"/>
      <c r="AW918" s="26"/>
      <c r="AX918" s="26"/>
      <c r="AY918" s="26"/>
      <c r="AZ918" s="26"/>
      <c r="BA918" s="26"/>
      <c r="BB918" s="26"/>
      <c r="BC918" s="26"/>
      <c r="BD918" s="26"/>
      <c r="BE918" s="26"/>
      <c r="BF918" s="26"/>
      <c r="BG918" s="26"/>
      <c r="BH918" s="26"/>
      <c r="BI918" s="26"/>
      <c r="BJ918" s="26"/>
      <c r="BK918" s="26"/>
      <c r="BL918" s="26"/>
      <c r="BM918" s="26"/>
      <c r="BN918" s="26"/>
      <c r="BO918" s="26"/>
      <c r="BP918" s="26"/>
      <c r="BQ918" s="26"/>
      <c r="BR918" s="26"/>
      <c r="BS918" s="26"/>
      <c r="BT918" s="26"/>
      <c r="BU918" s="26"/>
      <c r="BV918" s="26"/>
      <c r="BW918" s="26"/>
      <c r="BX918" s="26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26"/>
      <c r="CP918" s="26"/>
      <c r="CQ918" s="26"/>
      <c r="CR918" s="26"/>
      <c r="CS918" s="26"/>
      <c r="CT918" s="26"/>
      <c r="CU918" s="26"/>
      <c r="CV918" s="26"/>
      <c r="CW918" s="26"/>
      <c r="CX918" s="26"/>
      <c r="CY918" s="26"/>
      <c r="CZ918" s="26"/>
      <c r="DA918" s="26"/>
      <c r="DB918" s="26"/>
      <c r="DC918" s="26"/>
      <c r="DD918" s="26"/>
      <c r="DE918" s="26"/>
      <c r="DF918" s="26"/>
      <c r="DG918" s="26"/>
      <c r="DH918" s="26"/>
      <c r="DI918" s="26"/>
      <c r="DJ918" s="26"/>
      <c r="DK918" s="26"/>
      <c r="DL918" s="26"/>
      <c r="DM918" s="26"/>
      <c r="DN918" s="26"/>
      <c r="DO918" s="26"/>
      <c r="DP918" s="26"/>
      <c r="DQ918" s="26"/>
      <c r="DR918" s="26"/>
      <c r="DS918" s="26"/>
      <c r="DT918" s="26"/>
      <c r="DU918" s="26"/>
      <c r="DV918" s="26"/>
      <c r="DW918" s="26"/>
      <c r="DX918" s="26"/>
      <c r="DY918" s="26"/>
      <c r="DZ918" s="26"/>
      <c r="EA918" s="26"/>
      <c r="EB918" s="26"/>
      <c r="EC918" s="26"/>
      <c r="ED918" s="26"/>
      <c r="EE918" s="26"/>
      <c r="EF918" s="26"/>
      <c r="EG918" s="26"/>
      <c r="EH918" s="26"/>
      <c r="EI918" s="26"/>
      <c r="EJ918" s="26"/>
      <c r="EK918" s="26"/>
      <c r="EL918" s="26"/>
      <c r="EM918" s="26"/>
      <c r="EN918" s="26"/>
      <c r="EO918" s="26"/>
      <c r="EP918" s="26"/>
      <c r="EQ918" s="26"/>
      <c r="ER918" s="26"/>
      <c r="ES918" s="26"/>
      <c r="ET918" s="26"/>
      <c r="EU918" s="26"/>
      <c r="EV918" s="26"/>
      <c r="EW918" s="26"/>
      <c r="EX918" s="26"/>
      <c r="EY918" s="26"/>
      <c r="EZ918" s="26"/>
      <c r="FA918" s="26"/>
      <c r="FB918" s="26"/>
      <c r="FC918" s="26"/>
      <c r="FD918" s="26"/>
      <c r="FE918" s="26"/>
      <c r="FF918" s="26"/>
      <c r="FG918" s="26"/>
      <c r="FH918" s="26"/>
      <c r="FI918" s="26"/>
      <c r="FJ918" s="26"/>
      <c r="FK918" s="26"/>
      <c r="FL918" s="26"/>
      <c r="FM918" s="26"/>
      <c r="FN918" s="26"/>
      <c r="FO918" s="26"/>
      <c r="FP918" s="26"/>
      <c r="FQ918" s="26"/>
      <c r="FR918" s="26"/>
      <c r="FS918" s="26"/>
      <c r="FT918" s="26"/>
      <c r="FU918" s="26"/>
      <c r="FV918" s="26"/>
      <c r="FW918" s="26"/>
      <c r="FX918" s="26"/>
      <c r="FY918" s="26"/>
      <c r="FZ918" s="26"/>
      <c r="GA918" s="26"/>
      <c r="GB918" s="26"/>
      <c r="GC918" s="26"/>
      <c r="GD918" s="26"/>
      <c r="GE918" s="26"/>
      <c r="GF918" s="26"/>
      <c r="GG918" s="26"/>
      <c r="GH918" s="26"/>
      <c r="GI918" s="26"/>
      <c r="GJ918" s="26"/>
      <c r="GK918" s="26"/>
      <c r="GL918" s="26"/>
      <c r="GM918" s="26"/>
      <c r="GN918" s="26"/>
      <c r="GO918" s="26"/>
      <c r="GP918" s="26"/>
      <c r="GQ918" s="26"/>
      <c r="GR918" s="26"/>
      <c r="GS918" s="26"/>
      <c r="GT918" s="26"/>
      <c r="GU918" s="26"/>
      <c r="GV918" s="26"/>
      <c r="GW918" s="26"/>
      <c r="GX918" s="26"/>
      <c r="GY918" s="26"/>
      <c r="GZ918" s="26"/>
      <c r="HA918" s="26"/>
      <c r="HB918" s="26"/>
      <c r="HC918" s="26"/>
      <c r="HD918" s="26"/>
      <c r="HE918" s="26"/>
      <c r="HF918" s="26"/>
      <c r="HG918" s="26"/>
      <c r="HH918" s="26"/>
      <c r="HI918" s="26"/>
      <c r="HJ918" s="26"/>
      <c r="HK918" s="26"/>
      <c r="HL918" s="26"/>
      <c r="HM918" s="26"/>
      <c r="HN918" s="26"/>
      <c r="HO918" s="26"/>
      <c r="HP918" s="26"/>
      <c r="HQ918" s="26"/>
      <c r="HR918" s="26"/>
      <c r="HS918" s="26"/>
      <c r="HT918" s="26"/>
      <c r="HU918" s="26"/>
      <c r="HV918" s="26"/>
      <c r="HW918" s="26"/>
      <c r="HX918" s="26"/>
      <c r="HY918" s="26"/>
      <c r="HZ918" s="26"/>
      <c r="IA918" s="26"/>
      <c r="IB918" s="26"/>
      <c r="IC918" s="26"/>
      <c r="ID918" s="26"/>
      <c r="IE918" s="26"/>
      <c r="IF918" s="26"/>
      <c r="IG918" s="26"/>
      <c r="IH918" s="26"/>
      <c r="II918" s="26"/>
      <c r="IJ918" s="26"/>
      <c r="IK918" s="26"/>
      <c r="IL918" s="26"/>
      <c r="IM918" s="26"/>
      <c r="IN918" s="26"/>
      <c r="IO918" s="26"/>
      <c r="IP918" s="26"/>
      <c r="IQ918" s="26"/>
      <c r="IR918" s="26"/>
      <c r="IS918" s="26"/>
      <c r="IT918" s="26"/>
      <c r="IU918" s="26"/>
      <c r="IV918" s="26"/>
    </row>
    <row r="919" spans="1:256" ht="12.75" customHeight="1" x14ac:dyDescent="0.25">
      <c r="A919" s="26"/>
      <c r="B919" s="26"/>
      <c r="C919" s="296"/>
      <c r="D919" s="363"/>
      <c r="E919" s="364"/>
      <c r="F919" s="364"/>
      <c r="G919" s="364"/>
      <c r="H919" s="364"/>
      <c r="I919" s="364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6"/>
      <c r="AB919" s="26"/>
      <c r="AC919" s="26"/>
      <c r="AD919" s="26"/>
      <c r="AE919" s="26"/>
      <c r="AF919" s="26"/>
      <c r="AG919" s="26"/>
      <c r="AH919" s="26"/>
      <c r="AI919" s="26"/>
      <c r="AJ919" s="26"/>
      <c r="AK919" s="26"/>
      <c r="AL919" s="26"/>
      <c r="AM919" s="26"/>
      <c r="AN919" s="26"/>
      <c r="AO919" s="26"/>
      <c r="AP919" s="26"/>
      <c r="AQ919" s="26"/>
      <c r="AR919" s="26"/>
      <c r="AS919" s="26"/>
      <c r="AT919" s="26"/>
      <c r="AU919" s="26"/>
      <c r="AV919" s="26"/>
      <c r="AW919" s="26"/>
      <c r="AX919" s="26"/>
      <c r="AY919" s="26"/>
      <c r="AZ919" s="26"/>
      <c r="BA919" s="26"/>
      <c r="BB919" s="26"/>
      <c r="BC919" s="26"/>
      <c r="BD919" s="26"/>
      <c r="BE919" s="26"/>
      <c r="BF919" s="26"/>
      <c r="BG919" s="26"/>
      <c r="BH919" s="26"/>
      <c r="BI919" s="26"/>
      <c r="BJ919" s="26"/>
      <c r="BK919" s="26"/>
      <c r="BL919" s="26"/>
      <c r="BM919" s="26"/>
      <c r="BN919" s="26"/>
      <c r="BO919" s="26"/>
      <c r="BP919" s="26"/>
      <c r="BQ919" s="26"/>
      <c r="BR919" s="26"/>
      <c r="BS919" s="26"/>
      <c r="BT919" s="26"/>
      <c r="BU919" s="26"/>
      <c r="BV919" s="26"/>
      <c r="BW919" s="26"/>
      <c r="BX919" s="26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26"/>
      <c r="CP919" s="26"/>
      <c r="CQ919" s="26"/>
      <c r="CR919" s="26"/>
      <c r="CS919" s="26"/>
      <c r="CT919" s="26"/>
      <c r="CU919" s="26"/>
      <c r="CV919" s="26"/>
      <c r="CW919" s="26"/>
      <c r="CX919" s="26"/>
      <c r="CY919" s="26"/>
      <c r="CZ919" s="26"/>
      <c r="DA919" s="26"/>
      <c r="DB919" s="26"/>
      <c r="DC919" s="26"/>
      <c r="DD919" s="26"/>
      <c r="DE919" s="26"/>
      <c r="DF919" s="26"/>
      <c r="DG919" s="26"/>
      <c r="DH919" s="26"/>
      <c r="DI919" s="26"/>
      <c r="DJ919" s="26"/>
      <c r="DK919" s="26"/>
      <c r="DL919" s="26"/>
      <c r="DM919" s="26"/>
      <c r="DN919" s="26"/>
      <c r="DO919" s="26"/>
      <c r="DP919" s="26"/>
      <c r="DQ919" s="26"/>
      <c r="DR919" s="26"/>
      <c r="DS919" s="26"/>
      <c r="DT919" s="26"/>
      <c r="DU919" s="26"/>
      <c r="DV919" s="26"/>
      <c r="DW919" s="26"/>
      <c r="DX919" s="26"/>
      <c r="DY919" s="26"/>
      <c r="DZ919" s="26"/>
      <c r="EA919" s="26"/>
      <c r="EB919" s="26"/>
      <c r="EC919" s="26"/>
      <c r="ED919" s="26"/>
      <c r="EE919" s="26"/>
      <c r="EF919" s="26"/>
      <c r="EG919" s="26"/>
      <c r="EH919" s="26"/>
      <c r="EI919" s="26"/>
      <c r="EJ919" s="26"/>
      <c r="EK919" s="26"/>
      <c r="EL919" s="26"/>
      <c r="EM919" s="26"/>
      <c r="EN919" s="26"/>
      <c r="EO919" s="26"/>
      <c r="EP919" s="26"/>
      <c r="EQ919" s="26"/>
      <c r="ER919" s="26"/>
      <c r="ES919" s="26"/>
      <c r="ET919" s="26"/>
      <c r="EU919" s="26"/>
      <c r="EV919" s="26"/>
      <c r="EW919" s="26"/>
      <c r="EX919" s="26"/>
      <c r="EY919" s="26"/>
      <c r="EZ919" s="26"/>
      <c r="FA919" s="26"/>
      <c r="FB919" s="26"/>
      <c r="FC919" s="26"/>
      <c r="FD919" s="26"/>
      <c r="FE919" s="26"/>
      <c r="FF919" s="26"/>
      <c r="FG919" s="26"/>
      <c r="FH919" s="26"/>
      <c r="FI919" s="26"/>
      <c r="FJ919" s="26"/>
      <c r="FK919" s="26"/>
      <c r="FL919" s="26"/>
      <c r="FM919" s="26"/>
      <c r="FN919" s="26"/>
      <c r="FO919" s="26"/>
      <c r="FP919" s="26"/>
      <c r="FQ919" s="26"/>
      <c r="FR919" s="26"/>
      <c r="FS919" s="26"/>
      <c r="FT919" s="26"/>
      <c r="FU919" s="26"/>
      <c r="FV919" s="26"/>
      <c r="FW919" s="26"/>
      <c r="FX919" s="26"/>
      <c r="FY919" s="26"/>
      <c r="FZ919" s="26"/>
      <c r="GA919" s="26"/>
      <c r="GB919" s="26"/>
      <c r="GC919" s="26"/>
      <c r="GD919" s="26"/>
      <c r="GE919" s="26"/>
      <c r="GF919" s="26"/>
      <c r="GG919" s="26"/>
      <c r="GH919" s="26"/>
      <c r="GI919" s="26"/>
      <c r="GJ919" s="26"/>
      <c r="GK919" s="26"/>
      <c r="GL919" s="26"/>
      <c r="GM919" s="26"/>
      <c r="GN919" s="26"/>
      <c r="GO919" s="26"/>
      <c r="GP919" s="26"/>
      <c r="GQ919" s="26"/>
      <c r="GR919" s="26"/>
      <c r="GS919" s="26"/>
      <c r="GT919" s="26"/>
      <c r="GU919" s="26"/>
      <c r="GV919" s="26"/>
      <c r="GW919" s="26"/>
      <c r="GX919" s="26"/>
      <c r="GY919" s="26"/>
      <c r="GZ919" s="26"/>
      <c r="HA919" s="26"/>
      <c r="HB919" s="26"/>
      <c r="HC919" s="26"/>
      <c r="HD919" s="26"/>
      <c r="HE919" s="26"/>
      <c r="HF919" s="26"/>
      <c r="HG919" s="26"/>
      <c r="HH919" s="26"/>
      <c r="HI919" s="26"/>
      <c r="HJ919" s="26"/>
      <c r="HK919" s="26"/>
      <c r="HL919" s="26"/>
      <c r="HM919" s="26"/>
      <c r="HN919" s="26"/>
      <c r="HO919" s="26"/>
      <c r="HP919" s="26"/>
      <c r="HQ919" s="26"/>
      <c r="HR919" s="26"/>
      <c r="HS919" s="26"/>
      <c r="HT919" s="26"/>
      <c r="HU919" s="26"/>
      <c r="HV919" s="26"/>
      <c r="HW919" s="26"/>
      <c r="HX919" s="26"/>
      <c r="HY919" s="26"/>
      <c r="HZ919" s="26"/>
      <c r="IA919" s="26"/>
      <c r="IB919" s="26"/>
      <c r="IC919" s="26"/>
      <c r="ID919" s="26"/>
      <c r="IE919" s="26"/>
      <c r="IF919" s="26"/>
      <c r="IG919" s="26"/>
      <c r="IH919" s="26"/>
      <c r="II919" s="26"/>
      <c r="IJ919" s="26"/>
      <c r="IK919" s="26"/>
      <c r="IL919" s="26"/>
      <c r="IM919" s="26"/>
      <c r="IN919" s="26"/>
      <c r="IO919" s="26"/>
      <c r="IP919" s="26"/>
      <c r="IQ919" s="26"/>
      <c r="IR919" s="26"/>
      <c r="IS919" s="26"/>
      <c r="IT919" s="26"/>
      <c r="IU919" s="26"/>
      <c r="IV919" s="26"/>
    </row>
    <row r="920" spans="1:256" ht="12.75" customHeight="1" x14ac:dyDescent="0.25">
      <c r="A920" s="26"/>
      <c r="B920" s="26"/>
      <c r="C920" s="296"/>
      <c r="D920" s="363"/>
      <c r="E920" s="364"/>
      <c r="F920" s="364"/>
      <c r="G920" s="364"/>
      <c r="H920" s="364"/>
      <c r="I920" s="364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6"/>
      <c r="AB920" s="26"/>
      <c r="AC920" s="26"/>
      <c r="AD920" s="26"/>
      <c r="AE920" s="26"/>
      <c r="AF920" s="26"/>
      <c r="AG920" s="26"/>
      <c r="AH920" s="26"/>
      <c r="AI920" s="26"/>
      <c r="AJ920" s="26"/>
      <c r="AK920" s="26"/>
      <c r="AL920" s="26"/>
      <c r="AM920" s="26"/>
      <c r="AN920" s="26"/>
      <c r="AO920" s="26"/>
      <c r="AP920" s="26"/>
      <c r="AQ920" s="26"/>
      <c r="AR920" s="26"/>
      <c r="AS920" s="26"/>
      <c r="AT920" s="26"/>
      <c r="AU920" s="26"/>
      <c r="AV920" s="26"/>
      <c r="AW920" s="26"/>
      <c r="AX920" s="26"/>
      <c r="AY920" s="26"/>
      <c r="AZ920" s="26"/>
      <c r="BA920" s="26"/>
      <c r="BB920" s="26"/>
      <c r="BC920" s="26"/>
      <c r="BD920" s="26"/>
      <c r="BE920" s="26"/>
      <c r="BF920" s="26"/>
      <c r="BG920" s="26"/>
      <c r="BH920" s="26"/>
      <c r="BI920" s="26"/>
      <c r="BJ920" s="26"/>
      <c r="BK920" s="26"/>
      <c r="BL920" s="26"/>
      <c r="BM920" s="26"/>
      <c r="BN920" s="26"/>
      <c r="BO920" s="26"/>
      <c r="BP920" s="26"/>
      <c r="BQ920" s="26"/>
      <c r="BR920" s="26"/>
      <c r="BS920" s="26"/>
      <c r="BT920" s="26"/>
      <c r="BU920" s="26"/>
      <c r="BV920" s="26"/>
      <c r="BW920" s="26"/>
      <c r="BX920" s="26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26"/>
      <c r="CP920" s="26"/>
      <c r="CQ920" s="26"/>
      <c r="CR920" s="26"/>
      <c r="CS920" s="26"/>
      <c r="CT920" s="26"/>
      <c r="CU920" s="26"/>
      <c r="CV920" s="26"/>
      <c r="CW920" s="26"/>
      <c r="CX920" s="26"/>
      <c r="CY920" s="26"/>
      <c r="CZ920" s="26"/>
      <c r="DA920" s="26"/>
      <c r="DB920" s="26"/>
      <c r="DC920" s="26"/>
      <c r="DD920" s="26"/>
      <c r="DE920" s="26"/>
      <c r="DF920" s="26"/>
      <c r="DG920" s="26"/>
      <c r="DH920" s="26"/>
      <c r="DI920" s="26"/>
      <c r="DJ920" s="26"/>
      <c r="DK920" s="26"/>
      <c r="DL920" s="26"/>
      <c r="DM920" s="26"/>
      <c r="DN920" s="26"/>
      <c r="DO920" s="26"/>
      <c r="DP920" s="26"/>
      <c r="DQ920" s="26"/>
      <c r="DR920" s="26"/>
      <c r="DS920" s="26"/>
      <c r="DT920" s="26"/>
      <c r="DU920" s="26"/>
      <c r="DV920" s="26"/>
      <c r="DW920" s="26"/>
      <c r="DX920" s="26"/>
      <c r="DY920" s="26"/>
      <c r="DZ920" s="26"/>
      <c r="EA920" s="26"/>
      <c r="EB920" s="26"/>
      <c r="EC920" s="26"/>
      <c r="ED920" s="26"/>
      <c r="EE920" s="26"/>
      <c r="EF920" s="26"/>
      <c r="EG920" s="26"/>
      <c r="EH920" s="26"/>
      <c r="EI920" s="26"/>
      <c r="EJ920" s="26"/>
      <c r="EK920" s="26"/>
      <c r="EL920" s="26"/>
      <c r="EM920" s="26"/>
      <c r="EN920" s="26"/>
      <c r="EO920" s="26"/>
      <c r="EP920" s="26"/>
      <c r="EQ920" s="26"/>
      <c r="ER920" s="26"/>
      <c r="ES920" s="26"/>
      <c r="ET920" s="26"/>
      <c r="EU920" s="26"/>
      <c r="EV920" s="26"/>
      <c r="EW920" s="26"/>
      <c r="EX920" s="26"/>
      <c r="EY920" s="26"/>
      <c r="EZ920" s="26"/>
      <c r="FA920" s="26"/>
      <c r="FB920" s="26"/>
      <c r="FC920" s="26"/>
      <c r="FD920" s="26"/>
      <c r="FE920" s="26"/>
      <c r="FF920" s="26"/>
      <c r="FG920" s="26"/>
      <c r="FH920" s="26"/>
      <c r="FI920" s="26"/>
      <c r="FJ920" s="26"/>
      <c r="FK920" s="26"/>
      <c r="FL920" s="26"/>
      <c r="FM920" s="26"/>
      <c r="FN920" s="26"/>
      <c r="FO920" s="26"/>
      <c r="FP920" s="26"/>
      <c r="FQ920" s="26"/>
      <c r="FR920" s="26"/>
      <c r="FS920" s="26"/>
      <c r="FT920" s="26"/>
      <c r="FU920" s="26"/>
      <c r="FV920" s="26"/>
      <c r="FW920" s="26"/>
      <c r="FX920" s="26"/>
      <c r="FY920" s="26"/>
      <c r="FZ920" s="26"/>
      <c r="GA920" s="26"/>
      <c r="GB920" s="26"/>
      <c r="GC920" s="26"/>
      <c r="GD920" s="26"/>
      <c r="GE920" s="26"/>
      <c r="GF920" s="26"/>
      <c r="GG920" s="26"/>
      <c r="GH920" s="26"/>
      <c r="GI920" s="26"/>
      <c r="GJ920" s="26"/>
      <c r="GK920" s="26"/>
      <c r="GL920" s="26"/>
      <c r="GM920" s="26"/>
      <c r="GN920" s="26"/>
      <c r="GO920" s="26"/>
      <c r="GP920" s="26"/>
      <c r="GQ920" s="26"/>
      <c r="GR920" s="26"/>
      <c r="GS920" s="26"/>
      <c r="GT920" s="26"/>
      <c r="GU920" s="26"/>
      <c r="GV920" s="26"/>
      <c r="GW920" s="26"/>
      <c r="GX920" s="26"/>
      <c r="GY920" s="26"/>
      <c r="GZ920" s="26"/>
      <c r="HA920" s="26"/>
      <c r="HB920" s="26"/>
      <c r="HC920" s="26"/>
      <c r="HD920" s="26"/>
      <c r="HE920" s="26"/>
      <c r="HF920" s="26"/>
      <c r="HG920" s="26"/>
      <c r="HH920" s="26"/>
      <c r="HI920" s="26"/>
      <c r="HJ920" s="26"/>
      <c r="HK920" s="26"/>
      <c r="HL920" s="26"/>
      <c r="HM920" s="26"/>
      <c r="HN920" s="26"/>
      <c r="HO920" s="26"/>
      <c r="HP920" s="26"/>
      <c r="HQ920" s="26"/>
      <c r="HR920" s="26"/>
      <c r="HS920" s="26"/>
      <c r="HT920" s="26"/>
      <c r="HU920" s="26"/>
      <c r="HV920" s="26"/>
      <c r="HW920" s="26"/>
      <c r="HX920" s="26"/>
      <c r="HY920" s="26"/>
      <c r="HZ920" s="26"/>
      <c r="IA920" s="26"/>
      <c r="IB920" s="26"/>
      <c r="IC920" s="26"/>
      <c r="ID920" s="26"/>
      <c r="IE920" s="26"/>
      <c r="IF920" s="26"/>
      <c r="IG920" s="26"/>
      <c r="IH920" s="26"/>
      <c r="II920" s="26"/>
      <c r="IJ920" s="26"/>
      <c r="IK920" s="26"/>
      <c r="IL920" s="26"/>
      <c r="IM920" s="26"/>
      <c r="IN920" s="26"/>
      <c r="IO920" s="26"/>
      <c r="IP920" s="26"/>
      <c r="IQ920" s="26"/>
      <c r="IR920" s="26"/>
      <c r="IS920" s="26"/>
      <c r="IT920" s="26"/>
      <c r="IU920" s="26"/>
      <c r="IV920" s="26"/>
    </row>
    <row r="921" spans="1:256" ht="12.75" customHeight="1" x14ac:dyDescent="0.25">
      <c r="A921" s="26"/>
      <c r="B921" s="26"/>
      <c r="C921" s="296"/>
      <c r="D921" s="363"/>
      <c r="E921" s="364"/>
      <c r="F921" s="364"/>
      <c r="G921" s="364"/>
      <c r="H921" s="364"/>
      <c r="I921" s="364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6"/>
      <c r="AB921" s="26"/>
      <c r="AC921" s="26"/>
      <c r="AD921" s="26"/>
      <c r="AE921" s="26"/>
      <c r="AF921" s="26"/>
      <c r="AG921" s="26"/>
      <c r="AH921" s="26"/>
      <c r="AI921" s="26"/>
      <c r="AJ921" s="26"/>
      <c r="AK921" s="26"/>
      <c r="AL921" s="26"/>
      <c r="AM921" s="26"/>
      <c r="AN921" s="26"/>
      <c r="AO921" s="26"/>
      <c r="AP921" s="26"/>
      <c r="AQ921" s="26"/>
      <c r="AR921" s="26"/>
      <c r="AS921" s="26"/>
      <c r="AT921" s="26"/>
      <c r="AU921" s="26"/>
      <c r="AV921" s="26"/>
      <c r="AW921" s="26"/>
      <c r="AX921" s="26"/>
      <c r="AY921" s="26"/>
      <c r="AZ921" s="26"/>
      <c r="BA921" s="26"/>
      <c r="BB921" s="26"/>
      <c r="BC921" s="26"/>
      <c r="BD921" s="26"/>
      <c r="BE921" s="26"/>
      <c r="BF921" s="26"/>
      <c r="BG921" s="26"/>
      <c r="BH921" s="26"/>
      <c r="BI921" s="26"/>
      <c r="BJ921" s="26"/>
      <c r="BK921" s="26"/>
      <c r="BL921" s="26"/>
      <c r="BM921" s="26"/>
      <c r="BN921" s="26"/>
      <c r="BO921" s="26"/>
      <c r="BP921" s="26"/>
      <c r="BQ921" s="26"/>
      <c r="BR921" s="26"/>
      <c r="BS921" s="26"/>
      <c r="BT921" s="26"/>
      <c r="BU921" s="26"/>
      <c r="BV921" s="26"/>
      <c r="BW921" s="26"/>
      <c r="BX921" s="26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26"/>
      <c r="CP921" s="26"/>
      <c r="CQ921" s="26"/>
      <c r="CR921" s="26"/>
      <c r="CS921" s="26"/>
      <c r="CT921" s="26"/>
      <c r="CU921" s="26"/>
      <c r="CV921" s="26"/>
      <c r="CW921" s="26"/>
      <c r="CX921" s="26"/>
      <c r="CY921" s="26"/>
      <c r="CZ921" s="26"/>
      <c r="DA921" s="26"/>
      <c r="DB921" s="26"/>
      <c r="DC921" s="26"/>
      <c r="DD921" s="26"/>
      <c r="DE921" s="26"/>
      <c r="DF921" s="26"/>
      <c r="DG921" s="26"/>
      <c r="DH921" s="26"/>
      <c r="DI921" s="26"/>
      <c r="DJ921" s="26"/>
      <c r="DK921" s="26"/>
      <c r="DL921" s="26"/>
      <c r="DM921" s="26"/>
      <c r="DN921" s="26"/>
      <c r="DO921" s="26"/>
      <c r="DP921" s="26"/>
      <c r="DQ921" s="26"/>
      <c r="DR921" s="26"/>
      <c r="DS921" s="26"/>
      <c r="DT921" s="26"/>
      <c r="DU921" s="26"/>
      <c r="DV921" s="26"/>
      <c r="DW921" s="26"/>
      <c r="DX921" s="26"/>
      <c r="DY921" s="26"/>
      <c r="DZ921" s="26"/>
      <c r="EA921" s="26"/>
      <c r="EB921" s="26"/>
      <c r="EC921" s="26"/>
      <c r="ED921" s="26"/>
      <c r="EE921" s="26"/>
      <c r="EF921" s="26"/>
      <c r="EG921" s="26"/>
      <c r="EH921" s="26"/>
      <c r="EI921" s="26"/>
      <c r="EJ921" s="26"/>
      <c r="EK921" s="26"/>
      <c r="EL921" s="26"/>
      <c r="EM921" s="26"/>
      <c r="EN921" s="26"/>
      <c r="EO921" s="26"/>
      <c r="EP921" s="26"/>
      <c r="EQ921" s="26"/>
      <c r="ER921" s="26"/>
      <c r="ES921" s="26"/>
      <c r="ET921" s="26"/>
      <c r="EU921" s="26"/>
      <c r="EV921" s="26"/>
      <c r="EW921" s="26"/>
      <c r="EX921" s="26"/>
      <c r="EY921" s="26"/>
      <c r="EZ921" s="26"/>
      <c r="FA921" s="26"/>
      <c r="FB921" s="26"/>
      <c r="FC921" s="26"/>
      <c r="FD921" s="26"/>
      <c r="FE921" s="26"/>
      <c r="FF921" s="26"/>
      <c r="FG921" s="26"/>
      <c r="FH921" s="26"/>
      <c r="FI921" s="26"/>
      <c r="FJ921" s="26"/>
      <c r="FK921" s="26"/>
      <c r="FL921" s="26"/>
      <c r="FM921" s="26"/>
      <c r="FN921" s="26"/>
      <c r="FO921" s="26"/>
      <c r="FP921" s="26"/>
      <c r="FQ921" s="26"/>
      <c r="FR921" s="26"/>
      <c r="FS921" s="26"/>
      <c r="FT921" s="26"/>
      <c r="FU921" s="26"/>
      <c r="FV921" s="26"/>
      <c r="FW921" s="26"/>
      <c r="FX921" s="26"/>
      <c r="FY921" s="26"/>
      <c r="FZ921" s="26"/>
      <c r="GA921" s="26"/>
      <c r="GB921" s="26"/>
      <c r="GC921" s="26"/>
      <c r="GD921" s="26"/>
      <c r="GE921" s="26"/>
      <c r="GF921" s="26"/>
      <c r="GG921" s="26"/>
      <c r="GH921" s="26"/>
      <c r="GI921" s="26"/>
      <c r="GJ921" s="26"/>
      <c r="GK921" s="26"/>
      <c r="GL921" s="26"/>
      <c r="GM921" s="26"/>
      <c r="GN921" s="26"/>
      <c r="GO921" s="26"/>
      <c r="GP921" s="26"/>
      <c r="GQ921" s="26"/>
      <c r="GR921" s="26"/>
      <c r="GS921" s="26"/>
      <c r="GT921" s="26"/>
      <c r="GU921" s="26"/>
      <c r="GV921" s="26"/>
      <c r="GW921" s="26"/>
      <c r="GX921" s="26"/>
      <c r="GY921" s="26"/>
      <c r="GZ921" s="26"/>
      <c r="HA921" s="26"/>
      <c r="HB921" s="26"/>
      <c r="HC921" s="26"/>
      <c r="HD921" s="26"/>
      <c r="HE921" s="26"/>
      <c r="HF921" s="26"/>
      <c r="HG921" s="26"/>
      <c r="HH921" s="26"/>
      <c r="HI921" s="26"/>
      <c r="HJ921" s="26"/>
      <c r="HK921" s="26"/>
      <c r="HL921" s="26"/>
      <c r="HM921" s="26"/>
      <c r="HN921" s="26"/>
      <c r="HO921" s="26"/>
      <c r="HP921" s="26"/>
      <c r="HQ921" s="26"/>
      <c r="HR921" s="26"/>
      <c r="HS921" s="26"/>
      <c r="HT921" s="26"/>
      <c r="HU921" s="26"/>
      <c r="HV921" s="26"/>
      <c r="HW921" s="26"/>
      <c r="HX921" s="26"/>
      <c r="HY921" s="26"/>
      <c r="HZ921" s="26"/>
      <c r="IA921" s="26"/>
      <c r="IB921" s="26"/>
      <c r="IC921" s="26"/>
      <c r="ID921" s="26"/>
      <c r="IE921" s="26"/>
      <c r="IF921" s="26"/>
      <c r="IG921" s="26"/>
      <c r="IH921" s="26"/>
      <c r="II921" s="26"/>
      <c r="IJ921" s="26"/>
      <c r="IK921" s="26"/>
      <c r="IL921" s="26"/>
      <c r="IM921" s="26"/>
      <c r="IN921" s="26"/>
      <c r="IO921" s="26"/>
      <c r="IP921" s="26"/>
      <c r="IQ921" s="26"/>
      <c r="IR921" s="26"/>
      <c r="IS921" s="26"/>
      <c r="IT921" s="26"/>
      <c r="IU921" s="26"/>
      <c r="IV921" s="26"/>
    </row>
    <row r="922" spans="1:256" ht="12.75" customHeight="1" x14ac:dyDescent="0.25">
      <c r="A922" s="26"/>
      <c r="B922" s="26"/>
      <c r="C922" s="296"/>
      <c r="D922" s="363"/>
      <c r="E922" s="364"/>
      <c r="F922" s="364"/>
      <c r="G922" s="364"/>
      <c r="H922" s="364"/>
      <c r="I922" s="364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6"/>
      <c r="AD922" s="26"/>
      <c r="AE922" s="26"/>
      <c r="AF922" s="26"/>
      <c r="AG922" s="26"/>
      <c r="AH922" s="26"/>
      <c r="AI922" s="26"/>
      <c r="AJ922" s="26"/>
      <c r="AK922" s="26"/>
      <c r="AL922" s="26"/>
      <c r="AM922" s="26"/>
      <c r="AN922" s="26"/>
      <c r="AO922" s="26"/>
      <c r="AP922" s="26"/>
      <c r="AQ922" s="26"/>
      <c r="AR922" s="26"/>
      <c r="AS922" s="26"/>
      <c r="AT922" s="26"/>
      <c r="AU922" s="26"/>
      <c r="AV922" s="26"/>
      <c r="AW922" s="26"/>
      <c r="AX922" s="26"/>
      <c r="AY922" s="26"/>
      <c r="AZ922" s="26"/>
      <c r="BA922" s="26"/>
      <c r="BB922" s="26"/>
      <c r="BC922" s="26"/>
      <c r="BD922" s="26"/>
      <c r="BE922" s="26"/>
      <c r="BF922" s="26"/>
      <c r="BG922" s="26"/>
      <c r="BH922" s="26"/>
      <c r="BI922" s="26"/>
      <c r="BJ922" s="26"/>
      <c r="BK922" s="26"/>
      <c r="BL922" s="26"/>
      <c r="BM922" s="26"/>
      <c r="BN922" s="26"/>
      <c r="BO922" s="26"/>
      <c r="BP922" s="26"/>
      <c r="BQ922" s="26"/>
      <c r="BR922" s="26"/>
      <c r="BS922" s="26"/>
      <c r="BT922" s="26"/>
      <c r="BU922" s="26"/>
      <c r="BV922" s="26"/>
      <c r="BW922" s="26"/>
      <c r="BX922" s="26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26"/>
      <c r="CP922" s="26"/>
      <c r="CQ922" s="26"/>
      <c r="CR922" s="26"/>
      <c r="CS922" s="26"/>
      <c r="CT922" s="26"/>
      <c r="CU922" s="26"/>
      <c r="CV922" s="26"/>
      <c r="CW922" s="26"/>
      <c r="CX922" s="26"/>
      <c r="CY922" s="26"/>
      <c r="CZ922" s="26"/>
      <c r="DA922" s="26"/>
      <c r="DB922" s="26"/>
      <c r="DC922" s="26"/>
      <c r="DD922" s="26"/>
      <c r="DE922" s="26"/>
      <c r="DF922" s="26"/>
      <c r="DG922" s="26"/>
      <c r="DH922" s="26"/>
      <c r="DI922" s="26"/>
      <c r="DJ922" s="26"/>
      <c r="DK922" s="26"/>
      <c r="DL922" s="26"/>
      <c r="DM922" s="26"/>
      <c r="DN922" s="26"/>
      <c r="DO922" s="26"/>
      <c r="DP922" s="26"/>
      <c r="DQ922" s="26"/>
      <c r="DR922" s="26"/>
      <c r="DS922" s="26"/>
      <c r="DT922" s="26"/>
      <c r="DU922" s="26"/>
      <c r="DV922" s="26"/>
      <c r="DW922" s="26"/>
      <c r="DX922" s="26"/>
      <c r="DY922" s="26"/>
      <c r="DZ922" s="26"/>
      <c r="EA922" s="26"/>
      <c r="EB922" s="26"/>
      <c r="EC922" s="26"/>
      <c r="ED922" s="26"/>
      <c r="EE922" s="26"/>
      <c r="EF922" s="26"/>
      <c r="EG922" s="26"/>
      <c r="EH922" s="26"/>
      <c r="EI922" s="26"/>
      <c r="EJ922" s="26"/>
      <c r="EK922" s="26"/>
      <c r="EL922" s="26"/>
      <c r="EM922" s="26"/>
      <c r="EN922" s="26"/>
      <c r="EO922" s="26"/>
      <c r="EP922" s="26"/>
      <c r="EQ922" s="26"/>
      <c r="ER922" s="26"/>
      <c r="ES922" s="26"/>
      <c r="ET922" s="26"/>
      <c r="EU922" s="26"/>
      <c r="EV922" s="26"/>
      <c r="EW922" s="26"/>
      <c r="EX922" s="26"/>
      <c r="EY922" s="26"/>
      <c r="EZ922" s="26"/>
      <c r="FA922" s="26"/>
      <c r="FB922" s="26"/>
      <c r="FC922" s="26"/>
      <c r="FD922" s="26"/>
      <c r="FE922" s="26"/>
      <c r="FF922" s="26"/>
      <c r="FG922" s="26"/>
      <c r="FH922" s="26"/>
      <c r="FI922" s="26"/>
      <c r="FJ922" s="26"/>
      <c r="FK922" s="26"/>
      <c r="FL922" s="26"/>
      <c r="FM922" s="26"/>
      <c r="FN922" s="26"/>
      <c r="FO922" s="26"/>
      <c r="FP922" s="26"/>
      <c r="FQ922" s="26"/>
      <c r="FR922" s="26"/>
      <c r="FS922" s="26"/>
      <c r="FT922" s="26"/>
      <c r="FU922" s="26"/>
      <c r="FV922" s="26"/>
      <c r="FW922" s="26"/>
      <c r="FX922" s="26"/>
      <c r="FY922" s="26"/>
      <c r="FZ922" s="26"/>
      <c r="GA922" s="26"/>
      <c r="GB922" s="26"/>
      <c r="GC922" s="26"/>
      <c r="GD922" s="26"/>
      <c r="GE922" s="26"/>
      <c r="GF922" s="26"/>
      <c r="GG922" s="26"/>
      <c r="GH922" s="26"/>
      <c r="GI922" s="26"/>
      <c r="GJ922" s="26"/>
      <c r="GK922" s="26"/>
      <c r="GL922" s="26"/>
      <c r="GM922" s="26"/>
      <c r="GN922" s="26"/>
      <c r="GO922" s="26"/>
      <c r="GP922" s="26"/>
      <c r="GQ922" s="26"/>
      <c r="GR922" s="26"/>
      <c r="GS922" s="26"/>
      <c r="GT922" s="26"/>
      <c r="GU922" s="26"/>
      <c r="GV922" s="26"/>
      <c r="GW922" s="26"/>
      <c r="GX922" s="26"/>
      <c r="GY922" s="26"/>
      <c r="GZ922" s="26"/>
      <c r="HA922" s="26"/>
      <c r="HB922" s="26"/>
      <c r="HC922" s="26"/>
      <c r="HD922" s="26"/>
      <c r="HE922" s="26"/>
      <c r="HF922" s="26"/>
      <c r="HG922" s="26"/>
      <c r="HH922" s="26"/>
      <c r="HI922" s="26"/>
      <c r="HJ922" s="26"/>
      <c r="HK922" s="26"/>
      <c r="HL922" s="26"/>
      <c r="HM922" s="26"/>
      <c r="HN922" s="26"/>
      <c r="HO922" s="26"/>
      <c r="HP922" s="26"/>
      <c r="HQ922" s="26"/>
      <c r="HR922" s="26"/>
      <c r="HS922" s="26"/>
      <c r="HT922" s="26"/>
      <c r="HU922" s="26"/>
      <c r="HV922" s="26"/>
      <c r="HW922" s="26"/>
      <c r="HX922" s="26"/>
      <c r="HY922" s="26"/>
      <c r="HZ922" s="26"/>
      <c r="IA922" s="26"/>
      <c r="IB922" s="26"/>
      <c r="IC922" s="26"/>
      <c r="ID922" s="26"/>
      <c r="IE922" s="26"/>
      <c r="IF922" s="26"/>
      <c r="IG922" s="26"/>
      <c r="IH922" s="26"/>
      <c r="II922" s="26"/>
      <c r="IJ922" s="26"/>
      <c r="IK922" s="26"/>
      <c r="IL922" s="26"/>
      <c r="IM922" s="26"/>
      <c r="IN922" s="26"/>
      <c r="IO922" s="26"/>
      <c r="IP922" s="26"/>
      <c r="IQ922" s="26"/>
      <c r="IR922" s="26"/>
      <c r="IS922" s="26"/>
      <c r="IT922" s="26"/>
      <c r="IU922" s="26"/>
      <c r="IV922" s="26"/>
    </row>
    <row r="923" spans="1:256" ht="12.75" customHeight="1" x14ac:dyDescent="0.25">
      <c r="A923" s="26"/>
      <c r="B923" s="26"/>
      <c r="C923" s="296"/>
      <c r="D923" s="363"/>
      <c r="E923" s="364"/>
      <c r="F923" s="364"/>
      <c r="G923" s="364"/>
      <c r="H923" s="364"/>
      <c r="I923" s="364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6"/>
      <c r="AB923" s="26"/>
      <c r="AC923" s="26"/>
      <c r="AD923" s="26"/>
      <c r="AE923" s="26"/>
      <c r="AF923" s="26"/>
      <c r="AG923" s="26"/>
      <c r="AH923" s="26"/>
      <c r="AI923" s="26"/>
      <c r="AJ923" s="26"/>
      <c r="AK923" s="26"/>
      <c r="AL923" s="26"/>
      <c r="AM923" s="26"/>
      <c r="AN923" s="26"/>
      <c r="AO923" s="26"/>
      <c r="AP923" s="26"/>
      <c r="AQ923" s="26"/>
      <c r="AR923" s="26"/>
      <c r="AS923" s="26"/>
      <c r="AT923" s="26"/>
      <c r="AU923" s="26"/>
      <c r="AV923" s="26"/>
      <c r="AW923" s="26"/>
      <c r="AX923" s="26"/>
      <c r="AY923" s="26"/>
      <c r="AZ923" s="26"/>
      <c r="BA923" s="26"/>
      <c r="BB923" s="26"/>
      <c r="BC923" s="26"/>
      <c r="BD923" s="26"/>
      <c r="BE923" s="26"/>
      <c r="BF923" s="26"/>
      <c r="BG923" s="26"/>
      <c r="BH923" s="26"/>
      <c r="BI923" s="26"/>
      <c r="BJ923" s="26"/>
      <c r="BK923" s="26"/>
      <c r="BL923" s="26"/>
      <c r="BM923" s="26"/>
      <c r="BN923" s="26"/>
      <c r="BO923" s="26"/>
      <c r="BP923" s="26"/>
      <c r="BQ923" s="26"/>
      <c r="BR923" s="26"/>
      <c r="BS923" s="26"/>
      <c r="BT923" s="26"/>
      <c r="BU923" s="26"/>
      <c r="BV923" s="26"/>
      <c r="BW923" s="26"/>
      <c r="BX923" s="26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26"/>
      <c r="CP923" s="26"/>
      <c r="CQ923" s="26"/>
      <c r="CR923" s="26"/>
      <c r="CS923" s="26"/>
      <c r="CT923" s="26"/>
      <c r="CU923" s="26"/>
      <c r="CV923" s="26"/>
      <c r="CW923" s="26"/>
      <c r="CX923" s="26"/>
      <c r="CY923" s="26"/>
      <c r="CZ923" s="26"/>
      <c r="DA923" s="26"/>
      <c r="DB923" s="26"/>
      <c r="DC923" s="26"/>
      <c r="DD923" s="26"/>
      <c r="DE923" s="26"/>
      <c r="DF923" s="26"/>
      <c r="DG923" s="26"/>
      <c r="DH923" s="26"/>
      <c r="DI923" s="26"/>
      <c r="DJ923" s="26"/>
      <c r="DK923" s="26"/>
      <c r="DL923" s="26"/>
      <c r="DM923" s="26"/>
      <c r="DN923" s="26"/>
      <c r="DO923" s="26"/>
      <c r="DP923" s="26"/>
      <c r="DQ923" s="26"/>
      <c r="DR923" s="26"/>
      <c r="DS923" s="26"/>
      <c r="DT923" s="26"/>
      <c r="DU923" s="26"/>
      <c r="DV923" s="26"/>
      <c r="DW923" s="26"/>
      <c r="DX923" s="26"/>
      <c r="DY923" s="26"/>
      <c r="DZ923" s="26"/>
      <c r="EA923" s="26"/>
      <c r="EB923" s="26"/>
      <c r="EC923" s="26"/>
      <c r="ED923" s="26"/>
      <c r="EE923" s="26"/>
      <c r="EF923" s="26"/>
      <c r="EG923" s="26"/>
      <c r="EH923" s="26"/>
      <c r="EI923" s="26"/>
      <c r="EJ923" s="26"/>
      <c r="EK923" s="26"/>
      <c r="EL923" s="26"/>
      <c r="EM923" s="26"/>
      <c r="EN923" s="26"/>
      <c r="EO923" s="26"/>
      <c r="EP923" s="26"/>
      <c r="EQ923" s="26"/>
      <c r="ER923" s="26"/>
      <c r="ES923" s="26"/>
      <c r="ET923" s="26"/>
      <c r="EU923" s="26"/>
      <c r="EV923" s="26"/>
      <c r="EW923" s="26"/>
      <c r="EX923" s="26"/>
      <c r="EY923" s="26"/>
      <c r="EZ923" s="26"/>
      <c r="FA923" s="26"/>
      <c r="FB923" s="26"/>
      <c r="FC923" s="26"/>
      <c r="FD923" s="26"/>
      <c r="FE923" s="26"/>
      <c r="FF923" s="26"/>
      <c r="FG923" s="26"/>
      <c r="FH923" s="26"/>
      <c r="FI923" s="26"/>
      <c r="FJ923" s="26"/>
      <c r="FK923" s="26"/>
      <c r="FL923" s="26"/>
      <c r="FM923" s="26"/>
      <c r="FN923" s="26"/>
      <c r="FO923" s="26"/>
      <c r="FP923" s="26"/>
      <c r="FQ923" s="26"/>
      <c r="FR923" s="26"/>
      <c r="FS923" s="26"/>
      <c r="FT923" s="26"/>
      <c r="FU923" s="26"/>
      <c r="FV923" s="26"/>
      <c r="FW923" s="26"/>
      <c r="FX923" s="26"/>
      <c r="FY923" s="26"/>
      <c r="FZ923" s="26"/>
      <c r="GA923" s="26"/>
      <c r="GB923" s="26"/>
      <c r="GC923" s="26"/>
      <c r="GD923" s="26"/>
      <c r="GE923" s="26"/>
      <c r="GF923" s="26"/>
      <c r="GG923" s="26"/>
      <c r="GH923" s="26"/>
      <c r="GI923" s="26"/>
      <c r="GJ923" s="26"/>
      <c r="GK923" s="26"/>
      <c r="GL923" s="26"/>
      <c r="GM923" s="26"/>
      <c r="GN923" s="26"/>
      <c r="GO923" s="26"/>
      <c r="GP923" s="26"/>
      <c r="GQ923" s="26"/>
      <c r="GR923" s="26"/>
      <c r="GS923" s="26"/>
      <c r="GT923" s="26"/>
      <c r="GU923" s="26"/>
      <c r="GV923" s="26"/>
      <c r="GW923" s="26"/>
      <c r="GX923" s="26"/>
      <c r="GY923" s="26"/>
      <c r="GZ923" s="26"/>
      <c r="HA923" s="26"/>
      <c r="HB923" s="26"/>
      <c r="HC923" s="26"/>
      <c r="HD923" s="26"/>
      <c r="HE923" s="26"/>
      <c r="HF923" s="26"/>
      <c r="HG923" s="26"/>
      <c r="HH923" s="26"/>
      <c r="HI923" s="26"/>
      <c r="HJ923" s="26"/>
      <c r="HK923" s="26"/>
      <c r="HL923" s="26"/>
      <c r="HM923" s="26"/>
      <c r="HN923" s="26"/>
      <c r="HO923" s="26"/>
      <c r="HP923" s="26"/>
      <c r="HQ923" s="26"/>
      <c r="HR923" s="26"/>
      <c r="HS923" s="26"/>
      <c r="HT923" s="26"/>
      <c r="HU923" s="26"/>
      <c r="HV923" s="26"/>
      <c r="HW923" s="26"/>
      <c r="HX923" s="26"/>
      <c r="HY923" s="26"/>
      <c r="HZ923" s="26"/>
      <c r="IA923" s="26"/>
      <c r="IB923" s="26"/>
      <c r="IC923" s="26"/>
      <c r="ID923" s="26"/>
      <c r="IE923" s="26"/>
      <c r="IF923" s="26"/>
      <c r="IG923" s="26"/>
      <c r="IH923" s="26"/>
      <c r="II923" s="26"/>
      <c r="IJ923" s="26"/>
      <c r="IK923" s="26"/>
      <c r="IL923" s="26"/>
      <c r="IM923" s="26"/>
      <c r="IN923" s="26"/>
      <c r="IO923" s="26"/>
      <c r="IP923" s="26"/>
      <c r="IQ923" s="26"/>
      <c r="IR923" s="26"/>
      <c r="IS923" s="26"/>
      <c r="IT923" s="26"/>
      <c r="IU923" s="26"/>
      <c r="IV923" s="26"/>
    </row>
    <row r="924" spans="1:256" ht="12.75" customHeight="1" x14ac:dyDescent="0.25">
      <c r="A924" s="26"/>
      <c r="B924" s="26"/>
      <c r="C924" s="296"/>
      <c r="D924" s="363"/>
      <c r="E924" s="364"/>
      <c r="F924" s="364"/>
      <c r="G924" s="364"/>
      <c r="H924" s="364"/>
      <c r="I924" s="364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6"/>
      <c r="AB924" s="26"/>
      <c r="AC924" s="26"/>
      <c r="AD924" s="26"/>
      <c r="AE924" s="26"/>
      <c r="AF924" s="26"/>
      <c r="AG924" s="26"/>
      <c r="AH924" s="26"/>
      <c r="AI924" s="26"/>
      <c r="AJ924" s="26"/>
      <c r="AK924" s="26"/>
      <c r="AL924" s="26"/>
      <c r="AM924" s="26"/>
      <c r="AN924" s="26"/>
      <c r="AO924" s="26"/>
      <c r="AP924" s="26"/>
      <c r="AQ924" s="26"/>
      <c r="AR924" s="26"/>
      <c r="AS924" s="26"/>
      <c r="AT924" s="26"/>
      <c r="AU924" s="26"/>
      <c r="AV924" s="26"/>
      <c r="AW924" s="26"/>
      <c r="AX924" s="26"/>
      <c r="AY924" s="26"/>
      <c r="AZ924" s="26"/>
      <c r="BA924" s="26"/>
      <c r="BB924" s="26"/>
      <c r="BC924" s="26"/>
      <c r="BD924" s="26"/>
      <c r="BE924" s="26"/>
      <c r="BF924" s="26"/>
      <c r="BG924" s="26"/>
      <c r="BH924" s="26"/>
      <c r="BI924" s="26"/>
      <c r="BJ924" s="26"/>
      <c r="BK924" s="26"/>
      <c r="BL924" s="26"/>
      <c r="BM924" s="26"/>
      <c r="BN924" s="26"/>
      <c r="BO924" s="26"/>
      <c r="BP924" s="26"/>
      <c r="BQ924" s="26"/>
      <c r="BR924" s="26"/>
      <c r="BS924" s="26"/>
      <c r="BT924" s="26"/>
      <c r="BU924" s="26"/>
      <c r="BV924" s="26"/>
      <c r="BW924" s="26"/>
      <c r="BX924" s="26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26"/>
      <c r="CP924" s="26"/>
      <c r="CQ924" s="26"/>
      <c r="CR924" s="26"/>
      <c r="CS924" s="26"/>
      <c r="CT924" s="26"/>
      <c r="CU924" s="26"/>
      <c r="CV924" s="26"/>
      <c r="CW924" s="26"/>
      <c r="CX924" s="26"/>
      <c r="CY924" s="26"/>
      <c r="CZ924" s="26"/>
      <c r="DA924" s="26"/>
      <c r="DB924" s="26"/>
      <c r="DC924" s="26"/>
      <c r="DD924" s="26"/>
      <c r="DE924" s="26"/>
      <c r="DF924" s="26"/>
      <c r="DG924" s="26"/>
      <c r="DH924" s="26"/>
      <c r="DI924" s="26"/>
      <c r="DJ924" s="26"/>
      <c r="DK924" s="26"/>
      <c r="DL924" s="26"/>
      <c r="DM924" s="26"/>
      <c r="DN924" s="26"/>
      <c r="DO924" s="26"/>
      <c r="DP924" s="26"/>
      <c r="DQ924" s="26"/>
      <c r="DR924" s="26"/>
      <c r="DS924" s="26"/>
      <c r="DT924" s="26"/>
      <c r="DU924" s="26"/>
      <c r="DV924" s="26"/>
      <c r="DW924" s="26"/>
      <c r="DX924" s="26"/>
      <c r="DY924" s="26"/>
      <c r="DZ924" s="26"/>
      <c r="EA924" s="26"/>
      <c r="EB924" s="26"/>
      <c r="EC924" s="26"/>
      <c r="ED924" s="26"/>
      <c r="EE924" s="26"/>
      <c r="EF924" s="26"/>
      <c r="EG924" s="26"/>
      <c r="EH924" s="26"/>
      <c r="EI924" s="26"/>
      <c r="EJ924" s="26"/>
      <c r="EK924" s="26"/>
      <c r="EL924" s="26"/>
      <c r="EM924" s="26"/>
      <c r="EN924" s="26"/>
      <c r="EO924" s="26"/>
      <c r="EP924" s="26"/>
      <c r="EQ924" s="26"/>
      <c r="ER924" s="26"/>
      <c r="ES924" s="26"/>
      <c r="ET924" s="26"/>
      <c r="EU924" s="26"/>
      <c r="EV924" s="26"/>
      <c r="EW924" s="26"/>
      <c r="EX924" s="26"/>
      <c r="EY924" s="26"/>
      <c r="EZ924" s="26"/>
      <c r="FA924" s="26"/>
      <c r="FB924" s="26"/>
      <c r="FC924" s="26"/>
      <c r="FD924" s="26"/>
      <c r="FE924" s="26"/>
      <c r="FF924" s="26"/>
      <c r="FG924" s="26"/>
      <c r="FH924" s="26"/>
      <c r="FI924" s="26"/>
      <c r="FJ924" s="26"/>
      <c r="FK924" s="26"/>
      <c r="FL924" s="26"/>
      <c r="FM924" s="26"/>
      <c r="FN924" s="26"/>
      <c r="FO924" s="26"/>
      <c r="FP924" s="26"/>
      <c r="FQ924" s="26"/>
      <c r="FR924" s="26"/>
      <c r="FS924" s="26"/>
      <c r="FT924" s="26"/>
      <c r="FU924" s="26"/>
      <c r="FV924" s="26"/>
      <c r="FW924" s="26"/>
      <c r="FX924" s="26"/>
      <c r="FY924" s="26"/>
      <c r="FZ924" s="26"/>
      <c r="GA924" s="26"/>
      <c r="GB924" s="26"/>
      <c r="GC924" s="26"/>
      <c r="GD924" s="26"/>
      <c r="GE924" s="26"/>
      <c r="GF924" s="26"/>
      <c r="GG924" s="26"/>
      <c r="GH924" s="26"/>
      <c r="GI924" s="26"/>
      <c r="GJ924" s="26"/>
      <c r="GK924" s="26"/>
      <c r="GL924" s="26"/>
      <c r="GM924" s="26"/>
      <c r="GN924" s="26"/>
      <c r="GO924" s="26"/>
      <c r="GP924" s="26"/>
      <c r="GQ924" s="26"/>
      <c r="GR924" s="26"/>
      <c r="GS924" s="26"/>
      <c r="GT924" s="26"/>
      <c r="GU924" s="26"/>
      <c r="GV924" s="26"/>
      <c r="GW924" s="26"/>
      <c r="GX924" s="26"/>
      <c r="GY924" s="26"/>
      <c r="GZ924" s="26"/>
      <c r="HA924" s="26"/>
      <c r="HB924" s="26"/>
      <c r="HC924" s="26"/>
      <c r="HD924" s="26"/>
      <c r="HE924" s="26"/>
      <c r="HF924" s="26"/>
      <c r="HG924" s="26"/>
      <c r="HH924" s="26"/>
      <c r="HI924" s="26"/>
      <c r="HJ924" s="26"/>
      <c r="HK924" s="26"/>
      <c r="HL924" s="26"/>
      <c r="HM924" s="26"/>
      <c r="HN924" s="26"/>
      <c r="HO924" s="26"/>
      <c r="HP924" s="26"/>
      <c r="HQ924" s="26"/>
      <c r="HR924" s="26"/>
      <c r="HS924" s="26"/>
      <c r="HT924" s="26"/>
      <c r="HU924" s="26"/>
      <c r="HV924" s="26"/>
      <c r="HW924" s="26"/>
      <c r="HX924" s="26"/>
      <c r="HY924" s="26"/>
      <c r="HZ924" s="26"/>
      <c r="IA924" s="26"/>
      <c r="IB924" s="26"/>
      <c r="IC924" s="26"/>
      <c r="ID924" s="26"/>
      <c r="IE924" s="26"/>
      <c r="IF924" s="26"/>
      <c r="IG924" s="26"/>
      <c r="IH924" s="26"/>
      <c r="II924" s="26"/>
      <c r="IJ924" s="26"/>
      <c r="IK924" s="26"/>
      <c r="IL924" s="26"/>
      <c r="IM924" s="26"/>
      <c r="IN924" s="26"/>
      <c r="IO924" s="26"/>
      <c r="IP924" s="26"/>
      <c r="IQ924" s="26"/>
      <c r="IR924" s="26"/>
      <c r="IS924" s="26"/>
      <c r="IT924" s="26"/>
      <c r="IU924" s="26"/>
      <c r="IV924" s="26"/>
    </row>
    <row r="925" spans="1:256" ht="12.75" customHeight="1" x14ac:dyDescent="0.25">
      <c r="A925" s="26"/>
      <c r="B925" s="26"/>
      <c r="C925" s="296"/>
      <c r="D925" s="363"/>
      <c r="E925" s="364"/>
      <c r="F925" s="364"/>
      <c r="G925" s="364"/>
      <c r="H925" s="364"/>
      <c r="I925" s="364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6"/>
      <c r="AB925" s="26"/>
      <c r="AC925" s="26"/>
      <c r="AD925" s="26"/>
      <c r="AE925" s="26"/>
      <c r="AF925" s="26"/>
      <c r="AG925" s="26"/>
      <c r="AH925" s="26"/>
      <c r="AI925" s="26"/>
      <c r="AJ925" s="26"/>
      <c r="AK925" s="26"/>
      <c r="AL925" s="26"/>
      <c r="AM925" s="26"/>
      <c r="AN925" s="26"/>
      <c r="AO925" s="26"/>
      <c r="AP925" s="26"/>
      <c r="AQ925" s="26"/>
      <c r="AR925" s="26"/>
      <c r="AS925" s="26"/>
      <c r="AT925" s="26"/>
      <c r="AU925" s="26"/>
      <c r="AV925" s="26"/>
      <c r="AW925" s="26"/>
      <c r="AX925" s="26"/>
      <c r="AY925" s="26"/>
      <c r="AZ925" s="26"/>
      <c r="BA925" s="26"/>
      <c r="BB925" s="26"/>
      <c r="BC925" s="26"/>
      <c r="BD925" s="26"/>
      <c r="BE925" s="26"/>
      <c r="BF925" s="26"/>
      <c r="BG925" s="26"/>
      <c r="BH925" s="26"/>
      <c r="BI925" s="26"/>
      <c r="BJ925" s="26"/>
      <c r="BK925" s="26"/>
      <c r="BL925" s="26"/>
      <c r="BM925" s="26"/>
      <c r="BN925" s="26"/>
      <c r="BO925" s="26"/>
      <c r="BP925" s="26"/>
      <c r="BQ925" s="26"/>
      <c r="BR925" s="26"/>
      <c r="BS925" s="26"/>
      <c r="BT925" s="26"/>
      <c r="BU925" s="26"/>
      <c r="BV925" s="26"/>
      <c r="BW925" s="26"/>
      <c r="BX925" s="26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26"/>
      <c r="CP925" s="26"/>
      <c r="CQ925" s="26"/>
      <c r="CR925" s="26"/>
      <c r="CS925" s="26"/>
      <c r="CT925" s="26"/>
      <c r="CU925" s="26"/>
      <c r="CV925" s="26"/>
      <c r="CW925" s="26"/>
      <c r="CX925" s="26"/>
      <c r="CY925" s="26"/>
      <c r="CZ925" s="26"/>
      <c r="DA925" s="26"/>
      <c r="DB925" s="26"/>
      <c r="DC925" s="26"/>
      <c r="DD925" s="26"/>
      <c r="DE925" s="26"/>
      <c r="DF925" s="26"/>
      <c r="DG925" s="26"/>
      <c r="DH925" s="26"/>
      <c r="DI925" s="26"/>
      <c r="DJ925" s="26"/>
      <c r="DK925" s="26"/>
      <c r="DL925" s="26"/>
      <c r="DM925" s="26"/>
      <c r="DN925" s="26"/>
      <c r="DO925" s="26"/>
      <c r="DP925" s="26"/>
      <c r="DQ925" s="26"/>
      <c r="DR925" s="26"/>
      <c r="DS925" s="26"/>
      <c r="DT925" s="26"/>
      <c r="DU925" s="26"/>
      <c r="DV925" s="26"/>
      <c r="DW925" s="26"/>
      <c r="DX925" s="26"/>
      <c r="DY925" s="26"/>
      <c r="DZ925" s="26"/>
      <c r="EA925" s="26"/>
      <c r="EB925" s="26"/>
      <c r="EC925" s="26"/>
      <c r="ED925" s="26"/>
      <c r="EE925" s="26"/>
      <c r="EF925" s="26"/>
      <c r="EG925" s="26"/>
      <c r="EH925" s="26"/>
      <c r="EI925" s="26"/>
      <c r="EJ925" s="26"/>
      <c r="EK925" s="26"/>
      <c r="EL925" s="26"/>
      <c r="EM925" s="26"/>
      <c r="EN925" s="26"/>
      <c r="EO925" s="26"/>
      <c r="EP925" s="26"/>
      <c r="EQ925" s="26"/>
      <c r="ER925" s="26"/>
      <c r="ES925" s="26"/>
      <c r="ET925" s="26"/>
      <c r="EU925" s="26"/>
      <c r="EV925" s="26"/>
      <c r="EW925" s="26"/>
      <c r="EX925" s="26"/>
      <c r="EY925" s="26"/>
      <c r="EZ925" s="26"/>
      <c r="FA925" s="26"/>
      <c r="FB925" s="26"/>
      <c r="FC925" s="26"/>
      <c r="FD925" s="26"/>
      <c r="FE925" s="26"/>
      <c r="FF925" s="26"/>
      <c r="FG925" s="26"/>
      <c r="FH925" s="26"/>
      <c r="FI925" s="26"/>
      <c r="FJ925" s="26"/>
      <c r="FK925" s="26"/>
      <c r="FL925" s="26"/>
      <c r="FM925" s="26"/>
      <c r="FN925" s="26"/>
      <c r="FO925" s="26"/>
      <c r="FP925" s="26"/>
      <c r="FQ925" s="26"/>
      <c r="FR925" s="26"/>
      <c r="FS925" s="26"/>
      <c r="FT925" s="26"/>
      <c r="FU925" s="26"/>
      <c r="FV925" s="26"/>
      <c r="FW925" s="26"/>
      <c r="FX925" s="26"/>
      <c r="FY925" s="26"/>
      <c r="FZ925" s="26"/>
      <c r="GA925" s="26"/>
      <c r="GB925" s="26"/>
      <c r="GC925" s="26"/>
      <c r="GD925" s="26"/>
      <c r="GE925" s="26"/>
      <c r="GF925" s="26"/>
      <c r="GG925" s="26"/>
      <c r="GH925" s="26"/>
      <c r="GI925" s="26"/>
      <c r="GJ925" s="26"/>
      <c r="GK925" s="26"/>
      <c r="GL925" s="26"/>
      <c r="GM925" s="26"/>
      <c r="GN925" s="26"/>
      <c r="GO925" s="26"/>
      <c r="GP925" s="26"/>
      <c r="GQ925" s="26"/>
      <c r="GR925" s="26"/>
      <c r="GS925" s="26"/>
      <c r="GT925" s="26"/>
      <c r="GU925" s="26"/>
      <c r="GV925" s="26"/>
      <c r="GW925" s="26"/>
      <c r="GX925" s="26"/>
      <c r="GY925" s="26"/>
      <c r="GZ925" s="26"/>
      <c r="HA925" s="26"/>
      <c r="HB925" s="26"/>
      <c r="HC925" s="26"/>
      <c r="HD925" s="26"/>
      <c r="HE925" s="26"/>
      <c r="HF925" s="26"/>
      <c r="HG925" s="26"/>
      <c r="HH925" s="26"/>
      <c r="HI925" s="26"/>
      <c r="HJ925" s="26"/>
      <c r="HK925" s="26"/>
      <c r="HL925" s="26"/>
      <c r="HM925" s="26"/>
      <c r="HN925" s="26"/>
      <c r="HO925" s="26"/>
      <c r="HP925" s="26"/>
      <c r="HQ925" s="26"/>
      <c r="HR925" s="26"/>
      <c r="HS925" s="26"/>
      <c r="HT925" s="26"/>
      <c r="HU925" s="26"/>
      <c r="HV925" s="26"/>
      <c r="HW925" s="26"/>
      <c r="HX925" s="26"/>
      <c r="HY925" s="26"/>
      <c r="HZ925" s="26"/>
      <c r="IA925" s="26"/>
      <c r="IB925" s="26"/>
      <c r="IC925" s="26"/>
      <c r="ID925" s="26"/>
      <c r="IE925" s="26"/>
      <c r="IF925" s="26"/>
      <c r="IG925" s="26"/>
      <c r="IH925" s="26"/>
      <c r="II925" s="26"/>
      <c r="IJ925" s="26"/>
      <c r="IK925" s="26"/>
      <c r="IL925" s="26"/>
      <c r="IM925" s="26"/>
      <c r="IN925" s="26"/>
      <c r="IO925" s="26"/>
      <c r="IP925" s="26"/>
      <c r="IQ925" s="26"/>
      <c r="IR925" s="26"/>
      <c r="IS925" s="26"/>
      <c r="IT925" s="26"/>
      <c r="IU925" s="26"/>
      <c r="IV925" s="26"/>
    </row>
    <row r="926" spans="1:256" ht="12.75" customHeight="1" x14ac:dyDescent="0.25">
      <c r="A926" s="26"/>
      <c r="B926" s="26"/>
      <c r="C926" s="296"/>
      <c r="D926" s="363"/>
      <c r="E926" s="364"/>
      <c r="F926" s="364"/>
      <c r="G926" s="364"/>
      <c r="H926" s="364"/>
      <c r="I926" s="364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6"/>
      <c r="AB926" s="26"/>
      <c r="AC926" s="26"/>
      <c r="AD926" s="26"/>
      <c r="AE926" s="26"/>
      <c r="AF926" s="26"/>
      <c r="AG926" s="26"/>
      <c r="AH926" s="26"/>
      <c r="AI926" s="26"/>
      <c r="AJ926" s="26"/>
      <c r="AK926" s="26"/>
      <c r="AL926" s="26"/>
      <c r="AM926" s="26"/>
      <c r="AN926" s="26"/>
      <c r="AO926" s="26"/>
      <c r="AP926" s="26"/>
      <c r="AQ926" s="26"/>
      <c r="AR926" s="26"/>
      <c r="AS926" s="26"/>
      <c r="AT926" s="26"/>
      <c r="AU926" s="26"/>
      <c r="AV926" s="26"/>
      <c r="AW926" s="26"/>
      <c r="AX926" s="26"/>
      <c r="AY926" s="26"/>
      <c r="AZ926" s="26"/>
      <c r="BA926" s="26"/>
      <c r="BB926" s="26"/>
      <c r="BC926" s="26"/>
      <c r="BD926" s="26"/>
      <c r="BE926" s="26"/>
      <c r="BF926" s="26"/>
      <c r="BG926" s="26"/>
      <c r="BH926" s="26"/>
      <c r="BI926" s="26"/>
      <c r="BJ926" s="26"/>
      <c r="BK926" s="26"/>
      <c r="BL926" s="26"/>
      <c r="BM926" s="26"/>
      <c r="BN926" s="26"/>
      <c r="BO926" s="26"/>
      <c r="BP926" s="26"/>
      <c r="BQ926" s="26"/>
      <c r="BR926" s="26"/>
      <c r="BS926" s="26"/>
      <c r="BT926" s="26"/>
      <c r="BU926" s="26"/>
      <c r="BV926" s="26"/>
      <c r="BW926" s="26"/>
      <c r="BX926" s="26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26"/>
      <c r="CP926" s="26"/>
      <c r="CQ926" s="26"/>
      <c r="CR926" s="26"/>
      <c r="CS926" s="26"/>
      <c r="CT926" s="26"/>
      <c r="CU926" s="26"/>
      <c r="CV926" s="26"/>
      <c r="CW926" s="26"/>
      <c r="CX926" s="26"/>
      <c r="CY926" s="26"/>
      <c r="CZ926" s="26"/>
      <c r="DA926" s="26"/>
      <c r="DB926" s="26"/>
      <c r="DC926" s="26"/>
      <c r="DD926" s="26"/>
      <c r="DE926" s="26"/>
      <c r="DF926" s="26"/>
      <c r="DG926" s="26"/>
      <c r="DH926" s="26"/>
      <c r="DI926" s="26"/>
      <c r="DJ926" s="26"/>
      <c r="DK926" s="26"/>
      <c r="DL926" s="26"/>
      <c r="DM926" s="26"/>
      <c r="DN926" s="26"/>
      <c r="DO926" s="26"/>
      <c r="DP926" s="26"/>
      <c r="DQ926" s="26"/>
      <c r="DR926" s="26"/>
      <c r="DS926" s="26"/>
      <c r="DT926" s="26"/>
      <c r="DU926" s="26"/>
      <c r="DV926" s="26"/>
      <c r="DW926" s="26"/>
      <c r="DX926" s="26"/>
      <c r="DY926" s="26"/>
      <c r="DZ926" s="26"/>
      <c r="EA926" s="26"/>
      <c r="EB926" s="26"/>
      <c r="EC926" s="26"/>
      <c r="ED926" s="26"/>
      <c r="EE926" s="26"/>
      <c r="EF926" s="26"/>
      <c r="EG926" s="26"/>
      <c r="EH926" s="26"/>
      <c r="EI926" s="26"/>
      <c r="EJ926" s="26"/>
      <c r="EK926" s="26"/>
      <c r="EL926" s="26"/>
      <c r="EM926" s="26"/>
      <c r="EN926" s="26"/>
      <c r="EO926" s="26"/>
      <c r="EP926" s="26"/>
      <c r="EQ926" s="26"/>
      <c r="ER926" s="26"/>
      <c r="ES926" s="26"/>
      <c r="ET926" s="26"/>
      <c r="EU926" s="26"/>
      <c r="EV926" s="26"/>
      <c r="EW926" s="26"/>
      <c r="EX926" s="26"/>
      <c r="EY926" s="26"/>
      <c r="EZ926" s="26"/>
      <c r="FA926" s="26"/>
      <c r="FB926" s="26"/>
      <c r="FC926" s="26"/>
      <c r="FD926" s="26"/>
      <c r="FE926" s="26"/>
      <c r="FF926" s="26"/>
      <c r="FG926" s="26"/>
      <c r="FH926" s="26"/>
      <c r="FI926" s="26"/>
      <c r="FJ926" s="26"/>
      <c r="FK926" s="26"/>
      <c r="FL926" s="26"/>
      <c r="FM926" s="26"/>
      <c r="FN926" s="26"/>
      <c r="FO926" s="26"/>
      <c r="FP926" s="26"/>
      <c r="FQ926" s="26"/>
      <c r="FR926" s="26"/>
      <c r="FS926" s="26"/>
      <c r="FT926" s="26"/>
      <c r="FU926" s="26"/>
      <c r="FV926" s="26"/>
      <c r="FW926" s="26"/>
      <c r="FX926" s="26"/>
      <c r="FY926" s="26"/>
      <c r="FZ926" s="26"/>
      <c r="GA926" s="26"/>
      <c r="GB926" s="26"/>
      <c r="GC926" s="26"/>
      <c r="GD926" s="26"/>
      <c r="GE926" s="26"/>
      <c r="GF926" s="26"/>
      <c r="GG926" s="26"/>
      <c r="GH926" s="26"/>
      <c r="GI926" s="26"/>
      <c r="GJ926" s="26"/>
      <c r="GK926" s="26"/>
      <c r="GL926" s="26"/>
      <c r="GM926" s="26"/>
      <c r="GN926" s="26"/>
      <c r="GO926" s="26"/>
      <c r="GP926" s="26"/>
      <c r="GQ926" s="26"/>
      <c r="GR926" s="26"/>
      <c r="GS926" s="26"/>
      <c r="GT926" s="26"/>
      <c r="GU926" s="26"/>
      <c r="GV926" s="26"/>
      <c r="GW926" s="26"/>
      <c r="GX926" s="26"/>
      <c r="GY926" s="26"/>
      <c r="GZ926" s="26"/>
      <c r="HA926" s="26"/>
      <c r="HB926" s="26"/>
      <c r="HC926" s="26"/>
      <c r="HD926" s="26"/>
      <c r="HE926" s="26"/>
      <c r="HF926" s="26"/>
      <c r="HG926" s="26"/>
      <c r="HH926" s="26"/>
      <c r="HI926" s="26"/>
      <c r="HJ926" s="26"/>
      <c r="HK926" s="26"/>
      <c r="HL926" s="26"/>
      <c r="HM926" s="26"/>
      <c r="HN926" s="26"/>
      <c r="HO926" s="26"/>
      <c r="HP926" s="26"/>
      <c r="HQ926" s="26"/>
      <c r="HR926" s="26"/>
      <c r="HS926" s="26"/>
      <c r="HT926" s="26"/>
      <c r="HU926" s="26"/>
      <c r="HV926" s="26"/>
      <c r="HW926" s="26"/>
      <c r="HX926" s="26"/>
      <c r="HY926" s="26"/>
      <c r="HZ926" s="26"/>
      <c r="IA926" s="26"/>
      <c r="IB926" s="26"/>
      <c r="IC926" s="26"/>
      <c r="ID926" s="26"/>
      <c r="IE926" s="26"/>
      <c r="IF926" s="26"/>
      <c r="IG926" s="26"/>
      <c r="IH926" s="26"/>
      <c r="II926" s="26"/>
      <c r="IJ926" s="26"/>
      <c r="IK926" s="26"/>
      <c r="IL926" s="26"/>
      <c r="IM926" s="26"/>
      <c r="IN926" s="26"/>
      <c r="IO926" s="26"/>
      <c r="IP926" s="26"/>
      <c r="IQ926" s="26"/>
      <c r="IR926" s="26"/>
      <c r="IS926" s="26"/>
      <c r="IT926" s="26"/>
      <c r="IU926" s="26"/>
      <c r="IV926" s="26"/>
    </row>
    <row r="927" spans="1:256" ht="12.75" customHeight="1" x14ac:dyDescent="0.25">
      <c r="A927" s="26"/>
      <c r="B927" s="26"/>
      <c r="C927" s="296"/>
      <c r="D927" s="363"/>
      <c r="E927" s="364"/>
      <c r="F927" s="364"/>
      <c r="G927" s="364"/>
      <c r="H927" s="364"/>
      <c r="I927" s="364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6"/>
      <c r="AB927" s="26"/>
      <c r="AC927" s="26"/>
      <c r="AD927" s="26"/>
      <c r="AE927" s="26"/>
      <c r="AF927" s="26"/>
      <c r="AG927" s="26"/>
      <c r="AH927" s="26"/>
      <c r="AI927" s="26"/>
      <c r="AJ927" s="26"/>
      <c r="AK927" s="26"/>
      <c r="AL927" s="26"/>
      <c r="AM927" s="26"/>
      <c r="AN927" s="26"/>
      <c r="AO927" s="26"/>
      <c r="AP927" s="26"/>
      <c r="AQ927" s="26"/>
      <c r="AR927" s="26"/>
      <c r="AS927" s="26"/>
      <c r="AT927" s="26"/>
      <c r="AU927" s="26"/>
      <c r="AV927" s="26"/>
      <c r="AW927" s="26"/>
      <c r="AX927" s="26"/>
      <c r="AY927" s="26"/>
      <c r="AZ927" s="26"/>
      <c r="BA927" s="26"/>
      <c r="BB927" s="26"/>
      <c r="BC927" s="26"/>
      <c r="BD927" s="26"/>
      <c r="BE927" s="26"/>
      <c r="BF927" s="26"/>
      <c r="BG927" s="26"/>
      <c r="BH927" s="26"/>
      <c r="BI927" s="26"/>
      <c r="BJ927" s="26"/>
      <c r="BK927" s="26"/>
      <c r="BL927" s="26"/>
      <c r="BM927" s="26"/>
      <c r="BN927" s="26"/>
      <c r="BO927" s="26"/>
      <c r="BP927" s="26"/>
      <c r="BQ927" s="26"/>
      <c r="BR927" s="26"/>
      <c r="BS927" s="26"/>
      <c r="BT927" s="26"/>
      <c r="BU927" s="26"/>
      <c r="BV927" s="26"/>
      <c r="BW927" s="26"/>
      <c r="BX927" s="26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26"/>
      <c r="CP927" s="26"/>
      <c r="CQ927" s="26"/>
      <c r="CR927" s="26"/>
      <c r="CS927" s="26"/>
      <c r="CT927" s="26"/>
      <c r="CU927" s="26"/>
      <c r="CV927" s="26"/>
      <c r="CW927" s="26"/>
      <c r="CX927" s="26"/>
      <c r="CY927" s="26"/>
      <c r="CZ927" s="26"/>
      <c r="DA927" s="26"/>
      <c r="DB927" s="26"/>
      <c r="DC927" s="26"/>
      <c r="DD927" s="26"/>
      <c r="DE927" s="26"/>
      <c r="DF927" s="26"/>
      <c r="DG927" s="26"/>
      <c r="DH927" s="26"/>
      <c r="DI927" s="26"/>
      <c r="DJ927" s="26"/>
      <c r="DK927" s="26"/>
      <c r="DL927" s="26"/>
      <c r="DM927" s="26"/>
      <c r="DN927" s="26"/>
      <c r="DO927" s="26"/>
      <c r="DP927" s="26"/>
      <c r="DQ927" s="26"/>
      <c r="DR927" s="26"/>
      <c r="DS927" s="26"/>
      <c r="DT927" s="26"/>
      <c r="DU927" s="26"/>
      <c r="DV927" s="26"/>
      <c r="DW927" s="26"/>
      <c r="DX927" s="26"/>
      <c r="DY927" s="26"/>
      <c r="DZ927" s="26"/>
      <c r="EA927" s="26"/>
      <c r="EB927" s="26"/>
      <c r="EC927" s="26"/>
      <c r="ED927" s="26"/>
      <c r="EE927" s="26"/>
      <c r="EF927" s="26"/>
      <c r="EG927" s="26"/>
      <c r="EH927" s="26"/>
      <c r="EI927" s="26"/>
      <c r="EJ927" s="26"/>
      <c r="EK927" s="26"/>
      <c r="EL927" s="26"/>
      <c r="EM927" s="26"/>
      <c r="EN927" s="26"/>
      <c r="EO927" s="26"/>
      <c r="EP927" s="26"/>
      <c r="EQ927" s="26"/>
      <c r="ER927" s="26"/>
      <c r="ES927" s="26"/>
      <c r="ET927" s="26"/>
      <c r="EU927" s="26"/>
      <c r="EV927" s="26"/>
      <c r="EW927" s="26"/>
      <c r="EX927" s="26"/>
      <c r="EY927" s="26"/>
      <c r="EZ927" s="26"/>
      <c r="FA927" s="26"/>
      <c r="FB927" s="26"/>
      <c r="FC927" s="26"/>
      <c r="FD927" s="26"/>
      <c r="FE927" s="26"/>
      <c r="FF927" s="26"/>
      <c r="FG927" s="26"/>
      <c r="FH927" s="26"/>
      <c r="FI927" s="26"/>
      <c r="FJ927" s="26"/>
      <c r="FK927" s="26"/>
      <c r="FL927" s="26"/>
      <c r="FM927" s="26"/>
      <c r="FN927" s="26"/>
      <c r="FO927" s="26"/>
      <c r="FP927" s="26"/>
      <c r="FQ927" s="26"/>
      <c r="FR927" s="26"/>
      <c r="FS927" s="26"/>
      <c r="FT927" s="26"/>
      <c r="FU927" s="26"/>
      <c r="FV927" s="26"/>
      <c r="FW927" s="26"/>
      <c r="FX927" s="26"/>
      <c r="FY927" s="26"/>
      <c r="FZ927" s="26"/>
      <c r="GA927" s="26"/>
      <c r="GB927" s="26"/>
      <c r="GC927" s="26"/>
      <c r="GD927" s="26"/>
      <c r="GE927" s="26"/>
      <c r="GF927" s="26"/>
      <c r="GG927" s="26"/>
      <c r="GH927" s="26"/>
      <c r="GI927" s="26"/>
      <c r="GJ927" s="26"/>
      <c r="GK927" s="26"/>
      <c r="GL927" s="26"/>
      <c r="GM927" s="26"/>
      <c r="GN927" s="26"/>
      <c r="GO927" s="26"/>
      <c r="GP927" s="26"/>
      <c r="GQ927" s="26"/>
      <c r="GR927" s="26"/>
      <c r="GS927" s="26"/>
      <c r="GT927" s="26"/>
      <c r="GU927" s="26"/>
      <c r="GV927" s="26"/>
      <c r="GW927" s="26"/>
      <c r="GX927" s="26"/>
      <c r="GY927" s="26"/>
      <c r="GZ927" s="26"/>
      <c r="HA927" s="26"/>
      <c r="HB927" s="26"/>
      <c r="HC927" s="26"/>
      <c r="HD927" s="26"/>
      <c r="HE927" s="26"/>
      <c r="HF927" s="26"/>
      <c r="HG927" s="26"/>
      <c r="HH927" s="26"/>
      <c r="HI927" s="26"/>
      <c r="HJ927" s="26"/>
      <c r="HK927" s="26"/>
      <c r="HL927" s="26"/>
      <c r="HM927" s="26"/>
      <c r="HN927" s="26"/>
      <c r="HO927" s="26"/>
      <c r="HP927" s="26"/>
      <c r="HQ927" s="26"/>
      <c r="HR927" s="26"/>
      <c r="HS927" s="26"/>
      <c r="HT927" s="26"/>
      <c r="HU927" s="26"/>
      <c r="HV927" s="26"/>
      <c r="HW927" s="26"/>
      <c r="HX927" s="26"/>
      <c r="HY927" s="26"/>
      <c r="HZ927" s="26"/>
      <c r="IA927" s="26"/>
      <c r="IB927" s="26"/>
      <c r="IC927" s="26"/>
      <c r="ID927" s="26"/>
      <c r="IE927" s="26"/>
      <c r="IF927" s="26"/>
      <c r="IG927" s="26"/>
      <c r="IH927" s="26"/>
      <c r="II927" s="26"/>
      <c r="IJ927" s="26"/>
      <c r="IK927" s="26"/>
      <c r="IL927" s="26"/>
      <c r="IM927" s="26"/>
      <c r="IN927" s="26"/>
      <c r="IO927" s="26"/>
      <c r="IP927" s="26"/>
      <c r="IQ927" s="26"/>
      <c r="IR927" s="26"/>
      <c r="IS927" s="26"/>
      <c r="IT927" s="26"/>
      <c r="IU927" s="26"/>
      <c r="IV927" s="26"/>
    </row>
    <row r="928" spans="1:256" ht="12.75" customHeight="1" x14ac:dyDescent="0.25">
      <c r="A928" s="26"/>
      <c r="B928" s="26"/>
      <c r="C928" s="296"/>
      <c r="D928" s="363"/>
      <c r="E928" s="364"/>
      <c r="F928" s="364"/>
      <c r="G928" s="364"/>
      <c r="H928" s="364"/>
      <c r="I928" s="364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6"/>
      <c r="AB928" s="26"/>
      <c r="AC928" s="26"/>
      <c r="AD928" s="26"/>
      <c r="AE928" s="26"/>
      <c r="AF928" s="26"/>
      <c r="AG928" s="26"/>
      <c r="AH928" s="26"/>
      <c r="AI928" s="26"/>
      <c r="AJ928" s="26"/>
      <c r="AK928" s="26"/>
      <c r="AL928" s="26"/>
      <c r="AM928" s="26"/>
      <c r="AN928" s="26"/>
      <c r="AO928" s="26"/>
      <c r="AP928" s="26"/>
      <c r="AQ928" s="26"/>
      <c r="AR928" s="26"/>
      <c r="AS928" s="26"/>
      <c r="AT928" s="26"/>
      <c r="AU928" s="26"/>
      <c r="AV928" s="26"/>
      <c r="AW928" s="26"/>
      <c r="AX928" s="26"/>
      <c r="AY928" s="26"/>
      <c r="AZ928" s="26"/>
      <c r="BA928" s="26"/>
      <c r="BB928" s="26"/>
      <c r="BC928" s="26"/>
      <c r="BD928" s="26"/>
      <c r="BE928" s="26"/>
      <c r="BF928" s="26"/>
      <c r="BG928" s="26"/>
      <c r="BH928" s="26"/>
      <c r="BI928" s="26"/>
      <c r="BJ928" s="26"/>
      <c r="BK928" s="26"/>
      <c r="BL928" s="26"/>
      <c r="BM928" s="26"/>
      <c r="BN928" s="26"/>
      <c r="BO928" s="26"/>
      <c r="BP928" s="26"/>
      <c r="BQ928" s="26"/>
      <c r="BR928" s="26"/>
      <c r="BS928" s="26"/>
      <c r="BT928" s="26"/>
      <c r="BU928" s="26"/>
      <c r="BV928" s="26"/>
      <c r="BW928" s="26"/>
      <c r="BX928" s="26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26"/>
      <c r="CP928" s="26"/>
      <c r="CQ928" s="26"/>
      <c r="CR928" s="26"/>
      <c r="CS928" s="26"/>
      <c r="CT928" s="26"/>
      <c r="CU928" s="26"/>
      <c r="CV928" s="26"/>
      <c r="CW928" s="26"/>
      <c r="CX928" s="26"/>
      <c r="CY928" s="26"/>
      <c r="CZ928" s="26"/>
      <c r="DA928" s="26"/>
      <c r="DB928" s="26"/>
      <c r="DC928" s="26"/>
      <c r="DD928" s="26"/>
      <c r="DE928" s="26"/>
      <c r="DF928" s="26"/>
      <c r="DG928" s="26"/>
      <c r="DH928" s="26"/>
      <c r="DI928" s="26"/>
      <c r="DJ928" s="26"/>
      <c r="DK928" s="26"/>
      <c r="DL928" s="26"/>
      <c r="DM928" s="26"/>
      <c r="DN928" s="26"/>
      <c r="DO928" s="26"/>
      <c r="DP928" s="26"/>
      <c r="DQ928" s="26"/>
      <c r="DR928" s="26"/>
      <c r="DS928" s="26"/>
      <c r="DT928" s="26"/>
      <c r="DU928" s="26"/>
      <c r="DV928" s="26"/>
      <c r="DW928" s="26"/>
      <c r="DX928" s="26"/>
      <c r="DY928" s="26"/>
      <c r="DZ928" s="26"/>
      <c r="EA928" s="26"/>
      <c r="EB928" s="26"/>
      <c r="EC928" s="26"/>
      <c r="ED928" s="26"/>
      <c r="EE928" s="26"/>
      <c r="EF928" s="26"/>
      <c r="EG928" s="26"/>
      <c r="EH928" s="26"/>
      <c r="EI928" s="26"/>
      <c r="EJ928" s="26"/>
      <c r="EK928" s="26"/>
      <c r="EL928" s="26"/>
      <c r="EM928" s="26"/>
      <c r="EN928" s="26"/>
      <c r="EO928" s="26"/>
      <c r="EP928" s="26"/>
      <c r="EQ928" s="26"/>
      <c r="ER928" s="26"/>
      <c r="ES928" s="26"/>
      <c r="ET928" s="26"/>
      <c r="EU928" s="26"/>
      <c r="EV928" s="26"/>
      <c r="EW928" s="26"/>
      <c r="EX928" s="26"/>
      <c r="EY928" s="26"/>
      <c r="EZ928" s="26"/>
      <c r="FA928" s="26"/>
      <c r="FB928" s="26"/>
      <c r="FC928" s="26"/>
      <c r="FD928" s="26"/>
      <c r="FE928" s="26"/>
      <c r="FF928" s="26"/>
      <c r="FG928" s="26"/>
      <c r="FH928" s="26"/>
      <c r="FI928" s="26"/>
      <c r="FJ928" s="26"/>
      <c r="FK928" s="26"/>
      <c r="FL928" s="26"/>
      <c r="FM928" s="26"/>
      <c r="FN928" s="26"/>
      <c r="FO928" s="26"/>
      <c r="FP928" s="26"/>
      <c r="FQ928" s="26"/>
      <c r="FR928" s="26"/>
      <c r="FS928" s="26"/>
      <c r="FT928" s="26"/>
      <c r="FU928" s="26"/>
      <c r="FV928" s="26"/>
      <c r="FW928" s="26"/>
      <c r="FX928" s="26"/>
      <c r="FY928" s="26"/>
      <c r="FZ928" s="26"/>
      <c r="GA928" s="26"/>
      <c r="GB928" s="26"/>
      <c r="GC928" s="26"/>
      <c r="GD928" s="26"/>
      <c r="GE928" s="26"/>
      <c r="GF928" s="26"/>
      <c r="GG928" s="26"/>
      <c r="GH928" s="26"/>
      <c r="GI928" s="26"/>
      <c r="GJ928" s="26"/>
      <c r="GK928" s="26"/>
      <c r="GL928" s="26"/>
      <c r="GM928" s="26"/>
      <c r="GN928" s="26"/>
      <c r="GO928" s="26"/>
      <c r="GP928" s="26"/>
      <c r="GQ928" s="26"/>
      <c r="GR928" s="26"/>
      <c r="GS928" s="26"/>
      <c r="GT928" s="26"/>
      <c r="GU928" s="26"/>
      <c r="GV928" s="26"/>
      <c r="GW928" s="26"/>
      <c r="GX928" s="26"/>
      <c r="GY928" s="26"/>
      <c r="GZ928" s="26"/>
      <c r="HA928" s="26"/>
      <c r="HB928" s="26"/>
      <c r="HC928" s="26"/>
      <c r="HD928" s="26"/>
      <c r="HE928" s="26"/>
      <c r="HF928" s="26"/>
      <c r="HG928" s="26"/>
      <c r="HH928" s="26"/>
      <c r="HI928" s="26"/>
      <c r="HJ928" s="26"/>
      <c r="HK928" s="26"/>
      <c r="HL928" s="26"/>
      <c r="HM928" s="26"/>
      <c r="HN928" s="26"/>
      <c r="HO928" s="26"/>
      <c r="HP928" s="26"/>
      <c r="HQ928" s="26"/>
      <c r="HR928" s="26"/>
      <c r="HS928" s="26"/>
      <c r="HT928" s="26"/>
      <c r="HU928" s="26"/>
      <c r="HV928" s="26"/>
      <c r="HW928" s="26"/>
      <c r="HX928" s="26"/>
      <c r="HY928" s="26"/>
      <c r="HZ928" s="26"/>
      <c r="IA928" s="26"/>
      <c r="IB928" s="26"/>
      <c r="IC928" s="26"/>
      <c r="ID928" s="26"/>
      <c r="IE928" s="26"/>
      <c r="IF928" s="26"/>
      <c r="IG928" s="26"/>
      <c r="IH928" s="26"/>
      <c r="II928" s="26"/>
      <c r="IJ928" s="26"/>
      <c r="IK928" s="26"/>
      <c r="IL928" s="26"/>
      <c r="IM928" s="26"/>
      <c r="IN928" s="26"/>
      <c r="IO928" s="26"/>
      <c r="IP928" s="26"/>
      <c r="IQ928" s="26"/>
      <c r="IR928" s="26"/>
      <c r="IS928" s="26"/>
      <c r="IT928" s="26"/>
      <c r="IU928" s="26"/>
      <c r="IV928" s="26"/>
    </row>
    <row r="929" spans="1:256" ht="12.75" customHeight="1" x14ac:dyDescent="0.25">
      <c r="A929" s="26"/>
      <c r="B929" s="26"/>
      <c r="C929" s="296"/>
      <c r="D929" s="363"/>
      <c r="E929" s="364"/>
      <c r="F929" s="364"/>
      <c r="G929" s="364"/>
      <c r="H929" s="364"/>
      <c r="I929" s="364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6"/>
      <c r="AB929" s="26"/>
      <c r="AC929" s="26"/>
      <c r="AD929" s="26"/>
      <c r="AE929" s="26"/>
      <c r="AF929" s="26"/>
      <c r="AG929" s="26"/>
      <c r="AH929" s="26"/>
      <c r="AI929" s="26"/>
      <c r="AJ929" s="26"/>
      <c r="AK929" s="26"/>
      <c r="AL929" s="26"/>
      <c r="AM929" s="26"/>
      <c r="AN929" s="26"/>
      <c r="AO929" s="26"/>
      <c r="AP929" s="26"/>
      <c r="AQ929" s="26"/>
      <c r="AR929" s="26"/>
      <c r="AS929" s="26"/>
      <c r="AT929" s="26"/>
      <c r="AU929" s="26"/>
      <c r="AV929" s="26"/>
      <c r="AW929" s="26"/>
      <c r="AX929" s="26"/>
      <c r="AY929" s="26"/>
      <c r="AZ929" s="26"/>
      <c r="BA929" s="26"/>
      <c r="BB929" s="26"/>
      <c r="BC929" s="26"/>
      <c r="BD929" s="26"/>
      <c r="BE929" s="26"/>
      <c r="BF929" s="26"/>
      <c r="BG929" s="26"/>
      <c r="BH929" s="26"/>
      <c r="BI929" s="26"/>
      <c r="BJ929" s="26"/>
      <c r="BK929" s="26"/>
      <c r="BL929" s="26"/>
      <c r="BM929" s="26"/>
      <c r="BN929" s="26"/>
      <c r="BO929" s="26"/>
      <c r="BP929" s="26"/>
      <c r="BQ929" s="26"/>
      <c r="BR929" s="26"/>
      <c r="BS929" s="26"/>
      <c r="BT929" s="26"/>
      <c r="BU929" s="26"/>
      <c r="BV929" s="26"/>
      <c r="BW929" s="26"/>
      <c r="BX929" s="26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26"/>
      <c r="CP929" s="26"/>
      <c r="CQ929" s="26"/>
      <c r="CR929" s="26"/>
      <c r="CS929" s="26"/>
      <c r="CT929" s="26"/>
      <c r="CU929" s="26"/>
      <c r="CV929" s="26"/>
      <c r="CW929" s="26"/>
      <c r="CX929" s="26"/>
      <c r="CY929" s="26"/>
      <c r="CZ929" s="26"/>
      <c r="DA929" s="26"/>
      <c r="DB929" s="26"/>
      <c r="DC929" s="26"/>
      <c r="DD929" s="26"/>
      <c r="DE929" s="26"/>
      <c r="DF929" s="26"/>
      <c r="DG929" s="26"/>
      <c r="DH929" s="26"/>
      <c r="DI929" s="26"/>
      <c r="DJ929" s="26"/>
      <c r="DK929" s="26"/>
      <c r="DL929" s="26"/>
      <c r="DM929" s="26"/>
      <c r="DN929" s="26"/>
      <c r="DO929" s="26"/>
      <c r="DP929" s="26"/>
      <c r="DQ929" s="26"/>
      <c r="DR929" s="26"/>
      <c r="DS929" s="26"/>
      <c r="DT929" s="26"/>
      <c r="DU929" s="26"/>
      <c r="DV929" s="26"/>
      <c r="DW929" s="26"/>
      <c r="DX929" s="26"/>
      <c r="DY929" s="26"/>
      <c r="DZ929" s="26"/>
      <c r="EA929" s="26"/>
      <c r="EB929" s="26"/>
      <c r="EC929" s="26"/>
      <c r="ED929" s="26"/>
      <c r="EE929" s="26"/>
      <c r="EF929" s="26"/>
      <c r="EG929" s="26"/>
      <c r="EH929" s="26"/>
      <c r="EI929" s="26"/>
      <c r="EJ929" s="26"/>
      <c r="EK929" s="26"/>
      <c r="EL929" s="26"/>
      <c r="EM929" s="26"/>
      <c r="EN929" s="26"/>
      <c r="EO929" s="26"/>
      <c r="EP929" s="26"/>
      <c r="EQ929" s="26"/>
      <c r="ER929" s="26"/>
      <c r="ES929" s="26"/>
      <c r="ET929" s="26"/>
      <c r="EU929" s="26"/>
      <c r="EV929" s="26"/>
      <c r="EW929" s="26"/>
      <c r="EX929" s="26"/>
      <c r="EY929" s="26"/>
      <c r="EZ929" s="26"/>
      <c r="FA929" s="26"/>
      <c r="FB929" s="26"/>
      <c r="FC929" s="26"/>
      <c r="FD929" s="26"/>
      <c r="FE929" s="26"/>
      <c r="FF929" s="26"/>
      <c r="FG929" s="26"/>
      <c r="FH929" s="26"/>
      <c r="FI929" s="26"/>
      <c r="FJ929" s="26"/>
      <c r="FK929" s="26"/>
      <c r="FL929" s="26"/>
      <c r="FM929" s="26"/>
      <c r="FN929" s="26"/>
      <c r="FO929" s="26"/>
      <c r="FP929" s="26"/>
      <c r="FQ929" s="26"/>
      <c r="FR929" s="26"/>
      <c r="FS929" s="26"/>
      <c r="FT929" s="26"/>
      <c r="FU929" s="26"/>
      <c r="FV929" s="26"/>
      <c r="FW929" s="26"/>
      <c r="FX929" s="26"/>
      <c r="FY929" s="26"/>
      <c r="FZ929" s="26"/>
      <c r="GA929" s="26"/>
      <c r="GB929" s="26"/>
      <c r="GC929" s="26"/>
      <c r="GD929" s="26"/>
      <c r="GE929" s="26"/>
      <c r="GF929" s="26"/>
      <c r="GG929" s="26"/>
      <c r="GH929" s="26"/>
      <c r="GI929" s="26"/>
      <c r="GJ929" s="26"/>
      <c r="GK929" s="26"/>
      <c r="GL929" s="26"/>
      <c r="GM929" s="26"/>
      <c r="GN929" s="26"/>
      <c r="GO929" s="26"/>
      <c r="GP929" s="26"/>
      <c r="GQ929" s="26"/>
      <c r="GR929" s="26"/>
      <c r="GS929" s="26"/>
      <c r="GT929" s="26"/>
      <c r="GU929" s="26"/>
      <c r="GV929" s="26"/>
      <c r="GW929" s="26"/>
      <c r="GX929" s="26"/>
      <c r="GY929" s="26"/>
      <c r="GZ929" s="26"/>
      <c r="HA929" s="26"/>
      <c r="HB929" s="26"/>
      <c r="HC929" s="26"/>
      <c r="HD929" s="26"/>
      <c r="HE929" s="26"/>
      <c r="HF929" s="26"/>
      <c r="HG929" s="26"/>
      <c r="HH929" s="26"/>
      <c r="HI929" s="26"/>
      <c r="HJ929" s="26"/>
      <c r="HK929" s="26"/>
      <c r="HL929" s="26"/>
      <c r="HM929" s="26"/>
      <c r="HN929" s="26"/>
      <c r="HO929" s="26"/>
      <c r="HP929" s="26"/>
      <c r="HQ929" s="26"/>
      <c r="HR929" s="26"/>
      <c r="HS929" s="26"/>
      <c r="HT929" s="26"/>
      <c r="HU929" s="26"/>
      <c r="HV929" s="26"/>
      <c r="HW929" s="26"/>
      <c r="HX929" s="26"/>
      <c r="HY929" s="26"/>
      <c r="HZ929" s="26"/>
      <c r="IA929" s="26"/>
      <c r="IB929" s="26"/>
      <c r="IC929" s="26"/>
      <c r="ID929" s="26"/>
      <c r="IE929" s="26"/>
      <c r="IF929" s="26"/>
      <c r="IG929" s="26"/>
      <c r="IH929" s="26"/>
      <c r="II929" s="26"/>
      <c r="IJ929" s="26"/>
      <c r="IK929" s="26"/>
      <c r="IL929" s="26"/>
      <c r="IM929" s="26"/>
      <c r="IN929" s="26"/>
      <c r="IO929" s="26"/>
      <c r="IP929" s="26"/>
      <c r="IQ929" s="26"/>
      <c r="IR929" s="26"/>
      <c r="IS929" s="26"/>
      <c r="IT929" s="26"/>
      <c r="IU929" s="26"/>
      <c r="IV929" s="26"/>
    </row>
    <row r="930" spans="1:256" ht="12.75" customHeight="1" x14ac:dyDescent="0.25">
      <c r="A930" s="26"/>
      <c r="B930" s="26"/>
      <c r="C930" s="296"/>
      <c r="D930" s="363"/>
      <c r="E930" s="364"/>
      <c r="F930" s="364"/>
      <c r="G930" s="364"/>
      <c r="H930" s="364"/>
      <c r="I930" s="364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6"/>
      <c r="AB930" s="26"/>
      <c r="AC930" s="26"/>
      <c r="AD930" s="26"/>
      <c r="AE930" s="26"/>
      <c r="AF930" s="26"/>
      <c r="AG930" s="26"/>
      <c r="AH930" s="26"/>
      <c r="AI930" s="26"/>
      <c r="AJ930" s="26"/>
      <c r="AK930" s="26"/>
      <c r="AL930" s="26"/>
      <c r="AM930" s="26"/>
      <c r="AN930" s="26"/>
      <c r="AO930" s="26"/>
      <c r="AP930" s="26"/>
      <c r="AQ930" s="26"/>
      <c r="AR930" s="26"/>
      <c r="AS930" s="26"/>
      <c r="AT930" s="26"/>
      <c r="AU930" s="26"/>
      <c r="AV930" s="26"/>
      <c r="AW930" s="26"/>
      <c r="AX930" s="26"/>
      <c r="AY930" s="26"/>
      <c r="AZ930" s="26"/>
      <c r="BA930" s="26"/>
      <c r="BB930" s="26"/>
      <c r="BC930" s="26"/>
      <c r="BD930" s="26"/>
      <c r="BE930" s="26"/>
      <c r="BF930" s="26"/>
      <c r="BG930" s="26"/>
      <c r="BH930" s="26"/>
      <c r="BI930" s="26"/>
      <c r="BJ930" s="26"/>
      <c r="BK930" s="26"/>
      <c r="BL930" s="26"/>
      <c r="BM930" s="26"/>
      <c r="BN930" s="26"/>
      <c r="BO930" s="26"/>
      <c r="BP930" s="26"/>
      <c r="BQ930" s="26"/>
      <c r="BR930" s="26"/>
      <c r="BS930" s="26"/>
      <c r="BT930" s="26"/>
      <c r="BU930" s="26"/>
      <c r="BV930" s="26"/>
      <c r="BW930" s="26"/>
      <c r="BX930" s="26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26"/>
      <c r="CP930" s="26"/>
      <c r="CQ930" s="26"/>
      <c r="CR930" s="26"/>
      <c r="CS930" s="26"/>
      <c r="CT930" s="26"/>
      <c r="CU930" s="26"/>
      <c r="CV930" s="26"/>
      <c r="CW930" s="26"/>
      <c r="CX930" s="26"/>
      <c r="CY930" s="26"/>
      <c r="CZ930" s="26"/>
      <c r="DA930" s="26"/>
      <c r="DB930" s="26"/>
      <c r="DC930" s="26"/>
      <c r="DD930" s="26"/>
      <c r="DE930" s="26"/>
      <c r="DF930" s="26"/>
      <c r="DG930" s="26"/>
      <c r="DH930" s="26"/>
      <c r="DI930" s="26"/>
      <c r="DJ930" s="26"/>
      <c r="DK930" s="26"/>
      <c r="DL930" s="26"/>
      <c r="DM930" s="26"/>
      <c r="DN930" s="26"/>
      <c r="DO930" s="26"/>
      <c r="DP930" s="26"/>
      <c r="DQ930" s="26"/>
      <c r="DR930" s="26"/>
      <c r="DS930" s="26"/>
      <c r="DT930" s="26"/>
      <c r="DU930" s="26"/>
      <c r="DV930" s="26"/>
      <c r="DW930" s="26"/>
      <c r="DX930" s="26"/>
      <c r="DY930" s="26"/>
      <c r="DZ930" s="26"/>
      <c r="EA930" s="26"/>
      <c r="EB930" s="26"/>
      <c r="EC930" s="26"/>
      <c r="ED930" s="26"/>
      <c r="EE930" s="26"/>
      <c r="EF930" s="26"/>
      <c r="EG930" s="26"/>
      <c r="EH930" s="26"/>
      <c r="EI930" s="26"/>
      <c r="EJ930" s="26"/>
      <c r="EK930" s="26"/>
      <c r="EL930" s="26"/>
      <c r="EM930" s="26"/>
      <c r="EN930" s="26"/>
      <c r="EO930" s="26"/>
      <c r="EP930" s="26"/>
      <c r="EQ930" s="26"/>
      <c r="ER930" s="26"/>
      <c r="ES930" s="26"/>
      <c r="ET930" s="26"/>
      <c r="EU930" s="26"/>
      <c r="EV930" s="26"/>
      <c r="EW930" s="26"/>
      <c r="EX930" s="26"/>
      <c r="EY930" s="26"/>
      <c r="EZ930" s="26"/>
      <c r="FA930" s="26"/>
      <c r="FB930" s="26"/>
      <c r="FC930" s="26"/>
      <c r="FD930" s="26"/>
      <c r="FE930" s="26"/>
      <c r="FF930" s="26"/>
      <c r="FG930" s="26"/>
      <c r="FH930" s="26"/>
      <c r="FI930" s="26"/>
      <c r="FJ930" s="26"/>
      <c r="FK930" s="26"/>
      <c r="FL930" s="26"/>
      <c r="FM930" s="26"/>
      <c r="FN930" s="26"/>
      <c r="FO930" s="26"/>
      <c r="FP930" s="26"/>
      <c r="FQ930" s="26"/>
      <c r="FR930" s="26"/>
      <c r="FS930" s="26"/>
      <c r="FT930" s="26"/>
      <c r="FU930" s="26"/>
      <c r="FV930" s="26"/>
      <c r="FW930" s="26"/>
      <c r="FX930" s="26"/>
      <c r="FY930" s="26"/>
      <c r="FZ930" s="26"/>
      <c r="GA930" s="26"/>
      <c r="GB930" s="26"/>
      <c r="GC930" s="26"/>
      <c r="GD930" s="26"/>
      <c r="GE930" s="26"/>
      <c r="GF930" s="26"/>
      <c r="GG930" s="26"/>
      <c r="GH930" s="26"/>
      <c r="GI930" s="26"/>
      <c r="GJ930" s="26"/>
      <c r="GK930" s="26"/>
      <c r="GL930" s="26"/>
      <c r="GM930" s="26"/>
      <c r="GN930" s="26"/>
      <c r="GO930" s="26"/>
      <c r="GP930" s="26"/>
      <c r="GQ930" s="26"/>
      <c r="GR930" s="26"/>
      <c r="GS930" s="26"/>
      <c r="GT930" s="26"/>
      <c r="GU930" s="26"/>
      <c r="GV930" s="26"/>
      <c r="GW930" s="26"/>
      <c r="GX930" s="26"/>
      <c r="GY930" s="26"/>
      <c r="GZ930" s="26"/>
      <c r="HA930" s="26"/>
      <c r="HB930" s="26"/>
      <c r="HC930" s="26"/>
      <c r="HD930" s="26"/>
      <c r="HE930" s="26"/>
      <c r="HF930" s="26"/>
      <c r="HG930" s="26"/>
      <c r="HH930" s="26"/>
      <c r="HI930" s="26"/>
      <c r="HJ930" s="26"/>
      <c r="HK930" s="26"/>
      <c r="HL930" s="26"/>
      <c r="HM930" s="26"/>
      <c r="HN930" s="26"/>
      <c r="HO930" s="26"/>
      <c r="HP930" s="26"/>
      <c r="HQ930" s="26"/>
      <c r="HR930" s="26"/>
      <c r="HS930" s="26"/>
      <c r="HT930" s="26"/>
      <c r="HU930" s="26"/>
      <c r="HV930" s="26"/>
      <c r="HW930" s="26"/>
      <c r="HX930" s="26"/>
      <c r="HY930" s="26"/>
      <c r="HZ930" s="26"/>
      <c r="IA930" s="26"/>
      <c r="IB930" s="26"/>
      <c r="IC930" s="26"/>
      <c r="ID930" s="26"/>
      <c r="IE930" s="26"/>
      <c r="IF930" s="26"/>
      <c r="IG930" s="26"/>
      <c r="IH930" s="26"/>
      <c r="II930" s="26"/>
      <c r="IJ930" s="26"/>
      <c r="IK930" s="26"/>
      <c r="IL930" s="26"/>
      <c r="IM930" s="26"/>
      <c r="IN930" s="26"/>
      <c r="IO930" s="26"/>
      <c r="IP930" s="26"/>
      <c r="IQ930" s="26"/>
      <c r="IR930" s="26"/>
      <c r="IS930" s="26"/>
      <c r="IT930" s="26"/>
      <c r="IU930" s="26"/>
      <c r="IV930" s="26"/>
    </row>
    <row r="931" spans="1:256" ht="12.75" customHeight="1" x14ac:dyDescent="0.25">
      <c r="A931" s="26"/>
      <c r="B931" s="26"/>
      <c r="C931" s="296"/>
      <c r="D931" s="363"/>
      <c r="E931" s="364"/>
      <c r="F931" s="364"/>
      <c r="G931" s="364"/>
      <c r="H931" s="364"/>
      <c r="I931" s="364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6"/>
      <c r="AD931" s="26"/>
      <c r="AE931" s="26"/>
      <c r="AF931" s="26"/>
      <c r="AG931" s="26"/>
      <c r="AH931" s="26"/>
      <c r="AI931" s="26"/>
      <c r="AJ931" s="26"/>
      <c r="AK931" s="26"/>
      <c r="AL931" s="26"/>
      <c r="AM931" s="26"/>
      <c r="AN931" s="26"/>
      <c r="AO931" s="26"/>
      <c r="AP931" s="26"/>
      <c r="AQ931" s="26"/>
      <c r="AR931" s="26"/>
      <c r="AS931" s="26"/>
      <c r="AT931" s="26"/>
      <c r="AU931" s="26"/>
      <c r="AV931" s="26"/>
      <c r="AW931" s="26"/>
      <c r="AX931" s="26"/>
      <c r="AY931" s="26"/>
      <c r="AZ931" s="26"/>
      <c r="BA931" s="26"/>
      <c r="BB931" s="26"/>
      <c r="BC931" s="26"/>
      <c r="BD931" s="26"/>
      <c r="BE931" s="26"/>
      <c r="BF931" s="26"/>
      <c r="BG931" s="26"/>
      <c r="BH931" s="26"/>
      <c r="BI931" s="26"/>
      <c r="BJ931" s="26"/>
      <c r="BK931" s="26"/>
      <c r="BL931" s="26"/>
      <c r="BM931" s="26"/>
      <c r="BN931" s="26"/>
      <c r="BO931" s="26"/>
      <c r="BP931" s="26"/>
      <c r="BQ931" s="26"/>
      <c r="BR931" s="26"/>
      <c r="BS931" s="26"/>
      <c r="BT931" s="26"/>
      <c r="BU931" s="26"/>
      <c r="BV931" s="26"/>
      <c r="BW931" s="26"/>
      <c r="BX931" s="26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26"/>
      <c r="CP931" s="26"/>
      <c r="CQ931" s="26"/>
      <c r="CR931" s="26"/>
      <c r="CS931" s="26"/>
      <c r="CT931" s="26"/>
      <c r="CU931" s="26"/>
      <c r="CV931" s="26"/>
      <c r="CW931" s="26"/>
      <c r="CX931" s="26"/>
      <c r="CY931" s="26"/>
      <c r="CZ931" s="26"/>
      <c r="DA931" s="26"/>
      <c r="DB931" s="26"/>
      <c r="DC931" s="26"/>
      <c r="DD931" s="26"/>
      <c r="DE931" s="26"/>
      <c r="DF931" s="26"/>
      <c r="DG931" s="26"/>
      <c r="DH931" s="26"/>
      <c r="DI931" s="26"/>
      <c r="DJ931" s="26"/>
      <c r="DK931" s="26"/>
      <c r="DL931" s="26"/>
      <c r="DM931" s="26"/>
      <c r="DN931" s="26"/>
      <c r="DO931" s="26"/>
      <c r="DP931" s="26"/>
      <c r="DQ931" s="26"/>
      <c r="DR931" s="26"/>
      <c r="DS931" s="26"/>
      <c r="DT931" s="26"/>
      <c r="DU931" s="26"/>
      <c r="DV931" s="26"/>
      <c r="DW931" s="26"/>
      <c r="DX931" s="26"/>
      <c r="DY931" s="26"/>
      <c r="DZ931" s="26"/>
      <c r="EA931" s="26"/>
      <c r="EB931" s="26"/>
      <c r="EC931" s="26"/>
      <c r="ED931" s="26"/>
      <c r="EE931" s="26"/>
      <c r="EF931" s="26"/>
      <c r="EG931" s="26"/>
      <c r="EH931" s="26"/>
      <c r="EI931" s="26"/>
      <c r="EJ931" s="26"/>
      <c r="EK931" s="26"/>
      <c r="EL931" s="26"/>
      <c r="EM931" s="26"/>
      <c r="EN931" s="26"/>
      <c r="EO931" s="26"/>
      <c r="EP931" s="26"/>
      <c r="EQ931" s="26"/>
      <c r="ER931" s="26"/>
      <c r="ES931" s="26"/>
      <c r="ET931" s="26"/>
      <c r="EU931" s="26"/>
      <c r="EV931" s="26"/>
      <c r="EW931" s="26"/>
      <c r="EX931" s="26"/>
      <c r="EY931" s="26"/>
      <c r="EZ931" s="26"/>
      <c r="FA931" s="26"/>
      <c r="FB931" s="26"/>
      <c r="FC931" s="26"/>
      <c r="FD931" s="26"/>
      <c r="FE931" s="26"/>
      <c r="FF931" s="26"/>
      <c r="FG931" s="26"/>
      <c r="FH931" s="26"/>
      <c r="FI931" s="26"/>
      <c r="FJ931" s="26"/>
      <c r="FK931" s="26"/>
      <c r="FL931" s="26"/>
      <c r="FM931" s="26"/>
      <c r="FN931" s="26"/>
      <c r="FO931" s="26"/>
      <c r="FP931" s="26"/>
      <c r="FQ931" s="26"/>
      <c r="FR931" s="26"/>
      <c r="FS931" s="26"/>
      <c r="FT931" s="26"/>
      <c r="FU931" s="26"/>
      <c r="FV931" s="26"/>
      <c r="FW931" s="26"/>
      <c r="FX931" s="26"/>
      <c r="FY931" s="26"/>
      <c r="FZ931" s="26"/>
      <c r="GA931" s="26"/>
      <c r="GB931" s="26"/>
      <c r="GC931" s="26"/>
      <c r="GD931" s="26"/>
      <c r="GE931" s="26"/>
      <c r="GF931" s="26"/>
      <c r="GG931" s="26"/>
      <c r="GH931" s="26"/>
      <c r="GI931" s="26"/>
      <c r="GJ931" s="26"/>
      <c r="GK931" s="26"/>
      <c r="GL931" s="26"/>
      <c r="GM931" s="26"/>
      <c r="GN931" s="26"/>
      <c r="GO931" s="26"/>
      <c r="GP931" s="26"/>
      <c r="GQ931" s="26"/>
      <c r="GR931" s="26"/>
      <c r="GS931" s="26"/>
      <c r="GT931" s="26"/>
      <c r="GU931" s="26"/>
      <c r="GV931" s="26"/>
      <c r="GW931" s="26"/>
      <c r="GX931" s="26"/>
      <c r="GY931" s="26"/>
      <c r="GZ931" s="26"/>
      <c r="HA931" s="26"/>
      <c r="HB931" s="26"/>
      <c r="HC931" s="26"/>
      <c r="HD931" s="26"/>
      <c r="HE931" s="26"/>
      <c r="HF931" s="26"/>
      <c r="HG931" s="26"/>
      <c r="HH931" s="26"/>
      <c r="HI931" s="26"/>
      <c r="HJ931" s="26"/>
      <c r="HK931" s="26"/>
      <c r="HL931" s="26"/>
      <c r="HM931" s="26"/>
      <c r="HN931" s="26"/>
      <c r="HO931" s="26"/>
      <c r="HP931" s="26"/>
      <c r="HQ931" s="26"/>
      <c r="HR931" s="26"/>
      <c r="HS931" s="26"/>
      <c r="HT931" s="26"/>
      <c r="HU931" s="26"/>
      <c r="HV931" s="26"/>
      <c r="HW931" s="26"/>
      <c r="HX931" s="26"/>
      <c r="HY931" s="26"/>
      <c r="HZ931" s="26"/>
      <c r="IA931" s="26"/>
      <c r="IB931" s="26"/>
      <c r="IC931" s="26"/>
      <c r="ID931" s="26"/>
      <c r="IE931" s="26"/>
      <c r="IF931" s="26"/>
      <c r="IG931" s="26"/>
      <c r="IH931" s="26"/>
      <c r="II931" s="26"/>
      <c r="IJ931" s="26"/>
      <c r="IK931" s="26"/>
      <c r="IL931" s="26"/>
      <c r="IM931" s="26"/>
      <c r="IN931" s="26"/>
      <c r="IO931" s="26"/>
      <c r="IP931" s="26"/>
      <c r="IQ931" s="26"/>
      <c r="IR931" s="26"/>
      <c r="IS931" s="26"/>
      <c r="IT931" s="26"/>
      <c r="IU931" s="26"/>
      <c r="IV931" s="26"/>
    </row>
    <row r="932" spans="1:256" ht="12.75" customHeight="1" x14ac:dyDescent="0.25">
      <c r="A932" s="26"/>
      <c r="B932" s="26"/>
      <c r="C932" s="296"/>
      <c r="D932" s="363"/>
      <c r="E932" s="364"/>
      <c r="F932" s="364"/>
      <c r="G932" s="364"/>
      <c r="H932" s="364"/>
      <c r="I932" s="364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6"/>
      <c r="AB932" s="26"/>
      <c r="AC932" s="26"/>
      <c r="AD932" s="26"/>
      <c r="AE932" s="26"/>
      <c r="AF932" s="26"/>
      <c r="AG932" s="26"/>
      <c r="AH932" s="26"/>
      <c r="AI932" s="26"/>
      <c r="AJ932" s="26"/>
      <c r="AK932" s="26"/>
      <c r="AL932" s="26"/>
      <c r="AM932" s="26"/>
      <c r="AN932" s="26"/>
      <c r="AO932" s="26"/>
      <c r="AP932" s="26"/>
      <c r="AQ932" s="26"/>
      <c r="AR932" s="26"/>
      <c r="AS932" s="26"/>
      <c r="AT932" s="26"/>
      <c r="AU932" s="26"/>
      <c r="AV932" s="26"/>
      <c r="AW932" s="26"/>
      <c r="AX932" s="26"/>
      <c r="AY932" s="26"/>
      <c r="AZ932" s="26"/>
      <c r="BA932" s="26"/>
      <c r="BB932" s="26"/>
      <c r="BC932" s="26"/>
      <c r="BD932" s="26"/>
      <c r="BE932" s="26"/>
      <c r="BF932" s="26"/>
      <c r="BG932" s="26"/>
      <c r="BH932" s="26"/>
      <c r="BI932" s="26"/>
      <c r="BJ932" s="26"/>
      <c r="BK932" s="26"/>
      <c r="BL932" s="26"/>
      <c r="BM932" s="26"/>
      <c r="BN932" s="26"/>
      <c r="BO932" s="26"/>
      <c r="BP932" s="26"/>
      <c r="BQ932" s="26"/>
      <c r="BR932" s="26"/>
      <c r="BS932" s="26"/>
      <c r="BT932" s="26"/>
      <c r="BU932" s="26"/>
      <c r="BV932" s="26"/>
      <c r="BW932" s="26"/>
      <c r="BX932" s="26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26"/>
      <c r="CP932" s="26"/>
      <c r="CQ932" s="26"/>
      <c r="CR932" s="26"/>
      <c r="CS932" s="26"/>
      <c r="CT932" s="26"/>
      <c r="CU932" s="26"/>
      <c r="CV932" s="26"/>
      <c r="CW932" s="26"/>
      <c r="CX932" s="26"/>
      <c r="CY932" s="26"/>
      <c r="CZ932" s="26"/>
      <c r="DA932" s="26"/>
      <c r="DB932" s="26"/>
      <c r="DC932" s="26"/>
      <c r="DD932" s="26"/>
      <c r="DE932" s="26"/>
      <c r="DF932" s="26"/>
      <c r="DG932" s="26"/>
      <c r="DH932" s="26"/>
      <c r="DI932" s="26"/>
      <c r="DJ932" s="26"/>
      <c r="DK932" s="26"/>
      <c r="DL932" s="26"/>
      <c r="DM932" s="26"/>
      <c r="DN932" s="26"/>
      <c r="DO932" s="26"/>
      <c r="DP932" s="26"/>
      <c r="DQ932" s="26"/>
      <c r="DR932" s="26"/>
      <c r="DS932" s="26"/>
      <c r="DT932" s="26"/>
      <c r="DU932" s="26"/>
      <c r="DV932" s="26"/>
      <c r="DW932" s="26"/>
      <c r="DX932" s="26"/>
      <c r="DY932" s="26"/>
      <c r="DZ932" s="26"/>
      <c r="EA932" s="26"/>
      <c r="EB932" s="26"/>
      <c r="EC932" s="26"/>
      <c r="ED932" s="26"/>
      <c r="EE932" s="26"/>
      <c r="EF932" s="26"/>
      <c r="EG932" s="26"/>
      <c r="EH932" s="26"/>
      <c r="EI932" s="26"/>
      <c r="EJ932" s="26"/>
      <c r="EK932" s="26"/>
      <c r="EL932" s="26"/>
      <c r="EM932" s="26"/>
      <c r="EN932" s="26"/>
      <c r="EO932" s="26"/>
      <c r="EP932" s="26"/>
      <c r="EQ932" s="26"/>
      <c r="ER932" s="26"/>
      <c r="ES932" s="26"/>
      <c r="ET932" s="26"/>
      <c r="EU932" s="26"/>
      <c r="EV932" s="26"/>
      <c r="EW932" s="26"/>
      <c r="EX932" s="26"/>
      <c r="EY932" s="26"/>
      <c r="EZ932" s="26"/>
      <c r="FA932" s="26"/>
      <c r="FB932" s="26"/>
      <c r="FC932" s="26"/>
      <c r="FD932" s="26"/>
      <c r="FE932" s="26"/>
      <c r="FF932" s="26"/>
      <c r="FG932" s="26"/>
      <c r="FH932" s="26"/>
      <c r="FI932" s="26"/>
      <c r="FJ932" s="26"/>
      <c r="FK932" s="26"/>
      <c r="FL932" s="26"/>
      <c r="FM932" s="26"/>
      <c r="FN932" s="26"/>
      <c r="FO932" s="26"/>
      <c r="FP932" s="26"/>
      <c r="FQ932" s="26"/>
      <c r="FR932" s="26"/>
      <c r="FS932" s="26"/>
      <c r="FT932" s="26"/>
      <c r="FU932" s="26"/>
      <c r="FV932" s="26"/>
      <c r="FW932" s="26"/>
      <c r="FX932" s="26"/>
      <c r="FY932" s="26"/>
      <c r="FZ932" s="26"/>
      <c r="GA932" s="26"/>
      <c r="GB932" s="26"/>
      <c r="GC932" s="26"/>
      <c r="GD932" s="26"/>
      <c r="GE932" s="26"/>
      <c r="GF932" s="26"/>
      <c r="GG932" s="26"/>
      <c r="GH932" s="26"/>
      <c r="GI932" s="26"/>
      <c r="GJ932" s="26"/>
      <c r="GK932" s="26"/>
      <c r="GL932" s="26"/>
      <c r="GM932" s="26"/>
      <c r="GN932" s="26"/>
      <c r="GO932" s="26"/>
      <c r="GP932" s="26"/>
      <c r="GQ932" s="26"/>
      <c r="GR932" s="26"/>
      <c r="GS932" s="26"/>
      <c r="GT932" s="26"/>
      <c r="GU932" s="26"/>
      <c r="GV932" s="26"/>
      <c r="GW932" s="26"/>
      <c r="GX932" s="26"/>
      <c r="GY932" s="26"/>
      <c r="GZ932" s="26"/>
      <c r="HA932" s="26"/>
      <c r="HB932" s="26"/>
      <c r="HC932" s="26"/>
      <c r="HD932" s="26"/>
      <c r="HE932" s="26"/>
      <c r="HF932" s="26"/>
      <c r="HG932" s="26"/>
      <c r="HH932" s="26"/>
      <c r="HI932" s="26"/>
      <c r="HJ932" s="26"/>
      <c r="HK932" s="26"/>
      <c r="HL932" s="26"/>
      <c r="HM932" s="26"/>
      <c r="HN932" s="26"/>
      <c r="HO932" s="26"/>
      <c r="HP932" s="26"/>
      <c r="HQ932" s="26"/>
      <c r="HR932" s="26"/>
      <c r="HS932" s="26"/>
      <c r="HT932" s="26"/>
      <c r="HU932" s="26"/>
      <c r="HV932" s="26"/>
      <c r="HW932" s="26"/>
      <c r="HX932" s="26"/>
      <c r="HY932" s="26"/>
      <c r="HZ932" s="26"/>
      <c r="IA932" s="26"/>
      <c r="IB932" s="26"/>
      <c r="IC932" s="26"/>
      <c r="ID932" s="26"/>
      <c r="IE932" s="26"/>
      <c r="IF932" s="26"/>
      <c r="IG932" s="26"/>
      <c r="IH932" s="26"/>
      <c r="II932" s="26"/>
      <c r="IJ932" s="26"/>
      <c r="IK932" s="26"/>
      <c r="IL932" s="26"/>
      <c r="IM932" s="26"/>
      <c r="IN932" s="26"/>
      <c r="IO932" s="26"/>
      <c r="IP932" s="26"/>
      <c r="IQ932" s="26"/>
      <c r="IR932" s="26"/>
      <c r="IS932" s="26"/>
      <c r="IT932" s="26"/>
      <c r="IU932" s="26"/>
      <c r="IV932" s="26"/>
    </row>
    <row r="933" spans="1:256" ht="12.75" customHeight="1" x14ac:dyDescent="0.25">
      <c r="A933" s="26"/>
      <c r="B933" s="26"/>
      <c r="C933" s="296"/>
      <c r="D933" s="363"/>
      <c r="E933" s="364"/>
      <c r="F933" s="364"/>
      <c r="G933" s="364"/>
      <c r="H933" s="364"/>
      <c r="I933" s="364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6"/>
      <c r="AB933" s="26"/>
      <c r="AC933" s="26"/>
      <c r="AD933" s="26"/>
      <c r="AE933" s="26"/>
      <c r="AF933" s="26"/>
      <c r="AG933" s="26"/>
      <c r="AH933" s="26"/>
      <c r="AI933" s="26"/>
      <c r="AJ933" s="26"/>
      <c r="AK933" s="26"/>
      <c r="AL933" s="26"/>
      <c r="AM933" s="26"/>
      <c r="AN933" s="26"/>
      <c r="AO933" s="26"/>
      <c r="AP933" s="26"/>
      <c r="AQ933" s="26"/>
      <c r="AR933" s="26"/>
      <c r="AS933" s="26"/>
      <c r="AT933" s="26"/>
      <c r="AU933" s="26"/>
      <c r="AV933" s="26"/>
      <c r="AW933" s="26"/>
      <c r="AX933" s="26"/>
      <c r="AY933" s="26"/>
      <c r="AZ933" s="26"/>
      <c r="BA933" s="26"/>
      <c r="BB933" s="26"/>
      <c r="BC933" s="26"/>
      <c r="BD933" s="26"/>
      <c r="BE933" s="26"/>
      <c r="BF933" s="26"/>
      <c r="BG933" s="26"/>
      <c r="BH933" s="26"/>
      <c r="BI933" s="26"/>
      <c r="BJ933" s="26"/>
      <c r="BK933" s="26"/>
      <c r="BL933" s="26"/>
      <c r="BM933" s="26"/>
      <c r="BN933" s="26"/>
      <c r="BO933" s="26"/>
      <c r="BP933" s="26"/>
      <c r="BQ933" s="26"/>
      <c r="BR933" s="26"/>
      <c r="BS933" s="26"/>
      <c r="BT933" s="26"/>
      <c r="BU933" s="26"/>
      <c r="BV933" s="26"/>
      <c r="BW933" s="26"/>
      <c r="BX933" s="26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26"/>
      <c r="CP933" s="26"/>
      <c r="CQ933" s="26"/>
      <c r="CR933" s="26"/>
      <c r="CS933" s="26"/>
      <c r="CT933" s="26"/>
      <c r="CU933" s="26"/>
      <c r="CV933" s="26"/>
      <c r="CW933" s="26"/>
      <c r="CX933" s="26"/>
      <c r="CY933" s="26"/>
      <c r="CZ933" s="26"/>
      <c r="DA933" s="26"/>
      <c r="DB933" s="26"/>
      <c r="DC933" s="26"/>
      <c r="DD933" s="26"/>
      <c r="DE933" s="26"/>
      <c r="DF933" s="26"/>
      <c r="DG933" s="26"/>
      <c r="DH933" s="26"/>
      <c r="DI933" s="26"/>
      <c r="DJ933" s="26"/>
      <c r="DK933" s="26"/>
      <c r="DL933" s="26"/>
      <c r="DM933" s="26"/>
      <c r="DN933" s="26"/>
      <c r="DO933" s="26"/>
      <c r="DP933" s="26"/>
      <c r="DQ933" s="26"/>
      <c r="DR933" s="26"/>
      <c r="DS933" s="26"/>
      <c r="DT933" s="26"/>
      <c r="DU933" s="26"/>
      <c r="DV933" s="26"/>
      <c r="DW933" s="26"/>
      <c r="DX933" s="26"/>
      <c r="DY933" s="26"/>
      <c r="DZ933" s="26"/>
      <c r="EA933" s="26"/>
      <c r="EB933" s="26"/>
      <c r="EC933" s="26"/>
      <c r="ED933" s="26"/>
      <c r="EE933" s="26"/>
      <c r="EF933" s="26"/>
      <c r="EG933" s="26"/>
      <c r="EH933" s="26"/>
      <c r="EI933" s="26"/>
      <c r="EJ933" s="26"/>
      <c r="EK933" s="26"/>
      <c r="EL933" s="26"/>
      <c r="EM933" s="26"/>
      <c r="EN933" s="26"/>
      <c r="EO933" s="26"/>
      <c r="EP933" s="26"/>
      <c r="EQ933" s="26"/>
      <c r="ER933" s="26"/>
      <c r="ES933" s="26"/>
      <c r="ET933" s="26"/>
      <c r="EU933" s="26"/>
      <c r="EV933" s="26"/>
      <c r="EW933" s="26"/>
      <c r="EX933" s="26"/>
      <c r="EY933" s="26"/>
      <c r="EZ933" s="26"/>
      <c r="FA933" s="26"/>
      <c r="FB933" s="26"/>
      <c r="FC933" s="26"/>
      <c r="FD933" s="26"/>
      <c r="FE933" s="26"/>
      <c r="FF933" s="26"/>
      <c r="FG933" s="26"/>
      <c r="FH933" s="26"/>
      <c r="FI933" s="26"/>
      <c r="FJ933" s="26"/>
      <c r="FK933" s="26"/>
      <c r="FL933" s="26"/>
      <c r="FM933" s="26"/>
      <c r="FN933" s="26"/>
      <c r="FO933" s="26"/>
      <c r="FP933" s="26"/>
      <c r="FQ933" s="26"/>
      <c r="FR933" s="26"/>
      <c r="FS933" s="26"/>
      <c r="FT933" s="26"/>
      <c r="FU933" s="26"/>
      <c r="FV933" s="26"/>
      <c r="FW933" s="26"/>
      <c r="FX933" s="26"/>
      <c r="FY933" s="26"/>
      <c r="FZ933" s="26"/>
      <c r="GA933" s="26"/>
      <c r="GB933" s="26"/>
      <c r="GC933" s="26"/>
      <c r="GD933" s="26"/>
      <c r="GE933" s="26"/>
      <c r="GF933" s="26"/>
      <c r="GG933" s="26"/>
      <c r="GH933" s="26"/>
      <c r="GI933" s="26"/>
      <c r="GJ933" s="26"/>
      <c r="GK933" s="26"/>
      <c r="GL933" s="26"/>
      <c r="GM933" s="26"/>
      <c r="GN933" s="26"/>
      <c r="GO933" s="26"/>
      <c r="GP933" s="26"/>
      <c r="GQ933" s="26"/>
      <c r="GR933" s="26"/>
      <c r="GS933" s="26"/>
      <c r="GT933" s="26"/>
      <c r="GU933" s="26"/>
      <c r="GV933" s="26"/>
      <c r="GW933" s="26"/>
      <c r="GX933" s="26"/>
      <c r="GY933" s="26"/>
      <c r="GZ933" s="26"/>
      <c r="HA933" s="26"/>
      <c r="HB933" s="26"/>
      <c r="HC933" s="26"/>
      <c r="HD933" s="26"/>
      <c r="HE933" s="26"/>
      <c r="HF933" s="26"/>
      <c r="HG933" s="26"/>
      <c r="HH933" s="26"/>
      <c r="HI933" s="26"/>
      <c r="HJ933" s="26"/>
      <c r="HK933" s="26"/>
      <c r="HL933" s="26"/>
      <c r="HM933" s="26"/>
      <c r="HN933" s="26"/>
      <c r="HO933" s="26"/>
      <c r="HP933" s="26"/>
      <c r="HQ933" s="26"/>
      <c r="HR933" s="26"/>
      <c r="HS933" s="26"/>
      <c r="HT933" s="26"/>
      <c r="HU933" s="26"/>
      <c r="HV933" s="26"/>
      <c r="HW933" s="26"/>
      <c r="HX933" s="26"/>
      <c r="HY933" s="26"/>
      <c r="HZ933" s="26"/>
      <c r="IA933" s="26"/>
      <c r="IB933" s="26"/>
      <c r="IC933" s="26"/>
      <c r="ID933" s="26"/>
      <c r="IE933" s="26"/>
      <c r="IF933" s="26"/>
      <c r="IG933" s="26"/>
      <c r="IH933" s="26"/>
      <c r="II933" s="26"/>
      <c r="IJ933" s="26"/>
      <c r="IK933" s="26"/>
      <c r="IL933" s="26"/>
      <c r="IM933" s="26"/>
      <c r="IN933" s="26"/>
      <c r="IO933" s="26"/>
      <c r="IP933" s="26"/>
      <c r="IQ933" s="26"/>
      <c r="IR933" s="26"/>
      <c r="IS933" s="26"/>
      <c r="IT933" s="26"/>
      <c r="IU933" s="26"/>
      <c r="IV933" s="26"/>
    </row>
    <row r="934" spans="1:256" ht="12.75" customHeight="1" x14ac:dyDescent="0.25">
      <c r="A934" s="26"/>
      <c r="B934" s="26"/>
      <c r="C934" s="296"/>
      <c r="D934" s="363"/>
      <c r="E934" s="364"/>
      <c r="F934" s="364"/>
      <c r="G934" s="364"/>
      <c r="H934" s="364"/>
      <c r="I934" s="364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6"/>
      <c r="AB934" s="26"/>
      <c r="AC934" s="26"/>
      <c r="AD934" s="26"/>
      <c r="AE934" s="26"/>
      <c r="AF934" s="26"/>
      <c r="AG934" s="26"/>
      <c r="AH934" s="26"/>
      <c r="AI934" s="26"/>
      <c r="AJ934" s="26"/>
      <c r="AK934" s="26"/>
      <c r="AL934" s="26"/>
      <c r="AM934" s="26"/>
      <c r="AN934" s="26"/>
      <c r="AO934" s="26"/>
      <c r="AP934" s="26"/>
      <c r="AQ934" s="26"/>
      <c r="AR934" s="26"/>
      <c r="AS934" s="26"/>
      <c r="AT934" s="26"/>
      <c r="AU934" s="26"/>
      <c r="AV934" s="26"/>
      <c r="AW934" s="26"/>
      <c r="AX934" s="26"/>
      <c r="AY934" s="26"/>
      <c r="AZ934" s="26"/>
      <c r="BA934" s="26"/>
      <c r="BB934" s="26"/>
      <c r="BC934" s="26"/>
      <c r="BD934" s="26"/>
      <c r="BE934" s="26"/>
      <c r="BF934" s="26"/>
      <c r="BG934" s="26"/>
      <c r="BH934" s="26"/>
      <c r="BI934" s="26"/>
      <c r="BJ934" s="26"/>
      <c r="BK934" s="26"/>
      <c r="BL934" s="26"/>
      <c r="BM934" s="26"/>
      <c r="BN934" s="26"/>
      <c r="BO934" s="26"/>
      <c r="BP934" s="26"/>
      <c r="BQ934" s="26"/>
      <c r="BR934" s="26"/>
      <c r="BS934" s="26"/>
      <c r="BT934" s="26"/>
      <c r="BU934" s="26"/>
      <c r="BV934" s="26"/>
      <c r="BW934" s="26"/>
      <c r="BX934" s="26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26"/>
      <c r="CP934" s="26"/>
      <c r="CQ934" s="26"/>
      <c r="CR934" s="26"/>
      <c r="CS934" s="26"/>
      <c r="CT934" s="26"/>
      <c r="CU934" s="26"/>
      <c r="CV934" s="26"/>
      <c r="CW934" s="26"/>
      <c r="CX934" s="26"/>
      <c r="CY934" s="26"/>
      <c r="CZ934" s="26"/>
      <c r="DA934" s="26"/>
      <c r="DB934" s="26"/>
      <c r="DC934" s="26"/>
      <c r="DD934" s="26"/>
      <c r="DE934" s="26"/>
      <c r="DF934" s="26"/>
      <c r="DG934" s="26"/>
      <c r="DH934" s="26"/>
      <c r="DI934" s="26"/>
      <c r="DJ934" s="26"/>
      <c r="DK934" s="26"/>
      <c r="DL934" s="26"/>
      <c r="DM934" s="26"/>
      <c r="DN934" s="26"/>
      <c r="DO934" s="26"/>
      <c r="DP934" s="26"/>
      <c r="DQ934" s="26"/>
      <c r="DR934" s="26"/>
      <c r="DS934" s="26"/>
      <c r="DT934" s="26"/>
      <c r="DU934" s="26"/>
      <c r="DV934" s="26"/>
      <c r="DW934" s="26"/>
      <c r="DX934" s="26"/>
      <c r="DY934" s="26"/>
      <c r="DZ934" s="26"/>
      <c r="EA934" s="26"/>
      <c r="EB934" s="26"/>
      <c r="EC934" s="26"/>
      <c r="ED934" s="26"/>
      <c r="EE934" s="26"/>
      <c r="EF934" s="26"/>
      <c r="EG934" s="26"/>
      <c r="EH934" s="26"/>
      <c r="EI934" s="26"/>
      <c r="EJ934" s="26"/>
      <c r="EK934" s="26"/>
      <c r="EL934" s="26"/>
      <c r="EM934" s="26"/>
      <c r="EN934" s="26"/>
      <c r="EO934" s="26"/>
      <c r="EP934" s="26"/>
      <c r="EQ934" s="26"/>
      <c r="ER934" s="26"/>
      <c r="ES934" s="26"/>
      <c r="ET934" s="26"/>
      <c r="EU934" s="26"/>
      <c r="EV934" s="26"/>
      <c r="EW934" s="26"/>
      <c r="EX934" s="26"/>
      <c r="EY934" s="26"/>
      <c r="EZ934" s="26"/>
      <c r="FA934" s="26"/>
      <c r="FB934" s="26"/>
      <c r="FC934" s="26"/>
      <c r="FD934" s="26"/>
      <c r="FE934" s="26"/>
      <c r="FF934" s="26"/>
      <c r="FG934" s="26"/>
      <c r="FH934" s="26"/>
      <c r="FI934" s="26"/>
      <c r="FJ934" s="26"/>
      <c r="FK934" s="26"/>
      <c r="FL934" s="26"/>
      <c r="FM934" s="26"/>
      <c r="FN934" s="26"/>
      <c r="FO934" s="26"/>
      <c r="FP934" s="26"/>
      <c r="FQ934" s="26"/>
      <c r="FR934" s="26"/>
      <c r="FS934" s="26"/>
      <c r="FT934" s="26"/>
      <c r="FU934" s="26"/>
      <c r="FV934" s="26"/>
      <c r="FW934" s="26"/>
      <c r="FX934" s="26"/>
      <c r="FY934" s="26"/>
      <c r="FZ934" s="26"/>
      <c r="GA934" s="26"/>
      <c r="GB934" s="26"/>
      <c r="GC934" s="26"/>
      <c r="GD934" s="26"/>
      <c r="GE934" s="26"/>
      <c r="GF934" s="26"/>
      <c r="GG934" s="26"/>
      <c r="GH934" s="26"/>
      <c r="GI934" s="26"/>
      <c r="GJ934" s="26"/>
      <c r="GK934" s="26"/>
      <c r="GL934" s="26"/>
      <c r="GM934" s="26"/>
      <c r="GN934" s="26"/>
      <c r="GO934" s="26"/>
      <c r="GP934" s="26"/>
      <c r="GQ934" s="26"/>
      <c r="GR934" s="26"/>
      <c r="GS934" s="26"/>
      <c r="GT934" s="26"/>
      <c r="GU934" s="26"/>
      <c r="GV934" s="26"/>
      <c r="GW934" s="26"/>
      <c r="GX934" s="26"/>
      <c r="GY934" s="26"/>
      <c r="GZ934" s="26"/>
      <c r="HA934" s="26"/>
      <c r="HB934" s="26"/>
      <c r="HC934" s="26"/>
      <c r="HD934" s="26"/>
      <c r="HE934" s="26"/>
      <c r="HF934" s="26"/>
      <c r="HG934" s="26"/>
      <c r="HH934" s="26"/>
      <c r="HI934" s="26"/>
      <c r="HJ934" s="26"/>
      <c r="HK934" s="26"/>
      <c r="HL934" s="26"/>
      <c r="HM934" s="26"/>
      <c r="HN934" s="26"/>
      <c r="HO934" s="26"/>
      <c r="HP934" s="26"/>
      <c r="HQ934" s="26"/>
      <c r="HR934" s="26"/>
      <c r="HS934" s="26"/>
      <c r="HT934" s="26"/>
      <c r="HU934" s="26"/>
      <c r="HV934" s="26"/>
      <c r="HW934" s="26"/>
      <c r="HX934" s="26"/>
      <c r="HY934" s="26"/>
      <c r="HZ934" s="26"/>
      <c r="IA934" s="26"/>
      <c r="IB934" s="26"/>
      <c r="IC934" s="26"/>
      <c r="ID934" s="26"/>
      <c r="IE934" s="26"/>
      <c r="IF934" s="26"/>
      <c r="IG934" s="26"/>
      <c r="IH934" s="26"/>
      <c r="II934" s="26"/>
      <c r="IJ934" s="26"/>
      <c r="IK934" s="26"/>
      <c r="IL934" s="26"/>
      <c r="IM934" s="26"/>
      <c r="IN934" s="26"/>
      <c r="IO934" s="26"/>
      <c r="IP934" s="26"/>
      <c r="IQ934" s="26"/>
      <c r="IR934" s="26"/>
      <c r="IS934" s="26"/>
      <c r="IT934" s="26"/>
      <c r="IU934" s="26"/>
      <c r="IV934" s="26"/>
    </row>
    <row r="935" spans="1:256" ht="12.75" customHeight="1" x14ac:dyDescent="0.25">
      <c r="A935" s="26"/>
      <c r="B935" s="26"/>
      <c r="C935" s="296"/>
      <c r="D935" s="363"/>
      <c r="E935" s="364"/>
      <c r="F935" s="364"/>
      <c r="G935" s="364"/>
      <c r="H935" s="364"/>
      <c r="I935" s="364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6"/>
      <c r="AB935" s="26"/>
      <c r="AC935" s="26"/>
      <c r="AD935" s="26"/>
      <c r="AE935" s="26"/>
      <c r="AF935" s="26"/>
      <c r="AG935" s="26"/>
      <c r="AH935" s="26"/>
      <c r="AI935" s="26"/>
      <c r="AJ935" s="26"/>
      <c r="AK935" s="26"/>
      <c r="AL935" s="26"/>
      <c r="AM935" s="26"/>
      <c r="AN935" s="26"/>
      <c r="AO935" s="26"/>
      <c r="AP935" s="26"/>
      <c r="AQ935" s="26"/>
      <c r="AR935" s="26"/>
      <c r="AS935" s="26"/>
      <c r="AT935" s="26"/>
      <c r="AU935" s="26"/>
      <c r="AV935" s="26"/>
      <c r="AW935" s="26"/>
      <c r="AX935" s="26"/>
      <c r="AY935" s="26"/>
      <c r="AZ935" s="26"/>
      <c r="BA935" s="26"/>
      <c r="BB935" s="26"/>
      <c r="BC935" s="26"/>
      <c r="BD935" s="26"/>
      <c r="BE935" s="26"/>
      <c r="BF935" s="26"/>
      <c r="BG935" s="26"/>
      <c r="BH935" s="26"/>
      <c r="BI935" s="26"/>
      <c r="BJ935" s="26"/>
      <c r="BK935" s="26"/>
      <c r="BL935" s="26"/>
      <c r="BM935" s="26"/>
      <c r="BN935" s="26"/>
      <c r="BO935" s="26"/>
      <c r="BP935" s="26"/>
      <c r="BQ935" s="26"/>
      <c r="BR935" s="26"/>
      <c r="BS935" s="26"/>
      <c r="BT935" s="26"/>
      <c r="BU935" s="26"/>
      <c r="BV935" s="26"/>
      <c r="BW935" s="26"/>
      <c r="BX935" s="26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26"/>
      <c r="CP935" s="26"/>
      <c r="CQ935" s="26"/>
      <c r="CR935" s="26"/>
      <c r="CS935" s="26"/>
      <c r="CT935" s="26"/>
      <c r="CU935" s="26"/>
      <c r="CV935" s="26"/>
      <c r="CW935" s="26"/>
      <c r="CX935" s="26"/>
      <c r="CY935" s="26"/>
      <c r="CZ935" s="26"/>
      <c r="DA935" s="26"/>
      <c r="DB935" s="26"/>
      <c r="DC935" s="26"/>
      <c r="DD935" s="26"/>
      <c r="DE935" s="26"/>
      <c r="DF935" s="26"/>
      <c r="DG935" s="26"/>
      <c r="DH935" s="26"/>
      <c r="DI935" s="26"/>
      <c r="DJ935" s="26"/>
      <c r="DK935" s="26"/>
      <c r="DL935" s="26"/>
      <c r="DM935" s="26"/>
      <c r="DN935" s="26"/>
      <c r="DO935" s="26"/>
      <c r="DP935" s="26"/>
      <c r="DQ935" s="26"/>
      <c r="DR935" s="26"/>
      <c r="DS935" s="26"/>
      <c r="DT935" s="26"/>
      <c r="DU935" s="26"/>
      <c r="DV935" s="26"/>
      <c r="DW935" s="26"/>
      <c r="DX935" s="26"/>
      <c r="DY935" s="26"/>
      <c r="DZ935" s="26"/>
      <c r="EA935" s="26"/>
      <c r="EB935" s="26"/>
      <c r="EC935" s="26"/>
      <c r="ED935" s="26"/>
      <c r="EE935" s="26"/>
      <c r="EF935" s="26"/>
      <c r="EG935" s="26"/>
      <c r="EH935" s="26"/>
      <c r="EI935" s="26"/>
      <c r="EJ935" s="26"/>
      <c r="EK935" s="26"/>
      <c r="EL935" s="26"/>
      <c r="EM935" s="26"/>
      <c r="EN935" s="26"/>
      <c r="EO935" s="26"/>
      <c r="EP935" s="26"/>
      <c r="EQ935" s="26"/>
      <c r="ER935" s="26"/>
      <c r="ES935" s="26"/>
      <c r="ET935" s="26"/>
      <c r="EU935" s="26"/>
      <c r="EV935" s="26"/>
      <c r="EW935" s="26"/>
      <c r="EX935" s="26"/>
      <c r="EY935" s="26"/>
      <c r="EZ935" s="26"/>
      <c r="FA935" s="26"/>
      <c r="FB935" s="26"/>
      <c r="FC935" s="26"/>
      <c r="FD935" s="26"/>
      <c r="FE935" s="26"/>
      <c r="FF935" s="26"/>
      <c r="FG935" s="26"/>
      <c r="FH935" s="26"/>
      <c r="FI935" s="26"/>
      <c r="FJ935" s="26"/>
      <c r="FK935" s="26"/>
      <c r="FL935" s="26"/>
      <c r="FM935" s="26"/>
      <c r="FN935" s="26"/>
      <c r="FO935" s="26"/>
      <c r="FP935" s="26"/>
      <c r="FQ935" s="26"/>
      <c r="FR935" s="26"/>
      <c r="FS935" s="26"/>
      <c r="FT935" s="26"/>
      <c r="FU935" s="26"/>
      <c r="FV935" s="26"/>
      <c r="FW935" s="26"/>
      <c r="FX935" s="26"/>
      <c r="FY935" s="26"/>
      <c r="FZ935" s="26"/>
      <c r="GA935" s="26"/>
      <c r="GB935" s="26"/>
      <c r="GC935" s="26"/>
      <c r="GD935" s="26"/>
      <c r="GE935" s="26"/>
      <c r="GF935" s="26"/>
      <c r="GG935" s="26"/>
      <c r="GH935" s="26"/>
      <c r="GI935" s="26"/>
      <c r="GJ935" s="26"/>
      <c r="GK935" s="26"/>
      <c r="GL935" s="26"/>
      <c r="GM935" s="26"/>
      <c r="GN935" s="26"/>
      <c r="GO935" s="26"/>
      <c r="GP935" s="26"/>
      <c r="GQ935" s="26"/>
      <c r="GR935" s="26"/>
      <c r="GS935" s="26"/>
      <c r="GT935" s="26"/>
      <c r="GU935" s="26"/>
      <c r="GV935" s="26"/>
      <c r="GW935" s="26"/>
      <c r="GX935" s="26"/>
      <c r="GY935" s="26"/>
      <c r="GZ935" s="26"/>
      <c r="HA935" s="26"/>
      <c r="HB935" s="26"/>
      <c r="HC935" s="26"/>
      <c r="HD935" s="26"/>
      <c r="HE935" s="26"/>
      <c r="HF935" s="26"/>
      <c r="HG935" s="26"/>
      <c r="HH935" s="26"/>
      <c r="HI935" s="26"/>
      <c r="HJ935" s="26"/>
      <c r="HK935" s="26"/>
      <c r="HL935" s="26"/>
      <c r="HM935" s="26"/>
      <c r="HN935" s="26"/>
      <c r="HO935" s="26"/>
      <c r="HP935" s="26"/>
      <c r="HQ935" s="26"/>
      <c r="HR935" s="26"/>
      <c r="HS935" s="26"/>
      <c r="HT935" s="26"/>
      <c r="HU935" s="26"/>
      <c r="HV935" s="26"/>
      <c r="HW935" s="26"/>
      <c r="HX935" s="26"/>
      <c r="HY935" s="26"/>
      <c r="HZ935" s="26"/>
      <c r="IA935" s="26"/>
      <c r="IB935" s="26"/>
      <c r="IC935" s="26"/>
      <c r="ID935" s="26"/>
      <c r="IE935" s="26"/>
      <c r="IF935" s="26"/>
      <c r="IG935" s="26"/>
      <c r="IH935" s="26"/>
      <c r="II935" s="26"/>
      <c r="IJ935" s="26"/>
      <c r="IK935" s="26"/>
      <c r="IL935" s="26"/>
      <c r="IM935" s="26"/>
      <c r="IN935" s="26"/>
      <c r="IO935" s="26"/>
      <c r="IP935" s="26"/>
      <c r="IQ935" s="26"/>
      <c r="IR935" s="26"/>
      <c r="IS935" s="26"/>
      <c r="IT935" s="26"/>
      <c r="IU935" s="26"/>
      <c r="IV935" s="26"/>
    </row>
    <row r="936" spans="1:256" ht="12.75" customHeight="1" x14ac:dyDescent="0.25">
      <c r="A936" s="26"/>
      <c r="B936" s="26"/>
      <c r="C936" s="296"/>
      <c r="D936" s="363"/>
      <c r="E936" s="364"/>
      <c r="F936" s="364"/>
      <c r="G936" s="364"/>
      <c r="H936" s="364"/>
      <c r="I936" s="364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6"/>
      <c r="AB936" s="26"/>
      <c r="AC936" s="26"/>
      <c r="AD936" s="26"/>
      <c r="AE936" s="26"/>
      <c r="AF936" s="26"/>
      <c r="AG936" s="26"/>
      <c r="AH936" s="26"/>
      <c r="AI936" s="26"/>
      <c r="AJ936" s="26"/>
      <c r="AK936" s="26"/>
      <c r="AL936" s="26"/>
      <c r="AM936" s="26"/>
      <c r="AN936" s="26"/>
      <c r="AO936" s="26"/>
      <c r="AP936" s="26"/>
      <c r="AQ936" s="26"/>
      <c r="AR936" s="26"/>
      <c r="AS936" s="26"/>
      <c r="AT936" s="26"/>
      <c r="AU936" s="26"/>
      <c r="AV936" s="26"/>
      <c r="AW936" s="26"/>
      <c r="AX936" s="26"/>
      <c r="AY936" s="26"/>
      <c r="AZ936" s="26"/>
      <c r="BA936" s="26"/>
      <c r="BB936" s="26"/>
      <c r="BC936" s="26"/>
      <c r="BD936" s="26"/>
      <c r="BE936" s="26"/>
      <c r="BF936" s="26"/>
      <c r="BG936" s="26"/>
      <c r="BH936" s="26"/>
      <c r="BI936" s="26"/>
      <c r="BJ936" s="26"/>
      <c r="BK936" s="26"/>
      <c r="BL936" s="26"/>
      <c r="BM936" s="26"/>
      <c r="BN936" s="26"/>
      <c r="BO936" s="26"/>
      <c r="BP936" s="26"/>
      <c r="BQ936" s="26"/>
      <c r="BR936" s="26"/>
      <c r="BS936" s="26"/>
      <c r="BT936" s="26"/>
      <c r="BU936" s="26"/>
      <c r="BV936" s="26"/>
      <c r="BW936" s="26"/>
      <c r="BX936" s="26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26"/>
      <c r="CP936" s="26"/>
      <c r="CQ936" s="26"/>
      <c r="CR936" s="26"/>
      <c r="CS936" s="26"/>
      <c r="CT936" s="26"/>
      <c r="CU936" s="26"/>
      <c r="CV936" s="26"/>
      <c r="CW936" s="26"/>
      <c r="CX936" s="26"/>
      <c r="CY936" s="26"/>
      <c r="CZ936" s="26"/>
      <c r="DA936" s="26"/>
      <c r="DB936" s="26"/>
      <c r="DC936" s="26"/>
      <c r="DD936" s="26"/>
      <c r="DE936" s="26"/>
      <c r="DF936" s="26"/>
      <c r="DG936" s="26"/>
      <c r="DH936" s="26"/>
      <c r="DI936" s="26"/>
      <c r="DJ936" s="26"/>
      <c r="DK936" s="26"/>
      <c r="DL936" s="26"/>
      <c r="DM936" s="26"/>
      <c r="DN936" s="26"/>
      <c r="DO936" s="26"/>
      <c r="DP936" s="26"/>
      <c r="DQ936" s="26"/>
      <c r="DR936" s="26"/>
      <c r="DS936" s="26"/>
      <c r="DT936" s="26"/>
      <c r="DU936" s="26"/>
      <c r="DV936" s="26"/>
      <c r="DW936" s="26"/>
      <c r="DX936" s="26"/>
      <c r="DY936" s="26"/>
      <c r="DZ936" s="26"/>
      <c r="EA936" s="26"/>
      <c r="EB936" s="26"/>
      <c r="EC936" s="26"/>
      <c r="ED936" s="26"/>
      <c r="EE936" s="26"/>
      <c r="EF936" s="26"/>
      <c r="EG936" s="26"/>
      <c r="EH936" s="26"/>
      <c r="EI936" s="26"/>
      <c r="EJ936" s="26"/>
      <c r="EK936" s="26"/>
      <c r="EL936" s="26"/>
      <c r="EM936" s="26"/>
      <c r="EN936" s="26"/>
      <c r="EO936" s="26"/>
      <c r="EP936" s="26"/>
      <c r="EQ936" s="26"/>
      <c r="ER936" s="26"/>
      <c r="ES936" s="26"/>
      <c r="ET936" s="26"/>
      <c r="EU936" s="26"/>
      <c r="EV936" s="26"/>
      <c r="EW936" s="26"/>
      <c r="EX936" s="26"/>
      <c r="EY936" s="26"/>
      <c r="EZ936" s="26"/>
      <c r="FA936" s="26"/>
      <c r="FB936" s="26"/>
      <c r="FC936" s="26"/>
      <c r="FD936" s="26"/>
      <c r="FE936" s="26"/>
      <c r="FF936" s="26"/>
      <c r="FG936" s="26"/>
      <c r="FH936" s="26"/>
      <c r="FI936" s="26"/>
      <c r="FJ936" s="26"/>
      <c r="FK936" s="26"/>
      <c r="FL936" s="26"/>
      <c r="FM936" s="26"/>
      <c r="FN936" s="26"/>
      <c r="FO936" s="26"/>
      <c r="FP936" s="26"/>
      <c r="FQ936" s="26"/>
      <c r="FR936" s="26"/>
      <c r="FS936" s="26"/>
      <c r="FT936" s="26"/>
      <c r="FU936" s="26"/>
      <c r="FV936" s="26"/>
      <c r="FW936" s="26"/>
      <c r="FX936" s="26"/>
      <c r="FY936" s="26"/>
      <c r="FZ936" s="26"/>
      <c r="GA936" s="26"/>
      <c r="GB936" s="26"/>
      <c r="GC936" s="26"/>
      <c r="GD936" s="26"/>
      <c r="GE936" s="26"/>
      <c r="GF936" s="26"/>
      <c r="GG936" s="26"/>
      <c r="GH936" s="26"/>
      <c r="GI936" s="26"/>
      <c r="GJ936" s="26"/>
      <c r="GK936" s="26"/>
      <c r="GL936" s="26"/>
      <c r="GM936" s="26"/>
      <c r="GN936" s="26"/>
      <c r="GO936" s="26"/>
      <c r="GP936" s="26"/>
      <c r="GQ936" s="26"/>
      <c r="GR936" s="26"/>
      <c r="GS936" s="26"/>
      <c r="GT936" s="26"/>
      <c r="GU936" s="26"/>
      <c r="GV936" s="26"/>
      <c r="GW936" s="26"/>
      <c r="GX936" s="26"/>
      <c r="GY936" s="26"/>
      <c r="GZ936" s="26"/>
      <c r="HA936" s="26"/>
      <c r="HB936" s="26"/>
      <c r="HC936" s="26"/>
      <c r="HD936" s="26"/>
      <c r="HE936" s="26"/>
      <c r="HF936" s="26"/>
      <c r="HG936" s="26"/>
      <c r="HH936" s="26"/>
      <c r="HI936" s="26"/>
      <c r="HJ936" s="26"/>
      <c r="HK936" s="26"/>
      <c r="HL936" s="26"/>
      <c r="HM936" s="26"/>
      <c r="HN936" s="26"/>
      <c r="HO936" s="26"/>
      <c r="HP936" s="26"/>
      <c r="HQ936" s="26"/>
      <c r="HR936" s="26"/>
      <c r="HS936" s="26"/>
      <c r="HT936" s="26"/>
      <c r="HU936" s="26"/>
      <c r="HV936" s="26"/>
      <c r="HW936" s="26"/>
      <c r="HX936" s="26"/>
      <c r="HY936" s="26"/>
      <c r="HZ936" s="26"/>
      <c r="IA936" s="26"/>
      <c r="IB936" s="26"/>
      <c r="IC936" s="26"/>
      <c r="ID936" s="26"/>
      <c r="IE936" s="26"/>
      <c r="IF936" s="26"/>
      <c r="IG936" s="26"/>
      <c r="IH936" s="26"/>
      <c r="II936" s="26"/>
      <c r="IJ936" s="26"/>
      <c r="IK936" s="26"/>
      <c r="IL936" s="26"/>
      <c r="IM936" s="26"/>
      <c r="IN936" s="26"/>
      <c r="IO936" s="26"/>
      <c r="IP936" s="26"/>
      <c r="IQ936" s="26"/>
      <c r="IR936" s="26"/>
      <c r="IS936" s="26"/>
      <c r="IT936" s="26"/>
      <c r="IU936" s="26"/>
      <c r="IV936" s="26"/>
    </row>
    <row r="937" spans="1:256" ht="12.75" customHeight="1" x14ac:dyDescent="0.25">
      <c r="A937" s="26"/>
      <c r="B937" s="26"/>
      <c r="C937" s="296"/>
      <c r="D937" s="363"/>
      <c r="E937" s="364"/>
      <c r="F937" s="364"/>
      <c r="G937" s="364"/>
      <c r="H937" s="364"/>
      <c r="I937" s="364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6"/>
      <c r="AB937" s="26"/>
      <c r="AC937" s="26"/>
      <c r="AD937" s="26"/>
      <c r="AE937" s="26"/>
      <c r="AF937" s="26"/>
      <c r="AG937" s="26"/>
      <c r="AH937" s="26"/>
      <c r="AI937" s="26"/>
      <c r="AJ937" s="26"/>
      <c r="AK937" s="26"/>
      <c r="AL937" s="26"/>
      <c r="AM937" s="26"/>
      <c r="AN937" s="26"/>
      <c r="AO937" s="26"/>
      <c r="AP937" s="26"/>
      <c r="AQ937" s="26"/>
      <c r="AR937" s="26"/>
      <c r="AS937" s="26"/>
      <c r="AT937" s="26"/>
      <c r="AU937" s="26"/>
      <c r="AV937" s="26"/>
      <c r="AW937" s="26"/>
      <c r="AX937" s="26"/>
      <c r="AY937" s="26"/>
      <c r="AZ937" s="26"/>
      <c r="BA937" s="26"/>
      <c r="BB937" s="26"/>
      <c r="BC937" s="26"/>
      <c r="BD937" s="26"/>
      <c r="BE937" s="26"/>
      <c r="BF937" s="26"/>
      <c r="BG937" s="26"/>
      <c r="BH937" s="26"/>
      <c r="BI937" s="26"/>
      <c r="BJ937" s="26"/>
      <c r="BK937" s="26"/>
      <c r="BL937" s="26"/>
      <c r="BM937" s="26"/>
      <c r="BN937" s="26"/>
      <c r="BO937" s="26"/>
      <c r="BP937" s="26"/>
      <c r="BQ937" s="26"/>
      <c r="BR937" s="26"/>
      <c r="BS937" s="26"/>
      <c r="BT937" s="26"/>
      <c r="BU937" s="26"/>
      <c r="BV937" s="26"/>
      <c r="BW937" s="26"/>
      <c r="BX937" s="26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26"/>
      <c r="CP937" s="26"/>
      <c r="CQ937" s="26"/>
      <c r="CR937" s="26"/>
      <c r="CS937" s="26"/>
      <c r="CT937" s="26"/>
      <c r="CU937" s="26"/>
      <c r="CV937" s="26"/>
      <c r="CW937" s="26"/>
      <c r="CX937" s="26"/>
      <c r="CY937" s="26"/>
      <c r="CZ937" s="26"/>
      <c r="DA937" s="26"/>
      <c r="DB937" s="26"/>
      <c r="DC937" s="26"/>
      <c r="DD937" s="26"/>
      <c r="DE937" s="26"/>
      <c r="DF937" s="26"/>
      <c r="DG937" s="26"/>
      <c r="DH937" s="26"/>
      <c r="DI937" s="26"/>
      <c r="DJ937" s="26"/>
      <c r="DK937" s="26"/>
      <c r="DL937" s="26"/>
      <c r="DM937" s="26"/>
      <c r="DN937" s="26"/>
      <c r="DO937" s="26"/>
      <c r="DP937" s="26"/>
      <c r="DQ937" s="26"/>
      <c r="DR937" s="26"/>
      <c r="DS937" s="26"/>
      <c r="DT937" s="26"/>
      <c r="DU937" s="26"/>
      <c r="DV937" s="26"/>
      <c r="DW937" s="26"/>
      <c r="DX937" s="26"/>
      <c r="DY937" s="26"/>
      <c r="DZ937" s="26"/>
      <c r="EA937" s="26"/>
      <c r="EB937" s="26"/>
      <c r="EC937" s="26"/>
      <c r="ED937" s="26"/>
      <c r="EE937" s="26"/>
      <c r="EF937" s="26"/>
      <c r="EG937" s="26"/>
      <c r="EH937" s="26"/>
      <c r="EI937" s="26"/>
      <c r="EJ937" s="26"/>
      <c r="EK937" s="26"/>
      <c r="EL937" s="26"/>
      <c r="EM937" s="26"/>
      <c r="EN937" s="26"/>
      <c r="EO937" s="26"/>
      <c r="EP937" s="26"/>
      <c r="EQ937" s="26"/>
      <c r="ER937" s="26"/>
      <c r="ES937" s="26"/>
      <c r="ET937" s="26"/>
      <c r="EU937" s="26"/>
      <c r="EV937" s="26"/>
      <c r="EW937" s="26"/>
      <c r="EX937" s="26"/>
      <c r="EY937" s="26"/>
      <c r="EZ937" s="26"/>
      <c r="FA937" s="26"/>
      <c r="FB937" s="26"/>
      <c r="FC937" s="26"/>
      <c r="FD937" s="26"/>
      <c r="FE937" s="26"/>
      <c r="FF937" s="26"/>
      <c r="FG937" s="26"/>
      <c r="FH937" s="26"/>
      <c r="FI937" s="26"/>
      <c r="FJ937" s="26"/>
      <c r="FK937" s="26"/>
      <c r="FL937" s="26"/>
      <c r="FM937" s="26"/>
      <c r="FN937" s="26"/>
      <c r="FO937" s="26"/>
      <c r="FP937" s="26"/>
      <c r="FQ937" s="26"/>
      <c r="FR937" s="26"/>
      <c r="FS937" s="26"/>
      <c r="FT937" s="26"/>
      <c r="FU937" s="26"/>
      <c r="FV937" s="26"/>
      <c r="FW937" s="26"/>
      <c r="FX937" s="26"/>
      <c r="FY937" s="26"/>
      <c r="FZ937" s="26"/>
      <c r="GA937" s="26"/>
      <c r="GB937" s="26"/>
      <c r="GC937" s="26"/>
      <c r="GD937" s="26"/>
      <c r="GE937" s="26"/>
      <c r="GF937" s="26"/>
      <c r="GG937" s="26"/>
      <c r="GH937" s="26"/>
      <c r="GI937" s="26"/>
      <c r="GJ937" s="26"/>
      <c r="GK937" s="26"/>
      <c r="GL937" s="26"/>
      <c r="GM937" s="26"/>
      <c r="GN937" s="26"/>
      <c r="GO937" s="26"/>
      <c r="GP937" s="26"/>
      <c r="GQ937" s="26"/>
      <c r="GR937" s="26"/>
      <c r="GS937" s="26"/>
      <c r="GT937" s="26"/>
      <c r="GU937" s="26"/>
      <c r="GV937" s="26"/>
      <c r="GW937" s="26"/>
      <c r="GX937" s="26"/>
      <c r="GY937" s="26"/>
      <c r="GZ937" s="26"/>
      <c r="HA937" s="26"/>
      <c r="HB937" s="26"/>
      <c r="HC937" s="26"/>
      <c r="HD937" s="26"/>
      <c r="HE937" s="26"/>
      <c r="HF937" s="26"/>
      <c r="HG937" s="26"/>
      <c r="HH937" s="26"/>
      <c r="HI937" s="26"/>
      <c r="HJ937" s="26"/>
      <c r="HK937" s="26"/>
      <c r="HL937" s="26"/>
      <c r="HM937" s="26"/>
      <c r="HN937" s="26"/>
      <c r="HO937" s="26"/>
      <c r="HP937" s="26"/>
      <c r="HQ937" s="26"/>
      <c r="HR937" s="26"/>
      <c r="HS937" s="26"/>
      <c r="HT937" s="26"/>
      <c r="HU937" s="26"/>
      <c r="HV937" s="26"/>
      <c r="HW937" s="26"/>
      <c r="HX937" s="26"/>
      <c r="HY937" s="26"/>
      <c r="HZ937" s="26"/>
      <c r="IA937" s="26"/>
      <c r="IB937" s="26"/>
      <c r="IC937" s="26"/>
      <c r="ID937" s="26"/>
      <c r="IE937" s="26"/>
      <c r="IF937" s="26"/>
      <c r="IG937" s="26"/>
      <c r="IH937" s="26"/>
      <c r="II937" s="26"/>
      <c r="IJ937" s="26"/>
      <c r="IK937" s="26"/>
      <c r="IL937" s="26"/>
      <c r="IM937" s="26"/>
      <c r="IN937" s="26"/>
      <c r="IO937" s="26"/>
      <c r="IP937" s="26"/>
      <c r="IQ937" s="26"/>
      <c r="IR937" s="26"/>
      <c r="IS937" s="26"/>
      <c r="IT937" s="26"/>
      <c r="IU937" s="26"/>
      <c r="IV937" s="26"/>
    </row>
    <row r="938" spans="1:256" ht="12.75" customHeight="1" x14ac:dyDescent="0.25">
      <c r="A938" s="26"/>
      <c r="B938" s="26"/>
      <c r="C938" s="296"/>
      <c r="D938" s="363"/>
      <c r="E938" s="364"/>
      <c r="F938" s="364"/>
      <c r="G938" s="364"/>
      <c r="H938" s="364"/>
      <c r="I938" s="364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6"/>
      <c r="AD938" s="26"/>
      <c r="AE938" s="26"/>
      <c r="AF938" s="26"/>
      <c r="AG938" s="26"/>
      <c r="AH938" s="26"/>
      <c r="AI938" s="26"/>
      <c r="AJ938" s="26"/>
      <c r="AK938" s="26"/>
      <c r="AL938" s="26"/>
      <c r="AM938" s="26"/>
      <c r="AN938" s="26"/>
      <c r="AO938" s="26"/>
      <c r="AP938" s="26"/>
      <c r="AQ938" s="26"/>
      <c r="AR938" s="26"/>
      <c r="AS938" s="26"/>
      <c r="AT938" s="26"/>
      <c r="AU938" s="26"/>
      <c r="AV938" s="26"/>
      <c r="AW938" s="26"/>
      <c r="AX938" s="26"/>
      <c r="AY938" s="26"/>
      <c r="AZ938" s="26"/>
      <c r="BA938" s="26"/>
      <c r="BB938" s="26"/>
      <c r="BC938" s="26"/>
      <c r="BD938" s="26"/>
      <c r="BE938" s="26"/>
      <c r="BF938" s="26"/>
      <c r="BG938" s="26"/>
      <c r="BH938" s="26"/>
      <c r="BI938" s="26"/>
      <c r="BJ938" s="26"/>
      <c r="BK938" s="26"/>
      <c r="BL938" s="26"/>
      <c r="BM938" s="26"/>
      <c r="BN938" s="26"/>
      <c r="BO938" s="26"/>
      <c r="BP938" s="26"/>
      <c r="BQ938" s="26"/>
      <c r="BR938" s="26"/>
      <c r="BS938" s="26"/>
      <c r="BT938" s="26"/>
      <c r="BU938" s="26"/>
      <c r="BV938" s="26"/>
      <c r="BW938" s="26"/>
      <c r="BX938" s="26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26"/>
      <c r="CP938" s="26"/>
      <c r="CQ938" s="26"/>
      <c r="CR938" s="26"/>
      <c r="CS938" s="26"/>
      <c r="CT938" s="26"/>
      <c r="CU938" s="26"/>
      <c r="CV938" s="26"/>
      <c r="CW938" s="26"/>
      <c r="CX938" s="26"/>
      <c r="CY938" s="26"/>
      <c r="CZ938" s="26"/>
      <c r="DA938" s="26"/>
      <c r="DB938" s="26"/>
      <c r="DC938" s="26"/>
      <c r="DD938" s="26"/>
      <c r="DE938" s="26"/>
      <c r="DF938" s="26"/>
      <c r="DG938" s="26"/>
      <c r="DH938" s="26"/>
      <c r="DI938" s="26"/>
      <c r="DJ938" s="26"/>
      <c r="DK938" s="26"/>
      <c r="DL938" s="26"/>
      <c r="DM938" s="26"/>
      <c r="DN938" s="26"/>
      <c r="DO938" s="26"/>
      <c r="DP938" s="26"/>
      <c r="DQ938" s="26"/>
      <c r="DR938" s="26"/>
      <c r="DS938" s="26"/>
      <c r="DT938" s="26"/>
      <c r="DU938" s="26"/>
      <c r="DV938" s="26"/>
      <c r="DW938" s="26"/>
      <c r="DX938" s="26"/>
      <c r="DY938" s="26"/>
      <c r="DZ938" s="26"/>
      <c r="EA938" s="26"/>
      <c r="EB938" s="26"/>
      <c r="EC938" s="26"/>
      <c r="ED938" s="26"/>
      <c r="EE938" s="26"/>
      <c r="EF938" s="26"/>
      <c r="EG938" s="26"/>
      <c r="EH938" s="26"/>
      <c r="EI938" s="26"/>
      <c r="EJ938" s="26"/>
      <c r="EK938" s="26"/>
      <c r="EL938" s="26"/>
      <c r="EM938" s="26"/>
      <c r="EN938" s="26"/>
      <c r="EO938" s="26"/>
      <c r="EP938" s="26"/>
      <c r="EQ938" s="26"/>
      <c r="ER938" s="26"/>
      <c r="ES938" s="26"/>
      <c r="ET938" s="26"/>
      <c r="EU938" s="26"/>
      <c r="EV938" s="26"/>
      <c r="EW938" s="26"/>
      <c r="EX938" s="26"/>
      <c r="EY938" s="26"/>
      <c r="EZ938" s="26"/>
      <c r="FA938" s="26"/>
      <c r="FB938" s="26"/>
      <c r="FC938" s="26"/>
      <c r="FD938" s="26"/>
      <c r="FE938" s="26"/>
      <c r="FF938" s="26"/>
      <c r="FG938" s="26"/>
      <c r="FH938" s="26"/>
      <c r="FI938" s="26"/>
      <c r="FJ938" s="26"/>
      <c r="FK938" s="26"/>
      <c r="FL938" s="26"/>
      <c r="FM938" s="26"/>
      <c r="FN938" s="26"/>
      <c r="FO938" s="26"/>
      <c r="FP938" s="26"/>
      <c r="FQ938" s="26"/>
      <c r="FR938" s="26"/>
      <c r="FS938" s="26"/>
      <c r="FT938" s="26"/>
      <c r="FU938" s="26"/>
      <c r="FV938" s="26"/>
      <c r="FW938" s="26"/>
      <c r="FX938" s="26"/>
      <c r="FY938" s="26"/>
      <c r="FZ938" s="26"/>
      <c r="GA938" s="26"/>
      <c r="GB938" s="26"/>
      <c r="GC938" s="26"/>
      <c r="GD938" s="26"/>
      <c r="GE938" s="26"/>
      <c r="GF938" s="26"/>
      <c r="GG938" s="26"/>
      <c r="GH938" s="26"/>
      <c r="GI938" s="26"/>
      <c r="GJ938" s="26"/>
      <c r="GK938" s="26"/>
      <c r="GL938" s="26"/>
      <c r="GM938" s="26"/>
      <c r="GN938" s="26"/>
      <c r="GO938" s="26"/>
      <c r="GP938" s="26"/>
      <c r="GQ938" s="26"/>
      <c r="GR938" s="26"/>
      <c r="GS938" s="26"/>
      <c r="GT938" s="26"/>
      <c r="GU938" s="26"/>
      <c r="GV938" s="26"/>
      <c r="GW938" s="26"/>
      <c r="GX938" s="26"/>
      <c r="GY938" s="26"/>
      <c r="GZ938" s="26"/>
      <c r="HA938" s="26"/>
      <c r="HB938" s="26"/>
      <c r="HC938" s="26"/>
      <c r="HD938" s="26"/>
      <c r="HE938" s="26"/>
      <c r="HF938" s="26"/>
      <c r="HG938" s="26"/>
      <c r="HH938" s="26"/>
      <c r="HI938" s="26"/>
      <c r="HJ938" s="26"/>
      <c r="HK938" s="26"/>
      <c r="HL938" s="26"/>
      <c r="HM938" s="26"/>
      <c r="HN938" s="26"/>
      <c r="HO938" s="26"/>
      <c r="HP938" s="26"/>
      <c r="HQ938" s="26"/>
      <c r="HR938" s="26"/>
      <c r="HS938" s="26"/>
      <c r="HT938" s="26"/>
      <c r="HU938" s="26"/>
      <c r="HV938" s="26"/>
      <c r="HW938" s="26"/>
      <c r="HX938" s="26"/>
      <c r="HY938" s="26"/>
      <c r="HZ938" s="26"/>
      <c r="IA938" s="26"/>
      <c r="IB938" s="26"/>
      <c r="IC938" s="26"/>
      <c r="ID938" s="26"/>
      <c r="IE938" s="26"/>
      <c r="IF938" s="26"/>
      <c r="IG938" s="26"/>
      <c r="IH938" s="26"/>
      <c r="II938" s="26"/>
      <c r="IJ938" s="26"/>
      <c r="IK938" s="26"/>
      <c r="IL938" s="26"/>
      <c r="IM938" s="26"/>
      <c r="IN938" s="26"/>
      <c r="IO938" s="26"/>
      <c r="IP938" s="26"/>
      <c r="IQ938" s="26"/>
      <c r="IR938" s="26"/>
      <c r="IS938" s="26"/>
      <c r="IT938" s="26"/>
      <c r="IU938" s="26"/>
      <c r="IV938" s="26"/>
    </row>
    <row r="939" spans="1:256" ht="12.75" customHeight="1" x14ac:dyDescent="0.25">
      <c r="A939" s="26"/>
      <c r="B939" s="26"/>
      <c r="C939" s="296"/>
      <c r="D939" s="363"/>
      <c r="E939" s="364"/>
      <c r="F939" s="364"/>
      <c r="G939" s="364"/>
      <c r="H939" s="364"/>
      <c r="I939" s="364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6"/>
      <c r="AB939" s="26"/>
      <c r="AC939" s="26"/>
      <c r="AD939" s="26"/>
      <c r="AE939" s="26"/>
      <c r="AF939" s="26"/>
      <c r="AG939" s="26"/>
      <c r="AH939" s="26"/>
      <c r="AI939" s="26"/>
      <c r="AJ939" s="26"/>
      <c r="AK939" s="26"/>
      <c r="AL939" s="26"/>
      <c r="AM939" s="26"/>
      <c r="AN939" s="26"/>
      <c r="AO939" s="26"/>
      <c r="AP939" s="26"/>
      <c r="AQ939" s="26"/>
      <c r="AR939" s="26"/>
      <c r="AS939" s="26"/>
      <c r="AT939" s="26"/>
      <c r="AU939" s="26"/>
      <c r="AV939" s="26"/>
      <c r="AW939" s="26"/>
      <c r="AX939" s="26"/>
      <c r="AY939" s="26"/>
      <c r="AZ939" s="26"/>
      <c r="BA939" s="26"/>
      <c r="BB939" s="26"/>
      <c r="BC939" s="26"/>
      <c r="BD939" s="26"/>
      <c r="BE939" s="26"/>
      <c r="BF939" s="26"/>
      <c r="BG939" s="26"/>
      <c r="BH939" s="26"/>
      <c r="BI939" s="26"/>
      <c r="BJ939" s="26"/>
      <c r="BK939" s="26"/>
      <c r="BL939" s="26"/>
      <c r="BM939" s="26"/>
      <c r="BN939" s="26"/>
      <c r="BO939" s="26"/>
      <c r="BP939" s="26"/>
      <c r="BQ939" s="26"/>
      <c r="BR939" s="26"/>
      <c r="BS939" s="26"/>
      <c r="BT939" s="26"/>
      <c r="BU939" s="26"/>
      <c r="BV939" s="26"/>
      <c r="BW939" s="26"/>
      <c r="BX939" s="26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26"/>
      <c r="CP939" s="26"/>
      <c r="CQ939" s="26"/>
      <c r="CR939" s="26"/>
      <c r="CS939" s="26"/>
      <c r="CT939" s="26"/>
      <c r="CU939" s="26"/>
      <c r="CV939" s="26"/>
      <c r="CW939" s="26"/>
      <c r="CX939" s="26"/>
      <c r="CY939" s="26"/>
      <c r="CZ939" s="26"/>
      <c r="DA939" s="26"/>
      <c r="DB939" s="26"/>
      <c r="DC939" s="26"/>
      <c r="DD939" s="26"/>
      <c r="DE939" s="26"/>
      <c r="DF939" s="26"/>
      <c r="DG939" s="26"/>
      <c r="DH939" s="26"/>
      <c r="DI939" s="26"/>
      <c r="DJ939" s="26"/>
      <c r="DK939" s="26"/>
      <c r="DL939" s="26"/>
      <c r="DM939" s="26"/>
      <c r="DN939" s="26"/>
      <c r="DO939" s="26"/>
      <c r="DP939" s="26"/>
      <c r="DQ939" s="26"/>
      <c r="DR939" s="26"/>
      <c r="DS939" s="26"/>
      <c r="DT939" s="26"/>
      <c r="DU939" s="26"/>
      <c r="DV939" s="26"/>
      <c r="DW939" s="26"/>
      <c r="DX939" s="26"/>
      <c r="DY939" s="26"/>
      <c r="DZ939" s="26"/>
      <c r="EA939" s="26"/>
      <c r="EB939" s="26"/>
      <c r="EC939" s="26"/>
      <c r="ED939" s="26"/>
      <c r="EE939" s="26"/>
      <c r="EF939" s="26"/>
      <c r="EG939" s="26"/>
      <c r="EH939" s="26"/>
      <c r="EI939" s="26"/>
      <c r="EJ939" s="26"/>
      <c r="EK939" s="26"/>
      <c r="EL939" s="26"/>
      <c r="EM939" s="26"/>
      <c r="EN939" s="26"/>
      <c r="EO939" s="26"/>
      <c r="EP939" s="26"/>
      <c r="EQ939" s="26"/>
      <c r="ER939" s="26"/>
      <c r="ES939" s="26"/>
      <c r="ET939" s="26"/>
      <c r="EU939" s="26"/>
      <c r="EV939" s="26"/>
      <c r="EW939" s="26"/>
      <c r="EX939" s="26"/>
      <c r="EY939" s="26"/>
      <c r="EZ939" s="26"/>
      <c r="FA939" s="26"/>
      <c r="FB939" s="26"/>
      <c r="FC939" s="26"/>
      <c r="FD939" s="26"/>
      <c r="FE939" s="26"/>
      <c r="FF939" s="26"/>
      <c r="FG939" s="26"/>
      <c r="FH939" s="26"/>
      <c r="FI939" s="26"/>
      <c r="FJ939" s="26"/>
      <c r="FK939" s="26"/>
      <c r="FL939" s="26"/>
      <c r="FM939" s="26"/>
      <c r="FN939" s="26"/>
      <c r="FO939" s="26"/>
      <c r="FP939" s="26"/>
      <c r="FQ939" s="26"/>
      <c r="FR939" s="26"/>
      <c r="FS939" s="26"/>
      <c r="FT939" s="26"/>
      <c r="FU939" s="26"/>
      <c r="FV939" s="26"/>
      <c r="FW939" s="26"/>
      <c r="FX939" s="26"/>
      <c r="FY939" s="26"/>
      <c r="FZ939" s="26"/>
      <c r="GA939" s="26"/>
      <c r="GB939" s="26"/>
      <c r="GC939" s="26"/>
      <c r="GD939" s="26"/>
      <c r="GE939" s="26"/>
      <c r="GF939" s="26"/>
      <c r="GG939" s="26"/>
      <c r="GH939" s="26"/>
      <c r="GI939" s="26"/>
      <c r="GJ939" s="26"/>
      <c r="GK939" s="26"/>
      <c r="GL939" s="26"/>
      <c r="GM939" s="26"/>
      <c r="GN939" s="26"/>
      <c r="GO939" s="26"/>
      <c r="GP939" s="26"/>
      <c r="GQ939" s="26"/>
      <c r="GR939" s="26"/>
      <c r="GS939" s="26"/>
      <c r="GT939" s="26"/>
      <c r="GU939" s="26"/>
      <c r="GV939" s="26"/>
      <c r="GW939" s="26"/>
      <c r="GX939" s="26"/>
      <c r="GY939" s="26"/>
      <c r="GZ939" s="26"/>
      <c r="HA939" s="26"/>
      <c r="HB939" s="26"/>
      <c r="HC939" s="26"/>
      <c r="HD939" s="26"/>
      <c r="HE939" s="26"/>
      <c r="HF939" s="26"/>
      <c r="HG939" s="26"/>
      <c r="HH939" s="26"/>
      <c r="HI939" s="26"/>
      <c r="HJ939" s="26"/>
      <c r="HK939" s="26"/>
      <c r="HL939" s="26"/>
      <c r="HM939" s="26"/>
      <c r="HN939" s="26"/>
      <c r="HO939" s="26"/>
      <c r="HP939" s="26"/>
      <c r="HQ939" s="26"/>
      <c r="HR939" s="26"/>
      <c r="HS939" s="26"/>
      <c r="HT939" s="26"/>
      <c r="HU939" s="26"/>
      <c r="HV939" s="26"/>
      <c r="HW939" s="26"/>
      <c r="HX939" s="26"/>
      <c r="HY939" s="26"/>
      <c r="HZ939" s="26"/>
      <c r="IA939" s="26"/>
      <c r="IB939" s="26"/>
      <c r="IC939" s="26"/>
      <c r="ID939" s="26"/>
      <c r="IE939" s="26"/>
      <c r="IF939" s="26"/>
      <c r="IG939" s="26"/>
      <c r="IH939" s="26"/>
      <c r="II939" s="26"/>
      <c r="IJ939" s="26"/>
      <c r="IK939" s="26"/>
      <c r="IL939" s="26"/>
      <c r="IM939" s="26"/>
      <c r="IN939" s="26"/>
      <c r="IO939" s="26"/>
      <c r="IP939" s="26"/>
      <c r="IQ939" s="26"/>
      <c r="IR939" s="26"/>
      <c r="IS939" s="26"/>
      <c r="IT939" s="26"/>
      <c r="IU939" s="26"/>
      <c r="IV939" s="26"/>
    </row>
    <row r="940" spans="1:256" ht="12.75" customHeight="1" x14ac:dyDescent="0.25">
      <c r="A940" s="26"/>
      <c r="B940" s="26"/>
      <c r="C940" s="296"/>
      <c r="D940" s="363"/>
      <c r="E940" s="364"/>
      <c r="F940" s="364"/>
      <c r="G940" s="364"/>
      <c r="H940" s="364"/>
      <c r="I940" s="364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6"/>
      <c r="AB940" s="26"/>
      <c r="AC940" s="26"/>
      <c r="AD940" s="26"/>
      <c r="AE940" s="26"/>
      <c r="AF940" s="26"/>
      <c r="AG940" s="26"/>
      <c r="AH940" s="26"/>
      <c r="AI940" s="26"/>
      <c r="AJ940" s="26"/>
      <c r="AK940" s="26"/>
      <c r="AL940" s="26"/>
      <c r="AM940" s="26"/>
      <c r="AN940" s="26"/>
      <c r="AO940" s="26"/>
      <c r="AP940" s="26"/>
      <c r="AQ940" s="26"/>
      <c r="AR940" s="26"/>
      <c r="AS940" s="26"/>
      <c r="AT940" s="26"/>
      <c r="AU940" s="26"/>
      <c r="AV940" s="26"/>
      <c r="AW940" s="26"/>
      <c r="AX940" s="26"/>
      <c r="AY940" s="26"/>
      <c r="AZ940" s="26"/>
      <c r="BA940" s="26"/>
      <c r="BB940" s="26"/>
      <c r="BC940" s="26"/>
      <c r="BD940" s="26"/>
      <c r="BE940" s="26"/>
      <c r="BF940" s="26"/>
      <c r="BG940" s="26"/>
      <c r="BH940" s="26"/>
      <c r="BI940" s="26"/>
      <c r="BJ940" s="26"/>
      <c r="BK940" s="26"/>
      <c r="BL940" s="26"/>
      <c r="BM940" s="26"/>
      <c r="BN940" s="26"/>
      <c r="BO940" s="26"/>
      <c r="BP940" s="26"/>
      <c r="BQ940" s="26"/>
      <c r="BR940" s="26"/>
      <c r="BS940" s="26"/>
      <c r="BT940" s="26"/>
      <c r="BU940" s="26"/>
      <c r="BV940" s="26"/>
      <c r="BW940" s="26"/>
      <c r="BX940" s="26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26"/>
      <c r="CP940" s="26"/>
      <c r="CQ940" s="26"/>
      <c r="CR940" s="26"/>
      <c r="CS940" s="26"/>
      <c r="CT940" s="26"/>
      <c r="CU940" s="26"/>
      <c r="CV940" s="26"/>
      <c r="CW940" s="26"/>
      <c r="CX940" s="26"/>
      <c r="CY940" s="26"/>
      <c r="CZ940" s="26"/>
      <c r="DA940" s="26"/>
      <c r="DB940" s="26"/>
      <c r="DC940" s="26"/>
      <c r="DD940" s="26"/>
      <c r="DE940" s="26"/>
      <c r="DF940" s="26"/>
      <c r="DG940" s="26"/>
      <c r="DH940" s="26"/>
      <c r="DI940" s="26"/>
      <c r="DJ940" s="26"/>
      <c r="DK940" s="26"/>
      <c r="DL940" s="26"/>
      <c r="DM940" s="26"/>
      <c r="DN940" s="26"/>
      <c r="DO940" s="26"/>
      <c r="DP940" s="26"/>
      <c r="DQ940" s="26"/>
      <c r="DR940" s="26"/>
      <c r="DS940" s="26"/>
      <c r="DT940" s="26"/>
      <c r="DU940" s="26"/>
      <c r="DV940" s="26"/>
      <c r="DW940" s="26"/>
      <c r="DX940" s="26"/>
      <c r="DY940" s="26"/>
      <c r="DZ940" s="26"/>
      <c r="EA940" s="26"/>
      <c r="EB940" s="26"/>
      <c r="EC940" s="26"/>
      <c r="ED940" s="26"/>
      <c r="EE940" s="26"/>
      <c r="EF940" s="26"/>
      <c r="EG940" s="26"/>
      <c r="EH940" s="26"/>
      <c r="EI940" s="26"/>
      <c r="EJ940" s="26"/>
      <c r="EK940" s="26"/>
      <c r="EL940" s="26"/>
      <c r="EM940" s="26"/>
      <c r="EN940" s="26"/>
      <c r="EO940" s="26"/>
      <c r="EP940" s="26"/>
      <c r="EQ940" s="26"/>
      <c r="ER940" s="26"/>
      <c r="ES940" s="26"/>
      <c r="ET940" s="26"/>
      <c r="EU940" s="26"/>
      <c r="EV940" s="26"/>
      <c r="EW940" s="26"/>
      <c r="EX940" s="26"/>
      <c r="EY940" s="26"/>
      <c r="EZ940" s="26"/>
      <c r="FA940" s="26"/>
      <c r="FB940" s="26"/>
      <c r="FC940" s="26"/>
      <c r="FD940" s="26"/>
      <c r="FE940" s="26"/>
      <c r="FF940" s="26"/>
      <c r="FG940" s="26"/>
      <c r="FH940" s="26"/>
      <c r="FI940" s="26"/>
      <c r="FJ940" s="26"/>
      <c r="FK940" s="26"/>
      <c r="FL940" s="26"/>
      <c r="FM940" s="26"/>
      <c r="FN940" s="26"/>
      <c r="FO940" s="26"/>
      <c r="FP940" s="26"/>
      <c r="FQ940" s="26"/>
      <c r="FR940" s="26"/>
      <c r="FS940" s="26"/>
      <c r="FT940" s="26"/>
      <c r="FU940" s="26"/>
      <c r="FV940" s="26"/>
      <c r="FW940" s="26"/>
      <c r="FX940" s="26"/>
      <c r="FY940" s="26"/>
      <c r="FZ940" s="26"/>
      <c r="GA940" s="26"/>
      <c r="GB940" s="26"/>
      <c r="GC940" s="26"/>
      <c r="GD940" s="26"/>
      <c r="GE940" s="26"/>
      <c r="GF940" s="26"/>
      <c r="GG940" s="26"/>
      <c r="GH940" s="26"/>
      <c r="GI940" s="26"/>
      <c r="GJ940" s="26"/>
      <c r="GK940" s="26"/>
      <c r="GL940" s="26"/>
      <c r="GM940" s="26"/>
      <c r="GN940" s="26"/>
      <c r="GO940" s="26"/>
      <c r="GP940" s="26"/>
      <c r="GQ940" s="26"/>
      <c r="GR940" s="26"/>
      <c r="GS940" s="26"/>
      <c r="GT940" s="26"/>
      <c r="GU940" s="26"/>
      <c r="GV940" s="26"/>
      <c r="GW940" s="26"/>
      <c r="GX940" s="26"/>
      <c r="GY940" s="26"/>
      <c r="GZ940" s="26"/>
      <c r="HA940" s="26"/>
      <c r="HB940" s="26"/>
      <c r="HC940" s="26"/>
      <c r="HD940" s="26"/>
      <c r="HE940" s="26"/>
      <c r="HF940" s="26"/>
      <c r="HG940" s="26"/>
      <c r="HH940" s="26"/>
      <c r="HI940" s="26"/>
      <c r="HJ940" s="26"/>
      <c r="HK940" s="26"/>
      <c r="HL940" s="26"/>
      <c r="HM940" s="26"/>
      <c r="HN940" s="26"/>
      <c r="HO940" s="26"/>
      <c r="HP940" s="26"/>
      <c r="HQ940" s="26"/>
      <c r="HR940" s="26"/>
      <c r="HS940" s="26"/>
      <c r="HT940" s="26"/>
      <c r="HU940" s="26"/>
      <c r="HV940" s="26"/>
      <c r="HW940" s="26"/>
      <c r="HX940" s="26"/>
      <c r="HY940" s="26"/>
      <c r="HZ940" s="26"/>
      <c r="IA940" s="26"/>
      <c r="IB940" s="26"/>
      <c r="IC940" s="26"/>
      <c r="ID940" s="26"/>
      <c r="IE940" s="26"/>
      <c r="IF940" s="26"/>
      <c r="IG940" s="26"/>
      <c r="IH940" s="26"/>
      <c r="II940" s="26"/>
      <c r="IJ940" s="26"/>
      <c r="IK940" s="26"/>
      <c r="IL940" s="26"/>
      <c r="IM940" s="26"/>
      <c r="IN940" s="26"/>
      <c r="IO940" s="26"/>
      <c r="IP940" s="26"/>
      <c r="IQ940" s="26"/>
      <c r="IR940" s="26"/>
      <c r="IS940" s="26"/>
      <c r="IT940" s="26"/>
      <c r="IU940" s="26"/>
      <c r="IV940" s="26"/>
    </row>
    <row r="941" spans="1:256" ht="12.75" customHeight="1" x14ac:dyDescent="0.25">
      <c r="A941" s="26"/>
      <c r="B941" s="26"/>
      <c r="C941" s="296"/>
      <c r="D941" s="363"/>
      <c r="E941" s="364"/>
      <c r="F941" s="364"/>
      <c r="G941" s="364"/>
      <c r="H941" s="364"/>
      <c r="I941" s="364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6"/>
      <c r="AB941" s="26"/>
      <c r="AC941" s="26"/>
      <c r="AD941" s="26"/>
      <c r="AE941" s="26"/>
      <c r="AF941" s="26"/>
      <c r="AG941" s="26"/>
      <c r="AH941" s="26"/>
      <c r="AI941" s="26"/>
      <c r="AJ941" s="26"/>
      <c r="AK941" s="26"/>
      <c r="AL941" s="26"/>
      <c r="AM941" s="26"/>
      <c r="AN941" s="26"/>
      <c r="AO941" s="26"/>
      <c r="AP941" s="26"/>
      <c r="AQ941" s="26"/>
      <c r="AR941" s="26"/>
      <c r="AS941" s="26"/>
      <c r="AT941" s="26"/>
      <c r="AU941" s="26"/>
      <c r="AV941" s="26"/>
      <c r="AW941" s="26"/>
      <c r="AX941" s="26"/>
      <c r="AY941" s="26"/>
      <c r="AZ941" s="26"/>
      <c r="BA941" s="26"/>
      <c r="BB941" s="26"/>
      <c r="BC941" s="26"/>
      <c r="BD941" s="26"/>
      <c r="BE941" s="26"/>
      <c r="BF941" s="26"/>
      <c r="BG941" s="26"/>
      <c r="BH941" s="26"/>
      <c r="BI941" s="26"/>
      <c r="BJ941" s="26"/>
      <c r="BK941" s="26"/>
      <c r="BL941" s="26"/>
      <c r="BM941" s="26"/>
      <c r="BN941" s="26"/>
      <c r="BO941" s="26"/>
      <c r="BP941" s="26"/>
      <c r="BQ941" s="26"/>
      <c r="BR941" s="26"/>
      <c r="BS941" s="26"/>
      <c r="BT941" s="26"/>
      <c r="BU941" s="26"/>
      <c r="BV941" s="26"/>
      <c r="BW941" s="26"/>
      <c r="BX941" s="26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26"/>
      <c r="CP941" s="26"/>
      <c r="CQ941" s="26"/>
      <c r="CR941" s="26"/>
      <c r="CS941" s="26"/>
      <c r="CT941" s="26"/>
      <c r="CU941" s="26"/>
      <c r="CV941" s="26"/>
      <c r="CW941" s="26"/>
      <c r="CX941" s="26"/>
      <c r="CY941" s="26"/>
      <c r="CZ941" s="26"/>
      <c r="DA941" s="26"/>
      <c r="DB941" s="26"/>
      <c r="DC941" s="26"/>
      <c r="DD941" s="26"/>
      <c r="DE941" s="26"/>
      <c r="DF941" s="26"/>
      <c r="DG941" s="26"/>
      <c r="DH941" s="26"/>
      <c r="DI941" s="26"/>
      <c r="DJ941" s="26"/>
      <c r="DK941" s="26"/>
      <c r="DL941" s="26"/>
      <c r="DM941" s="26"/>
      <c r="DN941" s="26"/>
      <c r="DO941" s="26"/>
      <c r="DP941" s="26"/>
      <c r="DQ941" s="26"/>
      <c r="DR941" s="26"/>
      <c r="DS941" s="26"/>
      <c r="DT941" s="26"/>
      <c r="DU941" s="26"/>
      <c r="DV941" s="26"/>
      <c r="DW941" s="26"/>
      <c r="DX941" s="26"/>
      <c r="DY941" s="26"/>
      <c r="DZ941" s="26"/>
      <c r="EA941" s="26"/>
      <c r="EB941" s="26"/>
      <c r="EC941" s="26"/>
      <c r="ED941" s="26"/>
      <c r="EE941" s="26"/>
      <c r="EF941" s="26"/>
      <c r="EG941" s="26"/>
      <c r="EH941" s="26"/>
      <c r="EI941" s="26"/>
      <c r="EJ941" s="26"/>
      <c r="EK941" s="26"/>
      <c r="EL941" s="26"/>
      <c r="EM941" s="26"/>
      <c r="EN941" s="26"/>
      <c r="EO941" s="26"/>
      <c r="EP941" s="26"/>
      <c r="EQ941" s="26"/>
      <c r="ER941" s="26"/>
      <c r="ES941" s="26"/>
      <c r="ET941" s="26"/>
      <c r="EU941" s="26"/>
      <c r="EV941" s="26"/>
      <c r="EW941" s="26"/>
      <c r="EX941" s="26"/>
      <c r="EY941" s="26"/>
      <c r="EZ941" s="26"/>
      <c r="FA941" s="26"/>
      <c r="FB941" s="26"/>
      <c r="FC941" s="26"/>
      <c r="FD941" s="26"/>
      <c r="FE941" s="26"/>
      <c r="FF941" s="26"/>
      <c r="FG941" s="26"/>
      <c r="FH941" s="26"/>
      <c r="FI941" s="26"/>
      <c r="FJ941" s="26"/>
      <c r="FK941" s="26"/>
      <c r="FL941" s="26"/>
      <c r="FM941" s="26"/>
      <c r="FN941" s="26"/>
      <c r="FO941" s="26"/>
      <c r="FP941" s="26"/>
      <c r="FQ941" s="26"/>
      <c r="FR941" s="26"/>
      <c r="FS941" s="26"/>
      <c r="FT941" s="26"/>
      <c r="FU941" s="26"/>
      <c r="FV941" s="26"/>
      <c r="FW941" s="26"/>
      <c r="FX941" s="26"/>
      <c r="FY941" s="26"/>
      <c r="FZ941" s="26"/>
      <c r="GA941" s="26"/>
      <c r="GB941" s="26"/>
      <c r="GC941" s="26"/>
      <c r="GD941" s="26"/>
      <c r="GE941" s="26"/>
      <c r="GF941" s="26"/>
      <c r="GG941" s="26"/>
      <c r="GH941" s="26"/>
      <c r="GI941" s="26"/>
      <c r="GJ941" s="26"/>
      <c r="GK941" s="26"/>
      <c r="GL941" s="26"/>
      <c r="GM941" s="26"/>
      <c r="GN941" s="26"/>
      <c r="GO941" s="26"/>
      <c r="GP941" s="26"/>
      <c r="GQ941" s="26"/>
      <c r="GR941" s="26"/>
      <c r="GS941" s="26"/>
      <c r="GT941" s="26"/>
      <c r="GU941" s="26"/>
      <c r="GV941" s="26"/>
      <c r="GW941" s="26"/>
      <c r="GX941" s="26"/>
      <c r="GY941" s="26"/>
      <c r="GZ941" s="26"/>
      <c r="HA941" s="26"/>
      <c r="HB941" s="26"/>
      <c r="HC941" s="26"/>
      <c r="HD941" s="26"/>
      <c r="HE941" s="26"/>
      <c r="HF941" s="26"/>
      <c r="HG941" s="26"/>
      <c r="HH941" s="26"/>
      <c r="HI941" s="26"/>
      <c r="HJ941" s="26"/>
      <c r="HK941" s="26"/>
      <c r="HL941" s="26"/>
      <c r="HM941" s="26"/>
      <c r="HN941" s="26"/>
      <c r="HO941" s="26"/>
      <c r="HP941" s="26"/>
      <c r="HQ941" s="26"/>
      <c r="HR941" s="26"/>
      <c r="HS941" s="26"/>
      <c r="HT941" s="26"/>
      <c r="HU941" s="26"/>
      <c r="HV941" s="26"/>
      <c r="HW941" s="26"/>
      <c r="HX941" s="26"/>
      <c r="HY941" s="26"/>
      <c r="HZ941" s="26"/>
      <c r="IA941" s="26"/>
      <c r="IB941" s="26"/>
      <c r="IC941" s="26"/>
      <c r="ID941" s="26"/>
      <c r="IE941" s="26"/>
      <c r="IF941" s="26"/>
      <c r="IG941" s="26"/>
      <c r="IH941" s="26"/>
      <c r="II941" s="26"/>
      <c r="IJ941" s="26"/>
      <c r="IK941" s="26"/>
      <c r="IL941" s="26"/>
      <c r="IM941" s="26"/>
      <c r="IN941" s="26"/>
      <c r="IO941" s="26"/>
      <c r="IP941" s="26"/>
      <c r="IQ941" s="26"/>
      <c r="IR941" s="26"/>
      <c r="IS941" s="26"/>
      <c r="IT941" s="26"/>
      <c r="IU941" s="26"/>
      <c r="IV941" s="26"/>
    </row>
    <row r="942" spans="1:256" ht="12.75" customHeight="1" x14ac:dyDescent="0.25">
      <c r="A942" s="26"/>
      <c r="B942" s="26"/>
      <c r="C942" s="296"/>
      <c r="D942" s="363"/>
      <c r="E942" s="364"/>
      <c r="F942" s="364"/>
      <c r="G942" s="364"/>
      <c r="H942" s="364"/>
      <c r="I942" s="364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6"/>
      <c r="AB942" s="26"/>
      <c r="AC942" s="26"/>
      <c r="AD942" s="26"/>
      <c r="AE942" s="26"/>
      <c r="AF942" s="26"/>
      <c r="AG942" s="26"/>
      <c r="AH942" s="26"/>
      <c r="AI942" s="26"/>
      <c r="AJ942" s="26"/>
      <c r="AK942" s="26"/>
      <c r="AL942" s="26"/>
      <c r="AM942" s="26"/>
      <c r="AN942" s="26"/>
      <c r="AO942" s="26"/>
      <c r="AP942" s="26"/>
      <c r="AQ942" s="26"/>
      <c r="AR942" s="26"/>
      <c r="AS942" s="26"/>
      <c r="AT942" s="26"/>
      <c r="AU942" s="26"/>
      <c r="AV942" s="26"/>
      <c r="AW942" s="26"/>
      <c r="AX942" s="26"/>
      <c r="AY942" s="26"/>
      <c r="AZ942" s="26"/>
      <c r="BA942" s="26"/>
      <c r="BB942" s="26"/>
      <c r="BC942" s="26"/>
      <c r="BD942" s="26"/>
      <c r="BE942" s="26"/>
      <c r="BF942" s="26"/>
      <c r="BG942" s="26"/>
      <c r="BH942" s="26"/>
      <c r="BI942" s="26"/>
      <c r="BJ942" s="26"/>
      <c r="BK942" s="26"/>
      <c r="BL942" s="26"/>
      <c r="BM942" s="26"/>
      <c r="BN942" s="26"/>
      <c r="BO942" s="26"/>
      <c r="BP942" s="26"/>
      <c r="BQ942" s="26"/>
      <c r="BR942" s="26"/>
      <c r="BS942" s="26"/>
      <c r="BT942" s="26"/>
      <c r="BU942" s="26"/>
      <c r="BV942" s="26"/>
      <c r="BW942" s="26"/>
      <c r="BX942" s="26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26"/>
      <c r="CP942" s="26"/>
      <c r="CQ942" s="26"/>
      <c r="CR942" s="26"/>
      <c r="CS942" s="26"/>
      <c r="CT942" s="26"/>
      <c r="CU942" s="26"/>
      <c r="CV942" s="26"/>
      <c r="CW942" s="26"/>
      <c r="CX942" s="26"/>
      <c r="CY942" s="26"/>
      <c r="CZ942" s="26"/>
      <c r="DA942" s="26"/>
      <c r="DB942" s="26"/>
      <c r="DC942" s="26"/>
      <c r="DD942" s="26"/>
      <c r="DE942" s="26"/>
      <c r="DF942" s="26"/>
      <c r="DG942" s="26"/>
      <c r="DH942" s="26"/>
      <c r="DI942" s="26"/>
      <c r="DJ942" s="26"/>
      <c r="DK942" s="26"/>
      <c r="DL942" s="26"/>
      <c r="DM942" s="26"/>
      <c r="DN942" s="26"/>
      <c r="DO942" s="26"/>
      <c r="DP942" s="26"/>
      <c r="DQ942" s="26"/>
      <c r="DR942" s="26"/>
      <c r="DS942" s="26"/>
      <c r="DT942" s="26"/>
      <c r="DU942" s="26"/>
      <c r="DV942" s="26"/>
      <c r="DW942" s="26"/>
      <c r="DX942" s="26"/>
      <c r="DY942" s="26"/>
      <c r="DZ942" s="26"/>
      <c r="EA942" s="26"/>
      <c r="EB942" s="26"/>
      <c r="EC942" s="26"/>
      <c r="ED942" s="26"/>
      <c r="EE942" s="26"/>
      <c r="EF942" s="26"/>
      <c r="EG942" s="26"/>
      <c r="EH942" s="26"/>
      <c r="EI942" s="26"/>
      <c r="EJ942" s="26"/>
      <c r="EK942" s="26"/>
      <c r="EL942" s="26"/>
      <c r="EM942" s="26"/>
      <c r="EN942" s="26"/>
      <c r="EO942" s="26"/>
      <c r="EP942" s="26"/>
      <c r="EQ942" s="26"/>
      <c r="ER942" s="26"/>
      <c r="ES942" s="26"/>
      <c r="ET942" s="26"/>
      <c r="EU942" s="26"/>
      <c r="EV942" s="26"/>
      <c r="EW942" s="26"/>
      <c r="EX942" s="26"/>
      <c r="EY942" s="26"/>
      <c r="EZ942" s="26"/>
      <c r="FA942" s="26"/>
      <c r="FB942" s="26"/>
      <c r="FC942" s="26"/>
      <c r="FD942" s="26"/>
      <c r="FE942" s="26"/>
      <c r="FF942" s="26"/>
      <c r="FG942" s="26"/>
      <c r="FH942" s="26"/>
      <c r="FI942" s="26"/>
      <c r="FJ942" s="26"/>
      <c r="FK942" s="26"/>
      <c r="FL942" s="26"/>
      <c r="FM942" s="26"/>
      <c r="FN942" s="26"/>
      <c r="FO942" s="26"/>
      <c r="FP942" s="26"/>
      <c r="FQ942" s="26"/>
      <c r="FR942" s="26"/>
      <c r="FS942" s="26"/>
      <c r="FT942" s="26"/>
      <c r="FU942" s="26"/>
      <c r="FV942" s="26"/>
      <c r="FW942" s="26"/>
      <c r="FX942" s="26"/>
      <c r="FY942" s="26"/>
      <c r="FZ942" s="26"/>
      <c r="GA942" s="26"/>
      <c r="GB942" s="26"/>
      <c r="GC942" s="26"/>
      <c r="GD942" s="26"/>
      <c r="GE942" s="26"/>
      <c r="GF942" s="26"/>
      <c r="GG942" s="26"/>
      <c r="GH942" s="26"/>
      <c r="GI942" s="26"/>
      <c r="GJ942" s="26"/>
      <c r="GK942" s="26"/>
      <c r="GL942" s="26"/>
      <c r="GM942" s="26"/>
      <c r="GN942" s="26"/>
      <c r="GO942" s="26"/>
      <c r="GP942" s="26"/>
      <c r="GQ942" s="26"/>
      <c r="GR942" s="26"/>
      <c r="GS942" s="26"/>
      <c r="GT942" s="26"/>
      <c r="GU942" s="26"/>
      <c r="GV942" s="26"/>
      <c r="GW942" s="26"/>
      <c r="GX942" s="26"/>
      <c r="GY942" s="26"/>
      <c r="GZ942" s="26"/>
      <c r="HA942" s="26"/>
      <c r="HB942" s="26"/>
      <c r="HC942" s="26"/>
      <c r="HD942" s="26"/>
      <c r="HE942" s="26"/>
      <c r="HF942" s="26"/>
      <c r="HG942" s="26"/>
      <c r="HH942" s="26"/>
      <c r="HI942" s="26"/>
      <c r="HJ942" s="26"/>
      <c r="HK942" s="26"/>
      <c r="HL942" s="26"/>
      <c r="HM942" s="26"/>
      <c r="HN942" s="26"/>
      <c r="HO942" s="26"/>
      <c r="HP942" s="26"/>
      <c r="HQ942" s="26"/>
      <c r="HR942" s="26"/>
      <c r="HS942" s="26"/>
      <c r="HT942" s="26"/>
      <c r="HU942" s="26"/>
      <c r="HV942" s="26"/>
      <c r="HW942" s="26"/>
      <c r="HX942" s="26"/>
      <c r="HY942" s="26"/>
      <c r="HZ942" s="26"/>
      <c r="IA942" s="26"/>
      <c r="IB942" s="26"/>
      <c r="IC942" s="26"/>
      <c r="ID942" s="26"/>
      <c r="IE942" s="26"/>
      <c r="IF942" s="26"/>
      <c r="IG942" s="26"/>
      <c r="IH942" s="26"/>
      <c r="II942" s="26"/>
      <c r="IJ942" s="26"/>
      <c r="IK942" s="26"/>
      <c r="IL942" s="26"/>
      <c r="IM942" s="26"/>
      <c r="IN942" s="26"/>
      <c r="IO942" s="26"/>
      <c r="IP942" s="26"/>
      <c r="IQ942" s="26"/>
      <c r="IR942" s="26"/>
      <c r="IS942" s="26"/>
      <c r="IT942" s="26"/>
      <c r="IU942" s="26"/>
      <c r="IV942" s="26"/>
    </row>
    <row r="943" spans="1:256" ht="12.75" customHeight="1" x14ac:dyDescent="0.25">
      <c r="A943" s="26"/>
      <c r="B943" s="26"/>
      <c r="C943" s="296"/>
      <c r="D943" s="363"/>
      <c r="E943" s="364"/>
      <c r="F943" s="364"/>
      <c r="G943" s="364"/>
      <c r="H943" s="364"/>
      <c r="I943" s="364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6"/>
      <c r="AB943" s="26"/>
      <c r="AC943" s="26"/>
      <c r="AD943" s="26"/>
      <c r="AE943" s="26"/>
      <c r="AF943" s="26"/>
      <c r="AG943" s="26"/>
      <c r="AH943" s="26"/>
      <c r="AI943" s="26"/>
      <c r="AJ943" s="26"/>
      <c r="AK943" s="26"/>
      <c r="AL943" s="26"/>
      <c r="AM943" s="26"/>
      <c r="AN943" s="26"/>
      <c r="AO943" s="26"/>
      <c r="AP943" s="26"/>
      <c r="AQ943" s="26"/>
      <c r="AR943" s="26"/>
      <c r="AS943" s="26"/>
      <c r="AT943" s="26"/>
      <c r="AU943" s="26"/>
      <c r="AV943" s="26"/>
      <c r="AW943" s="26"/>
      <c r="AX943" s="26"/>
      <c r="AY943" s="26"/>
      <c r="AZ943" s="26"/>
      <c r="BA943" s="26"/>
      <c r="BB943" s="26"/>
      <c r="BC943" s="26"/>
      <c r="BD943" s="26"/>
      <c r="BE943" s="26"/>
      <c r="BF943" s="26"/>
      <c r="BG943" s="26"/>
      <c r="BH943" s="26"/>
      <c r="BI943" s="26"/>
      <c r="BJ943" s="26"/>
      <c r="BK943" s="26"/>
      <c r="BL943" s="26"/>
      <c r="BM943" s="26"/>
      <c r="BN943" s="26"/>
      <c r="BO943" s="26"/>
      <c r="BP943" s="26"/>
      <c r="BQ943" s="26"/>
      <c r="BR943" s="26"/>
      <c r="BS943" s="26"/>
      <c r="BT943" s="26"/>
      <c r="BU943" s="26"/>
      <c r="BV943" s="26"/>
      <c r="BW943" s="26"/>
      <c r="BX943" s="26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26"/>
      <c r="CP943" s="26"/>
      <c r="CQ943" s="26"/>
      <c r="CR943" s="26"/>
      <c r="CS943" s="26"/>
      <c r="CT943" s="26"/>
      <c r="CU943" s="26"/>
      <c r="CV943" s="26"/>
      <c r="CW943" s="26"/>
      <c r="CX943" s="26"/>
      <c r="CY943" s="26"/>
      <c r="CZ943" s="26"/>
      <c r="DA943" s="26"/>
      <c r="DB943" s="26"/>
      <c r="DC943" s="26"/>
      <c r="DD943" s="26"/>
      <c r="DE943" s="26"/>
      <c r="DF943" s="26"/>
      <c r="DG943" s="26"/>
      <c r="DH943" s="26"/>
      <c r="DI943" s="26"/>
      <c r="DJ943" s="26"/>
      <c r="DK943" s="26"/>
      <c r="DL943" s="26"/>
      <c r="DM943" s="26"/>
      <c r="DN943" s="26"/>
      <c r="DO943" s="26"/>
      <c r="DP943" s="26"/>
      <c r="DQ943" s="26"/>
      <c r="DR943" s="26"/>
      <c r="DS943" s="26"/>
      <c r="DT943" s="26"/>
      <c r="DU943" s="26"/>
      <c r="DV943" s="26"/>
      <c r="DW943" s="26"/>
      <c r="DX943" s="26"/>
      <c r="DY943" s="26"/>
      <c r="DZ943" s="26"/>
      <c r="EA943" s="26"/>
      <c r="EB943" s="26"/>
      <c r="EC943" s="26"/>
      <c r="ED943" s="26"/>
      <c r="EE943" s="26"/>
      <c r="EF943" s="26"/>
      <c r="EG943" s="26"/>
      <c r="EH943" s="26"/>
      <c r="EI943" s="26"/>
      <c r="EJ943" s="26"/>
      <c r="EK943" s="26"/>
      <c r="EL943" s="26"/>
      <c r="EM943" s="26"/>
      <c r="EN943" s="26"/>
      <c r="EO943" s="26"/>
      <c r="EP943" s="26"/>
      <c r="EQ943" s="26"/>
      <c r="ER943" s="26"/>
      <c r="ES943" s="26"/>
      <c r="ET943" s="26"/>
      <c r="EU943" s="26"/>
      <c r="EV943" s="26"/>
      <c r="EW943" s="26"/>
      <c r="EX943" s="26"/>
      <c r="EY943" s="26"/>
      <c r="EZ943" s="26"/>
      <c r="FA943" s="26"/>
      <c r="FB943" s="26"/>
      <c r="FC943" s="26"/>
      <c r="FD943" s="26"/>
      <c r="FE943" s="26"/>
      <c r="FF943" s="26"/>
      <c r="FG943" s="26"/>
      <c r="FH943" s="26"/>
      <c r="FI943" s="26"/>
      <c r="FJ943" s="26"/>
      <c r="FK943" s="26"/>
      <c r="FL943" s="26"/>
      <c r="FM943" s="26"/>
      <c r="FN943" s="26"/>
      <c r="FO943" s="26"/>
      <c r="FP943" s="26"/>
      <c r="FQ943" s="26"/>
      <c r="FR943" s="26"/>
      <c r="FS943" s="26"/>
      <c r="FT943" s="26"/>
      <c r="FU943" s="26"/>
      <c r="FV943" s="26"/>
      <c r="FW943" s="26"/>
      <c r="FX943" s="26"/>
      <c r="FY943" s="26"/>
      <c r="FZ943" s="26"/>
      <c r="GA943" s="26"/>
      <c r="GB943" s="26"/>
      <c r="GC943" s="26"/>
      <c r="GD943" s="26"/>
      <c r="GE943" s="26"/>
      <c r="GF943" s="26"/>
      <c r="GG943" s="26"/>
      <c r="GH943" s="26"/>
      <c r="GI943" s="26"/>
      <c r="GJ943" s="26"/>
      <c r="GK943" s="26"/>
      <c r="GL943" s="26"/>
      <c r="GM943" s="26"/>
      <c r="GN943" s="26"/>
      <c r="GO943" s="26"/>
      <c r="GP943" s="26"/>
      <c r="GQ943" s="26"/>
      <c r="GR943" s="26"/>
      <c r="GS943" s="26"/>
      <c r="GT943" s="26"/>
      <c r="GU943" s="26"/>
      <c r="GV943" s="26"/>
      <c r="GW943" s="26"/>
      <c r="GX943" s="26"/>
      <c r="GY943" s="26"/>
      <c r="GZ943" s="26"/>
      <c r="HA943" s="26"/>
      <c r="HB943" s="26"/>
      <c r="HC943" s="26"/>
      <c r="HD943" s="26"/>
      <c r="HE943" s="26"/>
      <c r="HF943" s="26"/>
      <c r="HG943" s="26"/>
      <c r="HH943" s="26"/>
      <c r="HI943" s="26"/>
      <c r="HJ943" s="26"/>
      <c r="HK943" s="26"/>
      <c r="HL943" s="26"/>
      <c r="HM943" s="26"/>
      <c r="HN943" s="26"/>
      <c r="HO943" s="26"/>
      <c r="HP943" s="26"/>
      <c r="HQ943" s="26"/>
      <c r="HR943" s="26"/>
      <c r="HS943" s="26"/>
      <c r="HT943" s="26"/>
      <c r="HU943" s="26"/>
      <c r="HV943" s="26"/>
      <c r="HW943" s="26"/>
      <c r="HX943" s="26"/>
      <c r="HY943" s="26"/>
      <c r="HZ943" s="26"/>
      <c r="IA943" s="26"/>
      <c r="IB943" s="26"/>
      <c r="IC943" s="26"/>
      <c r="ID943" s="26"/>
      <c r="IE943" s="26"/>
      <c r="IF943" s="26"/>
      <c r="IG943" s="26"/>
      <c r="IH943" s="26"/>
      <c r="II943" s="26"/>
      <c r="IJ943" s="26"/>
      <c r="IK943" s="26"/>
      <c r="IL943" s="26"/>
      <c r="IM943" s="26"/>
      <c r="IN943" s="26"/>
      <c r="IO943" s="26"/>
      <c r="IP943" s="26"/>
      <c r="IQ943" s="26"/>
      <c r="IR943" s="26"/>
      <c r="IS943" s="26"/>
      <c r="IT943" s="26"/>
      <c r="IU943" s="26"/>
      <c r="IV943" s="26"/>
    </row>
    <row r="944" spans="1:256" ht="12.75" customHeight="1" x14ac:dyDescent="0.25">
      <c r="A944" s="26"/>
      <c r="B944" s="26"/>
      <c r="C944" s="296"/>
      <c r="D944" s="363"/>
      <c r="E944" s="364"/>
      <c r="F944" s="364"/>
      <c r="G944" s="364"/>
      <c r="H944" s="364"/>
      <c r="I944" s="364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6"/>
      <c r="AB944" s="26"/>
      <c r="AC944" s="26"/>
      <c r="AD944" s="26"/>
      <c r="AE944" s="26"/>
      <c r="AF944" s="26"/>
      <c r="AG944" s="26"/>
      <c r="AH944" s="26"/>
      <c r="AI944" s="26"/>
      <c r="AJ944" s="26"/>
      <c r="AK944" s="26"/>
      <c r="AL944" s="26"/>
      <c r="AM944" s="26"/>
      <c r="AN944" s="26"/>
      <c r="AO944" s="26"/>
      <c r="AP944" s="26"/>
      <c r="AQ944" s="26"/>
      <c r="AR944" s="26"/>
      <c r="AS944" s="26"/>
      <c r="AT944" s="26"/>
      <c r="AU944" s="26"/>
      <c r="AV944" s="26"/>
      <c r="AW944" s="26"/>
      <c r="AX944" s="26"/>
      <c r="AY944" s="26"/>
      <c r="AZ944" s="26"/>
      <c r="BA944" s="26"/>
      <c r="BB944" s="26"/>
      <c r="BC944" s="26"/>
      <c r="BD944" s="26"/>
      <c r="BE944" s="26"/>
      <c r="BF944" s="26"/>
      <c r="BG944" s="26"/>
      <c r="BH944" s="26"/>
      <c r="BI944" s="26"/>
      <c r="BJ944" s="26"/>
      <c r="BK944" s="26"/>
      <c r="BL944" s="26"/>
      <c r="BM944" s="26"/>
      <c r="BN944" s="26"/>
      <c r="BO944" s="26"/>
      <c r="BP944" s="26"/>
      <c r="BQ944" s="26"/>
      <c r="BR944" s="26"/>
      <c r="BS944" s="26"/>
      <c r="BT944" s="26"/>
      <c r="BU944" s="26"/>
      <c r="BV944" s="26"/>
      <c r="BW944" s="26"/>
      <c r="BX944" s="26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26"/>
      <c r="CP944" s="26"/>
      <c r="CQ944" s="26"/>
      <c r="CR944" s="26"/>
      <c r="CS944" s="26"/>
      <c r="CT944" s="26"/>
      <c r="CU944" s="26"/>
      <c r="CV944" s="26"/>
      <c r="CW944" s="26"/>
      <c r="CX944" s="26"/>
      <c r="CY944" s="26"/>
      <c r="CZ944" s="26"/>
      <c r="DA944" s="26"/>
      <c r="DB944" s="26"/>
      <c r="DC944" s="26"/>
      <c r="DD944" s="26"/>
      <c r="DE944" s="26"/>
      <c r="DF944" s="26"/>
      <c r="DG944" s="26"/>
      <c r="DH944" s="26"/>
      <c r="DI944" s="26"/>
      <c r="DJ944" s="26"/>
      <c r="DK944" s="26"/>
      <c r="DL944" s="26"/>
      <c r="DM944" s="26"/>
      <c r="DN944" s="26"/>
      <c r="DO944" s="26"/>
      <c r="DP944" s="26"/>
      <c r="DQ944" s="26"/>
      <c r="DR944" s="26"/>
      <c r="DS944" s="26"/>
      <c r="DT944" s="26"/>
      <c r="DU944" s="26"/>
      <c r="DV944" s="26"/>
      <c r="DW944" s="26"/>
      <c r="DX944" s="26"/>
      <c r="DY944" s="26"/>
      <c r="DZ944" s="26"/>
      <c r="EA944" s="26"/>
      <c r="EB944" s="26"/>
      <c r="EC944" s="26"/>
      <c r="ED944" s="26"/>
      <c r="EE944" s="26"/>
      <c r="EF944" s="26"/>
      <c r="EG944" s="26"/>
      <c r="EH944" s="26"/>
      <c r="EI944" s="26"/>
      <c r="EJ944" s="26"/>
      <c r="EK944" s="26"/>
      <c r="EL944" s="26"/>
      <c r="EM944" s="26"/>
      <c r="EN944" s="26"/>
      <c r="EO944" s="26"/>
      <c r="EP944" s="26"/>
      <c r="EQ944" s="26"/>
      <c r="ER944" s="26"/>
      <c r="ES944" s="26"/>
      <c r="ET944" s="26"/>
      <c r="EU944" s="26"/>
      <c r="EV944" s="26"/>
      <c r="EW944" s="26"/>
      <c r="EX944" s="26"/>
      <c r="EY944" s="26"/>
      <c r="EZ944" s="26"/>
      <c r="FA944" s="26"/>
      <c r="FB944" s="26"/>
      <c r="FC944" s="26"/>
      <c r="FD944" s="26"/>
      <c r="FE944" s="26"/>
      <c r="FF944" s="26"/>
      <c r="FG944" s="26"/>
      <c r="FH944" s="26"/>
      <c r="FI944" s="26"/>
      <c r="FJ944" s="26"/>
      <c r="FK944" s="26"/>
      <c r="FL944" s="26"/>
      <c r="FM944" s="26"/>
      <c r="FN944" s="26"/>
      <c r="FO944" s="26"/>
      <c r="FP944" s="26"/>
      <c r="FQ944" s="26"/>
      <c r="FR944" s="26"/>
      <c r="FS944" s="26"/>
      <c r="FT944" s="26"/>
      <c r="FU944" s="26"/>
      <c r="FV944" s="26"/>
      <c r="FW944" s="26"/>
      <c r="FX944" s="26"/>
      <c r="FY944" s="26"/>
      <c r="FZ944" s="26"/>
      <c r="GA944" s="26"/>
      <c r="GB944" s="26"/>
      <c r="GC944" s="26"/>
      <c r="GD944" s="26"/>
      <c r="GE944" s="26"/>
      <c r="GF944" s="26"/>
      <c r="GG944" s="26"/>
      <c r="GH944" s="26"/>
      <c r="GI944" s="26"/>
      <c r="GJ944" s="26"/>
      <c r="GK944" s="26"/>
      <c r="GL944" s="26"/>
      <c r="GM944" s="26"/>
      <c r="GN944" s="26"/>
      <c r="GO944" s="26"/>
      <c r="GP944" s="26"/>
      <c r="GQ944" s="26"/>
      <c r="GR944" s="26"/>
      <c r="GS944" s="26"/>
      <c r="GT944" s="26"/>
      <c r="GU944" s="26"/>
      <c r="GV944" s="26"/>
      <c r="GW944" s="26"/>
      <c r="GX944" s="26"/>
      <c r="GY944" s="26"/>
      <c r="GZ944" s="26"/>
      <c r="HA944" s="26"/>
      <c r="HB944" s="26"/>
      <c r="HC944" s="26"/>
      <c r="HD944" s="26"/>
      <c r="HE944" s="26"/>
      <c r="HF944" s="26"/>
      <c r="HG944" s="26"/>
      <c r="HH944" s="26"/>
      <c r="HI944" s="26"/>
      <c r="HJ944" s="26"/>
      <c r="HK944" s="26"/>
      <c r="HL944" s="26"/>
      <c r="HM944" s="26"/>
      <c r="HN944" s="26"/>
      <c r="HO944" s="26"/>
      <c r="HP944" s="26"/>
      <c r="HQ944" s="26"/>
      <c r="HR944" s="26"/>
      <c r="HS944" s="26"/>
      <c r="HT944" s="26"/>
      <c r="HU944" s="26"/>
      <c r="HV944" s="26"/>
      <c r="HW944" s="26"/>
      <c r="HX944" s="26"/>
      <c r="HY944" s="26"/>
      <c r="HZ944" s="26"/>
      <c r="IA944" s="26"/>
      <c r="IB944" s="26"/>
      <c r="IC944" s="26"/>
      <c r="ID944" s="26"/>
      <c r="IE944" s="26"/>
      <c r="IF944" s="26"/>
      <c r="IG944" s="26"/>
      <c r="IH944" s="26"/>
      <c r="II944" s="26"/>
      <c r="IJ944" s="26"/>
      <c r="IK944" s="26"/>
      <c r="IL944" s="26"/>
      <c r="IM944" s="26"/>
      <c r="IN944" s="26"/>
      <c r="IO944" s="26"/>
      <c r="IP944" s="26"/>
      <c r="IQ944" s="26"/>
      <c r="IR944" s="26"/>
      <c r="IS944" s="26"/>
      <c r="IT944" s="26"/>
      <c r="IU944" s="26"/>
      <c r="IV944" s="26"/>
    </row>
    <row r="945" spans="1:256" ht="12.75" customHeight="1" x14ac:dyDescent="0.25">
      <c r="A945" s="26"/>
      <c r="B945" s="26"/>
      <c r="C945" s="296"/>
      <c r="D945" s="363"/>
      <c r="E945" s="364"/>
      <c r="F945" s="364"/>
      <c r="G945" s="364"/>
      <c r="H945" s="364"/>
      <c r="I945" s="364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6"/>
      <c r="AB945" s="26"/>
      <c r="AC945" s="26"/>
      <c r="AD945" s="26"/>
      <c r="AE945" s="26"/>
      <c r="AF945" s="26"/>
      <c r="AG945" s="26"/>
      <c r="AH945" s="26"/>
      <c r="AI945" s="26"/>
      <c r="AJ945" s="26"/>
      <c r="AK945" s="26"/>
      <c r="AL945" s="26"/>
      <c r="AM945" s="26"/>
      <c r="AN945" s="26"/>
      <c r="AO945" s="26"/>
      <c r="AP945" s="26"/>
      <c r="AQ945" s="26"/>
      <c r="AR945" s="26"/>
      <c r="AS945" s="26"/>
      <c r="AT945" s="26"/>
      <c r="AU945" s="26"/>
      <c r="AV945" s="26"/>
      <c r="AW945" s="26"/>
      <c r="AX945" s="26"/>
      <c r="AY945" s="26"/>
      <c r="AZ945" s="26"/>
      <c r="BA945" s="26"/>
      <c r="BB945" s="26"/>
      <c r="BC945" s="26"/>
      <c r="BD945" s="26"/>
      <c r="BE945" s="26"/>
      <c r="BF945" s="26"/>
      <c r="BG945" s="26"/>
      <c r="BH945" s="26"/>
      <c r="BI945" s="26"/>
      <c r="BJ945" s="26"/>
      <c r="BK945" s="26"/>
      <c r="BL945" s="26"/>
      <c r="BM945" s="26"/>
      <c r="BN945" s="26"/>
      <c r="BO945" s="26"/>
      <c r="BP945" s="26"/>
      <c r="BQ945" s="26"/>
      <c r="BR945" s="26"/>
      <c r="BS945" s="26"/>
      <c r="BT945" s="26"/>
      <c r="BU945" s="26"/>
      <c r="BV945" s="26"/>
      <c r="BW945" s="26"/>
      <c r="BX945" s="26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26"/>
      <c r="CP945" s="26"/>
      <c r="CQ945" s="26"/>
      <c r="CR945" s="26"/>
      <c r="CS945" s="26"/>
      <c r="CT945" s="26"/>
      <c r="CU945" s="26"/>
      <c r="CV945" s="26"/>
      <c r="CW945" s="26"/>
      <c r="CX945" s="26"/>
      <c r="CY945" s="26"/>
      <c r="CZ945" s="26"/>
      <c r="DA945" s="26"/>
      <c r="DB945" s="26"/>
      <c r="DC945" s="26"/>
      <c r="DD945" s="26"/>
      <c r="DE945" s="26"/>
      <c r="DF945" s="26"/>
      <c r="DG945" s="26"/>
      <c r="DH945" s="26"/>
      <c r="DI945" s="26"/>
      <c r="DJ945" s="26"/>
      <c r="DK945" s="26"/>
      <c r="DL945" s="26"/>
      <c r="DM945" s="26"/>
      <c r="DN945" s="26"/>
      <c r="DO945" s="26"/>
      <c r="DP945" s="26"/>
      <c r="DQ945" s="26"/>
      <c r="DR945" s="26"/>
      <c r="DS945" s="26"/>
      <c r="DT945" s="26"/>
      <c r="DU945" s="26"/>
      <c r="DV945" s="26"/>
      <c r="DW945" s="26"/>
      <c r="DX945" s="26"/>
      <c r="DY945" s="26"/>
      <c r="DZ945" s="26"/>
      <c r="EA945" s="26"/>
      <c r="EB945" s="26"/>
      <c r="EC945" s="26"/>
      <c r="ED945" s="26"/>
      <c r="EE945" s="26"/>
      <c r="EF945" s="26"/>
      <c r="EG945" s="26"/>
      <c r="EH945" s="26"/>
      <c r="EI945" s="26"/>
      <c r="EJ945" s="26"/>
      <c r="EK945" s="26"/>
      <c r="EL945" s="26"/>
      <c r="EM945" s="26"/>
      <c r="EN945" s="26"/>
      <c r="EO945" s="26"/>
      <c r="EP945" s="26"/>
      <c r="EQ945" s="26"/>
      <c r="ER945" s="26"/>
      <c r="ES945" s="26"/>
      <c r="ET945" s="26"/>
      <c r="EU945" s="26"/>
      <c r="EV945" s="26"/>
      <c r="EW945" s="26"/>
      <c r="EX945" s="26"/>
      <c r="EY945" s="26"/>
      <c r="EZ945" s="26"/>
      <c r="FA945" s="26"/>
      <c r="FB945" s="26"/>
      <c r="FC945" s="26"/>
      <c r="FD945" s="26"/>
      <c r="FE945" s="26"/>
      <c r="FF945" s="26"/>
      <c r="FG945" s="26"/>
      <c r="FH945" s="26"/>
      <c r="FI945" s="26"/>
      <c r="FJ945" s="26"/>
      <c r="FK945" s="26"/>
      <c r="FL945" s="26"/>
      <c r="FM945" s="26"/>
      <c r="FN945" s="26"/>
      <c r="FO945" s="26"/>
      <c r="FP945" s="26"/>
      <c r="FQ945" s="26"/>
      <c r="FR945" s="26"/>
      <c r="FS945" s="26"/>
      <c r="FT945" s="26"/>
      <c r="FU945" s="26"/>
      <c r="FV945" s="26"/>
      <c r="FW945" s="26"/>
      <c r="FX945" s="26"/>
      <c r="FY945" s="26"/>
      <c r="FZ945" s="26"/>
      <c r="GA945" s="26"/>
      <c r="GB945" s="26"/>
      <c r="GC945" s="26"/>
      <c r="GD945" s="26"/>
      <c r="GE945" s="26"/>
      <c r="GF945" s="26"/>
      <c r="GG945" s="26"/>
      <c r="GH945" s="26"/>
      <c r="GI945" s="26"/>
      <c r="GJ945" s="26"/>
      <c r="GK945" s="26"/>
      <c r="GL945" s="26"/>
      <c r="GM945" s="26"/>
      <c r="GN945" s="26"/>
      <c r="GO945" s="26"/>
      <c r="GP945" s="26"/>
      <c r="GQ945" s="26"/>
      <c r="GR945" s="26"/>
      <c r="GS945" s="26"/>
      <c r="GT945" s="26"/>
      <c r="GU945" s="26"/>
      <c r="GV945" s="26"/>
      <c r="GW945" s="26"/>
      <c r="GX945" s="26"/>
      <c r="GY945" s="26"/>
      <c r="GZ945" s="26"/>
      <c r="HA945" s="26"/>
      <c r="HB945" s="26"/>
      <c r="HC945" s="26"/>
      <c r="HD945" s="26"/>
      <c r="HE945" s="26"/>
      <c r="HF945" s="26"/>
      <c r="HG945" s="26"/>
      <c r="HH945" s="26"/>
      <c r="HI945" s="26"/>
      <c r="HJ945" s="26"/>
      <c r="HK945" s="26"/>
      <c r="HL945" s="26"/>
      <c r="HM945" s="26"/>
      <c r="HN945" s="26"/>
      <c r="HO945" s="26"/>
      <c r="HP945" s="26"/>
      <c r="HQ945" s="26"/>
      <c r="HR945" s="26"/>
      <c r="HS945" s="26"/>
      <c r="HT945" s="26"/>
      <c r="HU945" s="26"/>
      <c r="HV945" s="26"/>
      <c r="HW945" s="26"/>
      <c r="HX945" s="26"/>
      <c r="HY945" s="26"/>
      <c r="HZ945" s="26"/>
      <c r="IA945" s="26"/>
      <c r="IB945" s="26"/>
      <c r="IC945" s="26"/>
      <c r="ID945" s="26"/>
      <c r="IE945" s="26"/>
      <c r="IF945" s="26"/>
      <c r="IG945" s="26"/>
      <c r="IH945" s="26"/>
      <c r="II945" s="26"/>
      <c r="IJ945" s="26"/>
      <c r="IK945" s="26"/>
      <c r="IL945" s="26"/>
      <c r="IM945" s="26"/>
      <c r="IN945" s="26"/>
      <c r="IO945" s="26"/>
      <c r="IP945" s="26"/>
      <c r="IQ945" s="26"/>
      <c r="IR945" s="26"/>
      <c r="IS945" s="26"/>
      <c r="IT945" s="26"/>
      <c r="IU945" s="26"/>
      <c r="IV945" s="26"/>
    </row>
    <row r="946" spans="1:256" ht="12.75" customHeight="1" x14ac:dyDescent="0.25">
      <c r="A946" s="26"/>
      <c r="B946" s="26"/>
      <c r="C946" s="296"/>
      <c r="D946" s="363"/>
      <c r="E946" s="364"/>
      <c r="F946" s="364"/>
      <c r="G946" s="364"/>
      <c r="H946" s="364"/>
      <c r="I946" s="364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6"/>
      <c r="AB946" s="26"/>
      <c r="AC946" s="26"/>
      <c r="AD946" s="26"/>
      <c r="AE946" s="26"/>
      <c r="AF946" s="26"/>
      <c r="AG946" s="26"/>
      <c r="AH946" s="26"/>
      <c r="AI946" s="26"/>
      <c r="AJ946" s="26"/>
      <c r="AK946" s="26"/>
      <c r="AL946" s="26"/>
      <c r="AM946" s="26"/>
      <c r="AN946" s="26"/>
      <c r="AO946" s="26"/>
      <c r="AP946" s="26"/>
      <c r="AQ946" s="26"/>
      <c r="AR946" s="26"/>
      <c r="AS946" s="26"/>
      <c r="AT946" s="26"/>
      <c r="AU946" s="26"/>
      <c r="AV946" s="26"/>
      <c r="AW946" s="26"/>
      <c r="AX946" s="26"/>
      <c r="AY946" s="26"/>
      <c r="AZ946" s="26"/>
      <c r="BA946" s="26"/>
      <c r="BB946" s="26"/>
      <c r="BC946" s="26"/>
      <c r="BD946" s="26"/>
      <c r="BE946" s="26"/>
      <c r="BF946" s="26"/>
      <c r="BG946" s="26"/>
      <c r="BH946" s="26"/>
      <c r="BI946" s="26"/>
      <c r="BJ946" s="26"/>
      <c r="BK946" s="26"/>
      <c r="BL946" s="26"/>
      <c r="BM946" s="26"/>
      <c r="BN946" s="26"/>
      <c r="BO946" s="26"/>
      <c r="BP946" s="26"/>
      <c r="BQ946" s="26"/>
      <c r="BR946" s="26"/>
      <c r="BS946" s="26"/>
      <c r="BT946" s="26"/>
      <c r="BU946" s="26"/>
      <c r="BV946" s="26"/>
      <c r="BW946" s="26"/>
      <c r="BX946" s="26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26"/>
      <c r="CP946" s="26"/>
      <c r="CQ946" s="26"/>
      <c r="CR946" s="26"/>
      <c r="CS946" s="26"/>
      <c r="CT946" s="26"/>
      <c r="CU946" s="26"/>
      <c r="CV946" s="26"/>
      <c r="CW946" s="26"/>
      <c r="CX946" s="26"/>
      <c r="CY946" s="26"/>
      <c r="CZ946" s="26"/>
      <c r="DA946" s="26"/>
      <c r="DB946" s="26"/>
      <c r="DC946" s="26"/>
      <c r="DD946" s="26"/>
      <c r="DE946" s="26"/>
      <c r="DF946" s="26"/>
      <c r="DG946" s="26"/>
      <c r="DH946" s="26"/>
      <c r="DI946" s="26"/>
      <c r="DJ946" s="26"/>
      <c r="DK946" s="26"/>
      <c r="DL946" s="26"/>
      <c r="DM946" s="26"/>
      <c r="DN946" s="26"/>
      <c r="DO946" s="26"/>
      <c r="DP946" s="26"/>
      <c r="DQ946" s="26"/>
      <c r="DR946" s="26"/>
      <c r="DS946" s="26"/>
      <c r="DT946" s="26"/>
      <c r="DU946" s="26"/>
      <c r="DV946" s="26"/>
      <c r="DW946" s="26"/>
      <c r="DX946" s="26"/>
      <c r="DY946" s="26"/>
      <c r="DZ946" s="26"/>
      <c r="EA946" s="26"/>
      <c r="EB946" s="26"/>
      <c r="EC946" s="26"/>
      <c r="ED946" s="26"/>
      <c r="EE946" s="26"/>
      <c r="EF946" s="26"/>
      <c r="EG946" s="26"/>
      <c r="EH946" s="26"/>
      <c r="EI946" s="26"/>
      <c r="EJ946" s="26"/>
      <c r="EK946" s="26"/>
      <c r="EL946" s="26"/>
      <c r="EM946" s="26"/>
      <c r="EN946" s="26"/>
      <c r="EO946" s="26"/>
      <c r="EP946" s="26"/>
      <c r="EQ946" s="26"/>
      <c r="ER946" s="26"/>
      <c r="ES946" s="26"/>
      <c r="ET946" s="26"/>
      <c r="EU946" s="26"/>
      <c r="EV946" s="26"/>
      <c r="EW946" s="26"/>
      <c r="EX946" s="26"/>
      <c r="EY946" s="26"/>
      <c r="EZ946" s="26"/>
      <c r="FA946" s="26"/>
      <c r="FB946" s="26"/>
      <c r="FC946" s="26"/>
      <c r="FD946" s="26"/>
      <c r="FE946" s="26"/>
      <c r="FF946" s="26"/>
      <c r="FG946" s="26"/>
      <c r="FH946" s="26"/>
      <c r="FI946" s="26"/>
      <c r="FJ946" s="26"/>
      <c r="FK946" s="26"/>
      <c r="FL946" s="26"/>
      <c r="FM946" s="26"/>
      <c r="FN946" s="26"/>
      <c r="FO946" s="26"/>
      <c r="FP946" s="26"/>
      <c r="FQ946" s="26"/>
      <c r="FR946" s="26"/>
      <c r="FS946" s="26"/>
      <c r="FT946" s="26"/>
      <c r="FU946" s="26"/>
      <c r="FV946" s="26"/>
      <c r="FW946" s="26"/>
      <c r="FX946" s="26"/>
      <c r="FY946" s="26"/>
      <c r="FZ946" s="26"/>
      <c r="GA946" s="26"/>
      <c r="GB946" s="26"/>
      <c r="GC946" s="26"/>
      <c r="GD946" s="26"/>
      <c r="GE946" s="26"/>
      <c r="GF946" s="26"/>
      <c r="GG946" s="26"/>
      <c r="GH946" s="26"/>
      <c r="GI946" s="26"/>
      <c r="GJ946" s="26"/>
      <c r="GK946" s="26"/>
      <c r="GL946" s="26"/>
      <c r="GM946" s="26"/>
      <c r="GN946" s="26"/>
      <c r="GO946" s="26"/>
      <c r="GP946" s="26"/>
      <c r="GQ946" s="26"/>
      <c r="GR946" s="26"/>
      <c r="GS946" s="26"/>
      <c r="GT946" s="26"/>
      <c r="GU946" s="26"/>
      <c r="GV946" s="26"/>
      <c r="GW946" s="26"/>
      <c r="GX946" s="26"/>
      <c r="GY946" s="26"/>
      <c r="GZ946" s="26"/>
      <c r="HA946" s="26"/>
      <c r="HB946" s="26"/>
      <c r="HC946" s="26"/>
      <c r="HD946" s="26"/>
      <c r="HE946" s="26"/>
      <c r="HF946" s="26"/>
      <c r="HG946" s="26"/>
      <c r="HH946" s="26"/>
      <c r="HI946" s="26"/>
      <c r="HJ946" s="26"/>
      <c r="HK946" s="26"/>
      <c r="HL946" s="26"/>
      <c r="HM946" s="26"/>
      <c r="HN946" s="26"/>
      <c r="HO946" s="26"/>
      <c r="HP946" s="26"/>
      <c r="HQ946" s="26"/>
      <c r="HR946" s="26"/>
      <c r="HS946" s="26"/>
      <c r="HT946" s="26"/>
      <c r="HU946" s="26"/>
      <c r="HV946" s="26"/>
      <c r="HW946" s="26"/>
      <c r="HX946" s="26"/>
      <c r="HY946" s="26"/>
      <c r="HZ946" s="26"/>
      <c r="IA946" s="26"/>
      <c r="IB946" s="26"/>
      <c r="IC946" s="26"/>
      <c r="ID946" s="26"/>
      <c r="IE946" s="26"/>
      <c r="IF946" s="26"/>
      <c r="IG946" s="26"/>
      <c r="IH946" s="26"/>
      <c r="II946" s="26"/>
      <c r="IJ946" s="26"/>
      <c r="IK946" s="26"/>
      <c r="IL946" s="26"/>
      <c r="IM946" s="26"/>
      <c r="IN946" s="26"/>
      <c r="IO946" s="26"/>
      <c r="IP946" s="26"/>
      <c r="IQ946" s="26"/>
      <c r="IR946" s="26"/>
      <c r="IS946" s="26"/>
      <c r="IT946" s="26"/>
      <c r="IU946" s="26"/>
      <c r="IV946" s="26"/>
    </row>
    <row r="947" spans="1:256" ht="12.75" customHeight="1" x14ac:dyDescent="0.25">
      <c r="A947" s="26"/>
      <c r="B947" s="26"/>
      <c r="C947" s="296"/>
      <c r="D947" s="363"/>
      <c r="E947" s="364"/>
      <c r="F947" s="364"/>
      <c r="G947" s="364"/>
      <c r="H947" s="364"/>
      <c r="I947" s="364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6"/>
      <c r="AD947" s="26"/>
      <c r="AE947" s="26"/>
      <c r="AF947" s="26"/>
      <c r="AG947" s="26"/>
      <c r="AH947" s="26"/>
      <c r="AI947" s="26"/>
      <c r="AJ947" s="26"/>
      <c r="AK947" s="26"/>
      <c r="AL947" s="26"/>
      <c r="AM947" s="26"/>
      <c r="AN947" s="26"/>
      <c r="AO947" s="26"/>
      <c r="AP947" s="26"/>
      <c r="AQ947" s="26"/>
      <c r="AR947" s="26"/>
      <c r="AS947" s="26"/>
      <c r="AT947" s="26"/>
      <c r="AU947" s="26"/>
      <c r="AV947" s="26"/>
      <c r="AW947" s="26"/>
      <c r="AX947" s="26"/>
      <c r="AY947" s="26"/>
      <c r="AZ947" s="26"/>
      <c r="BA947" s="26"/>
      <c r="BB947" s="26"/>
      <c r="BC947" s="26"/>
      <c r="BD947" s="26"/>
      <c r="BE947" s="26"/>
      <c r="BF947" s="26"/>
      <c r="BG947" s="26"/>
      <c r="BH947" s="26"/>
      <c r="BI947" s="26"/>
      <c r="BJ947" s="26"/>
      <c r="BK947" s="26"/>
      <c r="BL947" s="26"/>
      <c r="BM947" s="26"/>
      <c r="BN947" s="26"/>
      <c r="BO947" s="26"/>
      <c r="BP947" s="26"/>
      <c r="BQ947" s="26"/>
      <c r="BR947" s="26"/>
      <c r="BS947" s="26"/>
      <c r="BT947" s="26"/>
      <c r="BU947" s="26"/>
      <c r="BV947" s="26"/>
      <c r="BW947" s="26"/>
      <c r="BX947" s="26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26"/>
      <c r="CP947" s="26"/>
      <c r="CQ947" s="26"/>
      <c r="CR947" s="26"/>
      <c r="CS947" s="26"/>
      <c r="CT947" s="26"/>
      <c r="CU947" s="26"/>
      <c r="CV947" s="26"/>
      <c r="CW947" s="26"/>
      <c r="CX947" s="26"/>
      <c r="CY947" s="26"/>
      <c r="CZ947" s="26"/>
      <c r="DA947" s="26"/>
      <c r="DB947" s="26"/>
      <c r="DC947" s="26"/>
      <c r="DD947" s="26"/>
      <c r="DE947" s="26"/>
      <c r="DF947" s="26"/>
      <c r="DG947" s="26"/>
      <c r="DH947" s="26"/>
      <c r="DI947" s="26"/>
      <c r="DJ947" s="26"/>
      <c r="DK947" s="26"/>
      <c r="DL947" s="26"/>
      <c r="DM947" s="26"/>
      <c r="DN947" s="26"/>
      <c r="DO947" s="26"/>
      <c r="DP947" s="26"/>
      <c r="DQ947" s="26"/>
      <c r="DR947" s="26"/>
      <c r="DS947" s="26"/>
      <c r="DT947" s="26"/>
      <c r="DU947" s="26"/>
      <c r="DV947" s="26"/>
      <c r="DW947" s="26"/>
      <c r="DX947" s="26"/>
      <c r="DY947" s="26"/>
      <c r="DZ947" s="26"/>
      <c r="EA947" s="26"/>
      <c r="EB947" s="26"/>
      <c r="EC947" s="26"/>
      <c r="ED947" s="26"/>
      <c r="EE947" s="26"/>
      <c r="EF947" s="26"/>
      <c r="EG947" s="26"/>
      <c r="EH947" s="26"/>
      <c r="EI947" s="26"/>
      <c r="EJ947" s="26"/>
      <c r="EK947" s="26"/>
      <c r="EL947" s="26"/>
      <c r="EM947" s="26"/>
      <c r="EN947" s="26"/>
      <c r="EO947" s="26"/>
      <c r="EP947" s="26"/>
      <c r="EQ947" s="26"/>
      <c r="ER947" s="26"/>
      <c r="ES947" s="26"/>
      <c r="ET947" s="26"/>
      <c r="EU947" s="26"/>
      <c r="EV947" s="26"/>
      <c r="EW947" s="26"/>
      <c r="EX947" s="26"/>
      <c r="EY947" s="26"/>
      <c r="EZ947" s="26"/>
      <c r="FA947" s="26"/>
      <c r="FB947" s="26"/>
      <c r="FC947" s="26"/>
      <c r="FD947" s="26"/>
      <c r="FE947" s="26"/>
      <c r="FF947" s="26"/>
      <c r="FG947" s="26"/>
      <c r="FH947" s="26"/>
      <c r="FI947" s="26"/>
      <c r="FJ947" s="26"/>
      <c r="FK947" s="26"/>
      <c r="FL947" s="26"/>
      <c r="FM947" s="26"/>
      <c r="FN947" s="26"/>
      <c r="FO947" s="26"/>
      <c r="FP947" s="26"/>
      <c r="FQ947" s="26"/>
      <c r="FR947" s="26"/>
      <c r="FS947" s="26"/>
      <c r="FT947" s="26"/>
      <c r="FU947" s="26"/>
      <c r="FV947" s="26"/>
      <c r="FW947" s="26"/>
      <c r="FX947" s="26"/>
      <c r="FY947" s="26"/>
      <c r="FZ947" s="26"/>
      <c r="GA947" s="26"/>
      <c r="GB947" s="26"/>
      <c r="GC947" s="26"/>
      <c r="GD947" s="26"/>
      <c r="GE947" s="26"/>
      <c r="GF947" s="26"/>
      <c r="GG947" s="26"/>
      <c r="GH947" s="26"/>
      <c r="GI947" s="26"/>
      <c r="GJ947" s="26"/>
      <c r="GK947" s="26"/>
      <c r="GL947" s="26"/>
      <c r="GM947" s="26"/>
      <c r="GN947" s="26"/>
      <c r="GO947" s="26"/>
      <c r="GP947" s="26"/>
      <c r="GQ947" s="26"/>
      <c r="GR947" s="26"/>
      <c r="GS947" s="26"/>
      <c r="GT947" s="26"/>
      <c r="GU947" s="26"/>
      <c r="GV947" s="26"/>
      <c r="GW947" s="26"/>
      <c r="GX947" s="26"/>
      <c r="GY947" s="26"/>
      <c r="GZ947" s="26"/>
      <c r="HA947" s="26"/>
      <c r="HB947" s="26"/>
      <c r="HC947" s="26"/>
      <c r="HD947" s="26"/>
      <c r="HE947" s="26"/>
      <c r="HF947" s="26"/>
      <c r="HG947" s="26"/>
      <c r="HH947" s="26"/>
      <c r="HI947" s="26"/>
      <c r="HJ947" s="26"/>
      <c r="HK947" s="26"/>
      <c r="HL947" s="26"/>
      <c r="HM947" s="26"/>
      <c r="HN947" s="26"/>
      <c r="HO947" s="26"/>
      <c r="HP947" s="26"/>
      <c r="HQ947" s="26"/>
      <c r="HR947" s="26"/>
      <c r="HS947" s="26"/>
      <c r="HT947" s="26"/>
      <c r="HU947" s="26"/>
      <c r="HV947" s="26"/>
      <c r="HW947" s="26"/>
      <c r="HX947" s="26"/>
      <c r="HY947" s="26"/>
      <c r="HZ947" s="26"/>
      <c r="IA947" s="26"/>
      <c r="IB947" s="26"/>
      <c r="IC947" s="26"/>
      <c r="ID947" s="26"/>
      <c r="IE947" s="26"/>
      <c r="IF947" s="26"/>
      <c r="IG947" s="26"/>
      <c r="IH947" s="26"/>
      <c r="II947" s="26"/>
      <c r="IJ947" s="26"/>
      <c r="IK947" s="26"/>
      <c r="IL947" s="26"/>
      <c r="IM947" s="26"/>
      <c r="IN947" s="26"/>
      <c r="IO947" s="26"/>
      <c r="IP947" s="26"/>
      <c r="IQ947" s="26"/>
      <c r="IR947" s="26"/>
      <c r="IS947" s="26"/>
      <c r="IT947" s="26"/>
      <c r="IU947" s="26"/>
      <c r="IV947" s="26"/>
    </row>
    <row r="948" spans="1:256" ht="12.75" customHeight="1" x14ac:dyDescent="0.25">
      <c r="A948" s="26"/>
      <c r="B948" s="26"/>
      <c r="C948" s="296"/>
      <c r="D948" s="363"/>
      <c r="E948" s="364"/>
      <c r="F948" s="364"/>
      <c r="G948" s="364"/>
      <c r="H948" s="364"/>
      <c r="I948" s="364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6"/>
      <c r="AB948" s="26"/>
      <c r="AC948" s="26"/>
      <c r="AD948" s="26"/>
      <c r="AE948" s="26"/>
      <c r="AF948" s="26"/>
      <c r="AG948" s="26"/>
      <c r="AH948" s="26"/>
      <c r="AI948" s="26"/>
      <c r="AJ948" s="26"/>
      <c r="AK948" s="26"/>
      <c r="AL948" s="26"/>
      <c r="AM948" s="26"/>
      <c r="AN948" s="26"/>
      <c r="AO948" s="26"/>
      <c r="AP948" s="26"/>
      <c r="AQ948" s="26"/>
      <c r="AR948" s="26"/>
      <c r="AS948" s="26"/>
      <c r="AT948" s="26"/>
      <c r="AU948" s="26"/>
      <c r="AV948" s="26"/>
      <c r="AW948" s="26"/>
      <c r="AX948" s="26"/>
      <c r="AY948" s="26"/>
      <c r="AZ948" s="26"/>
      <c r="BA948" s="26"/>
      <c r="BB948" s="26"/>
      <c r="BC948" s="26"/>
      <c r="BD948" s="26"/>
      <c r="BE948" s="26"/>
      <c r="BF948" s="26"/>
      <c r="BG948" s="26"/>
      <c r="BH948" s="26"/>
      <c r="BI948" s="26"/>
      <c r="BJ948" s="26"/>
      <c r="BK948" s="26"/>
      <c r="BL948" s="26"/>
      <c r="BM948" s="26"/>
      <c r="BN948" s="26"/>
      <c r="BO948" s="26"/>
      <c r="BP948" s="26"/>
      <c r="BQ948" s="26"/>
      <c r="BR948" s="26"/>
      <c r="BS948" s="26"/>
      <c r="BT948" s="26"/>
      <c r="BU948" s="26"/>
      <c r="BV948" s="26"/>
      <c r="BW948" s="26"/>
      <c r="BX948" s="26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26"/>
      <c r="CP948" s="26"/>
      <c r="CQ948" s="26"/>
      <c r="CR948" s="26"/>
      <c r="CS948" s="26"/>
      <c r="CT948" s="26"/>
      <c r="CU948" s="26"/>
      <c r="CV948" s="26"/>
      <c r="CW948" s="26"/>
      <c r="CX948" s="26"/>
      <c r="CY948" s="26"/>
      <c r="CZ948" s="26"/>
      <c r="DA948" s="26"/>
      <c r="DB948" s="26"/>
      <c r="DC948" s="26"/>
      <c r="DD948" s="26"/>
      <c r="DE948" s="26"/>
      <c r="DF948" s="26"/>
      <c r="DG948" s="26"/>
      <c r="DH948" s="26"/>
      <c r="DI948" s="26"/>
      <c r="DJ948" s="26"/>
      <c r="DK948" s="26"/>
      <c r="DL948" s="26"/>
      <c r="DM948" s="26"/>
      <c r="DN948" s="26"/>
      <c r="DO948" s="26"/>
      <c r="DP948" s="26"/>
      <c r="DQ948" s="26"/>
      <c r="DR948" s="26"/>
      <c r="DS948" s="26"/>
      <c r="DT948" s="26"/>
      <c r="DU948" s="26"/>
      <c r="DV948" s="26"/>
      <c r="DW948" s="26"/>
      <c r="DX948" s="26"/>
      <c r="DY948" s="26"/>
      <c r="DZ948" s="26"/>
      <c r="EA948" s="26"/>
      <c r="EB948" s="26"/>
      <c r="EC948" s="26"/>
      <c r="ED948" s="26"/>
      <c r="EE948" s="26"/>
      <c r="EF948" s="26"/>
      <c r="EG948" s="26"/>
      <c r="EH948" s="26"/>
      <c r="EI948" s="26"/>
      <c r="EJ948" s="26"/>
      <c r="EK948" s="26"/>
      <c r="EL948" s="26"/>
      <c r="EM948" s="26"/>
      <c r="EN948" s="26"/>
      <c r="EO948" s="26"/>
      <c r="EP948" s="26"/>
      <c r="EQ948" s="26"/>
      <c r="ER948" s="26"/>
      <c r="ES948" s="26"/>
      <c r="ET948" s="26"/>
      <c r="EU948" s="26"/>
      <c r="EV948" s="26"/>
      <c r="EW948" s="26"/>
      <c r="EX948" s="26"/>
      <c r="EY948" s="26"/>
      <c r="EZ948" s="26"/>
      <c r="FA948" s="26"/>
      <c r="FB948" s="26"/>
      <c r="FC948" s="26"/>
      <c r="FD948" s="26"/>
      <c r="FE948" s="26"/>
      <c r="FF948" s="26"/>
      <c r="FG948" s="26"/>
      <c r="FH948" s="26"/>
      <c r="FI948" s="26"/>
      <c r="FJ948" s="26"/>
      <c r="FK948" s="26"/>
      <c r="FL948" s="26"/>
      <c r="FM948" s="26"/>
      <c r="FN948" s="26"/>
      <c r="FO948" s="26"/>
      <c r="FP948" s="26"/>
      <c r="FQ948" s="26"/>
      <c r="FR948" s="26"/>
      <c r="FS948" s="26"/>
      <c r="FT948" s="26"/>
      <c r="FU948" s="26"/>
      <c r="FV948" s="26"/>
      <c r="FW948" s="26"/>
      <c r="FX948" s="26"/>
      <c r="FY948" s="26"/>
      <c r="FZ948" s="26"/>
      <c r="GA948" s="26"/>
      <c r="GB948" s="26"/>
      <c r="GC948" s="26"/>
      <c r="GD948" s="26"/>
      <c r="GE948" s="26"/>
      <c r="GF948" s="26"/>
      <c r="GG948" s="26"/>
      <c r="GH948" s="26"/>
      <c r="GI948" s="26"/>
      <c r="GJ948" s="26"/>
      <c r="GK948" s="26"/>
      <c r="GL948" s="26"/>
      <c r="GM948" s="26"/>
      <c r="GN948" s="26"/>
      <c r="GO948" s="26"/>
      <c r="GP948" s="26"/>
      <c r="GQ948" s="26"/>
      <c r="GR948" s="26"/>
      <c r="GS948" s="26"/>
      <c r="GT948" s="26"/>
      <c r="GU948" s="26"/>
      <c r="GV948" s="26"/>
      <c r="GW948" s="26"/>
      <c r="GX948" s="26"/>
      <c r="GY948" s="26"/>
      <c r="GZ948" s="26"/>
      <c r="HA948" s="26"/>
      <c r="HB948" s="26"/>
      <c r="HC948" s="26"/>
      <c r="HD948" s="26"/>
      <c r="HE948" s="26"/>
      <c r="HF948" s="26"/>
      <c r="HG948" s="26"/>
      <c r="HH948" s="26"/>
      <c r="HI948" s="26"/>
      <c r="HJ948" s="26"/>
      <c r="HK948" s="26"/>
      <c r="HL948" s="26"/>
      <c r="HM948" s="26"/>
      <c r="HN948" s="26"/>
      <c r="HO948" s="26"/>
      <c r="HP948" s="26"/>
      <c r="HQ948" s="26"/>
      <c r="HR948" s="26"/>
      <c r="HS948" s="26"/>
      <c r="HT948" s="26"/>
      <c r="HU948" s="26"/>
      <c r="HV948" s="26"/>
      <c r="HW948" s="26"/>
      <c r="HX948" s="26"/>
      <c r="HY948" s="26"/>
      <c r="HZ948" s="26"/>
      <c r="IA948" s="26"/>
      <c r="IB948" s="26"/>
      <c r="IC948" s="26"/>
      <c r="ID948" s="26"/>
      <c r="IE948" s="26"/>
      <c r="IF948" s="26"/>
      <c r="IG948" s="26"/>
      <c r="IH948" s="26"/>
      <c r="II948" s="26"/>
      <c r="IJ948" s="26"/>
      <c r="IK948" s="26"/>
      <c r="IL948" s="26"/>
      <c r="IM948" s="26"/>
      <c r="IN948" s="26"/>
      <c r="IO948" s="26"/>
      <c r="IP948" s="26"/>
      <c r="IQ948" s="26"/>
      <c r="IR948" s="26"/>
      <c r="IS948" s="26"/>
      <c r="IT948" s="26"/>
      <c r="IU948" s="26"/>
      <c r="IV948" s="26"/>
    </row>
    <row r="949" spans="1:256" ht="12.75" customHeight="1" x14ac:dyDescent="0.25">
      <c r="A949" s="26"/>
      <c r="B949" s="26"/>
      <c r="C949" s="296"/>
      <c r="D949" s="363"/>
      <c r="E949" s="364"/>
      <c r="F949" s="364"/>
      <c r="G949" s="364"/>
      <c r="H949" s="364"/>
      <c r="I949" s="364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6"/>
      <c r="AB949" s="26"/>
      <c r="AC949" s="26"/>
      <c r="AD949" s="26"/>
      <c r="AE949" s="26"/>
      <c r="AF949" s="26"/>
      <c r="AG949" s="26"/>
      <c r="AH949" s="26"/>
      <c r="AI949" s="26"/>
      <c r="AJ949" s="26"/>
      <c r="AK949" s="26"/>
      <c r="AL949" s="26"/>
      <c r="AM949" s="26"/>
      <c r="AN949" s="26"/>
      <c r="AO949" s="26"/>
      <c r="AP949" s="26"/>
      <c r="AQ949" s="26"/>
      <c r="AR949" s="26"/>
      <c r="AS949" s="26"/>
      <c r="AT949" s="26"/>
      <c r="AU949" s="26"/>
      <c r="AV949" s="26"/>
      <c r="AW949" s="26"/>
      <c r="AX949" s="26"/>
      <c r="AY949" s="26"/>
      <c r="AZ949" s="26"/>
      <c r="BA949" s="26"/>
      <c r="BB949" s="26"/>
      <c r="BC949" s="26"/>
      <c r="BD949" s="26"/>
      <c r="BE949" s="26"/>
      <c r="BF949" s="26"/>
      <c r="BG949" s="26"/>
      <c r="BH949" s="26"/>
      <c r="BI949" s="26"/>
      <c r="BJ949" s="26"/>
      <c r="BK949" s="26"/>
      <c r="BL949" s="26"/>
      <c r="BM949" s="26"/>
      <c r="BN949" s="26"/>
      <c r="BO949" s="26"/>
      <c r="BP949" s="26"/>
      <c r="BQ949" s="26"/>
      <c r="BR949" s="26"/>
      <c r="BS949" s="26"/>
      <c r="BT949" s="26"/>
      <c r="BU949" s="26"/>
      <c r="BV949" s="26"/>
      <c r="BW949" s="26"/>
      <c r="BX949" s="26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26"/>
      <c r="CP949" s="26"/>
      <c r="CQ949" s="26"/>
      <c r="CR949" s="26"/>
      <c r="CS949" s="26"/>
      <c r="CT949" s="26"/>
      <c r="CU949" s="26"/>
      <c r="CV949" s="26"/>
      <c r="CW949" s="26"/>
      <c r="CX949" s="26"/>
      <c r="CY949" s="26"/>
      <c r="CZ949" s="26"/>
      <c r="DA949" s="26"/>
      <c r="DB949" s="26"/>
      <c r="DC949" s="26"/>
      <c r="DD949" s="26"/>
      <c r="DE949" s="26"/>
      <c r="DF949" s="26"/>
      <c r="DG949" s="26"/>
      <c r="DH949" s="26"/>
      <c r="DI949" s="26"/>
      <c r="DJ949" s="26"/>
      <c r="DK949" s="26"/>
      <c r="DL949" s="26"/>
      <c r="DM949" s="26"/>
      <c r="DN949" s="26"/>
      <c r="DO949" s="26"/>
      <c r="DP949" s="26"/>
      <c r="DQ949" s="26"/>
      <c r="DR949" s="26"/>
      <c r="DS949" s="26"/>
      <c r="DT949" s="26"/>
      <c r="DU949" s="26"/>
      <c r="DV949" s="26"/>
      <c r="DW949" s="26"/>
      <c r="DX949" s="26"/>
      <c r="DY949" s="26"/>
      <c r="DZ949" s="26"/>
      <c r="EA949" s="26"/>
      <c r="EB949" s="26"/>
      <c r="EC949" s="26"/>
      <c r="ED949" s="26"/>
      <c r="EE949" s="26"/>
      <c r="EF949" s="26"/>
      <c r="EG949" s="26"/>
      <c r="EH949" s="26"/>
      <c r="EI949" s="26"/>
      <c r="EJ949" s="26"/>
      <c r="EK949" s="26"/>
      <c r="EL949" s="26"/>
      <c r="EM949" s="26"/>
      <c r="EN949" s="26"/>
      <c r="EO949" s="26"/>
      <c r="EP949" s="26"/>
      <c r="EQ949" s="26"/>
      <c r="ER949" s="26"/>
      <c r="ES949" s="26"/>
      <c r="ET949" s="26"/>
      <c r="EU949" s="26"/>
      <c r="EV949" s="26"/>
      <c r="EW949" s="26"/>
      <c r="EX949" s="26"/>
      <c r="EY949" s="26"/>
      <c r="EZ949" s="26"/>
      <c r="FA949" s="26"/>
      <c r="FB949" s="26"/>
      <c r="FC949" s="26"/>
      <c r="FD949" s="26"/>
      <c r="FE949" s="26"/>
      <c r="FF949" s="26"/>
      <c r="FG949" s="26"/>
      <c r="FH949" s="26"/>
      <c r="FI949" s="26"/>
      <c r="FJ949" s="26"/>
      <c r="FK949" s="26"/>
      <c r="FL949" s="26"/>
      <c r="FM949" s="26"/>
      <c r="FN949" s="26"/>
      <c r="FO949" s="26"/>
      <c r="FP949" s="26"/>
      <c r="FQ949" s="26"/>
      <c r="FR949" s="26"/>
      <c r="FS949" s="26"/>
      <c r="FT949" s="26"/>
      <c r="FU949" s="26"/>
      <c r="FV949" s="26"/>
      <c r="FW949" s="26"/>
      <c r="FX949" s="26"/>
      <c r="FY949" s="26"/>
      <c r="FZ949" s="26"/>
      <c r="GA949" s="26"/>
      <c r="GB949" s="26"/>
      <c r="GC949" s="26"/>
      <c r="GD949" s="26"/>
      <c r="GE949" s="26"/>
      <c r="GF949" s="26"/>
      <c r="GG949" s="26"/>
      <c r="GH949" s="26"/>
      <c r="GI949" s="26"/>
      <c r="GJ949" s="26"/>
      <c r="GK949" s="26"/>
      <c r="GL949" s="26"/>
      <c r="GM949" s="26"/>
      <c r="GN949" s="26"/>
      <c r="GO949" s="26"/>
      <c r="GP949" s="26"/>
      <c r="GQ949" s="26"/>
      <c r="GR949" s="26"/>
      <c r="GS949" s="26"/>
      <c r="GT949" s="26"/>
      <c r="GU949" s="26"/>
      <c r="GV949" s="26"/>
      <c r="GW949" s="26"/>
      <c r="GX949" s="26"/>
      <c r="GY949" s="26"/>
      <c r="GZ949" s="26"/>
      <c r="HA949" s="26"/>
      <c r="HB949" s="26"/>
      <c r="HC949" s="26"/>
      <c r="HD949" s="26"/>
      <c r="HE949" s="26"/>
      <c r="HF949" s="26"/>
      <c r="HG949" s="26"/>
      <c r="HH949" s="26"/>
      <c r="HI949" s="26"/>
      <c r="HJ949" s="26"/>
      <c r="HK949" s="26"/>
      <c r="HL949" s="26"/>
      <c r="HM949" s="26"/>
      <c r="HN949" s="26"/>
      <c r="HO949" s="26"/>
      <c r="HP949" s="26"/>
      <c r="HQ949" s="26"/>
      <c r="HR949" s="26"/>
      <c r="HS949" s="26"/>
      <c r="HT949" s="26"/>
      <c r="HU949" s="26"/>
      <c r="HV949" s="26"/>
      <c r="HW949" s="26"/>
      <c r="HX949" s="26"/>
      <c r="HY949" s="26"/>
      <c r="HZ949" s="26"/>
      <c r="IA949" s="26"/>
      <c r="IB949" s="26"/>
      <c r="IC949" s="26"/>
      <c r="ID949" s="26"/>
      <c r="IE949" s="26"/>
      <c r="IF949" s="26"/>
      <c r="IG949" s="26"/>
      <c r="IH949" s="26"/>
      <c r="II949" s="26"/>
      <c r="IJ949" s="26"/>
      <c r="IK949" s="26"/>
      <c r="IL949" s="26"/>
      <c r="IM949" s="26"/>
      <c r="IN949" s="26"/>
      <c r="IO949" s="26"/>
      <c r="IP949" s="26"/>
      <c r="IQ949" s="26"/>
      <c r="IR949" s="26"/>
      <c r="IS949" s="26"/>
      <c r="IT949" s="26"/>
      <c r="IU949" s="26"/>
      <c r="IV949" s="26"/>
    </row>
    <row r="950" spans="1:256" ht="12.75" customHeight="1" x14ac:dyDescent="0.25">
      <c r="A950" s="26"/>
      <c r="B950" s="26"/>
      <c r="C950" s="296"/>
      <c r="D950" s="363"/>
      <c r="E950" s="364"/>
      <c r="F950" s="364"/>
      <c r="G950" s="364"/>
      <c r="H950" s="364"/>
      <c r="I950" s="364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6"/>
      <c r="AB950" s="26"/>
      <c r="AC950" s="26"/>
      <c r="AD950" s="26"/>
      <c r="AE950" s="26"/>
      <c r="AF950" s="26"/>
      <c r="AG950" s="26"/>
      <c r="AH950" s="26"/>
      <c r="AI950" s="26"/>
      <c r="AJ950" s="26"/>
      <c r="AK950" s="26"/>
      <c r="AL950" s="26"/>
      <c r="AM950" s="26"/>
      <c r="AN950" s="26"/>
      <c r="AO950" s="26"/>
      <c r="AP950" s="26"/>
      <c r="AQ950" s="26"/>
      <c r="AR950" s="26"/>
      <c r="AS950" s="26"/>
      <c r="AT950" s="26"/>
      <c r="AU950" s="26"/>
      <c r="AV950" s="26"/>
      <c r="AW950" s="26"/>
      <c r="AX950" s="26"/>
      <c r="AY950" s="26"/>
      <c r="AZ950" s="26"/>
      <c r="BA950" s="26"/>
      <c r="BB950" s="26"/>
      <c r="BC950" s="26"/>
      <c r="BD950" s="26"/>
      <c r="BE950" s="26"/>
      <c r="BF950" s="26"/>
      <c r="BG950" s="26"/>
      <c r="BH950" s="26"/>
      <c r="BI950" s="26"/>
      <c r="BJ950" s="26"/>
      <c r="BK950" s="26"/>
      <c r="BL950" s="26"/>
      <c r="BM950" s="26"/>
      <c r="BN950" s="26"/>
      <c r="BO950" s="26"/>
      <c r="BP950" s="26"/>
      <c r="BQ950" s="26"/>
      <c r="BR950" s="26"/>
      <c r="BS950" s="26"/>
      <c r="BT950" s="26"/>
      <c r="BU950" s="26"/>
      <c r="BV950" s="26"/>
      <c r="BW950" s="26"/>
      <c r="BX950" s="26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26"/>
      <c r="CP950" s="26"/>
      <c r="CQ950" s="26"/>
      <c r="CR950" s="26"/>
      <c r="CS950" s="26"/>
      <c r="CT950" s="26"/>
      <c r="CU950" s="26"/>
      <c r="CV950" s="26"/>
      <c r="CW950" s="26"/>
      <c r="CX950" s="26"/>
      <c r="CY950" s="26"/>
      <c r="CZ950" s="26"/>
      <c r="DA950" s="26"/>
      <c r="DB950" s="26"/>
      <c r="DC950" s="26"/>
      <c r="DD950" s="26"/>
      <c r="DE950" s="26"/>
      <c r="DF950" s="26"/>
      <c r="DG950" s="26"/>
      <c r="DH950" s="26"/>
      <c r="DI950" s="26"/>
      <c r="DJ950" s="26"/>
      <c r="DK950" s="26"/>
      <c r="DL950" s="26"/>
      <c r="DM950" s="26"/>
      <c r="DN950" s="26"/>
      <c r="DO950" s="26"/>
      <c r="DP950" s="26"/>
      <c r="DQ950" s="26"/>
      <c r="DR950" s="26"/>
      <c r="DS950" s="26"/>
      <c r="DT950" s="26"/>
      <c r="DU950" s="26"/>
      <c r="DV950" s="26"/>
      <c r="DW950" s="26"/>
      <c r="DX950" s="26"/>
      <c r="DY950" s="26"/>
      <c r="DZ950" s="26"/>
      <c r="EA950" s="26"/>
      <c r="EB950" s="26"/>
      <c r="EC950" s="26"/>
      <c r="ED950" s="26"/>
      <c r="EE950" s="26"/>
      <c r="EF950" s="26"/>
      <c r="EG950" s="26"/>
      <c r="EH950" s="26"/>
      <c r="EI950" s="26"/>
      <c r="EJ950" s="26"/>
      <c r="EK950" s="26"/>
      <c r="EL950" s="26"/>
      <c r="EM950" s="26"/>
      <c r="EN950" s="26"/>
      <c r="EO950" s="26"/>
      <c r="EP950" s="26"/>
      <c r="EQ950" s="26"/>
      <c r="ER950" s="26"/>
      <c r="ES950" s="26"/>
      <c r="ET950" s="26"/>
      <c r="EU950" s="26"/>
      <c r="EV950" s="26"/>
      <c r="EW950" s="26"/>
      <c r="EX950" s="26"/>
      <c r="EY950" s="26"/>
      <c r="EZ950" s="26"/>
      <c r="FA950" s="26"/>
      <c r="FB950" s="26"/>
      <c r="FC950" s="26"/>
      <c r="FD950" s="26"/>
      <c r="FE950" s="26"/>
      <c r="FF950" s="26"/>
      <c r="FG950" s="26"/>
      <c r="FH950" s="26"/>
      <c r="FI950" s="26"/>
      <c r="FJ950" s="26"/>
      <c r="FK950" s="26"/>
      <c r="FL950" s="26"/>
      <c r="FM950" s="26"/>
      <c r="FN950" s="26"/>
      <c r="FO950" s="26"/>
      <c r="FP950" s="26"/>
      <c r="FQ950" s="26"/>
      <c r="FR950" s="26"/>
      <c r="FS950" s="26"/>
      <c r="FT950" s="26"/>
      <c r="FU950" s="26"/>
      <c r="FV950" s="26"/>
      <c r="FW950" s="26"/>
      <c r="FX950" s="26"/>
      <c r="FY950" s="26"/>
      <c r="FZ950" s="26"/>
      <c r="GA950" s="26"/>
      <c r="GB950" s="26"/>
      <c r="GC950" s="26"/>
      <c r="GD950" s="26"/>
      <c r="GE950" s="26"/>
      <c r="GF950" s="26"/>
      <c r="GG950" s="26"/>
      <c r="GH950" s="26"/>
      <c r="GI950" s="26"/>
      <c r="GJ950" s="26"/>
      <c r="GK950" s="26"/>
      <c r="GL950" s="26"/>
      <c r="GM950" s="26"/>
      <c r="GN950" s="26"/>
      <c r="GO950" s="26"/>
      <c r="GP950" s="26"/>
      <c r="GQ950" s="26"/>
      <c r="GR950" s="26"/>
      <c r="GS950" s="26"/>
      <c r="GT950" s="26"/>
      <c r="GU950" s="26"/>
      <c r="GV950" s="26"/>
      <c r="GW950" s="26"/>
      <c r="GX950" s="26"/>
      <c r="GY950" s="26"/>
      <c r="GZ950" s="26"/>
      <c r="HA950" s="26"/>
      <c r="HB950" s="26"/>
      <c r="HC950" s="26"/>
      <c r="HD950" s="26"/>
      <c r="HE950" s="26"/>
      <c r="HF950" s="26"/>
      <c r="HG950" s="26"/>
      <c r="HH950" s="26"/>
      <c r="HI950" s="26"/>
      <c r="HJ950" s="26"/>
      <c r="HK950" s="26"/>
      <c r="HL950" s="26"/>
      <c r="HM950" s="26"/>
      <c r="HN950" s="26"/>
      <c r="HO950" s="26"/>
      <c r="HP950" s="26"/>
      <c r="HQ950" s="26"/>
      <c r="HR950" s="26"/>
      <c r="HS950" s="26"/>
      <c r="HT950" s="26"/>
      <c r="HU950" s="26"/>
      <c r="HV950" s="26"/>
      <c r="HW950" s="26"/>
      <c r="HX950" s="26"/>
      <c r="HY950" s="26"/>
      <c r="HZ950" s="26"/>
      <c r="IA950" s="26"/>
      <c r="IB950" s="26"/>
      <c r="IC950" s="26"/>
      <c r="ID950" s="26"/>
      <c r="IE950" s="26"/>
      <c r="IF950" s="26"/>
      <c r="IG950" s="26"/>
      <c r="IH950" s="26"/>
      <c r="II950" s="26"/>
      <c r="IJ950" s="26"/>
      <c r="IK950" s="26"/>
      <c r="IL950" s="26"/>
      <c r="IM950" s="26"/>
      <c r="IN950" s="26"/>
      <c r="IO950" s="26"/>
      <c r="IP950" s="26"/>
      <c r="IQ950" s="26"/>
      <c r="IR950" s="26"/>
      <c r="IS950" s="26"/>
      <c r="IT950" s="26"/>
      <c r="IU950" s="26"/>
      <c r="IV950" s="26"/>
    </row>
    <row r="951" spans="1:256" ht="12.75" customHeight="1" x14ac:dyDescent="0.25">
      <c r="A951" s="26"/>
      <c r="B951" s="26"/>
      <c r="C951" s="296"/>
      <c r="D951" s="363"/>
      <c r="E951" s="364"/>
      <c r="F951" s="364"/>
      <c r="G951" s="364"/>
      <c r="H951" s="364"/>
      <c r="I951" s="364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6"/>
      <c r="AB951" s="26"/>
      <c r="AC951" s="26"/>
      <c r="AD951" s="26"/>
      <c r="AE951" s="26"/>
      <c r="AF951" s="26"/>
      <c r="AG951" s="26"/>
      <c r="AH951" s="26"/>
      <c r="AI951" s="26"/>
      <c r="AJ951" s="26"/>
      <c r="AK951" s="26"/>
      <c r="AL951" s="26"/>
      <c r="AM951" s="26"/>
      <c r="AN951" s="26"/>
      <c r="AO951" s="26"/>
      <c r="AP951" s="26"/>
      <c r="AQ951" s="26"/>
      <c r="AR951" s="26"/>
      <c r="AS951" s="26"/>
      <c r="AT951" s="26"/>
      <c r="AU951" s="26"/>
      <c r="AV951" s="26"/>
      <c r="AW951" s="26"/>
      <c r="AX951" s="26"/>
      <c r="AY951" s="26"/>
      <c r="AZ951" s="26"/>
      <c r="BA951" s="26"/>
      <c r="BB951" s="26"/>
      <c r="BC951" s="26"/>
      <c r="BD951" s="26"/>
      <c r="BE951" s="26"/>
      <c r="BF951" s="26"/>
      <c r="BG951" s="26"/>
      <c r="BH951" s="26"/>
      <c r="BI951" s="26"/>
      <c r="BJ951" s="26"/>
      <c r="BK951" s="26"/>
      <c r="BL951" s="26"/>
      <c r="BM951" s="26"/>
      <c r="BN951" s="26"/>
      <c r="BO951" s="26"/>
      <c r="BP951" s="26"/>
      <c r="BQ951" s="26"/>
      <c r="BR951" s="26"/>
      <c r="BS951" s="26"/>
      <c r="BT951" s="26"/>
      <c r="BU951" s="26"/>
      <c r="BV951" s="26"/>
      <c r="BW951" s="26"/>
      <c r="BX951" s="26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26"/>
      <c r="CP951" s="26"/>
      <c r="CQ951" s="26"/>
      <c r="CR951" s="26"/>
      <c r="CS951" s="26"/>
      <c r="CT951" s="26"/>
      <c r="CU951" s="26"/>
      <c r="CV951" s="26"/>
      <c r="CW951" s="26"/>
      <c r="CX951" s="26"/>
      <c r="CY951" s="26"/>
      <c r="CZ951" s="26"/>
      <c r="DA951" s="26"/>
      <c r="DB951" s="26"/>
      <c r="DC951" s="26"/>
      <c r="DD951" s="26"/>
      <c r="DE951" s="26"/>
      <c r="DF951" s="26"/>
      <c r="DG951" s="26"/>
      <c r="DH951" s="26"/>
      <c r="DI951" s="26"/>
      <c r="DJ951" s="26"/>
      <c r="DK951" s="26"/>
      <c r="DL951" s="26"/>
      <c r="DM951" s="26"/>
      <c r="DN951" s="26"/>
      <c r="DO951" s="26"/>
      <c r="DP951" s="26"/>
      <c r="DQ951" s="26"/>
      <c r="DR951" s="26"/>
      <c r="DS951" s="26"/>
      <c r="DT951" s="26"/>
      <c r="DU951" s="26"/>
      <c r="DV951" s="26"/>
      <c r="DW951" s="26"/>
      <c r="DX951" s="26"/>
      <c r="DY951" s="26"/>
      <c r="DZ951" s="26"/>
      <c r="EA951" s="26"/>
      <c r="EB951" s="26"/>
      <c r="EC951" s="26"/>
      <c r="ED951" s="26"/>
      <c r="EE951" s="26"/>
      <c r="EF951" s="26"/>
      <c r="EG951" s="26"/>
      <c r="EH951" s="26"/>
      <c r="EI951" s="26"/>
      <c r="EJ951" s="26"/>
      <c r="EK951" s="26"/>
      <c r="EL951" s="26"/>
      <c r="EM951" s="26"/>
      <c r="EN951" s="26"/>
      <c r="EO951" s="26"/>
      <c r="EP951" s="26"/>
      <c r="EQ951" s="26"/>
      <c r="ER951" s="26"/>
      <c r="ES951" s="26"/>
      <c r="ET951" s="26"/>
      <c r="EU951" s="26"/>
      <c r="EV951" s="26"/>
      <c r="EW951" s="26"/>
      <c r="EX951" s="26"/>
      <c r="EY951" s="26"/>
      <c r="EZ951" s="26"/>
      <c r="FA951" s="26"/>
      <c r="FB951" s="26"/>
      <c r="FC951" s="26"/>
      <c r="FD951" s="26"/>
      <c r="FE951" s="26"/>
      <c r="FF951" s="26"/>
      <c r="FG951" s="26"/>
      <c r="FH951" s="26"/>
      <c r="FI951" s="26"/>
      <c r="FJ951" s="26"/>
      <c r="FK951" s="26"/>
      <c r="FL951" s="26"/>
      <c r="FM951" s="26"/>
      <c r="FN951" s="26"/>
      <c r="FO951" s="26"/>
      <c r="FP951" s="26"/>
      <c r="FQ951" s="26"/>
      <c r="FR951" s="26"/>
      <c r="FS951" s="26"/>
      <c r="FT951" s="26"/>
      <c r="FU951" s="26"/>
      <c r="FV951" s="26"/>
      <c r="FW951" s="26"/>
      <c r="FX951" s="26"/>
      <c r="FY951" s="26"/>
      <c r="FZ951" s="26"/>
      <c r="GA951" s="26"/>
      <c r="GB951" s="26"/>
      <c r="GC951" s="26"/>
      <c r="GD951" s="26"/>
      <c r="GE951" s="26"/>
      <c r="GF951" s="26"/>
      <c r="GG951" s="26"/>
      <c r="GH951" s="26"/>
      <c r="GI951" s="26"/>
      <c r="GJ951" s="26"/>
      <c r="GK951" s="26"/>
      <c r="GL951" s="26"/>
      <c r="GM951" s="26"/>
      <c r="GN951" s="26"/>
      <c r="GO951" s="26"/>
      <c r="GP951" s="26"/>
      <c r="GQ951" s="26"/>
      <c r="GR951" s="26"/>
      <c r="GS951" s="26"/>
      <c r="GT951" s="26"/>
      <c r="GU951" s="26"/>
      <c r="GV951" s="26"/>
      <c r="GW951" s="26"/>
      <c r="GX951" s="26"/>
      <c r="GY951" s="26"/>
      <c r="GZ951" s="26"/>
      <c r="HA951" s="26"/>
      <c r="HB951" s="26"/>
      <c r="HC951" s="26"/>
      <c r="HD951" s="26"/>
      <c r="HE951" s="26"/>
      <c r="HF951" s="26"/>
      <c r="HG951" s="26"/>
      <c r="HH951" s="26"/>
      <c r="HI951" s="26"/>
      <c r="HJ951" s="26"/>
      <c r="HK951" s="26"/>
      <c r="HL951" s="26"/>
      <c r="HM951" s="26"/>
      <c r="HN951" s="26"/>
      <c r="HO951" s="26"/>
      <c r="HP951" s="26"/>
      <c r="HQ951" s="26"/>
      <c r="HR951" s="26"/>
      <c r="HS951" s="26"/>
      <c r="HT951" s="26"/>
      <c r="HU951" s="26"/>
      <c r="HV951" s="26"/>
      <c r="HW951" s="26"/>
      <c r="HX951" s="26"/>
      <c r="HY951" s="26"/>
      <c r="HZ951" s="26"/>
      <c r="IA951" s="26"/>
      <c r="IB951" s="26"/>
      <c r="IC951" s="26"/>
      <c r="ID951" s="26"/>
      <c r="IE951" s="26"/>
      <c r="IF951" s="26"/>
      <c r="IG951" s="26"/>
      <c r="IH951" s="26"/>
      <c r="II951" s="26"/>
      <c r="IJ951" s="26"/>
      <c r="IK951" s="26"/>
      <c r="IL951" s="26"/>
      <c r="IM951" s="26"/>
      <c r="IN951" s="26"/>
      <c r="IO951" s="26"/>
      <c r="IP951" s="26"/>
      <c r="IQ951" s="26"/>
      <c r="IR951" s="26"/>
      <c r="IS951" s="26"/>
      <c r="IT951" s="26"/>
      <c r="IU951" s="26"/>
      <c r="IV951" s="26"/>
    </row>
    <row r="952" spans="1:256" ht="12.75" customHeight="1" x14ac:dyDescent="0.25">
      <c r="A952" s="26"/>
      <c r="B952" s="26"/>
      <c r="C952" s="296"/>
      <c r="D952" s="363"/>
      <c r="E952" s="364"/>
      <c r="F952" s="364"/>
      <c r="G952" s="364"/>
      <c r="H952" s="364"/>
      <c r="I952" s="364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6"/>
      <c r="AB952" s="26"/>
      <c r="AC952" s="26"/>
      <c r="AD952" s="26"/>
      <c r="AE952" s="26"/>
      <c r="AF952" s="26"/>
      <c r="AG952" s="26"/>
      <c r="AH952" s="26"/>
      <c r="AI952" s="26"/>
      <c r="AJ952" s="26"/>
      <c r="AK952" s="26"/>
      <c r="AL952" s="26"/>
      <c r="AM952" s="26"/>
      <c r="AN952" s="26"/>
      <c r="AO952" s="26"/>
      <c r="AP952" s="26"/>
      <c r="AQ952" s="26"/>
      <c r="AR952" s="26"/>
      <c r="AS952" s="26"/>
      <c r="AT952" s="26"/>
      <c r="AU952" s="26"/>
      <c r="AV952" s="26"/>
      <c r="AW952" s="26"/>
      <c r="AX952" s="26"/>
      <c r="AY952" s="26"/>
      <c r="AZ952" s="26"/>
      <c r="BA952" s="26"/>
      <c r="BB952" s="26"/>
      <c r="BC952" s="26"/>
      <c r="BD952" s="26"/>
      <c r="BE952" s="26"/>
      <c r="BF952" s="26"/>
      <c r="BG952" s="26"/>
      <c r="BH952" s="26"/>
      <c r="BI952" s="26"/>
      <c r="BJ952" s="26"/>
      <c r="BK952" s="26"/>
      <c r="BL952" s="26"/>
      <c r="BM952" s="26"/>
      <c r="BN952" s="26"/>
      <c r="BO952" s="26"/>
      <c r="BP952" s="26"/>
      <c r="BQ952" s="26"/>
      <c r="BR952" s="26"/>
      <c r="BS952" s="26"/>
      <c r="BT952" s="26"/>
      <c r="BU952" s="26"/>
      <c r="BV952" s="26"/>
      <c r="BW952" s="26"/>
      <c r="BX952" s="26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26"/>
      <c r="CP952" s="26"/>
      <c r="CQ952" s="26"/>
      <c r="CR952" s="26"/>
      <c r="CS952" s="26"/>
      <c r="CT952" s="26"/>
      <c r="CU952" s="26"/>
      <c r="CV952" s="26"/>
      <c r="CW952" s="26"/>
      <c r="CX952" s="26"/>
      <c r="CY952" s="26"/>
      <c r="CZ952" s="26"/>
      <c r="DA952" s="26"/>
      <c r="DB952" s="26"/>
      <c r="DC952" s="26"/>
      <c r="DD952" s="26"/>
      <c r="DE952" s="26"/>
      <c r="DF952" s="26"/>
      <c r="DG952" s="26"/>
      <c r="DH952" s="26"/>
      <c r="DI952" s="26"/>
      <c r="DJ952" s="26"/>
      <c r="DK952" s="26"/>
      <c r="DL952" s="26"/>
      <c r="DM952" s="26"/>
      <c r="DN952" s="26"/>
      <c r="DO952" s="26"/>
      <c r="DP952" s="26"/>
      <c r="DQ952" s="26"/>
      <c r="DR952" s="26"/>
      <c r="DS952" s="26"/>
      <c r="DT952" s="26"/>
      <c r="DU952" s="26"/>
      <c r="DV952" s="26"/>
      <c r="DW952" s="26"/>
      <c r="DX952" s="26"/>
      <c r="DY952" s="26"/>
      <c r="DZ952" s="26"/>
      <c r="EA952" s="26"/>
      <c r="EB952" s="26"/>
      <c r="EC952" s="26"/>
      <c r="ED952" s="26"/>
      <c r="EE952" s="26"/>
      <c r="EF952" s="26"/>
      <c r="EG952" s="26"/>
      <c r="EH952" s="26"/>
      <c r="EI952" s="26"/>
      <c r="EJ952" s="26"/>
      <c r="EK952" s="26"/>
      <c r="EL952" s="26"/>
      <c r="EM952" s="26"/>
      <c r="EN952" s="26"/>
      <c r="EO952" s="26"/>
      <c r="EP952" s="26"/>
      <c r="EQ952" s="26"/>
      <c r="ER952" s="26"/>
      <c r="ES952" s="26"/>
      <c r="ET952" s="26"/>
      <c r="EU952" s="26"/>
      <c r="EV952" s="26"/>
      <c r="EW952" s="26"/>
      <c r="EX952" s="26"/>
      <c r="EY952" s="26"/>
      <c r="EZ952" s="26"/>
      <c r="FA952" s="26"/>
      <c r="FB952" s="26"/>
      <c r="FC952" s="26"/>
      <c r="FD952" s="26"/>
      <c r="FE952" s="26"/>
      <c r="FF952" s="26"/>
      <c r="FG952" s="26"/>
      <c r="FH952" s="26"/>
      <c r="FI952" s="26"/>
      <c r="FJ952" s="26"/>
      <c r="FK952" s="26"/>
      <c r="FL952" s="26"/>
      <c r="FM952" s="26"/>
      <c r="FN952" s="26"/>
      <c r="FO952" s="26"/>
      <c r="FP952" s="26"/>
      <c r="FQ952" s="26"/>
      <c r="FR952" s="26"/>
      <c r="FS952" s="26"/>
      <c r="FT952" s="26"/>
      <c r="FU952" s="26"/>
      <c r="FV952" s="26"/>
      <c r="FW952" s="26"/>
      <c r="FX952" s="26"/>
      <c r="FY952" s="26"/>
      <c r="FZ952" s="26"/>
      <c r="GA952" s="26"/>
      <c r="GB952" s="26"/>
      <c r="GC952" s="26"/>
      <c r="GD952" s="26"/>
      <c r="GE952" s="26"/>
      <c r="GF952" s="26"/>
      <c r="GG952" s="26"/>
      <c r="GH952" s="26"/>
      <c r="GI952" s="26"/>
      <c r="GJ952" s="26"/>
      <c r="GK952" s="26"/>
      <c r="GL952" s="26"/>
      <c r="GM952" s="26"/>
      <c r="GN952" s="26"/>
      <c r="GO952" s="26"/>
      <c r="GP952" s="26"/>
      <c r="GQ952" s="26"/>
      <c r="GR952" s="26"/>
      <c r="GS952" s="26"/>
      <c r="GT952" s="26"/>
      <c r="GU952" s="26"/>
      <c r="GV952" s="26"/>
      <c r="GW952" s="26"/>
      <c r="GX952" s="26"/>
      <c r="GY952" s="26"/>
      <c r="GZ952" s="26"/>
      <c r="HA952" s="26"/>
      <c r="HB952" s="26"/>
      <c r="HC952" s="26"/>
      <c r="HD952" s="26"/>
      <c r="HE952" s="26"/>
      <c r="HF952" s="26"/>
      <c r="HG952" s="26"/>
      <c r="HH952" s="26"/>
      <c r="HI952" s="26"/>
      <c r="HJ952" s="26"/>
      <c r="HK952" s="26"/>
      <c r="HL952" s="26"/>
      <c r="HM952" s="26"/>
      <c r="HN952" s="26"/>
      <c r="HO952" s="26"/>
      <c r="HP952" s="26"/>
      <c r="HQ952" s="26"/>
      <c r="HR952" s="26"/>
      <c r="HS952" s="26"/>
      <c r="HT952" s="26"/>
      <c r="HU952" s="26"/>
      <c r="HV952" s="26"/>
      <c r="HW952" s="26"/>
      <c r="HX952" s="26"/>
      <c r="HY952" s="26"/>
      <c r="HZ952" s="26"/>
      <c r="IA952" s="26"/>
      <c r="IB952" s="26"/>
      <c r="IC952" s="26"/>
      <c r="ID952" s="26"/>
      <c r="IE952" s="26"/>
      <c r="IF952" s="26"/>
      <c r="IG952" s="26"/>
      <c r="IH952" s="26"/>
      <c r="II952" s="26"/>
      <c r="IJ952" s="26"/>
      <c r="IK952" s="26"/>
      <c r="IL952" s="26"/>
      <c r="IM952" s="26"/>
      <c r="IN952" s="26"/>
      <c r="IO952" s="26"/>
      <c r="IP952" s="26"/>
      <c r="IQ952" s="26"/>
      <c r="IR952" s="26"/>
      <c r="IS952" s="26"/>
      <c r="IT952" s="26"/>
      <c r="IU952" s="26"/>
      <c r="IV952" s="26"/>
    </row>
    <row r="953" spans="1:256" ht="12.75" customHeight="1" x14ac:dyDescent="0.25">
      <c r="A953" s="26"/>
      <c r="B953" s="26"/>
      <c r="C953" s="296"/>
      <c r="D953" s="363"/>
      <c r="E953" s="364"/>
      <c r="F953" s="364"/>
      <c r="G953" s="364"/>
      <c r="H953" s="364"/>
      <c r="I953" s="364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6"/>
      <c r="AB953" s="26"/>
      <c r="AC953" s="26"/>
      <c r="AD953" s="26"/>
      <c r="AE953" s="26"/>
      <c r="AF953" s="26"/>
      <c r="AG953" s="26"/>
      <c r="AH953" s="26"/>
      <c r="AI953" s="26"/>
      <c r="AJ953" s="26"/>
      <c r="AK953" s="26"/>
      <c r="AL953" s="26"/>
      <c r="AM953" s="26"/>
      <c r="AN953" s="26"/>
      <c r="AO953" s="26"/>
      <c r="AP953" s="26"/>
      <c r="AQ953" s="26"/>
      <c r="AR953" s="26"/>
      <c r="AS953" s="26"/>
      <c r="AT953" s="26"/>
      <c r="AU953" s="26"/>
      <c r="AV953" s="26"/>
      <c r="AW953" s="26"/>
      <c r="AX953" s="26"/>
      <c r="AY953" s="26"/>
      <c r="AZ953" s="26"/>
      <c r="BA953" s="26"/>
      <c r="BB953" s="26"/>
      <c r="BC953" s="26"/>
      <c r="BD953" s="26"/>
      <c r="BE953" s="26"/>
      <c r="BF953" s="26"/>
      <c r="BG953" s="26"/>
      <c r="BH953" s="26"/>
      <c r="BI953" s="26"/>
      <c r="BJ953" s="26"/>
      <c r="BK953" s="26"/>
      <c r="BL953" s="26"/>
      <c r="BM953" s="26"/>
      <c r="BN953" s="26"/>
      <c r="BO953" s="26"/>
      <c r="BP953" s="26"/>
      <c r="BQ953" s="26"/>
      <c r="BR953" s="26"/>
      <c r="BS953" s="26"/>
      <c r="BT953" s="26"/>
      <c r="BU953" s="26"/>
      <c r="BV953" s="26"/>
      <c r="BW953" s="26"/>
      <c r="BX953" s="26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26"/>
      <c r="CP953" s="26"/>
      <c r="CQ953" s="26"/>
      <c r="CR953" s="26"/>
      <c r="CS953" s="26"/>
      <c r="CT953" s="26"/>
      <c r="CU953" s="26"/>
      <c r="CV953" s="26"/>
      <c r="CW953" s="26"/>
      <c r="CX953" s="26"/>
      <c r="CY953" s="26"/>
      <c r="CZ953" s="26"/>
      <c r="DA953" s="26"/>
      <c r="DB953" s="26"/>
      <c r="DC953" s="26"/>
      <c r="DD953" s="26"/>
      <c r="DE953" s="26"/>
      <c r="DF953" s="26"/>
      <c r="DG953" s="26"/>
      <c r="DH953" s="26"/>
      <c r="DI953" s="26"/>
      <c r="DJ953" s="26"/>
      <c r="DK953" s="26"/>
      <c r="DL953" s="26"/>
      <c r="DM953" s="26"/>
      <c r="DN953" s="26"/>
      <c r="DO953" s="26"/>
      <c r="DP953" s="26"/>
      <c r="DQ953" s="26"/>
      <c r="DR953" s="26"/>
      <c r="DS953" s="26"/>
      <c r="DT953" s="26"/>
      <c r="DU953" s="26"/>
      <c r="DV953" s="26"/>
      <c r="DW953" s="26"/>
      <c r="DX953" s="26"/>
      <c r="DY953" s="26"/>
      <c r="DZ953" s="26"/>
      <c r="EA953" s="26"/>
      <c r="EB953" s="26"/>
      <c r="EC953" s="26"/>
      <c r="ED953" s="26"/>
      <c r="EE953" s="26"/>
      <c r="EF953" s="26"/>
      <c r="EG953" s="26"/>
      <c r="EH953" s="26"/>
      <c r="EI953" s="26"/>
      <c r="EJ953" s="26"/>
      <c r="EK953" s="26"/>
      <c r="EL953" s="26"/>
      <c r="EM953" s="26"/>
      <c r="EN953" s="26"/>
      <c r="EO953" s="26"/>
      <c r="EP953" s="26"/>
      <c r="EQ953" s="26"/>
      <c r="ER953" s="26"/>
      <c r="ES953" s="26"/>
      <c r="ET953" s="26"/>
      <c r="EU953" s="26"/>
      <c r="EV953" s="26"/>
      <c r="EW953" s="26"/>
      <c r="EX953" s="26"/>
      <c r="EY953" s="26"/>
      <c r="EZ953" s="26"/>
      <c r="FA953" s="26"/>
      <c r="FB953" s="26"/>
      <c r="FC953" s="26"/>
      <c r="FD953" s="26"/>
      <c r="FE953" s="26"/>
      <c r="FF953" s="26"/>
      <c r="FG953" s="26"/>
      <c r="FH953" s="26"/>
      <c r="FI953" s="26"/>
      <c r="FJ953" s="26"/>
      <c r="FK953" s="26"/>
      <c r="FL953" s="26"/>
      <c r="FM953" s="26"/>
      <c r="FN953" s="26"/>
      <c r="FO953" s="26"/>
      <c r="FP953" s="26"/>
      <c r="FQ953" s="26"/>
      <c r="FR953" s="26"/>
      <c r="FS953" s="26"/>
      <c r="FT953" s="26"/>
      <c r="FU953" s="26"/>
      <c r="FV953" s="26"/>
      <c r="FW953" s="26"/>
      <c r="FX953" s="26"/>
      <c r="FY953" s="26"/>
      <c r="FZ953" s="26"/>
      <c r="GA953" s="26"/>
      <c r="GB953" s="26"/>
      <c r="GC953" s="26"/>
      <c r="GD953" s="26"/>
      <c r="GE953" s="26"/>
      <c r="GF953" s="26"/>
      <c r="GG953" s="26"/>
      <c r="GH953" s="26"/>
      <c r="GI953" s="26"/>
      <c r="GJ953" s="26"/>
      <c r="GK953" s="26"/>
      <c r="GL953" s="26"/>
      <c r="GM953" s="26"/>
      <c r="GN953" s="26"/>
      <c r="GO953" s="26"/>
      <c r="GP953" s="26"/>
      <c r="GQ953" s="26"/>
      <c r="GR953" s="26"/>
      <c r="GS953" s="26"/>
      <c r="GT953" s="26"/>
      <c r="GU953" s="26"/>
      <c r="GV953" s="26"/>
      <c r="GW953" s="26"/>
      <c r="GX953" s="26"/>
      <c r="GY953" s="26"/>
      <c r="GZ953" s="26"/>
      <c r="HA953" s="26"/>
      <c r="HB953" s="26"/>
      <c r="HC953" s="26"/>
      <c r="HD953" s="26"/>
      <c r="HE953" s="26"/>
      <c r="HF953" s="26"/>
      <c r="HG953" s="26"/>
      <c r="HH953" s="26"/>
      <c r="HI953" s="26"/>
      <c r="HJ953" s="26"/>
      <c r="HK953" s="26"/>
      <c r="HL953" s="26"/>
      <c r="HM953" s="26"/>
      <c r="HN953" s="26"/>
      <c r="HO953" s="26"/>
      <c r="HP953" s="26"/>
      <c r="HQ953" s="26"/>
      <c r="HR953" s="26"/>
      <c r="HS953" s="26"/>
      <c r="HT953" s="26"/>
      <c r="HU953" s="26"/>
      <c r="HV953" s="26"/>
      <c r="HW953" s="26"/>
      <c r="HX953" s="26"/>
      <c r="HY953" s="26"/>
      <c r="HZ953" s="26"/>
      <c r="IA953" s="26"/>
      <c r="IB953" s="26"/>
      <c r="IC953" s="26"/>
      <c r="ID953" s="26"/>
      <c r="IE953" s="26"/>
      <c r="IF953" s="26"/>
      <c r="IG953" s="26"/>
      <c r="IH953" s="26"/>
      <c r="II953" s="26"/>
      <c r="IJ953" s="26"/>
      <c r="IK953" s="26"/>
      <c r="IL953" s="26"/>
      <c r="IM953" s="26"/>
      <c r="IN953" s="26"/>
      <c r="IO953" s="26"/>
      <c r="IP953" s="26"/>
      <c r="IQ953" s="26"/>
      <c r="IR953" s="26"/>
      <c r="IS953" s="26"/>
      <c r="IT953" s="26"/>
      <c r="IU953" s="26"/>
      <c r="IV953" s="26"/>
    </row>
    <row r="954" spans="1:256" ht="12.75" customHeight="1" x14ac:dyDescent="0.25">
      <c r="A954" s="26"/>
      <c r="B954" s="26"/>
      <c r="C954" s="296"/>
      <c r="D954" s="363"/>
      <c r="E954" s="364"/>
      <c r="F954" s="364"/>
      <c r="G954" s="364"/>
      <c r="H954" s="364"/>
      <c r="I954" s="364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6"/>
      <c r="AB954" s="26"/>
      <c r="AC954" s="26"/>
      <c r="AD954" s="26"/>
      <c r="AE954" s="26"/>
      <c r="AF954" s="26"/>
      <c r="AG954" s="26"/>
      <c r="AH954" s="26"/>
      <c r="AI954" s="26"/>
      <c r="AJ954" s="26"/>
      <c r="AK954" s="26"/>
      <c r="AL954" s="26"/>
      <c r="AM954" s="26"/>
      <c r="AN954" s="26"/>
      <c r="AO954" s="26"/>
      <c r="AP954" s="26"/>
      <c r="AQ954" s="26"/>
      <c r="AR954" s="26"/>
      <c r="AS954" s="26"/>
      <c r="AT954" s="26"/>
      <c r="AU954" s="26"/>
      <c r="AV954" s="26"/>
      <c r="AW954" s="26"/>
      <c r="AX954" s="26"/>
      <c r="AY954" s="26"/>
      <c r="AZ954" s="26"/>
      <c r="BA954" s="26"/>
      <c r="BB954" s="26"/>
      <c r="BC954" s="26"/>
      <c r="BD954" s="26"/>
      <c r="BE954" s="26"/>
      <c r="BF954" s="26"/>
      <c r="BG954" s="26"/>
      <c r="BH954" s="26"/>
      <c r="BI954" s="26"/>
      <c r="BJ954" s="26"/>
      <c r="BK954" s="26"/>
      <c r="BL954" s="26"/>
      <c r="BM954" s="26"/>
      <c r="BN954" s="26"/>
      <c r="BO954" s="26"/>
      <c r="BP954" s="26"/>
      <c r="BQ954" s="26"/>
      <c r="BR954" s="26"/>
      <c r="BS954" s="26"/>
      <c r="BT954" s="26"/>
      <c r="BU954" s="26"/>
      <c r="BV954" s="26"/>
      <c r="BW954" s="26"/>
      <c r="BX954" s="26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26"/>
      <c r="CP954" s="26"/>
      <c r="CQ954" s="26"/>
      <c r="CR954" s="26"/>
      <c r="CS954" s="26"/>
      <c r="CT954" s="26"/>
      <c r="CU954" s="26"/>
      <c r="CV954" s="26"/>
      <c r="CW954" s="26"/>
      <c r="CX954" s="26"/>
      <c r="CY954" s="26"/>
      <c r="CZ954" s="26"/>
      <c r="DA954" s="26"/>
      <c r="DB954" s="26"/>
      <c r="DC954" s="26"/>
      <c r="DD954" s="26"/>
      <c r="DE954" s="26"/>
      <c r="DF954" s="26"/>
      <c r="DG954" s="26"/>
      <c r="DH954" s="26"/>
      <c r="DI954" s="26"/>
      <c r="DJ954" s="26"/>
      <c r="DK954" s="26"/>
      <c r="DL954" s="26"/>
      <c r="DM954" s="26"/>
      <c r="DN954" s="26"/>
      <c r="DO954" s="26"/>
      <c r="DP954" s="26"/>
      <c r="DQ954" s="26"/>
      <c r="DR954" s="26"/>
      <c r="DS954" s="26"/>
      <c r="DT954" s="26"/>
      <c r="DU954" s="26"/>
      <c r="DV954" s="26"/>
      <c r="DW954" s="26"/>
      <c r="DX954" s="26"/>
      <c r="DY954" s="26"/>
      <c r="DZ954" s="26"/>
      <c r="EA954" s="26"/>
      <c r="EB954" s="26"/>
      <c r="EC954" s="26"/>
      <c r="ED954" s="26"/>
      <c r="EE954" s="26"/>
      <c r="EF954" s="26"/>
      <c r="EG954" s="26"/>
      <c r="EH954" s="26"/>
      <c r="EI954" s="26"/>
      <c r="EJ954" s="26"/>
      <c r="EK954" s="26"/>
      <c r="EL954" s="26"/>
      <c r="EM954" s="26"/>
      <c r="EN954" s="26"/>
      <c r="EO954" s="26"/>
      <c r="EP954" s="26"/>
      <c r="EQ954" s="26"/>
      <c r="ER954" s="26"/>
      <c r="ES954" s="26"/>
      <c r="ET954" s="26"/>
      <c r="EU954" s="26"/>
      <c r="EV954" s="26"/>
      <c r="EW954" s="26"/>
      <c r="EX954" s="26"/>
      <c r="EY954" s="26"/>
      <c r="EZ954" s="26"/>
      <c r="FA954" s="26"/>
      <c r="FB954" s="26"/>
      <c r="FC954" s="26"/>
      <c r="FD954" s="26"/>
      <c r="FE954" s="26"/>
      <c r="FF954" s="26"/>
      <c r="FG954" s="26"/>
      <c r="FH954" s="26"/>
      <c r="FI954" s="26"/>
      <c r="FJ954" s="26"/>
      <c r="FK954" s="26"/>
      <c r="FL954" s="26"/>
      <c r="FM954" s="26"/>
      <c r="FN954" s="26"/>
      <c r="FO954" s="26"/>
      <c r="FP954" s="26"/>
      <c r="FQ954" s="26"/>
      <c r="FR954" s="26"/>
      <c r="FS954" s="26"/>
      <c r="FT954" s="26"/>
      <c r="FU954" s="26"/>
      <c r="FV954" s="26"/>
      <c r="FW954" s="26"/>
      <c r="FX954" s="26"/>
      <c r="FY954" s="26"/>
      <c r="FZ954" s="26"/>
      <c r="GA954" s="26"/>
      <c r="GB954" s="26"/>
      <c r="GC954" s="26"/>
      <c r="GD954" s="26"/>
      <c r="GE954" s="26"/>
      <c r="GF954" s="26"/>
      <c r="GG954" s="26"/>
      <c r="GH954" s="26"/>
      <c r="GI954" s="26"/>
      <c r="GJ954" s="26"/>
      <c r="GK954" s="26"/>
      <c r="GL954" s="26"/>
      <c r="GM954" s="26"/>
      <c r="GN954" s="26"/>
      <c r="GO954" s="26"/>
      <c r="GP954" s="26"/>
      <c r="GQ954" s="26"/>
      <c r="GR954" s="26"/>
      <c r="GS954" s="26"/>
      <c r="GT954" s="26"/>
      <c r="GU954" s="26"/>
      <c r="GV954" s="26"/>
      <c r="GW954" s="26"/>
      <c r="GX954" s="26"/>
      <c r="GY954" s="26"/>
      <c r="GZ954" s="26"/>
      <c r="HA954" s="26"/>
      <c r="HB954" s="26"/>
      <c r="HC954" s="26"/>
      <c r="HD954" s="26"/>
      <c r="HE954" s="26"/>
      <c r="HF954" s="26"/>
      <c r="HG954" s="26"/>
      <c r="HH954" s="26"/>
      <c r="HI954" s="26"/>
      <c r="HJ954" s="26"/>
      <c r="HK954" s="26"/>
      <c r="HL954" s="26"/>
      <c r="HM954" s="26"/>
      <c r="HN954" s="26"/>
      <c r="HO954" s="26"/>
      <c r="HP954" s="26"/>
      <c r="HQ954" s="26"/>
      <c r="HR954" s="26"/>
      <c r="HS954" s="26"/>
      <c r="HT954" s="26"/>
      <c r="HU954" s="26"/>
      <c r="HV954" s="26"/>
      <c r="HW954" s="26"/>
      <c r="HX954" s="26"/>
      <c r="HY954" s="26"/>
      <c r="HZ954" s="26"/>
      <c r="IA954" s="26"/>
      <c r="IB954" s="26"/>
      <c r="IC954" s="26"/>
      <c r="ID954" s="26"/>
      <c r="IE954" s="26"/>
      <c r="IF954" s="26"/>
      <c r="IG954" s="26"/>
      <c r="IH954" s="26"/>
      <c r="II954" s="26"/>
      <c r="IJ954" s="26"/>
      <c r="IK954" s="26"/>
      <c r="IL954" s="26"/>
      <c r="IM954" s="26"/>
      <c r="IN954" s="26"/>
      <c r="IO954" s="26"/>
      <c r="IP954" s="26"/>
      <c r="IQ954" s="26"/>
      <c r="IR954" s="26"/>
      <c r="IS954" s="26"/>
      <c r="IT954" s="26"/>
      <c r="IU954" s="26"/>
      <c r="IV954" s="26"/>
    </row>
    <row r="955" spans="1:256" ht="12.75" customHeight="1" x14ac:dyDescent="0.25">
      <c r="A955" s="26"/>
      <c r="B955" s="26"/>
      <c r="C955" s="296"/>
      <c r="D955" s="363"/>
      <c r="E955" s="364"/>
      <c r="F955" s="364"/>
      <c r="G955" s="364"/>
      <c r="H955" s="364"/>
      <c r="I955" s="364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6"/>
      <c r="AD955" s="26"/>
      <c r="AE955" s="26"/>
      <c r="AF955" s="26"/>
      <c r="AG955" s="26"/>
      <c r="AH955" s="26"/>
      <c r="AI955" s="26"/>
      <c r="AJ955" s="26"/>
      <c r="AK955" s="26"/>
      <c r="AL955" s="26"/>
      <c r="AM955" s="26"/>
      <c r="AN955" s="26"/>
      <c r="AO955" s="26"/>
      <c r="AP955" s="26"/>
      <c r="AQ955" s="26"/>
      <c r="AR955" s="26"/>
      <c r="AS955" s="26"/>
      <c r="AT955" s="26"/>
      <c r="AU955" s="26"/>
      <c r="AV955" s="26"/>
      <c r="AW955" s="26"/>
      <c r="AX955" s="26"/>
      <c r="AY955" s="26"/>
      <c r="AZ955" s="26"/>
      <c r="BA955" s="26"/>
      <c r="BB955" s="26"/>
      <c r="BC955" s="26"/>
      <c r="BD955" s="26"/>
      <c r="BE955" s="26"/>
      <c r="BF955" s="26"/>
      <c r="BG955" s="26"/>
      <c r="BH955" s="26"/>
      <c r="BI955" s="26"/>
      <c r="BJ955" s="26"/>
      <c r="BK955" s="26"/>
      <c r="BL955" s="26"/>
      <c r="BM955" s="26"/>
      <c r="BN955" s="26"/>
      <c r="BO955" s="26"/>
      <c r="BP955" s="26"/>
      <c r="BQ955" s="26"/>
      <c r="BR955" s="26"/>
      <c r="BS955" s="26"/>
      <c r="BT955" s="26"/>
      <c r="BU955" s="26"/>
      <c r="BV955" s="26"/>
      <c r="BW955" s="26"/>
      <c r="BX955" s="26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26"/>
      <c r="CP955" s="26"/>
      <c r="CQ955" s="26"/>
      <c r="CR955" s="26"/>
      <c r="CS955" s="26"/>
      <c r="CT955" s="26"/>
      <c r="CU955" s="26"/>
      <c r="CV955" s="26"/>
      <c r="CW955" s="26"/>
      <c r="CX955" s="26"/>
      <c r="CY955" s="26"/>
      <c r="CZ955" s="26"/>
      <c r="DA955" s="26"/>
      <c r="DB955" s="26"/>
      <c r="DC955" s="26"/>
      <c r="DD955" s="26"/>
      <c r="DE955" s="26"/>
      <c r="DF955" s="26"/>
      <c r="DG955" s="26"/>
      <c r="DH955" s="26"/>
      <c r="DI955" s="26"/>
      <c r="DJ955" s="26"/>
      <c r="DK955" s="26"/>
      <c r="DL955" s="26"/>
      <c r="DM955" s="26"/>
      <c r="DN955" s="26"/>
      <c r="DO955" s="26"/>
      <c r="DP955" s="26"/>
      <c r="DQ955" s="26"/>
      <c r="DR955" s="26"/>
      <c r="DS955" s="26"/>
      <c r="DT955" s="26"/>
      <c r="DU955" s="26"/>
      <c r="DV955" s="26"/>
      <c r="DW955" s="26"/>
      <c r="DX955" s="26"/>
      <c r="DY955" s="26"/>
      <c r="DZ955" s="26"/>
      <c r="EA955" s="26"/>
      <c r="EB955" s="26"/>
      <c r="EC955" s="26"/>
      <c r="ED955" s="26"/>
      <c r="EE955" s="26"/>
      <c r="EF955" s="26"/>
      <c r="EG955" s="26"/>
      <c r="EH955" s="26"/>
      <c r="EI955" s="26"/>
      <c r="EJ955" s="26"/>
      <c r="EK955" s="26"/>
      <c r="EL955" s="26"/>
      <c r="EM955" s="26"/>
      <c r="EN955" s="26"/>
      <c r="EO955" s="26"/>
      <c r="EP955" s="26"/>
      <c r="EQ955" s="26"/>
      <c r="ER955" s="26"/>
      <c r="ES955" s="26"/>
      <c r="ET955" s="26"/>
      <c r="EU955" s="26"/>
      <c r="EV955" s="26"/>
      <c r="EW955" s="26"/>
      <c r="EX955" s="26"/>
      <c r="EY955" s="26"/>
      <c r="EZ955" s="26"/>
      <c r="FA955" s="26"/>
      <c r="FB955" s="26"/>
      <c r="FC955" s="26"/>
      <c r="FD955" s="26"/>
      <c r="FE955" s="26"/>
      <c r="FF955" s="26"/>
      <c r="FG955" s="26"/>
      <c r="FH955" s="26"/>
      <c r="FI955" s="26"/>
      <c r="FJ955" s="26"/>
      <c r="FK955" s="26"/>
      <c r="FL955" s="26"/>
      <c r="FM955" s="26"/>
      <c r="FN955" s="26"/>
      <c r="FO955" s="26"/>
      <c r="FP955" s="26"/>
      <c r="FQ955" s="26"/>
      <c r="FR955" s="26"/>
      <c r="FS955" s="26"/>
      <c r="FT955" s="26"/>
      <c r="FU955" s="26"/>
      <c r="FV955" s="26"/>
      <c r="FW955" s="26"/>
      <c r="FX955" s="26"/>
      <c r="FY955" s="26"/>
      <c r="FZ955" s="26"/>
      <c r="GA955" s="26"/>
      <c r="GB955" s="26"/>
      <c r="GC955" s="26"/>
      <c r="GD955" s="26"/>
      <c r="GE955" s="26"/>
      <c r="GF955" s="26"/>
      <c r="GG955" s="26"/>
      <c r="GH955" s="26"/>
      <c r="GI955" s="26"/>
      <c r="GJ955" s="26"/>
      <c r="GK955" s="26"/>
      <c r="GL955" s="26"/>
      <c r="GM955" s="26"/>
      <c r="GN955" s="26"/>
      <c r="GO955" s="26"/>
      <c r="GP955" s="26"/>
      <c r="GQ955" s="26"/>
      <c r="GR955" s="26"/>
      <c r="GS955" s="26"/>
      <c r="GT955" s="26"/>
      <c r="GU955" s="26"/>
      <c r="GV955" s="26"/>
      <c r="GW955" s="26"/>
      <c r="GX955" s="26"/>
      <c r="GY955" s="26"/>
      <c r="GZ955" s="26"/>
      <c r="HA955" s="26"/>
      <c r="HB955" s="26"/>
      <c r="HC955" s="26"/>
      <c r="HD955" s="26"/>
      <c r="HE955" s="26"/>
      <c r="HF955" s="26"/>
      <c r="HG955" s="26"/>
      <c r="HH955" s="26"/>
      <c r="HI955" s="26"/>
      <c r="HJ955" s="26"/>
      <c r="HK955" s="26"/>
      <c r="HL955" s="26"/>
      <c r="HM955" s="26"/>
      <c r="HN955" s="26"/>
      <c r="HO955" s="26"/>
      <c r="HP955" s="26"/>
      <c r="HQ955" s="26"/>
      <c r="HR955" s="26"/>
      <c r="HS955" s="26"/>
      <c r="HT955" s="26"/>
      <c r="HU955" s="26"/>
      <c r="HV955" s="26"/>
      <c r="HW955" s="26"/>
      <c r="HX955" s="26"/>
      <c r="HY955" s="26"/>
      <c r="HZ955" s="26"/>
      <c r="IA955" s="26"/>
      <c r="IB955" s="26"/>
      <c r="IC955" s="26"/>
      <c r="ID955" s="26"/>
      <c r="IE955" s="26"/>
      <c r="IF955" s="26"/>
      <c r="IG955" s="26"/>
      <c r="IH955" s="26"/>
      <c r="II955" s="26"/>
      <c r="IJ955" s="26"/>
      <c r="IK955" s="26"/>
      <c r="IL955" s="26"/>
      <c r="IM955" s="26"/>
      <c r="IN955" s="26"/>
      <c r="IO955" s="26"/>
      <c r="IP955" s="26"/>
      <c r="IQ955" s="26"/>
      <c r="IR955" s="26"/>
      <c r="IS955" s="26"/>
      <c r="IT955" s="26"/>
      <c r="IU955" s="26"/>
      <c r="IV955" s="26"/>
    </row>
    <row r="956" spans="1:256" ht="12.75" customHeight="1" x14ac:dyDescent="0.25">
      <c r="A956" s="26"/>
      <c r="B956" s="26"/>
      <c r="C956" s="296"/>
      <c r="D956" s="363"/>
      <c r="E956" s="364"/>
      <c r="F956" s="364"/>
      <c r="G956" s="364"/>
      <c r="H956" s="364"/>
      <c r="I956" s="364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6"/>
      <c r="AB956" s="26"/>
      <c r="AC956" s="26"/>
      <c r="AD956" s="26"/>
      <c r="AE956" s="26"/>
      <c r="AF956" s="26"/>
      <c r="AG956" s="26"/>
      <c r="AH956" s="26"/>
      <c r="AI956" s="26"/>
      <c r="AJ956" s="26"/>
      <c r="AK956" s="26"/>
      <c r="AL956" s="26"/>
      <c r="AM956" s="26"/>
      <c r="AN956" s="26"/>
      <c r="AO956" s="26"/>
      <c r="AP956" s="26"/>
      <c r="AQ956" s="26"/>
      <c r="AR956" s="26"/>
      <c r="AS956" s="26"/>
      <c r="AT956" s="26"/>
      <c r="AU956" s="26"/>
      <c r="AV956" s="26"/>
      <c r="AW956" s="26"/>
      <c r="AX956" s="26"/>
      <c r="AY956" s="26"/>
      <c r="AZ956" s="26"/>
      <c r="BA956" s="26"/>
      <c r="BB956" s="26"/>
      <c r="BC956" s="26"/>
      <c r="BD956" s="26"/>
      <c r="BE956" s="26"/>
      <c r="BF956" s="26"/>
      <c r="BG956" s="26"/>
      <c r="BH956" s="26"/>
      <c r="BI956" s="26"/>
      <c r="BJ956" s="26"/>
      <c r="BK956" s="26"/>
      <c r="BL956" s="26"/>
      <c r="BM956" s="26"/>
      <c r="BN956" s="26"/>
      <c r="BO956" s="26"/>
      <c r="BP956" s="26"/>
      <c r="BQ956" s="26"/>
      <c r="BR956" s="26"/>
      <c r="BS956" s="26"/>
      <c r="BT956" s="26"/>
      <c r="BU956" s="26"/>
      <c r="BV956" s="26"/>
      <c r="BW956" s="26"/>
      <c r="BX956" s="26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26"/>
      <c r="CP956" s="26"/>
      <c r="CQ956" s="26"/>
      <c r="CR956" s="26"/>
      <c r="CS956" s="26"/>
      <c r="CT956" s="26"/>
      <c r="CU956" s="26"/>
      <c r="CV956" s="26"/>
      <c r="CW956" s="26"/>
      <c r="CX956" s="26"/>
      <c r="CY956" s="26"/>
      <c r="CZ956" s="26"/>
      <c r="DA956" s="26"/>
      <c r="DB956" s="26"/>
      <c r="DC956" s="26"/>
      <c r="DD956" s="26"/>
      <c r="DE956" s="26"/>
      <c r="DF956" s="26"/>
      <c r="DG956" s="26"/>
      <c r="DH956" s="26"/>
      <c r="DI956" s="26"/>
      <c r="DJ956" s="26"/>
      <c r="DK956" s="26"/>
      <c r="DL956" s="26"/>
      <c r="DM956" s="26"/>
      <c r="DN956" s="26"/>
      <c r="DO956" s="26"/>
      <c r="DP956" s="26"/>
      <c r="DQ956" s="26"/>
      <c r="DR956" s="26"/>
      <c r="DS956" s="26"/>
      <c r="DT956" s="26"/>
      <c r="DU956" s="26"/>
      <c r="DV956" s="26"/>
      <c r="DW956" s="26"/>
      <c r="DX956" s="26"/>
      <c r="DY956" s="26"/>
      <c r="DZ956" s="26"/>
      <c r="EA956" s="26"/>
      <c r="EB956" s="26"/>
      <c r="EC956" s="26"/>
      <c r="ED956" s="26"/>
      <c r="EE956" s="26"/>
      <c r="EF956" s="26"/>
      <c r="EG956" s="26"/>
      <c r="EH956" s="26"/>
      <c r="EI956" s="26"/>
      <c r="EJ956" s="26"/>
      <c r="EK956" s="26"/>
      <c r="EL956" s="26"/>
      <c r="EM956" s="26"/>
      <c r="EN956" s="26"/>
      <c r="EO956" s="26"/>
      <c r="EP956" s="26"/>
      <c r="EQ956" s="26"/>
      <c r="ER956" s="26"/>
      <c r="ES956" s="26"/>
      <c r="ET956" s="26"/>
      <c r="EU956" s="26"/>
      <c r="EV956" s="26"/>
      <c r="EW956" s="26"/>
      <c r="EX956" s="26"/>
      <c r="EY956" s="26"/>
      <c r="EZ956" s="26"/>
      <c r="FA956" s="26"/>
      <c r="FB956" s="26"/>
      <c r="FC956" s="26"/>
      <c r="FD956" s="26"/>
      <c r="FE956" s="26"/>
      <c r="FF956" s="26"/>
      <c r="FG956" s="26"/>
      <c r="FH956" s="26"/>
      <c r="FI956" s="26"/>
      <c r="FJ956" s="26"/>
      <c r="FK956" s="26"/>
      <c r="FL956" s="26"/>
      <c r="FM956" s="26"/>
      <c r="FN956" s="26"/>
      <c r="FO956" s="26"/>
      <c r="FP956" s="26"/>
      <c r="FQ956" s="26"/>
      <c r="FR956" s="26"/>
      <c r="FS956" s="26"/>
      <c r="FT956" s="26"/>
      <c r="FU956" s="26"/>
      <c r="FV956" s="26"/>
      <c r="FW956" s="26"/>
      <c r="FX956" s="26"/>
      <c r="FY956" s="26"/>
      <c r="FZ956" s="26"/>
      <c r="GA956" s="26"/>
      <c r="GB956" s="26"/>
      <c r="GC956" s="26"/>
      <c r="GD956" s="26"/>
      <c r="GE956" s="26"/>
      <c r="GF956" s="26"/>
      <c r="GG956" s="26"/>
      <c r="GH956" s="26"/>
      <c r="GI956" s="26"/>
      <c r="GJ956" s="26"/>
      <c r="GK956" s="26"/>
      <c r="GL956" s="26"/>
      <c r="GM956" s="26"/>
      <c r="GN956" s="26"/>
      <c r="GO956" s="26"/>
      <c r="GP956" s="26"/>
      <c r="GQ956" s="26"/>
      <c r="GR956" s="26"/>
      <c r="GS956" s="26"/>
      <c r="GT956" s="26"/>
      <c r="GU956" s="26"/>
      <c r="GV956" s="26"/>
      <c r="GW956" s="26"/>
      <c r="GX956" s="26"/>
      <c r="GY956" s="26"/>
      <c r="GZ956" s="26"/>
      <c r="HA956" s="26"/>
      <c r="HB956" s="26"/>
      <c r="HC956" s="26"/>
      <c r="HD956" s="26"/>
      <c r="HE956" s="26"/>
      <c r="HF956" s="26"/>
      <c r="HG956" s="26"/>
      <c r="HH956" s="26"/>
      <c r="HI956" s="26"/>
      <c r="HJ956" s="26"/>
      <c r="HK956" s="26"/>
      <c r="HL956" s="26"/>
      <c r="HM956" s="26"/>
      <c r="HN956" s="26"/>
      <c r="HO956" s="26"/>
      <c r="HP956" s="26"/>
      <c r="HQ956" s="26"/>
      <c r="HR956" s="26"/>
      <c r="HS956" s="26"/>
      <c r="HT956" s="26"/>
      <c r="HU956" s="26"/>
      <c r="HV956" s="26"/>
      <c r="HW956" s="26"/>
      <c r="HX956" s="26"/>
      <c r="HY956" s="26"/>
      <c r="HZ956" s="26"/>
      <c r="IA956" s="26"/>
      <c r="IB956" s="26"/>
      <c r="IC956" s="26"/>
      <c r="ID956" s="26"/>
      <c r="IE956" s="26"/>
      <c r="IF956" s="26"/>
      <c r="IG956" s="26"/>
      <c r="IH956" s="26"/>
      <c r="II956" s="26"/>
      <c r="IJ956" s="26"/>
      <c r="IK956" s="26"/>
      <c r="IL956" s="26"/>
      <c r="IM956" s="26"/>
      <c r="IN956" s="26"/>
      <c r="IO956" s="26"/>
      <c r="IP956" s="26"/>
      <c r="IQ956" s="26"/>
      <c r="IR956" s="26"/>
      <c r="IS956" s="26"/>
      <c r="IT956" s="26"/>
      <c r="IU956" s="26"/>
      <c r="IV956" s="26"/>
    </row>
    <row r="957" spans="1:256" ht="12.75" customHeight="1" x14ac:dyDescent="0.25">
      <c r="A957" s="26"/>
      <c r="B957" s="26"/>
      <c r="C957" s="296"/>
      <c r="D957" s="363"/>
      <c r="E957" s="364"/>
      <c r="F957" s="364"/>
      <c r="G957" s="364"/>
      <c r="H957" s="364"/>
      <c r="I957" s="364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6"/>
      <c r="AB957" s="26"/>
      <c r="AC957" s="26"/>
      <c r="AD957" s="26"/>
      <c r="AE957" s="26"/>
      <c r="AF957" s="26"/>
      <c r="AG957" s="26"/>
      <c r="AH957" s="26"/>
      <c r="AI957" s="26"/>
      <c r="AJ957" s="26"/>
      <c r="AK957" s="26"/>
      <c r="AL957" s="26"/>
      <c r="AM957" s="26"/>
      <c r="AN957" s="26"/>
      <c r="AO957" s="26"/>
      <c r="AP957" s="26"/>
      <c r="AQ957" s="26"/>
      <c r="AR957" s="26"/>
      <c r="AS957" s="26"/>
      <c r="AT957" s="26"/>
      <c r="AU957" s="26"/>
      <c r="AV957" s="26"/>
      <c r="AW957" s="26"/>
      <c r="AX957" s="26"/>
      <c r="AY957" s="26"/>
      <c r="AZ957" s="26"/>
      <c r="BA957" s="26"/>
      <c r="BB957" s="26"/>
      <c r="BC957" s="26"/>
      <c r="BD957" s="26"/>
      <c r="BE957" s="26"/>
      <c r="BF957" s="26"/>
      <c r="BG957" s="26"/>
      <c r="BH957" s="26"/>
      <c r="BI957" s="26"/>
      <c r="BJ957" s="26"/>
      <c r="BK957" s="26"/>
      <c r="BL957" s="26"/>
      <c r="BM957" s="26"/>
      <c r="BN957" s="26"/>
      <c r="BO957" s="26"/>
      <c r="BP957" s="26"/>
      <c r="BQ957" s="26"/>
      <c r="BR957" s="26"/>
      <c r="BS957" s="26"/>
      <c r="BT957" s="26"/>
      <c r="BU957" s="26"/>
      <c r="BV957" s="26"/>
      <c r="BW957" s="26"/>
      <c r="BX957" s="26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26"/>
      <c r="CP957" s="26"/>
      <c r="CQ957" s="26"/>
      <c r="CR957" s="26"/>
      <c r="CS957" s="26"/>
      <c r="CT957" s="26"/>
      <c r="CU957" s="26"/>
      <c r="CV957" s="26"/>
      <c r="CW957" s="26"/>
      <c r="CX957" s="26"/>
      <c r="CY957" s="26"/>
      <c r="CZ957" s="26"/>
      <c r="DA957" s="26"/>
      <c r="DB957" s="26"/>
      <c r="DC957" s="26"/>
      <c r="DD957" s="26"/>
      <c r="DE957" s="26"/>
      <c r="DF957" s="26"/>
      <c r="DG957" s="26"/>
      <c r="DH957" s="26"/>
      <c r="DI957" s="26"/>
      <c r="DJ957" s="26"/>
      <c r="DK957" s="26"/>
      <c r="DL957" s="26"/>
      <c r="DM957" s="26"/>
      <c r="DN957" s="26"/>
      <c r="DO957" s="26"/>
      <c r="DP957" s="26"/>
      <c r="DQ957" s="26"/>
      <c r="DR957" s="26"/>
      <c r="DS957" s="26"/>
      <c r="DT957" s="26"/>
      <c r="DU957" s="26"/>
      <c r="DV957" s="26"/>
      <c r="DW957" s="26"/>
      <c r="DX957" s="26"/>
      <c r="DY957" s="26"/>
      <c r="DZ957" s="26"/>
      <c r="EA957" s="26"/>
      <c r="EB957" s="26"/>
      <c r="EC957" s="26"/>
      <c r="ED957" s="26"/>
      <c r="EE957" s="26"/>
      <c r="EF957" s="26"/>
      <c r="EG957" s="26"/>
      <c r="EH957" s="26"/>
      <c r="EI957" s="26"/>
      <c r="EJ957" s="26"/>
      <c r="EK957" s="26"/>
      <c r="EL957" s="26"/>
      <c r="EM957" s="26"/>
      <c r="EN957" s="26"/>
      <c r="EO957" s="26"/>
      <c r="EP957" s="26"/>
      <c r="EQ957" s="26"/>
      <c r="ER957" s="26"/>
      <c r="ES957" s="26"/>
      <c r="ET957" s="26"/>
      <c r="EU957" s="26"/>
      <c r="EV957" s="26"/>
      <c r="EW957" s="26"/>
      <c r="EX957" s="26"/>
      <c r="EY957" s="26"/>
      <c r="EZ957" s="26"/>
      <c r="FA957" s="26"/>
      <c r="FB957" s="26"/>
      <c r="FC957" s="26"/>
      <c r="FD957" s="26"/>
      <c r="FE957" s="26"/>
      <c r="FF957" s="26"/>
      <c r="FG957" s="26"/>
      <c r="FH957" s="26"/>
      <c r="FI957" s="26"/>
      <c r="FJ957" s="26"/>
      <c r="FK957" s="26"/>
      <c r="FL957" s="26"/>
      <c r="FM957" s="26"/>
      <c r="FN957" s="26"/>
      <c r="FO957" s="26"/>
      <c r="FP957" s="26"/>
      <c r="FQ957" s="26"/>
      <c r="FR957" s="26"/>
      <c r="FS957" s="26"/>
      <c r="FT957" s="26"/>
      <c r="FU957" s="26"/>
      <c r="FV957" s="26"/>
      <c r="FW957" s="26"/>
      <c r="FX957" s="26"/>
      <c r="FY957" s="26"/>
      <c r="FZ957" s="26"/>
      <c r="GA957" s="26"/>
      <c r="GB957" s="26"/>
      <c r="GC957" s="26"/>
      <c r="GD957" s="26"/>
      <c r="GE957" s="26"/>
      <c r="GF957" s="26"/>
      <c r="GG957" s="26"/>
      <c r="GH957" s="26"/>
      <c r="GI957" s="26"/>
      <c r="GJ957" s="26"/>
      <c r="GK957" s="26"/>
      <c r="GL957" s="26"/>
      <c r="GM957" s="26"/>
      <c r="GN957" s="26"/>
      <c r="GO957" s="26"/>
      <c r="GP957" s="26"/>
      <c r="GQ957" s="26"/>
      <c r="GR957" s="26"/>
      <c r="GS957" s="26"/>
      <c r="GT957" s="26"/>
      <c r="GU957" s="26"/>
      <c r="GV957" s="26"/>
      <c r="GW957" s="26"/>
      <c r="GX957" s="26"/>
      <c r="GY957" s="26"/>
      <c r="GZ957" s="26"/>
      <c r="HA957" s="26"/>
      <c r="HB957" s="26"/>
      <c r="HC957" s="26"/>
      <c r="HD957" s="26"/>
      <c r="HE957" s="26"/>
      <c r="HF957" s="26"/>
      <c r="HG957" s="26"/>
      <c r="HH957" s="26"/>
      <c r="HI957" s="26"/>
      <c r="HJ957" s="26"/>
      <c r="HK957" s="26"/>
      <c r="HL957" s="26"/>
      <c r="HM957" s="26"/>
      <c r="HN957" s="26"/>
      <c r="HO957" s="26"/>
      <c r="HP957" s="26"/>
      <c r="HQ957" s="26"/>
      <c r="HR957" s="26"/>
      <c r="HS957" s="26"/>
      <c r="HT957" s="26"/>
      <c r="HU957" s="26"/>
      <c r="HV957" s="26"/>
      <c r="HW957" s="26"/>
      <c r="HX957" s="26"/>
      <c r="HY957" s="26"/>
      <c r="HZ957" s="26"/>
      <c r="IA957" s="26"/>
      <c r="IB957" s="26"/>
      <c r="IC957" s="26"/>
      <c r="ID957" s="26"/>
      <c r="IE957" s="26"/>
      <c r="IF957" s="26"/>
      <c r="IG957" s="26"/>
      <c r="IH957" s="26"/>
      <c r="II957" s="26"/>
      <c r="IJ957" s="26"/>
      <c r="IK957" s="26"/>
      <c r="IL957" s="26"/>
      <c r="IM957" s="26"/>
      <c r="IN957" s="26"/>
      <c r="IO957" s="26"/>
      <c r="IP957" s="26"/>
      <c r="IQ957" s="26"/>
      <c r="IR957" s="26"/>
      <c r="IS957" s="26"/>
      <c r="IT957" s="26"/>
      <c r="IU957" s="26"/>
      <c r="IV957" s="26"/>
    </row>
    <row r="958" spans="1:256" ht="12.75" customHeight="1" x14ac:dyDescent="0.25">
      <c r="A958" s="26"/>
      <c r="B958" s="26"/>
      <c r="C958" s="296"/>
      <c r="D958" s="363"/>
      <c r="E958" s="364"/>
      <c r="F958" s="364"/>
      <c r="G958" s="364"/>
      <c r="H958" s="364"/>
      <c r="I958" s="364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6"/>
      <c r="AB958" s="26"/>
      <c r="AC958" s="26"/>
      <c r="AD958" s="26"/>
      <c r="AE958" s="26"/>
      <c r="AF958" s="26"/>
      <c r="AG958" s="26"/>
      <c r="AH958" s="26"/>
      <c r="AI958" s="26"/>
      <c r="AJ958" s="26"/>
      <c r="AK958" s="26"/>
      <c r="AL958" s="26"/>
      <c r="AM958" s="26"/>
      <c r="AN958" s="26"/>
      <c r="AO958" s="26"/>
      <c r="AP958" s="26"/>
      <c r="AQ958" s="26"/>
      <c r="AR958" s="26"/>
      <c r="AS958" s="26"/>
      <c r="AT958" s="26"/>
      <c r="AU958" s="26"/>
      <c r="AV958" s="26"/>
      <c r="AW958" s="26"/>
      <c r="AX958" s="26"/>
      <c r="AY958" s="26"/>
      <c r="AZ958" s="26"/>
      <c r="BA958" s="26"/>
      <c r="BB958" s="26"/>
      <c r="BC958" s="26"/>
      <c r="BD958" s="26"/>
      <c r="BE958" s="26"/>
      <c r="BF958" s="26"/>
      <c r="BG958" s="26"/>
      <c r="BH958" s="26"/>
      <c r="BI958" s="26"/>
      <c r="BJ958" s="26"/>
      <c r="BK958" s="26"/>
      <c r="BL958" s="26"/>
      <c r="BM958" s="26"/>
      <c r="BN958" s="26"/>
      <c r="BO958" s="26"/>
      <c r="BP958" s="26"/>
      <c r="BQ958" s="26"/>
      <c r="BR958" s="26"/>
      <c r="BS958" s="26"/>
      <c r="BT958" s="26"/>
      <c r="BU958" s="26"/>
      <c r="BV958" s="26"/>
      <c r="BW958" s="26"/>
      <c r="BX958" s="26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26"/>
      <c r="CP958" s="26"/>
      <c r="CQ958" s="26"/>
      <c r="CR958" s="26"/>
      <c r="CS958" s="26"/>
      <c r="CT958" s="26"/>
      <c r="CU958" s="26"/>
      <c r="CV958" s="26"/>
      <c r="CW958" s="26"/>
      <c r="CX958" s="26"/>
      <c r="CY958" s="26"/>
      <c r="CZ958" s="26"/>
      <c r="DA958" s="26"/>
      <c r="DB958" s="26"/>
      <c r="DC958" s="26"/>
      <c r="DD958" s="26"/>
      <c r="DE958" s="26"/>
      <c r="DF958" s="26"/>
      <c r="DG958" s="26"/>
      <c r="DH958" s="26"/>
      <c r="DI958" s="26"/>
      <c r="DJ958" s="26"/>
      <c r="DK958" s="26"/>
      <c r="DL958" s="26"/>
      <c r="DM958" s="26"/>
      <c r="DN958" s="26"/>
      <c r="DO958" s="26"/>
      <c r="DP958" s="26"/>
      <c r="DQ958" s="26"/>
      <c r="DR958" s="26"/>
      <c r="DS958" s="26"/>
      <c r="DT958" s="26"/>
      <c r="DU958" s="26"/>
      <c r="DV958" s="26"/>
      <c r="DW958" s="26"/>
      <c r="DX958" s="26"/>
      <c r="DY958" s="26"/>
      <c r="DZ958" s="26"/>
      <c r="EA958" s="26"/>
      <c r="EB958" s="26"/>
      <c r="EC958" s="26"/>
      <c r="ED958" s="26"/>
      <c r="EE958" s="26"/>
      <c r="EF958" s="26"/>
      <c r="EG958" s="26"/>
      <c r="EH958" s="26"/>
      <c r="EI958" s="26"/>
      <c r="EJ958" s="26"/>
      <c r="EK958" s="26"/>
      <c r="EL958" s="26"/>
      <c r="EM958" s="26"/>
      <c r="EN958" s="26"/>
      <c r="EO958" s="26"/>
      <c r="EP958" s="26"/>
      <c r="EQ958" s="26"/>
      <c r="ER958" s="26"/>
      <c r="ES958" s="26"/>
      <c r="ET958" s="26"/>
      <c r="EU958" s="26"/>
      <c r="EV958" s="26"/>
      <c r="EW958" s="26"/>
      <c r="EX958" s="26"/>
      <c r="EY958" s="26"/>
      <c r="EZ958" s="26"/>
      <c r="FA958" s="26"/>
      <c r="FB958" s="26"/>
      <c r="FC958" s="26"/>
      <c r="FD958" s="26"/>
      <c r="FE958" s="26"/>
      <c r="FF958" s="26"/>
      <c r="FG958" s="26"/>
      <c r="FH958" s="26"/>
      <c r="FI958" s="26"/>
      <c r="FJ958" s="26"/>
      <c r="FK958" s="26"/>
      <c r="FL958" s="26"/>
      <c r="FM958" s="26"/>
      <c r="FN958" s="26"/>
      <c r="FO958" s="26"/>
      <c r="FP958" s="26"/>
      <c r="FQ958" s="26"/>
      <c r="FR958" s="26"/>
      <c r="FS958" s="26"/>
      <c r="FT958" s="26"/>
      <c r="FU958" s="26"/>
      <c r="FV958" s="26"/>
      <c r="FW958" s="26"/>
      <c r="FX958" s="26"/>
      <c r="FY958" s="26"/>
      <c r="FZ958" s="26"/>
      <c r="GA958" s="26"/>
      <c r="GB958" s="26"/>
      <c r="GC958" s="26"/>
      <c r="GD958" s="26"/>
      <c r="GE958" s="26"/>
      <c r="GF958" s="26"/>
      <c r="GG958" s="26"/>
      <c r="GH958" s="26"/>
      <c r="GI958" s="26"/>
      <c r="GJ958" s="26"/>
      <c r="GK958" s="26"/>
      <c r="GL958" s="26"/>
      <c r="GM958" s="26"/>
      <c r="GN958" s="26"/>
      <c r="GO958" s="26"/>
      <c r="GP958" s="26"/>
      <c r="GQ958" s="26"/>
      <c r="GR958" s="26"/>
      <c r="GS958" s="26"/>
      <c r="GT958" s="26"/>
      <c r="GU958" s="26"/>
      <c r="GV958" s="26"/>
      <c r="GW958" s="26"/>
      <c r="GX958" s="26"/>
      <c r="GY958" s="26"/>
      <c r="GZ958" s="26"/>
      <c r="HA958" s="26"/>
      <c r="HB958" s="26"/>
      <c r="HC958" s="26"/>
      <c r="HD958" s="26"/>
      <c r="HE958" s="26"/>
      <c r="HF958" s="26"/>
      <c r="HG958" s="26"/>
      <c r="HH958" s="26"/>
      <c r="HI958" s="26"/>
      <c r="HJ958" s="26"/>
      <c r="HK958" s="26"/>
      <c r="HL958" s="26"/>
      <c r="HM958" s="26"/>
      <c r="HN958" s="26"/>
      <c r="HO958" s="26"/>
      <c r="HP958" s="26"/>
      <c r="HQ958" s="26"/>
      <c r="HR958" s="26"/>
      <c r="HS958" s="26"/>
      <c r="HT958" s="26"/>
      <c r="HU958" s="26"/>
      <c r="HV958" s="26"/>
      <c r="HW958" s="26"/>
      <c r="HX958" s="26"/>
      <c r="HY958" s="26"/>
      <c r="HZ958" s="26"/>
      <c r="IA958" s="26"/>
      <c r="IB958" s="26"/>
      <c r="IC958" s="26"/>
      <c r="ID958" s="26"/>
      <c r="IE958" s="26"/>
      <c r="IF958" s="26"/>
      <c r="IG958" s="26"/>
      <c r="IH958" s="26"/>
      <c r="II958" s="26"/>
      <c r="IJ958" s="26"/>
      <c r="IK958" s="26"/>
      <c r="IL958" s="26"/>
      <c r="IM958" s="26"/>
      <c r="IN958" s="26"/>
      <c r="IO958" s="26"/>
      <c r="IP958" s="26"/>
      <c r="IQ958" s="26"/>
      <c r="IR958" s="26"/>
      <c r="IS958" s="26"/>
      <c r="IT958" s="26"/>
      <c r="IU958" s="26"/>
      <c r="IV958" s="26"/>
    </row>
    <row r="959" spans="1:256" ht="12.75" customHeight="1" x14ac:dyDescent="0.25">
      <c r="A959" s="26"/>
      <c r="B959" s="26"/>
      <c r="C959" s="296"/>
      <c r="D959" s="363"/>
      <c r="E959" s="364"/>
      <c r="F959" s="364"/>
      <c r="G959" s="364"/>
      <c r="H959" s="364"/>
      <c r="I959" s="364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6"/>
      <c r="AB959" s="26"/>
      <c r="AC959" s="26"/>
      <c r="AD959" s="26"/>
      <c r="AE959" s="26"/>
      <c r="AF959" s="26"/>
      <c r="AG959" s="26"/>
      <c r="AH959" s="26"/>
      <c r="AI959" s="26"/>
      <c r="AJ959" s="26"/>
      <c r="AK959" s="26"/>
      <c r="AL959" s="26"/>
      <c r="AM959" s="26"/>
      <c r="AN959" s="26"/>
      <c r="AO959" s="26"/>
      <c r="AP959" s="26"/>
      <c r="AQ959" s="26"/>
      <c r="AR959" s="26"/>
      <c r="AS959" s="26"/>
      <c r="AT959" s="26"/>
      <c r="AU959" s="26"/>
      <c r="AV959" s="26"/>
      <c r="AW959" s="26"/>
      <c r="AX959" s="26"/>
      <c r="AY959" s="26"/>
      <c r="AZ959" s="26"/>
      <c r="BA959" s="26"/>
      <c r="BB959" s="26"/>
      <c r="BC959" s="26"/>
      <c r="BD959" s="26"/>
      <c r="BE959" s="26"/>
      <c r="BF959" s="26"/>
      <c r="BG959" s="26"/>
      <c r="BH959" s="26"/>
      <c r="BI959" s="26"/>
      <c r="BJ959" s="26"/>
      <c r="BK959" s="26"/>
      <c r="BL959" s="26"/>
      <c r="BM959" s="26"/>
      <c r="BN959" s="26"/>
      <c r="BO959" s="26"/>
      <c r="BP959" s="26"/>
      <c r="BQ959" s="26"/>
      <c r="BR959" s="26"/>
      <c r="BS959" s="26"/>
      <c r="BT959" s="26"/>
      <c r="BU959" s="26"/>
      <c r="BV959" s="26"/>
      <c r="BW959" s="26"/>
      <c r="BX959" s="26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26"/>
      <c r="CP959" s="26"/>
      <c r="CQ959" s="26"/>
      <c r="CR959" s="26"/>
      <c r="CS959" s="26"/>
      <c r="CT959" s="26"/>
      <c r="CU959" s="26"/>
      <c r="CV959" s="26"/>
      <c r="CW959" s="26"/>
      <c r="CX959" s="26"/>
      <c r="CY959" s="26"/>
      <c r="CZ959" s="26"/>
      <c r="DA959" s="26"/>
      <c r="DB959" s="26"/>
      <c r="DC959" s="26"/>
      <c r="DD959" s="26"/>
      <c r="DE959" s="26"/>
      <c r="DF959" s="26"/>
      <c r="DG959" s="26"/>
      <c r="DH959" s="26"/>
      <c r="DI959" s="26"/>
      <c r="DJ959" s="26"/>
      <c r="DK959" s="26"/>
      <c r="DL959" s="26"/>
      <c r="DM959" s="26"/>
      <c r="DN959" s="26"/>
      <c r="DO959" s="26"/>
      <c r="DP959" s="26"/>
      <c r="DQ959" s="26"/>
      <c r="DR959" s="26"/>
      <c r="DS959" s="26"/>
      <c r="DT959" s="26"/>
      <c r="DU959" s="26"/>
      <c r="DV959" s="26"/>
      <c r="DW959" s="26"/>
      <c r="DX959" s="26"/>
      <c r="DY959" s="26"/>
      <c r="DZ959" s="26"/>
      <c r="EA959" s="26"/>
      <c r="EB959" s="26"/>
      <c r="EC959" s="26"/>
      <c r="ED959" s="26"/>
      <c r="EE959" s="26"/>
      <c r="EF959" s="26"/>
      <c r="EG959" s="26"/>
      <c r="EH959" s="26"/>
      <c r="EI959" s="26"/>
      <c r="EJ959" s="26"/>
      <c r="EK959" s="26"/>
      <c r="EL959" s="26"/>
      <c r="EM959" s="26"/>
      <c r="EN959" s="26"/>
      <c r="EO959" s="26"/>
      <c r="EP959" s="26"/>
      <c r="EQ959" s="26"/>
      <c r="ER959" s="26"/>
      <c r="ES959" s="26"/>
      <c r="ET959" s="26"/>
      <c r="EU959" s="26"/>
      <c r="EV959" s="26"/>
      <c r="EW959" s="26"/>
      <c r="EX959" s="26"/>
      <c r="EY959" s="26"/>
      <c r="EZ959" s="26"/>
      <c r="FA959" s="26"/>
      <c r="FB959" s="26"/>
      <c r="FC959" s="26"/>
      <c r="FD959" s="26"/>
      <c r="FE959" s="26"/>
      <c r="FF959" s="26"/>
      <c r="FG959" s="26"/>
      <c r="FH959" s="26"/>
      <c r="FI959" s="26"/>
      <c r="FJ959" s="26"/>
      <c r="FK959" s="26"/>
      <c r="FL959" s="26"/>
      <c r="FM959" s="26"/>
      <c r="FN959" s="26"/>
      <c r="FO959" s="26"/>
      <c r="FP959" s="26"/>
      <c r="FQ959" s="26"/>
      <c r="FR959" s="26"/>
      <c r="FS959" s="26"/>
      <c r="FT959" s="26"/>
      <c r="FU959" s="26"/>
      <c r="FV959" s="26"/>
      <c r="FW959" s="26"/>
      <c r="FX959" s="26"/>
      <c r="FY959" s="26"/>
      <c r="FZ959" s="26"/>
      <c r="GA959" s="26"/>
      <c r="GB959" s="26"/>
      <c r="GC959" s="26"/>
      <c r="GD959" s="26"/>
      <c r="GE959" s="26"/>
      <c r="GF959" s="26"/>
      <c r="GG959" s="26"/>
      <c r="GH959" s="26"/>
      <c r="GI959" s="26"/>
      <c r="GJ959" s="26"/>
      <c r="GK959" s="26"/>
      <c r="GL959" s="26"/>
      <c r="GM959" s="26"/>
      <c r="GN959" s="26"/>
      <c r="GO959" s="26"/>
      <c r="GP959" s="26"/>
      <c r="GQ959" s="26"/>
      <c r="GR959" s="26"/>
      <c r="GS959" s="26"/>
      <c r="GT959" s="26"/>
      <c r="GU959" s="26"/>
      <c r="GV959" s="26"/>
      <c r="GW959" s="26"/>
      <c r="GX959" s="26"/>
      <c r="GY959" s="26"/>
      <c r="GZ959" s="26"/>
      <c r="HA959" s="26"/>
      <c r="HB959" s="26"/>
      <c r="HC959" s="26"/>
      <c r="HD959" s="26"/>
      <c r="HE959" s="26"/>
      <c r="HF959" s="26"/>
      <c r="HG959" s="26"/>
      <c r="HH959" s="26"/>
      <c r="HI959" s="26"/>
      <c r="HJ959" s="26"/>
      <c r="HK959" s="26"/>
      <c r="HL959" s="26"/>
      <c r="HM959" s="26"/>
      <c r="HN959" s="26"/>
      <c r="HO959" s="26"/>
      <c r="HP959" s="26"/>
      <c r="HQ959" s="26"/>
      <c r="HR959" s="26"/>
      <c r="HS959" s="26"/>
      <c r="HT959" s="26"/>
      <c r="HU959" s="26"/>
      <c r="HV959" s="26"/>
      <c r="HW959" s="26"/>
      <c r="HX959" s="26"/>
      <c r="HY959" s="26"/>
      <c r="HZ959" s="26"/>
      <c r="IA959" s="26"/>
      <c r="IB959" s="26"/>
      <c r="IC959" s="26"/>
      <c r="ID959" s="26"/>
      <c r="IE959" s="26"/>
      <c r="IF959" s="26"/>
      <c r="IG959" s="26"/>
      <c r="IH959" s="26"/>
      <c r="II959" s="26"/>
      <c r="IJ959" s="26"/>
      <c r="IK959" s="26"/>
      <c r="IL959" s="26"/>
      <c r="IM959" s="26"/>
      <c r="IN959" s="26"/>
      <c r="IO959" s="26"/>
      <c r="IP959" s="26"/>
      <c r="IQ959" s="26"/>
      <c r="IR959" s="26"/>
      <c r="IS959" s="26"/>
      <c r="IT959" s="26"/>
      <c r="IU959" s="26"/>
      <c r="IV959" s="26"/>
    </row>
    <row r="960" spans="1:256" ht="12.75" customHeight="1" x14ac:dyDescent="0.25">
      <c r="A960" s="26"/>
      <c r="B960" s="26"/>
      <c r="C960" s="296"/>
      <c r="D960" s="363"/>
      <c r="E960" s="364"/>
      <c r="F960" s="364"/>
      <c r="G960" s="364"/>
      <c r="H960" s="364"/>
      <c r="I960" s="364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6"/>
      <c r="AB960" s="26"/>
      <c r="AC960" s="26"/>
      <c r="AD960" s="26"/>
      <c r="AE960" s="26"/>
      <c r="AF960" s="26"/>
      <c r="AG960" s="26"/>
      <c r="AH960" s="26"/>
      <c r="AI960" s="26"/>
      <c r="AJ960" s="26"/>
      <c r="AK960" s="26"/>
      <c r="AL960" s="26"/>
      <c r="AM960" s="26"/>
      <c r="AN960" s="26"/>
      <c r="AO960" s="26"/>
      <c r="AP960" s="26"/>
      <c r="AQ960" s="26"/>
      <c r="AR960" s="26"/>
      <c r="AS960" s="26"/>
      <c r="AT960" s="26"/>
      <c r="AU960" s="26"/>
      <c r="AV960" s="26"/>
      <c r="AW960" s="26"/>
      <c r="AX960" s="26"/>
      <c r="AY960" s="26"/>
      <c r="AZ960" s="26"/>
      <c r="BA960" s="26"/>
      <c r="BB960" s="26"/>
      <c r="BC960" s="26"/>
      <c r="BD960" s="26"/>
      <c r="BE960" s="26"/>
      <c r="BF960" s="26"/>
      <c r="BG960" s="26"/>
      <c r="BH960" s="26"/>
      <c r="BI960" s="26"/>
      <c r="BJ960" s="26"/>
      <c r="BK960" s="26"/>
      <c r="BL960" s="26"/>
      <c r="BM960" s="26"/>
      <c r="BN960" s="26"/>
      <c r="BO960" s="26"/>
      <c r="BP960" s="26"/>
      <c r="BQ960" s="26"/>
      <c r="BR960" s="26"/>
      <c r="BS960" s="26"/>
      <c r="BT960" s="26"/>
      <c r="BU960" s="26"/>
      <c r="BV960" s="26"/>
      <c r="BW960" s="26"/>
      <c r="BX960" s="26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26"/>
      <c r="CP960" s="26"/>
      <c r="CQ960" s="26"/>
      <c r="CR960" s="26"/>
      <c r="CS960" s="26"/>
      <c r="CT960" s="26"/>
      <c r="CU960" s="26"/>
      <c r="CV960" s="26"/>
      <c r="CW960" s="26"/>
      <c r="CX960" s="26"/>
      <c r="CY960" s="26"/>
      <c r="CZ960" s="26"/>
      <c r="DA960" s="26"/>
      <c r="DB960" s="26"/>
      <c r="DC960" s="26"/>
      <c r="DD960" s="26"/>
      <c r="DE960" s="26"/>
      <c r="DF960" s="26"/>
      <c r="DG960" s="26"/>
      <c r="DH960" s="26"/>
      <c r="DI960" s="26"/>
      <c r="DJ960" s="26"/>
      <c r="DK960" s="26"/>
      <c r="DL960" s="26"/>
      <c r="DM960" s="26"/>
      <c r="DN960" s="26"/>
      <c r="DO960" s="26"/>
      <c r="DP960" s="26"/>
      <c r="DQ960" s="26"/>
      <c r="DR960" s="26"/>
      <c r="DS960" s="26"/>
      <c r="DT960" s="26"/>
      <c r="DU960" s="26"/>
      <c r="DV960" s="26"/>
      <c r="DW960" s="26"/>
      <c r="DX960" s="26"/>
      <c r="DY960" s="26"/>
      <c r="DZ960" s="26"/>
      <c r="EA960" s="26"/>
      <c r="EB960" s="26"/>
      <c r="EC960" s="26"/>
      <c r="ED960" s="26"/>
      <c r="EE960" s="26"/>
      <c r="EF960" s="26"/>
      <c r="EG960" s="26"/>
      <c r="EH960" s="26"/>
      <c r="EI960" s="26"/>
      <c r="EJ960" s="26"/>
      <c r="EK960" s="26"/>
      <c r="EL960" s="26"/>
      <c r="EM960" s="26"/>
      <c r="EN960" s="26"/>
      <c r="EO960" s="26"/>
      <c r="EP960" s="26"/>
      <c r="EQ960" s="26"/>
      <c r="ER960" s="26"/>
      <c r="ES960" s="26"/>
      <c r="ET960" s="26"/>
      <c r="EU960" s="26"/>
      <c r="EV960" s="26"/>
      <c r="EW960" s="26"/>
      <c r="EX960" s="26"/>
      <c r="EY960" s="26"/>
      <c r="EZ960" s="26"/>
      <c r="FA960" s="26"/>
      <c r="FB960" s="26"/>
      <c r="FC960" s="26"/>
      <c r="FD960" s="26"/>
      <c r="FE960" s="26"/>
      <c r="FF960" s="26"/>
      <c r="FG960" s="26"/>
      <c r="FH960" s="26"/>
      <c r="FI960" s="26"/>
      <c r="FJ960" s="26"/>
      <c r="FK960" s="26"/>
      <c r="FL960" s="26"/>
      <c r="FM960" s="26"/>
      <c r="FN960" s="26"/>
      <c r="FO960" s="26"/>
      <c r="FP960" s="26"/>
      <c r="FQ960" s="26"/>
      <c r="FR960" s="26"/>
      <c r="FS960" s="26"/>
      <c r="FT960" s="26"/>
      <c r="FU960" s="26"/>
      <c r="FV960" s="26"/>
      <c r="FW960" s="26"/>
      <c r="FX960" s="26"/>
      <c r="FY960" s="26"/>
      <c r="FZ960" s="26"/>
      <c r="GA960" s="26"/>
      <c r="GB960" s="26"/>
      <c r="GC960" s="26"/>
      <c r="GD960" s="26"/>
      <c r="GE960" s="26"/>
      <c r="GF960" s="26"/>
      <c r="GG960" s="26"/>
      <c r="GH960" s="26"/>
      <c r="GI960" s="26"/>
      <c r="GJ960" s="26"/>
      <c r="GK960" s="26"/>
      <c r="GL960" s="26"/>
      <c r="GM960" s="26"/>
      <c r="GN960" s="26"/>
      <c r="GO960" s="26"/>
      <c r="GP960" s="26"/>
      <c r="GQ960" s="26"/>
      <c r="GR960" s="26"/>
      <c r="GS960" s="26"/>
      <c r="GT960" s="26"/>
      <c r="GU960" s="26"/>
      <c r="GV960" s="26"/>
      <c r="GW960" s="26"/>
      <c r="GX960" s="26"/>
      <c r="GY960" s="26"/>
      <c r="GZ960" s="26"/>
      <c r="HA960" s="26"/>
      <c r="HB960" s="26"/>
      <c r="HC960" s="26"/>
      <c r="HD960" s="26"/>
      <c r="HE960" s="26"/>
      <c r="HF960" s="26"/>
      <c r="HG960" s="26"/>
      <c r="HH960" s="26"/>
      <c r="HI960" s="26"/>
      <c r="HJ960" s="26"/>
      <c r="HK960" s="26"/>
      <c r="HL960" s="26"/>
      <c r="HM960" s="26"/>
      <c r="HN960" s="26"/>
      <c r="HO960" s="26"/>
      <c r="HP960" s="26"/>
      <c r="HQ960" s="26"/>
      <c r="HR960" s="26"/>
      <c r="HS960" s="26"/>
      <c r="HT960" s="26"/>
      <c r="HU960" s="26"/>
      <c r="HV960" s="26"/>
      <c r="HW960" s="26"/>
      <c r="HX960" s="26"/>
      <c r="HY960" s="26"/>
      <c r="HZ960" s="26"/>
      <c r="IA960" s="26"/>
      <c r="IB960" s="26"/>
      <c r="IC960" s="26"/>
      <c r="ID960" s="26"/>
      <c r="IE960" s="26"/>
      <c r="IF960" s="26"/>
      <c r="IG960" s="26"/>
      <c r="IH960" s="26"/>
      <c r="II960" s="26"/>
      <c r="IJ960" s="26"/>
      <c r="IK960" s="26"/>
      <c r="IL960" s="26"/>
      <c r="IM960" s="26"/>
      <c r="IN960" s="26"/>
      <c r="IO960" s="26"/>
      <c r="IP960" s="26"/>
      <c r="IQ960" s="26"/>
      <c r="IR960" s="26"/>
      <c r="IS960" s="26"/>
      <c r="IT960" s="26"/>
      <c r="IU960" s="26"/>
      <c r="IV960" s="26"/>
    </row>
    <row r="961" spans="1:256" ht="12.75" customHeight="1" x14ac:dyDescent="0.25">
      <c r="A961" s="26"/>
      <c r="B961" s="26"/>
      <c r="C961" s="296"/>
      <c r="D961" s="363"/>
      <c r="E961" s="364"/>
      <c r="F961" s="364"/>
      <c r="G961" s="364"/>
      <c r="H961" s="364"/>
      <c r="I961" s="364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6"/>
      <c r="AB961" s="26"/>
      <c r="AC961" s="26"/>
      <c r="AD961" s="26"/>
      <c r="AE961" s="26"/>
      <c r="AF961" s="26"/>
      <c r="AG961" s="26"/>
      <c r="AH961" s="26"/>
      <c r="AI961" s="26"/>
      <c r="AJ961" s="26"/>
      <c r="AK961" s="26"/>
      <c r="AL961" s="26"/>
      <c r="AM961" s="26"/>
      <c r="AN961" s="26"/>
      <c r="AO961" s="26"/>
      <c r="AP961" s="26"/>
      <c r="AQ961" s="26"/>
      <c r="AR961" s="26"/>
      <c r="AS961" s="26"/>
      <c r="AT961" s="26"/>
      <c r="AU961" s="26"/>
      <c r="AV961" s="26"/>
      <c r="AW961" s="26"/>
      <c r="AX961" s="26"/>
      <c r="AY961" s="26"/>
      <c r="AZ961" s="26"/>
      <c r="BA961" s="26"/>
      <c r="BB961" s="26"/>
      <c r="BC961" s="26"/>
      <c r="BD961" s="26"/>
      <c r="BE961" s="26"/>
      <c r="BF961" s="26"/>
      <c r="BG961" s="26"/>
      <c r="BH961" s="26"/>
      <c r="BI961" s="26"/>
      <c r="BJ961" s="26"/>
      <c r="BK961" s="26"/>
      <c r="BL961" s="26"/>
      <c r="BM961" s="26"/>
      <c r="BN961" s="26"/>
      <c r="BO961" s="26"/>
      <c r="BP961" s="26"/>
      <c r="BQ961" s="26"/>
      <c r="BR961" s="26"/>
      <c r="BS961" s="26"/>
      <c r="BT961" s="26"/>
      <c r="BU961" s="26"/>
      <c r="BV961" s="26"/>
      <c r="BW961" s="26"/>
      <c r="BX961" s="26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26"/>
      <c r="CP961" s="26"/>
      <c r="CQ961" s="26"/>
      <c r="CR961" s="26"/>
      <c r="CS961" s="26"/>
      <c r="CT961" s="26"/>
      <c r="CU961" s="26"/>
      <c r="CV961" s="26"/>
      <c r="CW961" s="26"/>
      <c r="CX961" s="26"/>
      <c r="CY961" s="26"/>
      <c r="CZ961" s="26"/>
      <c r="DA961" s="26"/>
      <c r="DB961" s="26"/>
      <c r="DC961" s="26"/>
      <c r="DD961" s="26"/>
      <c r="DE961" s="26"/>
      <c r="DF961" s="26"/>
      <c r="DG961" s="26"/>
      <c r="DH961" s="26"/>
      <c r="DI961" s="26"/>
      <c r="DJ961" s="26"/>
      <c r="DK961" s="26"/>
      <c r="DL961" s="26"/>
      <c r="DM961" s="26"/>
      <c r="DN961" s="26"/>
      <c r="DO961" s="26"/>
      <c r="DP961" s="26"/>
      <c r="DQ961" s="26"/>
      <c r="DR961" s="26"/>
      <c r="DS961" s="26"/>
      <c r="DT961" s="26"/>
      <c r="DU961" s="26"/>
      <c r="DV961" s="26"/>
      <c r="DW961" s="26"/>
      <c r="DX961" s="26"/>
      <c r="DY961" s="26"/>
      <c r="DZ961" s="26"/>
      <c r="EA961" s="26"/>
      <c r="EB961" s="26"/>
      <c r="EC961" s="26"/>
      <c r="ED961" s="26"/>
      <c r="EE961" s="26"/>
      <c r="EF961" s="26"/>
      <c r="EG961" s="26"/>
      <c r="EH961" s="26"/>
      <c r="EI961" s="26"/>
      <c r="EJ961" s="26"/>
      <c r="EK961" s="26"/>
      <c r="EL961" s="26"/>
      <c r="EM961" s="26"/>
      <c r="EN961" s="26"/>
      <c r="EO961" s="26"/>
      <c r="EP961" s="26"/>
      <c r="EQ961" s="26"/>
      <c r="ER961" s="26"/>
      <c r="ES961" s="26"/>
      <c r="ET961" s="26"/>
      <c r="EU961" s="26"/>
      <c r="EV961" s="26"/>
      <c r="EW961" s="26"/>
      <c r="EX961" s="26"/>
      <c r="EY961" s="26"/>
      <c r="EZ961" s="26"/>
      <c r="FA961" s="26"/>
      <c r="FB961" s="26"/>
      <c r="FC961" s="26"/>
      <c r="FD961" s="26"/>
      <c r="FE961" s="26"/>
      <c r="FF961" s="26"/>
      <c r="FG961" s="26"/>
      <c r="FH961" s="26"/>
      <c r="FI961" s="26"/>
      <c r="FJ961" s="26"/>
      <c r="FK961" s="26"/>
      <c r="FL961" s="26"/>
      <c r="FM961" s="26"/>
      <c r="FN961" s="26"/>
      <c r="FO961" s="26"/>
      <c r="FP961" s="26"/>
      <c r="FQ961" s="26"/>
      <c r="FR961" s="26"/>
      <c r="FS961" s="26"/>
      <c r="FT961" s="26"/>
      <c r="FU961" s="26"/>
      <c r="FV961" s="26"/>
      <c r="FW961" s="26"/>
      <c r="FX961" s="26"/>
      <c r="FY961" s="26"/>
      <c r="FZ961" s="26"/>
      <c r="GA961" s="26"/>
      <c r="GB961" s="26"/>
      <c r="GC961" s="26"/>
      <c r="GD961" s="26"/>
      <c r="GE961" s="26"/>
      <c r="GF961" s="26"/>
      <c r="GG961" s="26"/>
      <c r="GH961" s="26"/>
      <c r="GI961" s="26"/>
      <c r="GJ961" s="26"/>
      <c r="GK961" s="26"/>
      <c r="GL961" s="26"/>
      <c r="GM961" s="26"/>
      <c r="GN961" s="26"/>
      <c r="GO961" s="26"/>
      <c r="GP961" s="26"/>
      <c r="GQ961" s="26"/>
      <c r="GR961" s="26"/>
      <c r="GS961" s="26"/>
      <c r="GT961" s="26"/>
      <c r="GU961" s="26"/>
      <c r="GV961" s="26"/>
      <c r="GW961" s="26"/>
      <c r="GX961" s="26"/>
      <c r="GY961" s="26"/>
      <c r="GZ961" s="26"/>
      <c r="HA961" s="26"/>
      <c r="HB961" s="26"/>
      <c r="HC961" s="26"/>
      <c r="HD961" s="26"/>
      <c r="HE961" s="26"/>
      <c r="HF961" s="26"/>
      <c r="HG961" s="26"/>
      <c r="HH961" s="26"/>
      <c r="HI961" s="26"/>
      <c r="HJ961" s="26"/>
      <c r="HK961" s="26"/>
      <c r="HL961" s="26"/>
      <c r="HM961" s="26"/>
      <c r="HN961" s="26"/>
      <c r="HO961" s="26"/>
      <c r="HP961" s="26"/>
      <c r="HQ961" s="26"/>
      <c r="HR961" s="26"/>
      <c r="HS961" s="26"/>
      <c r="HT961" s="26"/>
      <c r="HU961" s="26"/>
      <c r="HV961" s="26"/>
      <c r="HW961" s="26"/>
      <c r="HX961" s="26"/>
      <c r="HY961" s="26"/>
      <c r="HZ961" s="26"/>
      <c r="IA961" s="26"/>
      <c r="IB961" s="26"/>
      <c r="IC961" s="26"/>
      <c r="ID961" s="26"/>
      <c r="IE961" s="26"/>
      <c r="IF961" s="26"/>
      <c r="IG961" s="26"/>
      <c r="IH961" s="26"/>
      <c r="II961" s="26"/>
      <c r="IJ961" s="26"/>
      <c r="IK961" s="26"/>
      <c r="IL961" s="26"/>
      <c r="IM961" s="26"/>
      <c r="IN961" s="26"/>
      <c r="IO961" s="26"/>
      <c r="IP961" s="26"/>
      <c r="IQ961" s="26"/>
      <c r="IR961" s="26"/>
      <c r="IS961" s="26"/>
      <c r="IT961" s="26"/>
      <c r="IU961" s="26"/>
      <c r="IV961" s="26"/>
    </row>
    <row r="962" spans="1:256" ht="12.75" customHeight="1" x14ac:dyDescent="0.25">
      <c r="A962" s="26"/>
      <c r="B962" s="26"/>
      <c r="C962" s="296"/>
      <c r="D962" s="363"/>
      <c r="E962" s="364"/>
      <c r="F962" s="364"/>
      <c r="G962" s="364"/>
      <c r="H962" s="364"/>
      <c r="I962" s="364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6"/>
      <c r="AB962" s="26"/>
      <c r="AC962" s="26"/>
      <c r="AD962" s="26"/>
      <c r="AE962" s="26"/>
      <c r="AF962" s="26"/>
      <c r="AG962" s="26"/>
      <c r="AH962" s="26"/>
      <c r="AI962" s="26"/>
      <c r="AJ962" s="26"/>
      <c r="AK962" s="26"/>
      <c r="AL962" s="26"/>
      <c r="AM962" s="26"/>
      <c r="AN962" s="26"/>
      <c r="AO962" s="26"/>
      <c r="AP962" s="26"/>
      <c r="AQ962" s="26"/>
      <c r="AR962" s="26"/>
      <c r="AS962" s="26"/>
      <c r="AT962" s="26"/>
      <c r="AU962" s="26"/>
      <c r="AV962" s="26"/>
      <c r="AW962" s="26"/>
      <c r="AX962" s="26"/>
      <c r="AY962" s="26"/>
      <c r="AZ962" s="26"/>
      <c r="BA962" s="26"/>
      <c r="BB962" s="26"/>
      <c r="BC962" s="26"/>
      <c r="BD962" s="26"/>
      <c r="BE962" s="26"/>
      <c r="BF962" s="26"/>
      <c r="BG962" s="26"/>
      <c r="BH962" s="26"/>
      <c r="BI962" s="26"/>
      <c r="BJ962" s="26"/>
      <c r="BK962" s="26"/>
      <c r="BL962" s="26"/>
      <c r="BM962" s="26"/>
      <c r="BN962" s="26"/>
      <c r="BO962" s="26"/>
      <c r="BP962" s="26"/>
      <c r="BQ962" s="26"/>
      <c r="BR962" s="26"/>
      <c r="BS962" s="26"/>
      <c r="BT962" s="26"/>
      <c r="BU962" s="26"/>
      <c r="BV962" s="26"/>
      <c r="BW962" s="26"/>
      <c r="BX962" s="26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26"/>
      <c r="CP962" s="26"/>
      <c r="CQ962" s="26"/>
      <c r="CR962" s="26"/>
      <c r="CS962" s="26"/>
      <c r="CT962" s="26"/>
      <c r="CU962" s="26"/>
      <c r="CV962" s="26"/>
      <c r="CW962" s="26"/>
      <c r="CX962" s="26"/>
      <c r="CY962" s="26"/>
      <c r="CZ962" s="26"/>
      <c r="DA962" s="26"/>
      <c r="DB962" s="26"/>
      <c r="DC962" s="26"/>
      <c r="DD962" s="26"/>
      <c r="DE962" s="26"/>
      <c r="DF962" s="26"/>
      <c r="DG962" s="26"/>
      <c r="DH962" s="26"/>
      <c r="DI962" s="26"/>
      <c r="DJ962" s="26"/>
      <c r="DK962" s="26"/>
      <c r="DL962" s="26"/>
      <c r="DM962" s="26"/>
      <c r="DN962" s="26"/>
      <c r="DO962" s="26"/>
      <c r="DP962" s="26"/>
      <c r="DQ962" s="26"/>
      <c r="DR962" s="26"/>
      <c r="DS962" s="26"/>
      <c r="DT962" s="26"/>
      <c r="DU962" s="26"/>
      <c r="DV962" s="26"/>
      <c r="DW962" s="26"/>
      <c r="DX962" s="26"/>
      <c r="DY962" s="26"/>
      <c r="DZ962" s="26"/>
      <c r="EA962" s="26"/>
      <c r="EB962" s="26"/>
      <c r="EC962" s="26"/>
      <c r="ED962" s="26"/>
      <c r="EE962" s="26"/>
      <c r="EF962" s="26"/>
      <c r="EG962" s="26"/>
      <c r="EH962" s="26"/>
      <c r="EI962" s="26"/>
      <c r="EJ962" s="26"/>
      <c r="EK962" s="26"/>
      <c r="EL962" s="26"/>
      <c r="EM962" s="26"/>
      <c r="EN962" s="26"/>
      <c r="EO962" s="26"/>
      <c r="EP962" s="26"/>
      <c r="EQ962" s="26"/>
      <c r="ER962" s="26"/>
      <c r="ES962" s="26"/>
      <c r="ET962" s="26"/>
      <c r="EU962" s="26"/>
      <c r="EV962" s="26"/>
      <c r="EW962" s="26"/>
      <c r="EX962" s="26"/>
      <c r="EY962" s="26"/>
      <c r="EZ962" s="26"/>
      <c r="FA962" s="26"/>
      <c r="FB962" s="26"/>
      <c r="FC962" s="26"/>
      <c r="FD962" s="26"/>
      <c r="FE962" s="26"/>
      <c r="FF962" s="26"/>
      <c r="FG962" s="26"/>
      <c r="FH962" s="26"/>
      <c r="FI962" s="26"/>
      <c r="FJ962" s="26"/>
      <c r="FK962" s="26"/>
      <c r="FL962" s="26"/>
      <c r="FM962" s="26"/>
      <c r="FN962" s="26"/>
      <c r="FO962" s="26"/>
      <c r="FP962" s="26"/>
      <c r="FQ962" s="26"/>
      <c r="FR962" s="26"/>
      <c r="FS962" s="26"/>
      <c r="FT962" s="26"/>
      <c r="FU962" s="26"/>
      <c r="FV962" s="26"/>
      <c r="FW962" s="26"/>
      <c r="FX962" s="26"/>
      <c r="FY962" s="26"/>
      <c r="FZ962" s="26"/>
      <c r="GA962" s="26"/>
      <c r="GB962" s="26"/>
      <c r="GC962" s="26"/>
      <c r="GD962" s="26"/>
      <c r="GE962" s="26"/>
      <c r="GF962" s="26"/>
      <c r="GG962" s="26"/>
      <c r="GH962" s="26"/>
      <c r="GI962" s="26"/>
      <c r="GJ962" s="26"/>
      <c r="GK962" s="26"/>
      <c r="GL962" s="26"/>
      <c r="GM962" s="26"/>
      <c r="GN962" s="26"/>
      <c r="GO962" s="26"/>
      <c r="GP962" s="26"/>
      <c r="GQ962" s="26"/>
      <c r="GR962" s="26"/>
      <c r="GS962" s="26"/>
      <c r="GT962" s="26"/>
      <c r="GU962" s="26"/>
      <c r="GV962" s="26"/>
      <c r="GW962" s="26"/>
      <c r="GX962" s="26"/>
      <c r="GY962" s="26"/>
      <c r="GZ962" s="26"/>
      <c r="HA962" s="26"/>
      <c r="HB962" s="26"/>
      <c r="HC962" s="26"/>
      <c r="HD962" s="26"/>
      <c r="HE962" s="26"/>
      <c r="HF962" s="26"/>
      <c r="HG962" s="26"/>
      <c r="HH962" s="26"/>
      <c r="HI962" s="26"/>
      <c r="HJ962" s="26"/>
      <c r="HK962" s="26"/>
      <c r="HL962" s="26"/>
      <c r="HM962" s="26"/>
      <c r="HN962" s="26"/>
      <c r="HO962" s="26"/>
      <c r="HP962" s="26"/>
      <c r="HQ962" s="26"/>
      <c r="HR962" s="26"/>
      <c r="HS962" s="26"/>
      <c r="HT962" s="26"/>
      <c r="HU962" s="26"/>
      <c r="HV962" s="26"/>
      <c r="HW962" s="26"/>
      <c r="HX962" s="26"/>
      <c r="HY962" s="26"/>
      <c r="HZ962" s="26"/>
      <c r="IA962" s="26"/>
      <c r="IB962" s="26"/>
      <c r="IC962" s="26"/>
      <c r="ID962" s="26"/>
      <c r="IE962" s="26"/>
      <c r="IF962" s="26"/>
      <c r="IG962" s="26"/>
      <c r="IH962" s="26"/>
      <c r="II962" s="26"/>
      <c r="IJ962" s="26"/>
      <c r="IK962" s="26"/>
      <c r="IL962" s="26"/>
      <c r="IM962" s="26"/>
      <c r="IN962" s="26"/>
      <c r="IO962" s="26"/>
      <c r="IP962" s="26"/>
      <c r="IQ962" s="26"/>
      <c r="IR962" s="26"/>
      <c r="IS962" s="26"/>
      <c r="IT962" s="26"/>
      <c r="IU962" s="26"/>
      <c r="IV962" s="26"/>
    </row>
    <row r="963" spans="1:256" ht="12.75" customHeight="1" x14ac:dyDescent="0.25">
      <c r="A963" s="26"/>
      <c r="B963" s="26"/>
      <c r="C963" s="296"/>
      <c r="D963" s="363"/>
      <c r="E963" s="364"/>
      <c r="F963" s="364"/>
      <c r="G963" s="364"/>
      <c r="H963" s="364"/>
      <c r="I963" s="364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6"/>
      <c r="AD963" s="26"/>
      <c r="AE963" s="26"/>
      <c r="AF963" s="26"/>
      <c r="AG963" s="26"/>
      <c r="AH963" s="26"/>
      <c r="AI963" s="26"/>
      <c r="AJ963" s="26"/>
      <c r="AK963" s="26"/>
      <c r="AL963" s="26"/>
      <c r="AM963" s="26"/>
      <c r="AN963" s="26"/>
      <c r="AO963" s="26"/>
      <c r="AP963" s="26"/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26"/>
      <c r="BB963" s="26"/>
      <c r="BC963" s="26"/>
      <c r="BD963" s="26"/>
      <c r="BE963" s="26"/>
      <c r="BF963" s="26"/>
      <c r="BG963" s="26"/>
      <c r="BH963" s="26"/>
      <c r="BI963" s="26"/>
      <c r="BJ963" s="26"/>
      <c r="BK963" s="26"/>
      <c r="BL963" s="26"/>
      <c r="BM963" s="26"/>
      <c r="BN963" s="26"/>
      <c r="BO963" s="26"/>
      <c r="BP963" s="26"/>
      <c r="BQ963" s="26"/>
      <c r="BR963" s="26"/>
      <c r="BS963" s="26"/>
      <c r="BT963" s="26"/>
      <c r="BU963" s="26"/>
      <c r="BV963" s="26"/>
      <c r="BW963" s="26"/>
      <c r="BX963" s="26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26"/>
      <c r="CP963" s="26"/>
      <c r="CQ963" s="26"/>
      <c r="CR963" s="26"/>
      <c r="CS963" s="26"/>
      <c r="CT963" s="26"/>
      <c r="CU963" s="26"/>
      <c r="CV963" s="26"/>
      <c r="CW963" s="26"/>
      <c r="CX963" s="26"/>
      <c r="CY963" s="26"/>
      <c r="CZ963" s="26"/>
      <c r="DA963" s="26"/>
      <c r="DB963" s="26"/>
      <c r="DC963" s="26"/>
      <c r="DD963" s="26"/>
      <c r="DE963" s="26"/>
      <c r="DF963" s="26"/>
      <c r="DG963" s="26"/>
      <c r="DH963" s="26"/>
      <c r="DI963" s="26"/>
      <c r="DJ963" s="26"/>
      <c r="DK963" s="26"/>
      <c r="DL963" s="26"/>
      <c r="DM963" s="26"/>
      <c r="DN963" s="26"/>
      <c r="DO963" s="26"/>
      <c r="DP963" s="26"/>
      <c r="DQ963" s="26"/>
      <c r="DR963" s="26"/>
      <c r="DS963" s="26"/>
      <c r="DT963" s="26"/>
      <c r="DU963" s="26"/>
      <c r="DV963" s="26"/>
      <c r="DW963" s="26"/>
      <c r="DX963" s="26"/>
      <c r="DY963" s="26"/>
      <c r="DZ963" s="26"/>
      <c r="EA963" s="26"/>
      <c r="EB963" s="26"/>
      <c r="EC963" s="26"/>
      <c r="ED963" s="26"/>
      <c r="EE963" s="26"/>
      <c r="EF963" s="26"/>
      <c r="EG963" s="26"/>
      <c r="EH963" s="26"/>
      <c r="EI963" s="26"/>
      <c r="EJ963" s="26"/>
      <c r="EK963" s="26"/>
      <c r="EL963" s="26"/>
      <c r="EM963" s="26"/>
      <c r="EN963" s="26"/>
      <c r="EO963" s="26"/>
      <c r="EP963" s="26"/>
      <c r="EQ963" s="26"/>
      <c r="ER963" s="26"/>
      <c r="ES963" s="26"/>
      <c r="ET963" s="26"/>
      <c r="EU963" s="26"/>
      <c r="EV963" s="26"/>
      <c r="EW963" s="26"/>
      <c r="EX963" s="26"/>
      <c r="EY963" s="26"/>
      <c r="EZ963" s="26"/>
      <c r="FA963" s="26"/>
      <c r="FB963" s="26"/>
      <c r="FC963" s="26"/>
      <c r="FD963" s="26"/>
      <c r="FE963" s="26"/>
      <c r="FF963" s="26"/>
      <c r="FG963" s="26"/>
      <c r="FH963" s="26"/>
      <c r="FI963" s="26"/>
      <c r="FJ963" s="26"/>
      <c r="FK963" s="26"/>
      <c r="FL963" s="26"/>
      <c r="FM963" s="26"/>
      <c r="FN963" s="26"/>
      <c r="FO963" s="26"/>
      <c r="FP963" s="26"/>
      <c r="FQ963" s="26"/>
      <c r="FR963" s="26"/>
      <c r="FS963" s="26"/>
      <c r="FT963" s="26"/>
      <c r="FU963" s="26"/>
      <c r="FV963" s="26"/>
      <c r="FW963" s="26"/>
      <c r="FX963" s="26"/>
      <c r="FY963" s="26"/>
      <c r="FZ963" s="26"/>
      <c r="GA963" s="26"/>
      <c r="GB963" s="26"/>
      <c r="GC963" s="26"/>
      <c r="GD963" s="26"/>
      <c r="GE963" s="26"/>
      <c r="GF963" s="26"/>
      <c r="GG963" s="26"/>
      <c r="GH963" s="26"/>
      <c r="GI963" s="26"/>
      <c r="GJ963" s="26"/>
      <c r="GK963" s="26"/>
      <c r="GL963" s="26"/>
      <c r="GM963" s="26"/>
      <c r="GN963" s="26"/>
      <c r="GO963" s="26"/>
      <c r="GP963" s="26"/>
      <c r="GQ963" s="26"/>
      <c r="GR963" s="26"/>
      <c r="GS963" s="26"/>
      <c r="GT963" s="26"/>
      <c r="GU963" s="26"/>
      <c r="GV963" s="26"/>
      <c r="GW963" s="26"/>
      <c r="GX963" s="26"/>
      <c r="GY963" s="26"/>
      <c r="GZ963" s="26"/>
      <c r="HA963" s="26"/>
      <c r="HB963" s="26"/>
      <c r="HC963" s="26"/>
      <c r="HD963" s="26"/>
      <c r="HE963" s="26"/>
      <c r="HF963" s="26"/>
      <c r="HG963" s="26"/>
      <c r="HH963" s="26"/>
      <c r="HI963" s="26"/>
      <c r="HJ963" s="26"/>
      <c r="HK963" s="26"/>
      <c r="HL963" s="26"/>
      <c r="HM963" s="26"/>
      <c r="HN963" s="26"/>
      <c r="HO963" s="26"/>
      <c r="HP963" s="26"/>
      <c r="HQ963" s="26"/>
      <c r="HR963" s="26"/>
      <c r="HS963" s="26"/>
      <c r="HT963" s="26"/>
      <c r="HU963" s="26"/>
      <c r="HV963" s="26"/>
      <c r="HW963" s="26"/>
      <c r="HX963" s="26"/>
      <c r="HY963" s="26"/>
      <c r="HZ963" s="26"/>
      <c r="IA963" s="26"/>
      <c r="IB963" s="26"/>
      <c r="IC963" s="26"/>
      <c r="ID963" s="26"/>
      <c r="IE963" s="26"/>
      <c r="IF963" s="26"/>
      <c r="IG963" s="26"/>
      <c r="IH963" s="26"/>
      <c r="II963" s="26"/>
      <c r="IJ963" s="26"/>
      <c r="IK963" s="26"/>
      <c r="IL963" s="26"/>
      <c r="IM963" s="26"/>
      <c r="IN963" s="26"/>
      <c r="IO963" s="26"/>
      <c r="IP963" s="26"/>
      <c r="IQ963" s="26"/>
      <c r="IR963" s="26"/>
      <c r="IS963" s="26"/>
      <c r="IT963" s="26"/>
      <c r="IU963" s="26"/>
      <c r="IV963" s="26"/>
    </row>
    <row r="964" spans="1:256" ht="12.75" customHeight="1" x14ac:dyDescent="0.25">
      <c r="A964" s="26"/>
      <c r="B964" s="26"/>
      <c r="C964" s="296"/>
      <c r="D964" s="363"/>
      <c r="E964" s="364"/>
      <c r="F964" s="364"/>
      <c r="G964" s="364"/>
      <c r="H964" s="364"/>
      <c r="I964" s="364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6"/>
      <c r="AB964" s="26"/>
      <c r="AC964" s="26"/>
      <c r="AD964" s="26"/>
      <c r="AE964" s="26"/>
      <c r="AF964" s="26"/>
      <c r="AG964" s="26"/>
      <c r="AH964" s="26"/>
      <c r="AI964" s="26"/>
      <c r="AJ964" s="26"/>
      <c r="AK964" s="26"/>
      <c r="AL964" s="26"/>
      <c r="AM964" s="26"/>
      <c r="AN964" s="26"/>
      <c r="AO964" s="26"/>
      <c r="AP964" s="26"/>
      <c r="AQ964" s="26"/>
      <c r="AR964" s="26"/>
      <c r="AS964" s="26"/>
      <c r="AT964" s="26"/>
      <c r="AU964" s="26"/>
      <c r="AV964" s="26"/>
      <c r="AW964" s="26"/>
      <c r="AX964" s="26"/>
      <c r="AY964" s="26"/>
      <c r="AZ964" s="26"/>
      <c r="BA964" s="26"/>
      <c r="BB964" s="26"/>
      <c r="BC964" s="26"/>
      <c r="BD964" s="26"/>
      <c r="BE964" s="26"/>
      <c r="BF964" s="26"/>
      <c r="BG964" s="26"/>
      <c r="BH964" s="26"/>
      <c r="BI964" s="26"/>
      <c r="BJ964" s="26"/>
      <c r="BK964" s="26"/>
      <c r="BL964" s="26"/>
      <c r="BM964" s="26"/>
      <c r="BN964" s="26"/>
      <c r="BO964" s="26"/>
      <c r="BP964" s="26"/>
      <c r="BQ964" s="26"/>
      <c r="BR964" s="26"/>
      <c r="BS964" s="26"/>
      <c r="BT964" s="26"/>
      <c r="BU964" s="26"/>
      <c r="BV964" s="26"/>
      <c r="BW964" s="26"/>
      <c r="BX964" s="26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26"/>
      <c r="CP964" s="26"/>
      <c r="CQ964" s="26"/>
      <c r="CR964" s="26"/>
      <c r="CS964" s="26"/>
      <c r="CT964" s="26"/>
      <c r="CU964" s="26"/>
      <c r="CV964" s="26"/>
      <c r="CW964" s="26"/>
      <c r="CX964" s="26"/>
      <c r="CY964" s="26"/>
      <c r="CZ964" s="26"/>
      <c r="DA964" s="26"/>
      <c r="DB964" s="26"/>
      <c r="DC964" s="26"/>
      <c r="DD964" s="26"/>
      <c r="DE964" s="26"/>
      <c r="DF964" s="26"/>
      <c r="DG964" s="26"/>
      <c r="DH964" s="26"/>
      <c r="DI964" s="26"/>
      <c r="DJ964" s="26"/>
      <c r="DK964" s="26"/>
      <c r="DL964" s="26"/>
      <c r="DM964" s="26"/>
      <c r="DN964" s="26"/>
      <c r="DO964" s="26"/>
      <c r="DP964" s="26"/>
      <c r="DQ964" s="26"/>
      <c r="DR964" s="26"/>
      <c r="DS964" s="26"/>
      <c r="DT964" s="26"/>
      <c r="DU964" s="26"/>
      <c r="DV964" s="26"/>
      <c r="DW964" s="26"/>
      <c r="DX964" s="26"/>
      <c r="DY964" s="26"/>
      <c r="DZ964" s="26"/>
      <c r="EA964" s="26"/>
      <c r="EB964" s="26"/>
      <c r="EC964" s="26"/>
      <c r="ED964" s="26"/>
      <c r="EE964" s="26"/>
      <c r="EF964" s="26"/>
      <c r="EG964" s="26"/>
      <c r="EH964" s="26"/>
      <c r="EI964" s="26"/>
      <c r="EJ964" s="26"/>
      <c r="EK964" s="26"/>
      <c r="EL964" s="26"/>
      <c r="EM964" s="26"/>
      <c r="EN964" s="26"/>
      <c r="EO964" s="26"/>
      <c r="EP964" s="26"/>
      <c r="EQ964" s="26"/>
      <c r="ER964" s="26"/>
      <c r="ES964" s="26"/>
      <c r="ET964" s="26"/>
      <c r="EU964" s="26"/>
      <c r="EV964" s="26"/>
      <c r="EW964" s="26"/>
      <c r="EX964" s="26"/>
      <c r="EY964" s="26"/>
      <c r="EZ964" s="26"/>
      <c r="FA964" s="26"/>
      <c r="FB964" s="26"/>
      <c r="FC964" s="26"/>
      <c r="FD964" s="26"/>
      <c r="FE964" s="26"/>
      <c r="FF964" s="26"/>
      <c r="FG964" s="26"/>
      <c r="FH964" s="26"/>
      <c r="FI964" s="26"/>
      <c r="FJ964" s="26"/>
      <c r="FK964" s="26"/>
      <c r="FL964" s="26"/>
      <c r="FM964" s="26"/>
      <c r="FN964" s="26"/>
      <c r="FO964" s="26"/>
      <c r="FP964" s="26"/>
      <c r="FQ964" s="26"/>
      <c r="FR964" s="26"/>
      <c r="FS964" s="26"/>
      <c r="FT964" s="26"/>
      <c r="FU964" s="26"/>
      <c r="FV964" s="26"/>
      <c r="FW964" s="26"/>
      <c r="FX964" s="26"/>
      <c r="FY964" s="26"/>
      <c r="FZ964" s="26"/>
      <c r="GA964" s="26"/>
      <c r="GB964" s="26"/>
      <c r="GC964" s="26"/>
      <c r="GD964" s="26"/>
      <c r="GE964" s="26"/>
      <c r="GF964" s="26"/>
      <c r="GG964" s="26"/>
      <c r="GH964" s="26"/>
      <c r="GI964" s="26"/>
      <c r="GJ964" s="26"/>
      <c r="GK964" s="26"/>
      <c r="GL964" s="26"/>
      <c r="GM964" s="26"/>
      <c r="GN964" s="26"/>
      <c r="GO964" s="26"/>
      <c r="GP964" s="26"/>
      <c r="GQ964" s="26"/>
      <c r="GR964" s="26"/>
      <c r="GS964" s="26"/>
      <c r="GT964" s="26"/>
      <c r="GU964" s="26"/>
      <c r="GV964" s="26"/>
      <c r="GW964" s="26"/>
      <c r="GX964" s="26"/>
      <c r="GY964" s="26"/>
      <c r="GZ964" s="26"/>
      <c r="HA964" s="26"/>
      <c r="HB964" s="26"/>
      <c r="HC964" s="26"/>
      <c r="HD964" s="26"/>
      <c r="HE964" s="26"/>
      <c r="HF964" s="26"/>
      <c r="HG964" s="26"/>
      <c r="HH964" s="26"/>
      <c r="HI964" s="26"/>
      <c r="HJ964" s="26"/>
      <c r="HK964" s="26"/>
      <c r="HL964" s="26"/>
      <c r="HM964" s="26"/>
      <c r="HN964" s="26"/>
      <c r="HO964" s="26"/>
      <c r="HP964" s="26"/>
      <c r="HQ964" s="26"/>
      <c r="HR964" s="26"/>
      <c r="HS964" s="26"/>
      <c r="HT964" s="26"/>
      <c r="HU964" s="26"/>
      <c r="HV964" s="26"/>
      <c r="HW964" s="26"/>
      <c r="HX964" s="26"/>
      <c r="HY964" s="26"/>
      <c r="HZ964" s="26"/>
      <c r="IA964" s="26"/>
      <c r="IB964" s="26"/>
      <c r="IC964" s="26"/>
      <c r="ID964" s="26"/>
      <c r="IE964" s="26"/>
      <c r="IF964" s="26"/>
      <c r="IG964" s="26"/>
      <c r="IH964" s="26"/>
      <c r="II964" s="26"/>
      <c r="IJ964" s="26"/>
      <c r="IK964" s="26"/>
      <c r="IL964" s="26"/>
      <c r="IM964" s="26"/>
      <c r="IN964" s="26"/>
      <c r="IO964" s="26"/>
      <c r="IP964" s="26"/>
      <c r="IQ964" s="26"/>
      <c r="IR964" s="26"/>
      <c r="IS964" s="26"/>
      <c r="IT964" s="26"/>
      <c r="IU964" s="26"/>
      <c r="IV964" s="26"/>
    </row>
    <row r="965" spans="1:256" ht="12.75" customHeight="1" x14ac:dyDescent="0.25">
      <c r="A965" s="26"/>
      <c r="B965" s="26"/>
      <c r="C965" s="296"/>
      <c r="D965" s="363"/>
      <c r="E965" s="364"/>
      <c r="F965" s="364"/>
      <c r="G965" s="364"/>
      <c r="H965" s="364"/>
      <c r="I965" s="364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6"/>
      <c r="AB965" s="26"/>
      <c r="AC965" s="26"/>
      <c r="AD965" s="26"/>
      <c r="AE965" s="26"/>
      <c r="AF965" s="26"/>
      <c r="AG965" s="26"/>
      <c r="AH965" s="26"/>
      <c r="AI965" s="26"/>
      <c r="AJ965" s="26"/>
      <c r="AK965" s="26"/>
      <c r="AL965" s="26"/>
      <c r="AM965" s="26"/>
      <c r="AN965" s="26"/>
      <c r="AO965" s="26"/>
      <c r="AP965" s="26"/>
      <c r="AQ965" s="26"/>
      <c r="AR965" s="26"/>
      <c r="AS965" s="26"/>
      <c r="AT965" s="26"/>
      <c r="AU965" s="26"/>
      <c r="AV965" s="26"/>
      <c r="AW965" s="26"/>
      <c r="AX965" s="26"/>
      <c r="AY965" s="26"/>
      <c r="AZ965" s="26"/>
      <c r="BA965" s="26"/>
      <c r="BB965" s="26"/>
      <c r="BC965" s="26"/>
      <c r="BD965" s="26"/>
      <c r="BE965" s="26"/>
      <c r="BF965" s="26"/>
      <c r="BG965" s="26"/>
      <c r="BH965" s="26"/>
      <c r="BI965" s="26"/>
      <c r="BJ965" s="26"/>
      <c r="BK965" s="26"/>
      <c r="BL965" s="26"/>
      <c r="BM965" s="26"/>
      <c r="BN965" s="26"/>
      <c r="BO965" s="26"/>
      <c r="BP965" s="26"/>
      <c r="BQ965" s="26"/>
      <c r="BR965" s="26"/>
      <c r="BS965" s="26"/>
      <c r="BT965" s="26"/>
      <c r="BU965" s="26"/>
      <c r="BV965" s="26"/>
      <c r="BW965" s="26"/>
      <c r="BX965" s="26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26"/>
      <c r="CP965" s="26"/>
      <c r="CQ965" s="26"/>
      <c r="CR965" s="26"/>
      <c r="CS965" s="26"/>
      <c r="CT965" s="26"/>
      <c r="CU965" s="26"/>
      <c r="CV965" s="26"/>
      <c r="CW965" s="26"/>
      <c r="CX965" s="26"/>
      <c r="CY965" s="26"/>
      <c r="CZ965" s="26"/>
      <c r="DA965" s="26"/>
      <c r="DB965" s="26"/>
      <c r="DC965" s="26"/>
      <c r="DD965" s="26"/>
      <c r="DE965" s="26"/>
      <c r="DF965" s="26"/>
      <c r="DG965" s="26"/>
      <c r="DH965" s="26"/>
      <c r="DI965" s="26"/>
      <c r="DJ965" s="26"/>
      <c r="DK965" s="26"/>
      <c r="DL965" s="26"/>
      <c r="DM965" s="26"/>
      <c r="DN965" s="26"/>
      <c r="DO965" s="26"/>
      <c r="DP965" s="26"/>
      <c r="DQ965" s="26"/>
      <c r="DR965" s="26"/>
      <c r="DS965" s="26"/>
      <c r="DT965" s="26"/>
      <c r="DU965" s="26"/>
      <c r="DV965" s="26"/>
      <c r="DW965" s="26"/>
      <c r="DX965" s="26"/>
      <c r="DY965" s="26"/>
      <c r="DZ965" s="26"/>
      <c r="EA965" s="26"/>
      <c r="EB965" s="26"/>
      <c r="EC965" s="26"/>
      <c r="ED965" s="26"/>
      <c r="EE965" s="26"/>
      <c r="EF965" s="26"/>
      <c r="EG965" s="26"/>
      <c r="EH965" s="26"/>
      <c r="EI965" s="26"/>
      <c r="EJ965" s="26"/>
      <c r="EK965" s="26"/>
      <c r="EL965" s="26"/>
      <c r="EM965" s="26"/>
      <c r="EN965" s="26"/>
      <c r="EO965" s="26"/>
      <c r="EP965" s="26"/>
      <c r="EQ965" s="26"/>
      <c r="ER965" s="26"/>
      <c r="ES965" s="26"/>
      <c r="ET965" s="26"/>
      <c r="EU965" s="26"/>
      <c r="EV965" s="26"/>
      <c r="EW965" s="26"/>
      <c r="EX965" s="26"/>
      <c r="EY965" s="26"/>
      <c r="EZ965" s="26"/>
      <c r="FA965" s="26"/>
      <c r="FB965" s="26"/>
      <c r="FC965" s="26"/>
      <c r="FD965" s="26"/>
      <c r="FE965" s="26"/>
      <c r="FF965" s="26"/>
      <c r="FG965" s="26"/>
      <c r="FH965" s="26"/>
      <c r="FI965" s="26"/>
      <c r="FJ965" s="26"/>
      <c r="FK965" s="26"/>
      <c r="FL965" s="26"/>
      <c r="FM965" s="26"/>
      <c r="FN965" s="26"/>
      <c r="FO965" s="26"/>
      <c r="FP965" s="26"/>
      <c r="FQ965" s="26"/>
      <c r="FR965" s="26"/>
      <c r="FS965" s="26"/>
      <c r="FT965" s="26"/>
      <c r="FU965" s="26"/>
      <c r="FV965" s="26"/>
      <c r="FW965" s="26"/>
      <c r="FX965" s="26"/>
      <c r="FY965" s="26"/>
      <c r="FZ965" s="26"/>
      <c r="GA965" s="26"/>
      <c r="GB965" s="26"/>
      <c r="GC965" s="26"/>
      <c r="GD965" s="26"/>
      <c r="GE965" s="26"/>
      <c r="GF965" s="26"/>
      <c r="GG965" s="26"/>
      <c r="GH965" s="26"/>
      <c r="GI965" s="26"/>
      <c r="GJ965" s="26"/>
      <c r="GK965" s="26"/>
      <c r="GL965" s="26"/>
      <c r="GM965" s="26"/>
      <c r="GN965" s="26"/>
      <c r="GO965" s="26"/>
      <c r="GP965" s="26"/>
      <c r="GQ965" s="26"/>
      <c r="GR965" s="26"/>
      <c r="GS965" s="26"/>
      <c r="GT965" s="26"/>
      <c r="GU965" s="26"/>
      <c r="GV965" s="26"/>
      <c r="GW965" s="26"/>
      <c r="GX965" s="26"/>
      <c r="GY965" s="26"/>
      <c r="GZ965" s="26"/>
      <c r="HA965" s="26"/>
      <c r="HB965" s="26"/>
      <c r="HC965" s="26"/>
      <c r="HD965" s="26"/>
      <c r="HE965" s="26"/>
      <c r="HF965" s="26"/>
      <c r="HG965" s="26"/>
      <c r="HH965" s="26"/>
      <c r="HI965" s="26"/>
      <c r="HJ965" s="26"/>
      <c r="HK965" s="26"/>
      <c r="HL965" s="26"/>
      <c r="HM965" s="26"/>
      <c r="HN965" s="26"/>
      <c r="HO965" s="26"/>
      <c r="HP965" s="26"/>
      <c r="HQ965" s="26"/>
      <c r="HR965" s="26"/>
      <c r="HS965" s="26"/>
      <c r="HT965" s="26"/>
      <c r="HU965" s="26"/>
      <c r="HV965" s="26"/>
      <c r="HW965" s="26"/>
      <c r="HX965" s="26"/>
      <c r="HY965" s="26"/>
      <c r="HZ965" s="26"/>
      <c r="IA965" s="26"/>
      <c r="IB965" s="26"/>
      <c r="IC965" s="26"/>
      <c r="ID965" s="26"/>
      <c r="IE965" s="26"/>
      <c r="IF965" s="26"/>
      <c r="IG965" s="26"/>
      <c r="IH965" s="26"/>
      <c r="II965" s="26"/>
      <c r="IJ965" s="26"/>
      <c r="IK965" s="26"/>
      <c r="IL965" s="26"/>
      <c r="IM965" s="26"/>
      <c r="IN965" s="26"/>
      <c r="IO965" s="26"/>
      <c r="IP965" s="26"/>
      <c r="IQ965" s="26"/>
      <c r="IR965" s="26"/>
      <c r="IS965" s="26"/>
      <c r="IT965" s="26"/>
      <c r="IU965" s="26"/>
      <c r="IV965" s="26"/>
    </row>
    <row r="966" spans="1:256" ht="12.75" customHeight="1" x14ac:dyDescent="0.25">
      <c r="A966" s="26"/>
      <c r="B966" s="26"/>
      <c r="C966" s="296"/>
      <c r="D966" s="363"/>
      <c r="E966" s="364"/>
      <c r="F966" s="364"/>
      <c r="G966" s="364"/>
      <c r="H966" s="364"/>
      <c r="I966" s="364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6"/>
      <c r="AB966" s="26"/>
      <c r="AC966" s="26"/>
      <c r="AD966" s="26"/>
      <c r="AE966" s="26"/>
      <c r="AF966" s="26"/>
      <c r="AG966" s="26"/>
      <c r="AH966" s="26"/>
      <c r="AI966" s="26"/>
      <c r="AJ966" s="26"/>
      <c r="AK966" s="26"/>
      <c r="AL966" s="26"/>
      <c r="AM966" s="26"/>
      <c r="AN966" s="26"/>
      <c r="AO966" s="26"/>
      <c r="AP966" s="26"/>
      <c r="AQ966" s="26"/>
      <c r="AR966" s="26"/>
      <c r="AS966" s="26"/>
      <c r="AT966" s="26"/>
      <c r="AU966" s="26"/>
      <c r="AV966" s="26"/>
      <c r="AW966" s="26"/>
      <c r="AX966" s="26"/>
      <c r="AY966" s="26"/>
      <c r="AZ966" s="26"/>
      <c r="BA966" s="26"/>
      <c r="BB966" s="26"/>
      <c r="BC966" s="26"/>
      <c r="BD966" s="26"/>
      <c r="BE966" s="26"/>
      <c r="BF966" s="26"/>
      <c r="BG966" s="26"/>
      <c r="BH966" s="26"/>
      <c r="BI966" s="26"/>
      <c r="BJ966" s="26"/>
      <c r="BK966" s="26"/>
      <c r="BL966" s="26"/>
      <c r="BM966" s="26"/>
      <c r="BN966" s="26"/>
      <c r="BO966" s="26"/>
      <c r="BP966" s="26"/>
      <c r="BQ966" s="26"/>
      <c r="BR966" s="26"/>
      <c r="BS966" s="26"/>
      <c r="BT966" s="26"/>
      <c r="BU966" s="26"/>
      <c r="BV966" s="26"/>
      <c r="BW966" s="26"/>
      <c r="BX966" s="26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26"/>
      <c r="CP966" s="26"/>
      <c r="CQ966" s="26"/>
      <c r="CR966" s="26"/>
      <c r="CS966" s="26"/>
      <c r="CT966" s="26"/>
      <c r="CU966" s="26"/>
      <c r="CV966" s="26"/>
      <c r="CW966" s="26"/>
      <c r="CX966" s="26"/>
      <c r="CY966" s="26"/>
      <c r="CZ966" s="26"/>
      <c r="DA966" s="26"/>
      <c r="DB966" s="26"/>
      <c r="DC966" s="26"/>
      <c r="DD966" s="26"/>
      <c r="DE966" s="26"/>
      <c r="DF966" s="26"/>
      <c r="DG966" s="26"/>
      <c r="DH966" s="26"/>
      <c r="DI966" s="26"/>
      <c r="DJ966" s="26"/>
      <c r="DK966" s="26"/>
      <c r="DL966" s="26"/>
      <c r="DM966" s="26"/>
      <c r="DN966" s="26"/>
      <c r="DO966" s="26"/>
      <c r="DP966" s="26"/>
      <c r="DQ966" s="26"/>
      <c r="DR966" s="26"/>
      <c r="DS966" s="26"/>
      <c r="DT966" s="26"/>
      <c r="DU966" s="26"/>
      <c r="DV966" s="26"/>
      <c r="DW966" s="26"/>
      <c r="DX966" s="26"/>
      <c r="DY966" s="26"/>
      <c r="DZ966" s="26"/>
      <c r="EA966" s="26"/>
      <c r="EB966" s="26"/>
      <c r="EC966" s="26"/>
      <c r="ED966" s="26"/>
      <c r="EE966" s="26"/>
      <c r="EF966" s="26"/>
      <c r="EG966" s="26"/>
      <c r="EH966" s="26"/>
      <c r="EI966" s="26"/>
      <c r="EJ966" s="26"/>
      <c r="EK966" s="26"/>
      <c r="EL966" s="26"/>
      <c r="EM966" s="26"/>
      <c r="EN966" s="26"/>
      <c r="EO966" s="26"/>
      <c r="EP966" s="26"/>
      <c r="EQ966" s="26"/>
      <c r="ER966" s="26"/>
      <c r="ES966" s="26"/>
      <c r="ET966" s="26"/>
      <c r="EU966" s="26"/>
      <c r="EV966" s="26"/>
      <c r="EW966" s="26"/>
      <c r="EX966" s="26"/>
      <c r="EY966" s="26"/>
      <c r="EZ966" s="26"/>
      <c r="FA966" s="26"/>
      <c r="FB966" s="26"/>
      <c r="FC966" s="26"/>
      <c r="FD966" s="26"/>
      <c r="FE966" s="26"/>
      <c r="FF966" s="26"/>
      <c r="FG966" s="26"/>
      <c r="FH966" s="26"/>
      <c r="FI966" s="26"/>
      <c r="FJ966" s="26"/>
      <c r="FK966" s="26"/>
      <c r="FL966" s="26"/>
      <c r="FM966" s="26"/>
      <c r="FN966" s="26"/>
      <c r="FO966" s="26"/>
      <c r="FP966" s="26"/>
      <c r="FQ966" s="26"/>
      <c r="FR966" s="26"/>
      <c r="FS966" s="26"/>
      <c r="FT966" s="26"/>
      <c r="FU966" s="26"/>
      <c r="FV966" s="26"/>
      <c r="FW966" s="26"/>
      <c r="FX966" s="26"/>
      <c r="FY966" s="26"/>
      <c r="FZ966" s="26"/>
      <c r="GA966" s="26"/>
      <c r="GB966" s="26"/>
      <c r="GC966" s="26"/>
      <c r="GD966" s="26"/>
      <c r="GE966" s="26"/>
      <c r="GF966" s="26"/>
      <c r="GG966" s="26"/>
      <c r="GH966" s="26"/>
      <c r="GI966" s="26"/>
      <c r="GJ966" s="26"/>
      <c r="GK966" s="26"/>
      <c r="GL966" s="26"/>
      <c r="GM966" s="26"/>
      <c r="GN966" s="26"/>
      <c r="GO966" s="26"/>
      <c r="GP966" s="26"/>
      <c r="GQ966" s="26"/>
      <c r="GR966" s="26"/>
      <c r="GS966" s="26"/>
      <c r="GT966" s="26"/>
      <c r="GU966" s="26"/>
      <c r="GV966" s="26"/>
      <c r="GW966" s="26"/>
      <c r="GX966" s="26"/>
      <c r="GY966" s="26"/>
      <c r="GZ966" s="26"/>
      <c r="HA966" s="26"/>
      <c r="HB966" s="26"/>
      <c r="HC966" s="26"/>
      <c r="HD966" s="26"/>
      <c r="HE966" s="26"/>
      <c r="HF966" s="26"/>
      <c r="HG966" s="26"/>
      <c r="HH966" s="26"/>
      <c r="HI966" s="26"/>
      <c r="HJ966" s="26"/>
      <c r="HK966" s="26"/>
      <c r="HL966" s="26"/>
      <c r="HM966" s="26"/>
      <c r="HN966" s="26"/>
      <c r="HO966" s="26"/>
      <c r="HP966" s="26"/>
      <c r="HQ966" s="26"/>
      <c r="HR966" s="26"/>
      <c r="HS966" s="26"/>
      <c r="HT966" s="26"/>
      <c r="HU966" s="26"/>
      <c r="HV966" s="26"/>
      <c r="HW966" s="26"/>
      <c r="HX966" s="26"/>
      <c r="HY966" s="26"/>
      <c r="HZ966" s="26"/>
      <c r="IA966" s="26"/>
      <c r="IB966" s="26"/>
      <c r="IC966" s="26"/>
      <c r="ID966" s="26"/>
      <c r="IE966" s="26"/>
      <c r="IF966" s="26"/>
      <c r="IG966" s="26"/>
      <c r="IH966" s="26"/>
      <c r="II966" s="26"/>
      <c r="IJ966" s="26"/>
      <c r="IK966" s="26"/>
      <c r="IL966" s="26"/>
      <c r="IM966" s="26"/>
      <c r="IN966" s="26"/>
      <c r="IO966" s="26"/>
      <c r="IP966" s="26"/>
      <c r="IQ966" s="26"/>
      <c r="IR966" s="26"/>
      <c r="IS966" s="26"/>
      <c r="IT966" s="26"/>
      <c r="IU966" s="26"/>
      <c r="IV966" s="26"/>
    </row>
    <row r="967" spans="1:256" ht="12.75" customHeight="1" x14ac:dyDescent="0.25">
      <c r="A967" s="26"/>
      <c r="B967" s="26"/>
      <c r="C967" s="296"/>
      <c r="D967" s="363"/>
      <c r="E967" s="364"/>
      <c r="F967" s="364"/>
      <c r="G967" s="364"/>
      <c r="H967" s="364"/>
      <c r="I967" s="364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6"/>
      <c r="AB967" s="26"/>
      <c r="AC967" s="26"/>
      <c r="AD967" s="26"/>
      <c r="AE967" s="26"/>
      <c r="AF967" s="26"/>
      <c r="AG967" s="26"/>
      <c r="AH967" s="26"/>
      <c r="AI967" s="26"/>
      <c r="AJ967" s="26"/>
      <c r="AK967" s="26"/>
      <c r="AL967" s="26"/>
      <c r="AM967" s="26"/>
      <c r="AN967" s="26"/>
      <c r="AO967" s="26"/>
      <c r="AP967" s="26"/>
      <c r="AQ967" s="26"/>
      <c r="AR967" s="26"/>
      <c r="AS967" s="26"/>
      <c r="AT967" s="26"/>
      <c r="AU967" s="26"/>
      <c r="AV967" s="26"/>
      <c r="AW967" s="26"/>
      <c r="AX967" s="26"/>
      <c r="AY967" s="26"/>
      <c r="AZ967" s="26"/>
      <c r="BA967" s="26"/>
      <c r="BB967" s="26"/>
      <c r="BC967" s="26"/>
      <c r="BD967" s="26"/>
      <c r="BE967" s="26"/>
      <c r="BF967" s="26"/>
      <c r="BG967" s="26"/>
      <c r="BH967" s="26"/>
      <c r="BI967" s="26"/>
      <c r="BJ967" s="26"/>
      <c r="BK967" s="26"/>
      <c r="BL967" s="26"/>
      <c r="BM967" s="26"/>
      <c r="BN967" s="26"/>
      <c r="BO967" s="26"/>
      <c r="BP967" s="26"/>
      <c r="BQ967" s="26"/>
      <c r="BR967" s="26"/>
      <c r="BS967" s="26"/>
      <c r="BT967" s="26"/>
      <c r="BU967" s="26"/>
      <c r="BV967" s="26"/>
      <c r="BW967" s="26"/>
      <c r="BX967" s="26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26"/>
      <c r="CP967" s="26"/>
      <c r="CQ967" s="26"/>
      <c r="CR967" s="26"/>
      <c r="CS967" s="26"/>
      <c r="CT967" s="26"/>
      <c r="CU967" s="26"/>
      <c r="CV967" s="26"/>
      <c r="CW967" s="26"/>
      <c r="CX967" s="26"/>
      <c r="CY967" s="26"/>
      <c r="CZ967" s="26"/>
      <c r="DA967" s="26"/>
      <c r="DB967" s="26"/>
      <c r="DC967" s="26"/>
      <c r="DD967" s="26"/>
      <c r="DE967" s="26"/>
      <c r="DF967" s="26"/>
      <c r="DG967" s="26"/>
      <c r="DH967" s="26"/>
      <c r="DI967" s="26"/>
      <c r="DJ967" s="26"/>
      <c r="DK967" s="26"/>
      <c r="DL967" s="26"/>
      <c r="DM967" s="26"/>
      <c r="DN967" s="26"/>
      <c r="DO967" s="26"/>
      <c r="DP967" s="26"/>
      <c r="DQ967" s="26"/>
      <c r="DR967" s="26"/>
      <c r="DS967" s="26"/>
      <c r="DT967" s="26"/>
      <c r="DU967" s="26"/>
      <c r="DV967" s="26"/>
      <c r="DW967" s="26"/>
      <c r="DX967" s="26"/>
      <c r="DY967" s="26"/>
      <c r="DZ967" s="26"/>
      <c r="EA967" s="26"/>
      <c r="EB967" s="26"/>
      <c r="EC967" s="26"/>
      <c r="ED967" s="26"/>
      <c r="EE967" s="26"/>
      <c r="EF967" s="26"/>
      <c r="EG967" s="26"/>
      <c r="EH967" s="26"/>
      <c r="EI967" s="26"/>
      <c r="EJ967" s="26"/>
      <c r="EK967" s="26"/>
      <c r="EL967" s="26"/>
      <c r="EM967" s="26"/>
      <c r="EN967" s="26"/>
      <c r="EO967" s="26"/>
      <c r="EP967" s="26"/>
      <c r="EQ967" s="26"/>
      <c r="ER967" s="26"/>
      <c r="ES967" s="26"/>
      <c r="ET967" s="26"/>
      <c r="EU967" s="26"/>
      <c r="EV967" s="26"/>
      <c r="EW967" s="26"/>
      <c r="EX967" s="26"/>
      <c r="EY967" s="26"/>
      <c r="EZ967" s="26"/>
      <c r="FA967" s="26"/>
      <c r="FB967" s="26"/>
      <c r="FC967" s="26"/>
      <c r="FD967" s="26"/>
      <c r="FE967" s="26"/>
      <c r="FF967" s="26"/>
      <c r="FG967" s="26"/>
      <c r="FH967" s="26"/>
      <c r="FI967" s="26"/>
      <c r="FJ967" s="26"/>
      <c r="FK967" s="26"/>
      <c r="FL967" s="26"/>
      <c r="FM967" s="26"/>
      <c r="FN967" s="26"/>
      <c r="FO967" s="26"/>
      <c r="FP967" s="26"/>
      <c r="FQ967" s="26"/>
      <c r="FR967" s="26"/>
      <c r="FS967" s="26"/>
      <c r="FT967" s="26"/>
      <c r="FU967" s="26"/>
      <c r="FV967" s="26"/>
      <c r="FW967" s="26"/>
      <c r="FX967" s="26"/>
      <c r="FY967" s="26"/>
      <c r="FZ967" s="26"/>
      <c r="GA967" s="26"/>
      <c r="GB967" s="26"/>
      <c r="GC967" s="26"/>
      <c r="GD967" s="26"/>
      <c r="GE967" s="26"/>
      <c r="GF967" s="26"/>
      <c r="GG967" s="26"/>
      <c r="GH967" s="26"/>
      <c r="GI967" s="26"/>
      <c r="GJ967" s="26"/>
      <c r="GK967" s="26"/>
      <c r="GL967" s="26"/>
      <c r="GM967" s="26"/>
      <c r="GN967" s="26"/>
      <c r="GO967" s="26"/>
      <c r="GP967" s="26"/>
      <c r="GQ967" s="26"/>
      <c r="GR967" s="26"/>
      <c r="GS967" s="26"/>
      <c r="GT967" s="26"/>
      <c r="GU967" s="26"/>
      <c r="GV967" s="26"/>
      <c r="GW967" s="26"/>
      <c r="GX967" s="26"/>
      <c r="GY967" s="26"/>
      <c r="GZ967" s="26"/>
      <c r="HA967" s="26"/>
      <c r="HB967" s="26"/>
      <c r="HC967" s="26"/>
      <c r="HD967" s="26"/>
      <c r="HE967" s="26"/>
      <c r="HF967" s="26"/>
      <c r="HG967" s="26"/>
      <c r="HH967" s="26"/>
      <c r="HI967" s="26"/>
      <c r="HJ967" s="26"/>
      <c r="HK967" s="26"/>
      <c r="HL967" s="26"/>
      <c r="HM967" s="26"/>
      <c r="HN967" s="26"/>
      <c r="HO967" s="26"/>
      <c r="HP967" s="26"/>
      <c r="HQ967" s="26"/>
      <c r="HR967" s="26"/>
      <c r="HS967" s="26"/>
      <c r="HT967" s="26"/>
      <c r="HU967" s="26"/>
      <c r="HV967" s="26"/>
      <c r="HW967" s="26"/>
      <c r="HX967" s="26"/>
      <c r="HY967" s="26"/>
      <c r="HZ967" s="26"/>
      <c r="IA967" s="26"/>
      <c r="IB967" s="26"/>
      <c r="IC967" s="26"/>
      <c r="ID967" s="26"/>
      <c r="IE967" s="26"/>
      <c r="IF967" s="26"/>
      <c r="IG967" s="26"/>
      <c r="IH967" s="26"/>
      <c r="II967" s="26"/>
      <c r="IJ967" s="26"/>
      <c r="IK967" s="26"/>
      <c r="IL967" s="26"/>
      <c r="IM967" s="26"/>
      <c r="IN967" s="26"/>
      <c r="IO967" s="26"/>
      <c r="IP967" s="26"/>
      <c r="IQ967" s="26"/>
      <c r="IR967" s="26"/>
      <c r="IS967" s="26"/>
      <c r="IT967" s="26"/>
      <c r="IU967" s="26"/>
      <c r="IV967" s="26"/>
    </row>
    <row r="968" spans="1:256" ht="12.75" customHeight="1" x14ac:dyDescent="0.25">
      <c r="A968" s="26"/>
      <c r="B968" s="26"/>
      <c r="C968" s="296"/>
      <c r="D968" s="363"/>
      <c r="E968" s="364"/>
      <c r="F968" s="364"/>
      <c r="G968" s="364"/>
      <c r="H968" s="364"/>
      <c r="I968" s="364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6"/>
      <c r="AB968" s="26"/>
      <c r="AC968" s="26"/>
      <c r="AD968" s="26"/>
      <c r="AE968" s="26"/>
      <c r="AF968" s="26"/>
      <c r="AG968" s="26"/>
      <c r="AH968" s="26"/>
      <c r="AI968" s="26"/>
      <c r="AJ968" s="26"/>
      <c r="AK968" s="26"/>
      <c r="AL968" s="26"/>
      <c r="AM968" s="26"/>
      <c r="AN968" s="26"/>
      <c r="AO968" s="26"/>
      <c r="AP968" s="26"/>
      <c r="AQ968" s="26"/>
      <c r="AR968" s="26"/>
      <c r="AS968" s="26"/>
      <c r="AT968" s="26"/>
      <c r="AU968" s="26"/>
      <c r="AV968" s="26"/>
      <c r="AW968" s="26"/>
      <c r="AX968" s="26"/>
      <c r="AY968" s="26"/>
      <c r="AZ968" s="26"/>
      <c r="BA968" s="26"/>
      <c r="BB968" s="26"/>
      <c r="BC968" s="26"/>
      <c r="BD968" s="26"/>
      <c r="BE968" s="26"/>
      <c r="BF968" s="26"/>
      <c r="BG968" s="26"/>
      <c r="BH968" s="26"/>
      <c r="BI968" s="26"/>
      <c r="BJ968" s="26"/>
      <c r="BK968" s="26"/>
      <c r="BL968" s="26"/>
      <c r="BM968" s="26"/>
      <c r="BN968" s="26"/>
      <c r="BO968" s="26"/>
      <c r="BP968" s="26"/>
      <c r="BQ968" s="26"/>
      <c r="BR968" s="26"/>
      <c r="BS968" s="26"/>
      <c r="BT968" s="26"/>
      <c r="BU968" s="26"/>
      <c r="BV968" s="26"/>
      <c r="BW968" s="26"/>
      <c r="BX968" s="26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26"/>
      <c r="CP968" s="26"/>
      <c r="CQ968" s="26"/>
      <c r="CR968" s="26"/>
      <c r="CS968" s="26"/>
      <c r="CT968" s="26"/>
      <c r="CU968" s="26"/>
      <c r="CV968" s="26"/>
      <c r="CW968" s="26"/>
      <c r="CX968" s="26"/>
      <c r="CY968" s="26"/>
      <c r="CZ968" s="26"/>
      <c r="DA968" s="26"/>
      <c r="DB968" s="26"/>
      <c r="DC968" s="26"/>
      <c r="DD968" s="26"/>
      <c r="DE968" s="26"/>
      <c r="DF968" s="26"/>
      <c r="DG968" s="26"/>
      <c r="DH968" s="26"/>
      <c r="DI968" s="26"/>
      <c r="DJ968" s="26"/>
      <c r="DK968" s="26"/>
      <c r="DL968" s="26"/>
      <c r="DM968" s="26"/>
      <c r="DN968" s="26"/>
      <c r="DO968" s="26"/>
      <c r="DP968" s="26"/>
      <c r="DQ968" s="26"/>
      <c r="DR968" s="26"/>
      <c r="DS968" s="26"/>
      <c r="DT968" s="26"/>
      <c r="DU968" s="26"/>
      <c r="DV968" s="26"/>
      <c r="DW968" s="26"/>
      <c r="DX968" s="26"/>
      <c r="DY968" s="26"/>
      <c r="DZ968" s="26"/>
      <c r="EA968" s="26"/>
      <c r="EB968" s="26"/>
      <c r="EC968" s="26"/>
      <c r="ED968" s="26"/>
      <c r="EE968" s="26"/>
      <c r="EF968" s="26"/>
      <c r="EG968" s="26"/>
      <c r="EH968" s="26"/>
      <c r="EI968" s="26"/>
      <c r="EJ968" s="26"/>
      <c r="EK968" s="26"/>
      <c r="EL968" s="26"/>
      <c r="EM968" s="26"/>
      <c r="EN968" s="26"/>
      <c r="EO968" s="26"/>
      <c r="EP968" s="26"/>
      <c r="EQ968" s="26"/>
      <c r="ER968" s="26"/>
      <c r="ES968" s="26"/>
      <c r="ET968" s="26"/>
      <c r="EU968" s="26"/>
      <c r="EV968" s="26"/>
      <c r="EW968" s="26"/>
      <c r="EX968" s="26"/>
      <c r="EY968" s="26"/>
      <c r="EZ968" s="26"/>
      <c r="FA968" s="26"/>
      <c r="FB968" s="26"/>
      <c r="FC968" s="26"/>
      <c r="FD968" s="26"/>
      <c r="FE968" s="26"/>
      <c r="FF968" s="26"/>
      <c r="FG968" s="26"/>
      <c r="FH968" s="26"/>
      <c r="FI968" s="26"/>
      <c r="FJ968" s="26"/>
      <c r="FK968" s="26"/>
      <c r="FL968" s="26"/>
      <c r="FM968" s="26"/>
      <c r="FN968" s="26"/>
      <c r="FO968" s="26"/>
      <c r="FP968" s="26"/>
      <c r="FQ968" s="26"/>
      <c r="FR968" s="26"/>
      <c r="FS968" s="26"/>
      <c r="FT968" s="26"/>
      <c r="FU968" s="26"/>
      <c r="FV968" s="26"/>
      <c r="FW968" s="26"/>
      <c r="FX968" s="26"/>
      <c r="FY968" s="26"/>
      <c r="FZ968" s="26"/>
      <c r="GA968" s="26"/>
      <c r="GB968" s="26"/>
      <c r="GC968" s="26"/>
      <c r="GD968" s="26"/>
      <c r="GE968" s="26"/>
      <c r="GF968" s="26"/>
      <c r="GG968" s="26"/>
      <c r="GH968" s="26"/>
      <c r="GI968" s="26"/>
      <c r="GJ968" s="26"/>
      <c r="GK968" s="26"/>
      <c r="GL968" s="26"/>
      <c r="GM968" s="26"/>
      <c r="GN968" s="26"/>
      <c r="GO968" s="26"/>
      <c r="GP968" s="26"/>
      <c r="GQ968" s="26"/>
      <c r="GR968" s="26"/>
      <c r="GS968" s="26"/>
      <c r="GT968" s="26"/>
      <c r="GU968" s="26"/>
      <c r="GV968" s="26"/>
      <c r="GW968" s="26"/>
      <c r="GX968" s="26"/>
      <c r="GY968" s="26"/>
      <c r="GZ968" s="26"/>
      <c r="HA968" s="26"/>
      <c r="HB968" s="26"/>
      <c r="HC968" s="26"/>
      <c r="HD968" s="26"/>
      <c r="HE968" s="26"/>
      <c r="HF968" s="26"/>
      <c r="HG968" s="26"/>
      <c r="HH968" s="26"/>
      <c r="HI968" s="26"/>
      <c r="HJ968" s="26"/>
      <c r="HK968" s="26"/>
      <c r="HL968" s="26"/>
      <c r="HM968" s="26"/>
      <c r="HN968" s="26"/>
      <c r="HO968" s="26"/>
      <c r="HP968" s="26"/>
      <c r="HQ968" s="26"/>
      <c r="HR968" s="26"/>
      <c r="HS968" s="26"/>
      <c r="HT968" s="26"/>
      <c r="HU968" s="26"/>
      <c r="HV968" s="26"/>
      <c r="HW968" s="26"/>
      <c r="HX968" s="26"/>
      <c r="HY968" s="26"/>
      <c r="HZ968" s="26"/>
      <c r="IA968" s="26"/>
      <c r="IB968" s="26"/>
      <c r="IC968" s="26"/>
      <c r="ID968" s="26"/>
      <c r="IE968" s="26"/>
      <c r="IF968" s="26"/>
      <c r="IG968" s="26"/>
      <c r="IH968" s="26"/>
      <c r="II968" s="26"/>
      <c r="IJ968" s="26"/>
      <c r="IK968" s="26"/>
      <c r="IL968" s="26"/>
      <c r="IM968" s="26"/>
      <c r="IN968" s="26"/>
      <c r="IO968" s="26"/>
      <c r="IP968" s="26"/>
      <c r="IQ968" s="26"/>
      <c r="IR968" s="26"/>
      <c r="IS968" s="26"/>
      <c r="IT968" s="26"/>
      <c r="IU968" s="26"/>
      <c r="IV968" s="26"/>
    </row>
    <row r="969" spans="1:256" ht="12.75" customHeight="1" x14ac:dyDescent="0.25">
      <c r="A969" s="26"/>
      <c r="B969" s="26"/>
      <c r="C969" s="296"/>
      <c r="D969" s="363"/>
      <c r="E969" s="364"/>
      <c r="F969" s="364"/>
      <c r="G969" s="364"/>
      <c r="H969" s="364"/>
      <c r="I969" s="364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6"/>
      <c r="AB969" s="26"/>
      <c r="AC969" s="26"/>
      <c r="AD969" s="26"/>
      <c r="AE969" s="26"/>
      <c r="AF969" s="26"/>
      <c r="AG969" s="26"/>
      <c r="AH969" s="26"/>
      <c r="AI969" s="26"/>
      <c r="AJ969" s="26"/>
      <c r="AK969" s="26"/>
      <c r="AL969" s="26"/>
      <c r="AM969" s="26"/>
      <c r="AN969" s="26"/>
      <c r="AO969" s="26"/>
      <c r="AP969" s="26"/>
      <c r="AQ969" s="26"/>
      <c r="AR969" s="26"/>
      <c r="AS969" s="26"/>
      <c r="AT969" s="26"/>
      <c r="AU969" s="26"/>
      <c r="AV969" s="26"/>
      <c r="AW969" s="26"/>
      <c r="AX969" s="26"/>
      <c r="AY969" s="26"/>
      <c r="AZ969" s="26"/>
      <c r="BA969" s="26"/>
      <c r="BB969" s="26"/>
      <c r="BC969" s="26"/>
      <c r="BD969" s="26"/>
      <c r="BE969" s="26"/>
      <c r="BF969" s="26"/>
      <c r="BG969" s="26"/>
      <c r="BH969" s="26"/>
      <c r="BI969" s="26"/>
      <c r="BJ969" s="26"/>
      <c r="BK969" s="26"/>
      <c r="BL969" s="26"/>
      <c r="BM969" s="26"/>
      <c r="BN969" s="26"/>
      <c r="BO969" s="26"/>
      <c r="BP969" s="26"/>
      <c r="BQ969" s="26"/>
      <c r="BR969" s="26"/>
      <c r="BS969" s="26"/>
      <c r="BT969" s="26"/>
      <c r="BU969" s="26"/>
      <c r="BV969" s="26"/>
      <c r="BW969" s="26"/>
      <c r="BX969" s="26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26"/>
      <c r="CP969" s="26"/>
      <c r="CQ969" s="26"/>
      <c r="CR969" s="26"/>
      <c r="CS969" s="26"/>
      <c r="CT969" s="26"/>
      <c r="CU969" s="26"/>
      <c r="CV969" s="26"/>
      <c r="CW969" s="26"/>
      <c r="CX969" s="26"/>
      <c r="CY969" s="26"/>
      <c r="CZ969" s="26"/>
      <c r="DA969" s="26"/>
      <c r="DB969" s="26"/>
      <c r="DC969" s="26"/>
      <c r="DD969" s="26"/>
      <c r="DE969" s="26"/>
      <c r="DF969" s="26"/>
      <c r="DG969" s="26"/>
      <c r="DH969" s="26"/>
      <c r="DI969" s="26"/>
      <c r="DJ969" s="26"/>
      <c r="DK969" s="26"/>
      <c r="DL969" s="26"/>
      <c r="DM969" s="26"/>
      <c r="DN969" s="26"/>
      <c r="DO969" s="26"/>
      <c r="DP969" s="26"/>
      <c r="DQ969" s="26"/>
      <c r="DR969" s="26"/>
      <c r="DS969" s="26"/>
      <c r="DT969" s="26"/>
      <c r="DU969" s="26"/>
      <c r="DV969" s="26"/>
      <c r="DW969" s="26"/>
      <c r="DX969" s="26"/>
      <c r="DY969" s="26"/>
      <c r="DZ969" s="26"/>
      <c r="EA969" s="26"/>
      <c r="EB969" s="26"/>
      <c r="EC969" s="26"/>
      <c r="ED969" s="26"/>
      <c r="EE969" s="26"/>
      <c r="EF969" s="26"/>
      <c r="EG969" s="26"/>
      <c r="EH969" s="26"/>
      <c r="EI969" s="26"/>
      <c r="EJ969" s="26"/>
      <c r="EK969" s="26"/>
      <c r="EL969" s="26"/>
      <c r="EM969" s="26"/>
      <c r="EN969" s="26"/>
      <c r="EO969" s="26"/>
      <c r="EP969" s="26"/>
      <c r="EQ969" s="26"/>
      <c r="ER969" s="26"/>
      <c r="ES969" s="26"/>
      <c r="ET969" s="26"/>
      <c r="EU969" s="26"/>
      <c r="EV969" s="26"/>
      <c r="EW969" s="26"/>
      <c r="EX969" s="26"/>
      <c r="EY969" s="26"/>
      <c r="EZ969" s="26"/>
      <c r="FA969" s="26"/>
      <c r="FB969" s="26"/>
      <c r="FC969" s="26"/>
      <c r="FD969" s="26"/>
      <c r="FE969" s="26"/>
      <c r="FF969" s="26"/>
      <c r="FG969" s="26"/>
      <c r="FH969" s="26"/>
      <c r="FI969" s="26"/>
      <c r="FJ969" s="26"/>
      <c r="FK969" s="26"/>
      <c r="FL969" s="26"/>
      <c r="FM969" s="26"/>
      <c r="FN969" s="26"/>
      <c r="FO969" s="26"/>
      <c r="FP969" s="26"/>
      <c r="FQ969" s="26"/>
      <c r="FR969" s="26"/>
      <c r="FS969" s="26"/>
      <c r="FT969" s="26"/>
      <c r="FU969" s="26"/>
      <c r="FV969" s="26"/>
      <c r="FW969" s="26"/>
      <c r="FX969" s="26"/>
      <c r="FY969" s="26"/>
      <c r="FZ969" s="26"/>
      <c r="GA969" s="26"/>
      <c r="GB969" s="26"/>
      <c r="GC969" s="26"/>
      <c r="GD969" s="26"/>
      <c r="GE969" s="26"/>
      <c r="GF969" s="26"/>
      <c r="GG969" s="26"/>
      <c r="GH969" s="26"/>
      <c r="GI969" s="26"/>
      <c r="GJ969" s="26"/>
      <c r="GK969" s="26"/>
      <c r="GL969" s="26"/>
      <c r="GM969" s="26"/>
      <c r="GN969" s="26"/>
      <c r="GO969" s="26"/>
      <c r="GP969" s="26"/>
      <c r="GQ969" s="26"/>
      <c r="GR969" s="26"/>
      <c r="GS969" s="26"/>
      <c r="GT969" s="26"/>
      <c r="GU969" s="26"/>
      <c r="GV969" s="26"/>
      <c r="GW969" s="26"/>
      <c r="GX969" s="26"/>
      <c r="GY969" s="26"/>
      <c r="GZ969" s="26"/>
      <c r="HA969" s="26"/>
      <c r="HB969" s="26"/>
      <c r="HC969" s="26"/>
      <c r="HD969" s="26"/>
      <c r="HE969" s="26"/>
      <c r="HF969" s="26"/>
      <c r="HG969" s="26"/>
      <c r="HH969" s="26"/>
      <c r="HI969" s="26"/>
      <c r="HJ969" s="26"/>
      <c r="HK969" s="26"/>
      <c r="HL969" s="26"/>
      <c r="HM969" s="26"/>
      <c r="HN969" s="26"/>
      <c r="HO969" s="26"/>
      <c r="HP969" s="26"/>
      <c r="HQ969" s="26"/>
      <c r="HR969" s="26"/>
      <c r="HS969" s="26"/>
      <c r="HT969" s="26"/>
      <c r="HU969" s="26"/>
      <c r="HV969" s="26"/>
      <c r="HW969" s="26"/>
      <c r="HX969" s="26"/>
      <c r="HY969" s="26"/>
      <c r="HZ969" s="26"/>
      <c r="IA969" s="26"/>
      <c r="IB969" s="26"/>
      <c r="IC969" s="26"/>
      <c r="ID969" s="26"/>
      <c r="IE969" s="26"/>
      <c r="IF969" s="26"/>
      <c r="IG969" s="26"/>
      <c r="IH969" s="26"/>
      <c r="II969" s="26"/>
      <c r="IJ969" s="26"/>
      <c r="IK969" s="26"/>
      <c r="IL969" s="26"/>
      <c r="IM969" s="26"/>
      <c r="IN969" s="26"/>
      <c r="IO969" s="26"/>
      <c r="IP969" s="26"/>
      <c r="IQ969" s="26"/>
      <c r="IR969" s="26"/>
      <c r="IS969" s="26"/>
      <c r="IT969" s="26"/>
      <c r="IU969" s="26"/>
      <c r="IV969" s="26"/>
    </row>
    <row r="970" spans="1:256" ht="12.75" customHeight="1" x14ac:dyDescent="0.25">
      <c r="A970" s="26"/>
      <c r="B970" s="26"/>
      <c r="C970" s="296"/>
      <c r="D970" s="363"/>
      <c r="E970" s="364"/>
      <c r="F970" s="364"/>
      <c r="G970" s="364"/>
      <c r="H970" s="364"/>
      <c r="I970" s="364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6"/>
      <c r="AB970" s="26"/>
      <c r="AC970" s="26"/>
      <c r="AD970" s="26"/>
      <c r="AE970" s="26"/>
      <c r="AF970" s="26"/>
      <c r="AG970" s="26"/>
      <c r="AH970" s="26"/>
      <c r="AI970" s="26"/>
      <c r="AJ970" s="26"/>
      <c r="AK970" s="26"/>
      <c r="AL970" s="26"/>
      <c r="AM970" s="26"/>
      <c r="AN970" s="26"/>
      <c r="AO970" s="26"/>
      <c r="AP970" s="26"/>
      <c r="AQ970" s="26"/>
      <c r="AR970" s="26"/>
      <c r="AS970" s="26"/>
      <c r="AT970" s="26"/>
      <c r="AU970" s="26"/>
      <c r="AV970" s="26"/>
      <c r="AW970" s="26"/>
      <c r="AX970" s="26"/>
      <c r="AY970" s="26"/>
      <c r="AZ970" s="26"/>
      <c r="BA970" s="26"/>
      <c r="BB970" s="26"/>
      <c r="BC970" s="26"/>
      <c r="BD970" s="26"/>
      <c r="BE970" s="26"/>
      <c r="BF970" s="26"/>
      <c r="BG970" s="26"/>
      <c r="BH970" s="26"/>
      <c r="BI970" s="26"/>
      <c r="BJ970" s="26"/>
      <c r="BK970" s="26"/>
      <c r="BL970" s="26"/>
      <c r="BM970" s="26"/>
      <c r="BN970" s="26"/>
      <c r="BO970" s="26"/>
      <c r="BP970" s="26"/>
      <c r="BQ970" s="26"/>
      <c r="BR970" s="26"/>
      <c r="BS970" s="26"/>
      <c r="BT970" s="26"/>
      <c r="BU970" s="26"/>
      <c r="BV970" s="26"/>
      <c r="BW970" s="26"/>
      <c r="BX970" s="26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26"/>
      <c r="CP970" s="26"/>
      <c r="CQ970" s="26"/>
      <c r="CR970" s="26"/>
      <c r="CS970" s="26"/>
      <c r="CT970" s="26"/>
      <c r="CU970" s="26"/>
      <c r="CV970" s="26"/>
      <c r="CW970" s="26"/>
      <c r="CX970" s="26"/>
      <c r="CY970" s="26"/>
      <c r="CZ970" s="26"/>
      <c r="DA970" s="26"/>
      <c r="DB970" s="26"/>
      <c r="DC970" s="26"/>
      <c r="DD970" s="26"/>
      <c r="DE970" s="26"/>
      <c r="DF970" s="26"/>
      <c r="DG970" s="26"/>
      <c r="DH970" s="26"/>
      <c r="DI970" s="26"/>
      <c r="DJ970" s="26"/>
      <c r="DK970" s="26"/>
      <c r="DL970" s="26"/>
      <c r="DM970" s="26"/>
      <c r="DN970" s="26"/>
      <c r="DO970" s="26"/>
      <c r="DP970" s="26"/>
      <c r="DQ970" s="26"/>
      <c r="DR970" s="26"/>
      <c r="DS970" s="26"/>
      <c r="DT970" s="26"/>
      <c r="DU970" s="26"/>
      <c r="DV970" s="26"/>
      <c r="DW970" s="26"/>
      <c r="DX970" s="26"/>
      <c r="DY970" s="26"/>
      <c r="DZ970" s="26"/>
      <c r="EA970" s="26"/>
      <c r="EB970" s="26"/>
      <c r="EC970" s="26"/>
      <c r="ED970" s="26"/>
      <c r="EE970" s="26"/>
      <c r="EF970" s="26"/>
      <c r="EG970" s="26"/>
      <c r="EH970" s="26"/>
      <c r="EI970" s="26"/>
      <c r="EJ970" s="26"/>
      <c r="EK970" s="26"/>
      <c r="EL970" s="26"/>
      <c r="EM970" s="26"/>
      <c r="EN970" s="26"/>
      <c r="EO970" s="26"/>
      <c r="EP970" s="26"/>
      <c r="EQ970" s="26"/>
      <c r="ER970" s="26"/>
      <c r="ES970" s="26"/>
      <c r="ET970" s="26"/>
      <c r="EU970" s="26"/>
      <c r="EV970" s="26"/>
      <c r="EW970" s="26"/>
      <c r="EX970" s="26"/>
      <c r="EY970" s="26"/>
      <c r="EZ970" s="26"/>
      <c r="FA970" s="26"/>
      <c r="FB970" s="26"/>
      <c r="FC970" s="26"/>
      <c r="FD970" s="26"/>
      <c r="FE970" s="26"/>
      <c r="FF970" s="26"/>
      <c r="FG970" s="26"/>
      <c r="FH970" s="26"/>
      <c r="FI970" s="26"/>
      <c r="FJ970" s="26"/>
      <c r="FK970" s="26"/>
      <c r="FL970" s="26"/>
      <c r="FM970" s="26"/>
      <c r="FN970" s="26"/>
      <c r="FO970" s="26"/>
      <c r="FP970" s="26"/>
      <c r="FQ970" s="26"/>
      <c r="FR970" s="26"/>
      <c r="FS970" s="26"/>
      <c r="FT970" s="26"/>
      <c r="FU970" s="26"/>
      <c r="FV970" s="26"/>
      <c r="FW970" s="26"/>
      <c r="FX970" s="26"/>
      <c r="FY970" s="26"/>
      <c r="FZ970" s="26"/>
      <c r="GA970" s="26"/>
      <c r="GB970" s="26"/>
      <c r="GC970" s="26"/>
      <c r="GD970" s="26"/>
      <c r="GE970" s="26"/>
      <c r="GF970" s="26"/>
      <c r="GG970" s="26"/>
      <c r="GH970" s="26"/>
      <c r="GI970" s="26"/>
      <c r="GJ970" s="26"/>
      <c r="GK970" s="26"/>
      <c r="GL970" s="26"/>
      <c r="GM970" s="26"/>
      <c r="GN970" s="26"/>
      <c r="GO970" s="26"/>
      <c r="GP970" s="26"/>
      <c r="GQ970" s="26"/>
      <c r="GR970" s="26"/>
      <c r="GS970" s="26"/>
      <c r="GT970" s="26"/>
      <c r="GU970" s="26"/>
      <c r="GV970" s="26"/>
      <c r="GW970" s="26"/>
      <c r="GX970" s="26"/>
      <c r="GY970" s="26"/>
      <c r="GZ970" s="26"/>
      <c r="HA970" s="26"/>
      <c r="HB970" s="26"/>
      <c r="HC970" s="26"/>
      <c r="HD970" s="26"/>
      <c r="HE970" s="26"/>
      <c r="HF970" s="26"/>
      <c r="HG970" s="26"/>
      <c r="HH970" s="26"/>
      <c r="HI970" s="26"/>
      <c r="HJ970" s="26"/>
      <c r="HK970" s="26"/>
      <c r="HL970" s="26"/>
      <c r="HM970" s="26"/>
      <c r="HN970" s="26"/>
      <c r="HO970" s="26"/>
      <c r="HP970" s="26"/>
      <c r="HQ970" s="26"/>
      <c r="HR970" s="26"/>
      <c r="HS970" s="26"/>
      <c r="HT970" s="26"/>
      <c r="HU970" s="26"/>
      <c r="HV970" s="26"/>
      <c r="HW970" s="26"/>
      <c r="HX970" s="26"/>
      <c r="HY970" s="26"/>
      <c r="HZ970" s="26"/>
      <c r="IA970" s="26"/>
      <c r="IB970" s="26"/>
      <c r="IC970" s="26"/>
      <c r="ID970" s="26"/>
      <c r="IE970" s="26"/>
      <c r="IF970" s="26"/>
      <c r="IG970" s="26"/>
      <c r="IH970" s="26"/>
      <c r="II970" s="26"/>
      <c r="IJ970" s="26"/>
      <c r="IK970" s="26"/>
      <c r="IL970" s="26"/>
      <c r="IM970" s="26"/>
      <c r="IN970" s="26"/>
      <c r="IO970" s="26"/>
      <c r="IP970" s="26"/>
      <c r="IQ970" s="26"/>
      <c r="IR970" s="26"/>
      <c r="IS970" s="26"/>
      <c r="IT970" s="26"/>
      <c r="IU970" s="26"/>
      <c r="IV970" s="26"/>
    </row>
    <row r="971" spans="1:256" ht="12.75" customHeight="1" x14ac:dyDescent="0.25">
      <c r="A971" s="26"/>
      <c r="B971" s="26"/>
      <c r="C971" s="296"/>
      <c r="D971" s="363"/>
      <c r="E971" s="364"/>
      <c r="F971" s="364"/>
      <c r="G971" s="364"/>
      <c r="H971" s="364"/>
      <c r="I971" s="364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6"/>
      <c r="AB971" s="26"/>
      <c r="AC971" s="26"/>
      <c r="AD971" s="26"/>
      <c r="AE971" s="26"/>
      <c r="AF971" s="26"/>
      <c r="AG971" s="26"/>
      <c r="AH971" s="26"/>
      <c r="AI971" s="26"/>
      <c r="AJ971" s="26"/>
      <c r="AK971" s="26"/>
      <c r="AL971" s="26"/>
      <c r="AM971" s="26"/>
      <c r="AN971" s="26"/>
      <c r="AO971" s="26"/>
      <c r="AP971" s="26"/>
      <c r="AQ971" s="26"/>
      <c r="AR971" s="26"/>
      <c r="AS971" s="26"/>
      <c r="AT971" s="26"/>
      <c r="AU971" s="26"/>
      <c r="AV971" s="26"/>
      <c r="AW971" s="26"/>
      <c r="AX971" s="26"/>
      <c r="AY971" s="26"/>
      <c r="AZ971" s="26"/>
      <c r="BA971" s="26"/>
      <c r="BB971" s="26"/>
      <c r="BC971" s="26"/>
      <c r="BD971" s="26"/>
      <c r="BE971" s="26"/>
      <c r="BF971" s="26"/>
      <c r="BG971" s="26"/>
      <c r="BH971" s="26"/>
      <c r="BI971" s="26"/>
      <c r="BJ971" s="26"/>
      <c r="BK971" s="26"/>
      <c r="BL971" s="26"/>
      <c r="BM971" s="26"/>
      <c r="BN971" s="26"/>
      <c r="BO971" s="26"/>
      <c r="BP971" s="26"/>
      <c r="BQ971" s="26"/>
      <c r="BR971" s="26"/>
      <c r="BS971" s="26"/>
      <c r="BT971" s="26"/>
      <c r="BU971" s="26"/>
      <c r="BV971" s="26"/>
      <c r="BW971" s="26"/>
      <c r="BX971" s="26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26"/>
      <c r="CP971" s="26"/>
      <c r="CQ971" s="26"/>
      <c r="CR971" s="26"/>
      <c r="CS971" s="26"/>
      <c r="CT971" s="26"/>
      <c r="CU971" s="26"/>
      <c r="CV971" s="26"/>
      <c r="CW971" s="26"/>
      <c r="CX971" s="26"/>
      <c r="CY971" s="26"/>
      <c r="CZ971" s="26"/>
      <c r="DA971" s="26"/>
      <c r="DB971" s="26"/>
      <c r="DC971" s="26"/>
      <c r="DD971" s="26"/>
      <c r="DE971" s="26"/>
      <c r="DF971" s="26"/>
      <c r="DG971" s="26"/>
      <c r="DH971" s="26"/>
      <c r="DI971" s="26"/>
      <c r="DJ971" s="26"/>
      <c r="DK971" s="26"/>
      <c r="DL971" s="26"/>
      <c r="DM971" s="26"/>
      <c r="DN971" s="26"/>
      <c r="DO971" s="26"/>
      <c r="DP971" s="26"/>
      <c r="DQ971" s="26"/>
      <c r="DR971" s="26"/>
      <c r="DS971" s="26"/>
      <c r="DT971" s="26"/>
      <c r="DU971" s="26"/>
      <c r="DV971" s="26"/>
      <c r="DW971" s="26"/>
      <c r="DX971" s="26"/>
      <c r="DY971" s="26"/>
      <c r="DZ971" s="26"/>
      <c r="EA971" s="26"/>
      <c r="EB971" s="26"/>
      <c r="EC971" s="26"/>
      <c r="ED971" s="26"/>
      <c r="EE971" s="26"/>
      <c r="EF971" s="26"/>
      <c r="EG971" s="26"/>
      <c r="EH971" s="26"/>
      <c r="EI971" s="26"/>
      <c r="EJ971" s="26"/>
      <c r="EK971" s="26"/>
      <c r="EL971" s="26"/>
      <c r="EM971" s="26"/>
      <c r="EN971" s="26"/>
      <c r="EO971" s="26"/>
      <c r="EP971" s="26"/>
      <c r="EQ971" s="26"/>
      <c r="ER971" s="26"/>
      <c r="ES971" s="26"/>
      <c r="ET971" s="26"/>
      <c r="EU971" s="26"/>
      <c r="EV971" s="26"/>
      <c r="EW971" s="26"/>
      <c r="EX971" s="26"/>
      <c r="EY971" s="26"/>
      <c r="EZ971" s="26"/>
      <c r="FA971" s="26"/>
      <c r="FB971" s="26"/>
      <c r="FC971" s="26"/>
      <c r="FD971" s="26"/>
      <c r="FE971" s="26"/>
      <c r="FF971" s="26"/>
      <c r="FG971" s="26"/>
      <c r="FH971" s="26"/>
      <c r="FI971" s="26"/>
      <c r="FJ971" s="26"/>
      <c r="FK971" s="26"/>
      <c r="FL971" s="26"/>
      <c r="FM971" s="26"/>
      <c r="FN971" s="26"/>
      <c r="FO971" s="26"/>
      <c r="FP971" s="26"/>
      <c r="FQ971" s="26"/>
      <c r="FR971" s="26"/>
      <c r="FS971" s="26"/>
      <c r="FT971" s="26"/>
      <c r="FU971" s="26"/>
      <c r="FV971" s="26"/>
      <c r="FW971" s="26"/>
      <c r="FX971" s="26"/>
      <c r="FY971" s="26"/>
      <c r="FZ971" s="26"/>
      <c r="GA971" s="26"/>
      <c r="GB971" s="26"/>
      <c r="GC971" s="26"/>
      <c r="GD971" s="26"/>
      <c r="GE971" s="26"/>
      <c r="GF971" s="26"/>
      <c r="GG971" s="26"/>
      <c r="GH971" s="26"/>
      <c r="GI971" s="26"/>
      <c r="GJ971" s="26"/>
      <c r="GK971" s="26"/>
      <c r="GL971" s="26"/>
      <c r="GM971" s="26"/>
      <c r="GN971" s="26"/>
      <c r="GO971" s="26"/>
      <c r="GP971" s="26"/>
      <c r="GQ971" s="26"/>
      <c r="GR971" s="26"/>
      <c r="GS971" s="26"/>
      <c r="GT971" s="26"/>
      <c r="GU971" s="26"/>
      <c r="GV971" s="26"/>
      <c r="GW971" s="26"/>
      <c r="GX971" s="26"/>
      <c r="GY971" s="26"/>
      <c r="GZ971" s="26"/>
      <c r="HA971" s="26"/>
      <c r="HB971" s="26"/>
      <c r="HC971" s="26"/>
      <c r="HD971" s="26"/>
      <c r="HE971" s="26"/>
      <c r="HF971" s="26"/>
      <c r="HG971" s="26"/>
      <c r="HH971" s="26"/>
      <c r="HI971" s="26"/>
      <c r="HJ971" s="26"/>
      <c r="HK971" s="26"/>
      <c r="HL971" s="26"/>
      <c r="HM971" s="26"/>
      <c r="HN971" s="26"/>
      <c r="HO971" s="26"/>
      <c r="HP971" s="26"/>
      <c r="HQ971" s="26"/>
      <c r="HR971" s="26"/>
      <c r="HS971" s="26"/>
      <c r="HT971" s="26"/>
      <c r="HU971" s="26"/>
      <c r="HV971" s="26"/>
      <c r="HW971" s="26"/>
      <c r="HX971" s="26"/>
      <c r="HY971" s="26"/>
      <c r="HZ971" s="26"/>
      <c r="IA971" s="26"/>
      <c r="IB971" s="26"/>
      <c r="IC971" s="26"/>
      <c r="ID971" s="26"/>
      <c r="IE971" s="26"/>
      <c r="IF971" s="26"/>
      <c r="IG971" s="26"/>
      <c r="IH971" s="26"/>
      <c r="II971" s="26"/>
      <c r="IJ971" s="26"/>
      <c r="IK971" s="26"/>
      <c r="IL971" s="26"/>
      <c r="IM971" s="26"/>
      <c r="IN971" s="26"/>
      <c r="IO971" s="26"/>
      <c r="IP971" s="26"/>
      <c r="IQ971" s="26"/>
      <c r="IR971" s="26"/>
      <c r="IS971" s="26"/>
      <c r="IT971" s="26"/>
      <c r="IU971" s="26"/>
      <c r="IV971" s="26"/>
    </row>
    <row r="972" spans="1:256" ht="12.75" customHeight="1" x14ac:dyDescent="0.25">
      <c r="A972" s="26"/>
      <c r="B972" s="26"/>
      <c r="C972" s="296"/>
      <c r="D972" s="363"/>
      <c r="E972" s="364"/>
      <c r="F972" s="364"/>
      <c r="G972" s="364"/>
      <c r="H972" s="364"/>
      <c r="I972" s="364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6"/>
      <c r="AD972" s="26"/>
      <c r="AE972" s="26"/>
      <c r="AF972" s="26"/>
      <c r="AG972" s="26"/>
      <c r="AH972" s="26"/>
      <c r="AI972" s="26"/>
      <c r="AJ972" s="26"/>
      <c r="AK972" s="26"/>
      <c r="AL972" s="26"/>
      <c r="AM972" s="26"/>
      <c r="AN972" s="26"/>
      <c r="AO972" s="26"/>
      <c r="AP972" s="26"/>
      <c r="AQ972" s="26"/>
      <c r="AR972" s="26"/>
      <c r="AS972" s="26"/>
      <c r="AT972" s="26"/>
      <c r="AU972" s="26"/>
      <c r="AV972" s="26"/>
      <c r="AW972" s="26"/>
      <c r="AX972" s="26"/>
      <c r="AY972" s="26"/>
      <c r="AZ972" s="26"/>
      <c r="BA972" s="26"/>
      <c r="BB972" s="26"/>
      <c r="BC972" s="26"/>
      <c r="BD972" s="26"/>
      <c r="BE972" s="26"/>
      <c r="BF972" s="26"/>
      <c r="BG972" s="26"/>
      <c r="BH972" s="26"/>
      <c r="BI972" s="26"/>
      <c r="BJ972" s="26"/>
      <c r="BK972" s="26"/>
      <c r="BL972" s="26"/>
      <c r="BM972" s="26"/>
      <c r="BN972" s="26"/>
      <c r="BO972" s="26"/>
      <c r="BP972" s="26"/>
      <c r="BQ972" s="26"/>
      <c r="BR972" s="26"/>
      <c r="BS972" s="26"/>
      <c r="BT972" s="26"/>
      <c r="BU972" s="26"/>
      <c r="BV972" s="26"/>
      <c r="BW972" s="26"/>
      <c r="BX972" s="26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26"/>
      <c r="CP972" s="26"/>
      <c r="CQ972" s="26"/>
      <c r="CR972" s="26"/>
      <c r="CS972" s="26"/>
      <c r="CT972" s="26"/>
      <c r="CU972" s="26"/>
      <c r="CV972" s="26"/>
      <c r="CW972" s="26"/>
      <c r="CX972" s="26"/>
      <c r="CY972" s="26"/>
      <c r="CZ972" s="26"/>
      <c r="DA972" s="26"/>
      <c r="DB972" s="26"/>
      <c r="DC972" s="26"/>
      <c r="DD972" s="26"/>
      <c r="DE972" s="26"/>
      <c r="DF972" s="26"/>
      <c r="DG972" s="26"/>
      <c r="DH972" s="26"/>
      <c r="DI972" s="26"/>
      <c r="DJ972" s="26"/>
      <c r="DK972" s="26"/>
      <c r="DL972" s="26"/>
      <c r="DM972" s="26"/>
      <c r="DN972" s="26"/>
      <c r="DO972" s="26"/>
      <c r="DP972" s="26"/>
      <c r="DQ972" s="26"/>
      <c r="DR972" s="26"/>
      <c r="DS972" s="26"/>
      <c r="DT972" s="26"/>
      <c r="DU972" s="26"/>
      <c r="DV972" s="26"/>
      <c r="DW972" s="26"/>
      <c r="DX972" s="26"/>
      <c r="DY972" s="26"/>
      <c r="DZ972" s="26"/>
      <c r="EA972" s="26"/>
      <c r="EB972" s="26"/>
      <c r="EC972" s="26"/>
      <c r="ED972" s="26"/>
      <c r="EE972" s="26"/>
      <c r="EF972" s="26"/>
      <c r="EG972" s="26"/>
      <c r="EH972" s="26"/>
      <c r="EI972" s="26"/>
      <c r="EJ972" s="26"/>
      <c r="EK972" s="26"/>
      <c r="EL972" s="26"/>
      <c r="EM972" s="26"/>
      <c r="EN972" s="26"/>
      <c r="EO972" s="26"/>
      <c r="EP972" s="26"/>
      <c r="EQ972" s="26"/>
      <c r="ER972" s="26"/>
      <c r="ES972" s="26"/>
      <c r="ET972" s="26"/>
      <c r="EU972" s="26"/>
      <c r="EV972" s="26"/>
      <c r="EW972" s="26"/>
      <c r="EX972" s="26"/>
      <c r="EY972" s="26"/>
      <c r="EZ972" s="26"/>
      <c r="FA972" s="26"/>
      <c r="FB972" s="26"/>
      <c r="FC972" s="26"/>
      <c r="FD972" s="26"/>
      <c r="FE972" s="26"/>
      <c r="FF972" s="26"/>
      <c r="FG972" s="26"/>
      <c r="FH972" s="26"/>
      <c r="FI972" s="26"/>
      <c r="FJ972" s="26"/>
      <c r="FK972" s="26"/>
      <c r="FL972" s="26"/>
      <c r="FM972" s="26"/>
      <c r="FN972" s="26"/>
      <c r="FO972" s="26"/>
      <c r="FP972" s="26"/>
      <c r="FQ972" s="26"/>
      <c r="FR972" s="26"/>
      <c r="FS972" s="26"/>
      <c r="FT972" s="26"/>
      <c r="FU972" s="26"/>
      <c r="FV972" s="26"/>
      <c r="FW972" s="26"/>
      <c r="FX972" s="26"/>
      <c r="FY972" s="26"/>
      <c r="FZ972" s="26"/>
      <c r="GA972" s="26"/>
      <c r="GB972" s="26"/>
      <c r="GC972" s="26"/>
      <c r="GD972" s="26"/>
      <c r="GE972" s="26"/>
      <c r="GF972" s="26"/>
      <c r="GG972" s="26"/>
      <c r="GH972" s="26"/>
      <c r="GI972" s="26"/>
      <c r="GJ972" s="26"/>
      <c r="GK972" s="26"/>
      <c r="GL972" s="26"/>
      <c r="GM972" s="26"/>
      <c r="GN972" s="26"/>
      <c r="GO972" s="26"/>
      <c r="GP972" s="26"/>
      <c r="GQ972" s="26"/>
      <c r="GR972" s="26"/>
      <c r="GS972" s="26"/>
      <c r="GT972" s="26"/>
      <c r="GU972" s="26"/>
      <c r="GV972" s="26"/>
      <c r="GW972" s="26"/>
      <c r="GX972" s="26"/>
      <c r="GY972" s="26"/>
      <c r="GZ972" s="26"/>
      <c r="HA972" s="26"/>
      <c r="HB972" s="26"/>
      <c r="HC972" s="26"/>
      <c r="HD972" s="26"/>
      <c r="HE972" s="26"/>
      <c r="HF972" s="26"/>
      <c r="HG972" s="26"/>
      <c r="HH972" s="26"/>
      <c r="HI972" s="26"/>
      <c r="HJ972" s="26"/>
      <c r="HK972" s="26"/>
      <c r="HL972" s="26"/>
      <c r="HM972" s="26"/>
      <c r="HN972" s="26"/>
      <c r="HO972" s="26"/>
      <c r="HP972" s="26"/>
      <c r="HQ972" s="26"/>
      <c r="HR972" s="26"/>
      <c r="HS972" s="26"/>
      <c r="HT972" s="26"/>
      <c r="HU972" s="26"/>
      <c r="HV972" s="26"/>
      <c r="HW972" s="26"/>
      <c r="HX972" s="26"/>
      <c r="HY972" s="26"/>
      <c r="HZ972" s="26"/>
      <c r="IA972" s="26"/>
      <c r="IB972" s="26"/>
      <c r="IC972" s="26"/>
      <c r="ID972" s="26"/>
      <c r="IE972" s="26"/>
      <c r="IF972" s="26"/>
      <c r="IG972" s="26"/>
      <c r="IH972" s="26"/>
      <c r="II972" s="26"/>
      <c r="IJ972" s="26"/>
      <c r="IK972" s="26"/>
      <c r="IL972" s="26"/>
      <c r="IM972" s="26"/>
      <c r="IN972" s="26"/>
      <c r="IO972" s="26"/>
      <c r="IP972" s="26"/>
      <c r="IQ972" s="26"/>
      <c r="IR972" s="26"/>
      <c r="IS972" s="26"/>
      <c r="IT972" s="26"/>
      <c r="IU972" s="26"/>
      <c r="IV972" s="26"/>
    </row>
    <row r="973" spans="1:256" ht="12.75" customHeight="1" x14ac:dyDescent="0.25">
      <c r="A973" s="26"/>
      <c r="B973" s="26"/>
      <c r="C973" s="296"/>
      <c r="D973" s="363"/>
      <c r="E973" s="364"/>
      <c r="F973" s="364"/>
      <c r="G973" s="364"/>
      <c r="H973" s="364"/>
      <c r="I973" s="364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6"/>
      <c r="AB973" s="26"/>
      <c r="AC973" s="26"/>
      <c r="AD973" s="26"/>
      <c r="AE973" s="26"/>
      <c r="AF973" s="26"/>
      <c r="AG973" s="26"/>
      <c r="AH973" s="26"/>
      <c r="AI973" s="26"/>
      <c r="AJ973" s="26"/>
      <c r="AK973" s="26"/>
      <c r="AL973" s="26"/>
      <c r="AM973" s="26"/>
      <c r="AN973" s="26"/>
      <c r="AO973" s="26"/>
      <c r="AP973" s="26"/>
      <c r="AQ973" s="26"/>
      <c r="AR973" s="26"/>
      <c r="AS973" s="26"/>
      <c r="AT973" s="26"/>
      <c r="AU973" s="26"/>
      <c r="AV973" s="26"/>
      <c r="AW973" s="26"/>
      <c r="AX973" s="26"/>
      <c r="AY973" s="26"/>
      <c r="AZ973" s="26"/>
      <c r="BA973" s="26"/>
      <c r="BB973" s="26"/>
      <c r="BC973" s="26"/>
      <c r="BD973" s="26"/>
      <c r="BE973" s="26"/>
      <c r="BF973" s="26"/>
      <c r="BG973" s="26"/>
      <c r="BH973" s="26"/>
      <c r="BI973" s="26"/>
      <c r="BJ973" s="26"/>
      <c r="BK973" s="26"/>
      <c r="BL973" s="26"/>
      <c r="BM973" s="26"/>
      <c r="BN973" s="26"/>
      <c r="BO973" s="26"/>
      <c r="BP973" s="26"/>
      <c r="BQ973" s="26"/>
      <c r="BR973" s="26"/>
      <c r="BS973" s="26"/>
      <c r="BT973" s="26"/>
      <c r="BU973" s="26"/>
      <c r="BV973" s="26"/>
      <c r="BW973" s="26"/>
      <c r="BX973" s="26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26"/>
      <c r="CP973" s="26"/>
      <c r="CQ973" s="26"/>
      <c r="CR973" s="26"/>
      <c r="CS973" s="26"/>
      <c r="CT973" s="26"/>
      <c r="CU973" s="26"/>
      <c r="CV973" s="26"/>
      <c r="CW973" s="26"/>
      <c r="CX973" s="26"/>
      <c r="CY973" s="26"/>
      <c r="CZ973" s="26"/>
      <c r="DA973" s="26"/>
      <c r="DB973" s="26"/>
      <c r="DC973" s="26"/>
      <c r="DD973" s="26"/>
      <c r="DE973" s="26"/>
      <c r="DF973" s="26"/>
      <c r="DG973" s="26"/>
      <c r="DH973" s="26"/>
      <c r="DI973" s="26"/>
      <c r="DJ973" s="26"/>
      <c r="DK973" s="26"/>
      <c r="DL973" s="26"/>
      <c r="DM973" s="26"/>
      <c r="DN973" s="26"/>
      <c r="DO973" s="26"/>
      <c r="DP973" s="26"/>
      <c r="DQ973" s="26"/>
      <c r="DR973" s="26"/>
      <c r="DS973" s="26"/>
      <c r="DT973" s="26"/>
      <c r="DU973" s="26"/>
      <c r="DV973" s="26"/>
      <c r="DW973" s="26"/>
      <c r="DX973" s="26"/>
      <c r="DY973" s="26"/>
      <c r="DZ973" s="26"/>
      <c r="EA973" s="26"/>
      <c r="EB973" s="26"/>
      <c r="EC973" s="26"/>
      <c r="ED973" s="26"/>
      <c r="EE973" s="26"/>
      <c r="EF973" s="26"/>
      <c r="EG973" s="26"/>
      <c r="EH973" s="26"/>
      <c r="EI973" s="26"/>
      <c r="EJ973" s="26"/>
      <c r="EK973" s="26"/>
      <c r="EL973" s="26"/>
      <c r="EM973" s="26"/>
      <c r="EN973" s="26"/>
      <c r="EO973" s="26"/>
      <c r="EP973" s="26"/>
      <c r="EQ973" s="26"/>
      <c r="ER973" s="26"/>
      <c r="ES973" s="26"/>
      <c r="ET973" s="26"/>
      <c r="EU973" s="26"/>
      <c r="EV973" s="26"/>
      <c r="EW973" s="26"/>
      <c r="EX973" s="26"/>
      <c r="EY973" s="26"/>
      <c r="EZ973" s="26"/>
      <c r="FA973" s="26"/>
      <c r="FB973" s="26"/>
      <c r="FC973" s="26"/>
      <c r="FD973" s="26"/>
      <c r="FE973" s="26"/>
      <c r="FF973" s="26"/>
      <c r="FG973" s="26"/>
      <c r="FH973" s="26"/>
      <c r="FI973" s="26"/>
      <c r="FJ973" s="26"/>
      <c r="FK973" s="26"/>
      <c r="FL973" s="26"/>
      <c r="FM973" s="26"/>
      <c r="FN973" s="26"/>
      <c r="FO973" s="26"/>
      <c r="FP973" s="26"/>
      <c r="FQ973" s="26"/>
      <c r="FR973" s="26"/>
      <c r="FS973" s="26"/>
      <c r="FT973" s="26"/>
      <c r="FU973" s="26"/>
      <c r="FV973" s="26"/>
      <c r="FW973" s="26"/>
      <c r="FX973" s="26"/>
      <c r="FY973" s="26"/>
      <c r="FZ973" s="26"/>
      <c r="GA973" s="26"/>
      <c r="GB973" s="26"/>
      <c r="GC973" s="26"/>
      <c r="GD973" s="26"/>
      <c r="GE973" s="26"/>
      <c r="GF973" s="26"/>
      <c r="GG973" s="26"/>
      <c r="GH973" s="26"/>
      <c r="GI973" s="26"/>
      <c r="GJ973" s="26"/>
      <c r="GK973" s="26"/>
      <c r="GL973" s="26"/>
      <c r="GM973" s="26"/>
      <c r="GN973" s="26"/>
      <c r="GO973" s="26"/>
      <c r="GP973" s="26"/>
      <c r="GQ973" s="26"/>
      <c r="GR973" s="26"/>
      <c r="GS973" s="26"/>
      <c r="GT973" s="26"/>
      <c r="GU973" s="26"/>
      <c r="GV973" s="26"/>
      <c r="GW973" s="26"/>
      <c r="GX973" s="26"/>
      <c r="GY973" s="26"/>
      <c r="GZ973" s="26"/>
      <c r="HA973" s="26"/>
      <c r="HB973" s="26"/>
      <c r="HC973" s="26"/>
      <c r="HD973" s="26"/>
      <c r="HE973" s="26"/>
      <c r="HF973" s="26"/>
      <c r="HG973" s="26"/>
      <c r="HH973" s="26"/>
      <c r="HI973" s="26"/>
      <c r="HJ973" s="26"/>
      <c r="HK973" s="26"/>
      <c r="HL973" s="26"/>
      <c r="HM973" s="26"/>
      <c r="HN973" s="26"/>
      <c r="HO973" s="26"/>
      <c r="HP973" s="26"/>
      <c r="HQ973" s="26"/>
      <c r="HR973" s="26"/>
      <c r="HS973" s="26"/>
      <c r="HT973" s="26"/>
      <c r="HU973" s="26"/>
      <c r="HV973" s="26"/>
      <c r="HW973" s="26"/>
      <c r="HX973" s="26"/>
      <c r="HY973" s="26"/>
      <c r="HZ973" s="26"/>
      <c r="IA973" s="26"/>
      <c r="IB973" s="26"/>
      <c r="IC973" s="26"/>
      <c r="ID973" s="26"/>
      <c r="IE973" s="26"/>
      <c r="IF973" s="26"/>
      <c r="IG973" s="26"/>
      <c r="IH973" s="26"/>
      <c r="II973" s="26"/>
      <c r="IJ973" s="26"/>
      <c r="IK973" s="26"/>
      <c r="IL973" s="26"/>
      <c r="IM973" s="26"/>
      <c r="IN973" s="26"/>
      <c r="IO973" s="26"/>
      <c r="IP973" s="26"/>
      <c r="IQ973" s="26"/>
      <c r="IR973" s="26"/>
      <c r="IS973" s="26"/>
      <c r="IT973" s="26"/>
      <c r="IU973" s="26"/>
      <c r="IV973" s="26"/>
    </row>
    <row r="974" spans="1:256" ht="12.75" customHeight="1" x14ac:dyDescent="0.25">
      <c r="A974" s="26"/>
      <c r="B974" s="26"/>
      <c r="C974" s="296"/>
      <c r="D974" s="363"/>
      <c r="E974" s="364"/>
      <c r="F974" s="364"/>
      <c r="G974" s="364"/>
      <c r="H974" s="364"/>
      <c r="I974" s="364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6"/>
      <c r="AD974" s="26"/>
      <c r="AE974" s="26"/>
      <c r="AF974" s="26"/>
      <c r="AG974" s="26"/>
      <c r="AH974" s="26"/>
      <c r="AI974" s="26"/>
      <c r="AJ974" s="26"/>
      <c r="AK974" s="26"/>
      <c r="AL974" s="26"/>
      <c r="AM974" s="26"/>
      <c r="AN974" s="26"/>
      <c r="AO974" s="26"/>
      <c r="AP974" s="26"/>
      <c r="AQ974" s="26"/>
      <c r="AR974" s="26"/>
      <c r="AS974" s="26"/>
      <c r="AT974" s="26"/>
      <c r="AU974" s="26"/>
      <c r="AV974" s="26"/>
      <c r="AW974" s="26"/>
      <c r="AX974" s="26"/>
      <c r="AY974" s="26"/>
      <c r="AZ974" s="26"/>
      <c r="BA974" s="26"/>
      <c r="BB974" s="26"/>
      <c r="BC974" s="26"/>
      <c r="BD974" s="26"/>
      <c r="BE974" s="26"/>
      <c r="BF974" s="26"/>
      <c r="BG974" s="26"/>
      <c r="BH974" s="26"/>
      <c r="BI974" s="26"/>
      <c r="BJ974" s="26"/>
      <c r="BK974" s="26"/>
      <c r="BL974" s="26"/>
      <c r="BM974" s="26"/>
      <c r="BN974" s="26"/>
      <c r="BO974" s="26"/>
      <c r="BP974" s="26"/>
      <c r="BQ974" s="26"/>
      <c r="BR974" s="26"/>
      <c r="BS974" s="26"/>
      <c r="BT974" s="26"/>
      <c r="BU974" s="26"/>
      <c r="BV974" s="26"/>
      <c r="BW974" s="26"/>
      <c r="BX974" s="26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26"/>
      <c r="CP974" s="26"/>
      <c r="CQ974" s="26"/>
      <c r="CR974" s="26"/>
      <c r="CS974" s="26"/>
      <c r="CT974" s="26"/>
      <c r="CU974" s="26"/>
      <c r="CV974" s="26"/>
      <c r="CW974" s="26"/>
      <c r="CX974" s="26"/>
      <c r="CY974" s="26"/>
      <c r="CZ974" s="26"/>
      <c r="DA974" s="26"/>
      <c r="DB974" s="26"/>
      <c r="DC974" s="26"/>
      <c r="DD974" s="26"/>
      <c r="DE974" s="26"/>
      <c r="DF974" s="26"/>
      <c r="DG974" s="26"/>
      <c r="DH974" s="26"/>
      <c r="DI974" s="26"/>
      <c r="DJ974" s="26"/>
      <c r="DK974" s="26"/>
      <c r="DL974" s="26"/>
      <c r="DM974" s="26"/>
      <c r="DN974" s="26"/>
      <c r="DO974" s="26"/>
      <c r="DP974" s="26"/>
      <c r="DQ974" s="26"/>
      <c r="DR974" s="26"/>
      <c r="DS974" s="26"/>
      <c r="DT974" s="26"/>
      <c r="DU974" s="26"/>
      <c r="DV974" s="26"/>
      <c r="DW974" s="26"/>
      <c r="DX974" s="26"/>
      <c r="DY974" s="26"/>
      <c r="DZ974" s="26"/>
      <c r="EA974" s="26"/>
      <c r="EB974" s="26"/>
      <c r="EC974" s="26"/>
      <c r="ED974" s="26"/>
      <c r="EE974" s="26"/>
      <c r="EF974" s="26"/>
      <c r="EG974" s="26"/>
      <c r="EH974" s="26"/>
      <c r="EI974" s="26"/>
      <c r="EJ974" s="26"/>
      <c r="EK974" s="26"/>
      <c r="EL974" s="26"/>
      <c r="EM974" s="26"/>
      <c r="EN974" s="26"/>
      <c r="EO974" s="26"/>
      <c r="EP974" s="26"/>
      <c r="EQ974" s="26"/>
      <c r="ER974" s="26"/>
      <c r="ES974" s="26"/>
      <c r="ET974" s="26"/>
      <c r="EU974" s="26"/>
      <c r="EV974" s="26"/>
      <c r="EW974" s="26"/>
      <c r="EX974" s="26"/>
      <c r="EY974" s="26"/>
      <c r="EZ974" s="26"/>
      <c r="FA974" s="26"/>
      <c r="FB974" s="26"/>
      <c r="FC974" s="26"/>
      <c r="FD974" s="26"/>
      <c r="FE974" s="26"/>
      <c r="FF974" s="26"/>
      <c r="FG974" s="26"/>
      <c r="FH974" s="26"/>
      <c r="FI974" s="26"/>
      <c r="FJ974" s="26"/>
      <c r="FK974" s="26"/>
      <c r="FL974" s="26"/>
      <c r="FM974" s="26"/>
      <c r="FN974" s="26"/>
      <c r="FO974" s="26"/>
      <c r="FP974" s="26"/>
      <c r="FQ974" s="26"/>
      <c r="FR974" s="26"/>
      <c r="FS974" s="26"/>
      <c r="FT974" s="26"/>
      <c r="FU974" s="26"/>
      <c r="FV974" s="26"/>
      <c r="FW974" s="26"/>
      <c r="FX974" s="26"/>
      <c r="FY974" s="26"/>
      <c r="FZ974" s="26"/>
      <c r="GA974" s="26"/>
      <c r="GB974" s="26"/>
      <c r="GC974" s="26"/>
      <c r="GD974" s="26"/>
      <c r="GE974" s="26"/>
      <c r="GF974" s="26"/>
      <c r="GG974" s="26"/>
      <c r="GH974" s="26"/>
      <c r="GI974" s="26"/>
      <c r="GJ974" s="26"/>
      <c r="GK974" s="26"/>
      <c r="GL974" s="26"/>
      <c r="GM974" s="26"/>
      <c r="GN974" s="26"/>
      <c r="GO974" s="26"/>
      <c r="GP974" s="26"/>
      <c r="GQ974" s="26"/>
      <c r="GR974" s="26"/>
      <c r="GS974" s="26"/>
      <c r="GT974" s="26"/>
      <c r="GU974" s="26"/>
      <c r="GV974" s="26"/>
      <c r="GW974" s="26"/>
      <c r="GX974" s="26"/>
      <c r="GY974" s="26"/>
      <c r="GZ974" s="26"/>
      <c r="HA974" s="26"/>
      <c r="HB974" s="26"/>
      <c r="HC974" s="26"/>
      <c r="HD974" s="26"/>
      <c r="HE974" s="26"/>
      <c r="HF974" s="26"/>
      <c r="HG974" s="26"/>
      <c r="HH974" s="26"/>
      <c r="HI974" s="26"/>
      <c r="HJ974" s="26"/>
      <c r="HK974" s="26"/>
      <c r="HL974" s="26"/>
      <c r="HM974" s="26"/>
      <c r="HN974" s="26"/>
      <c r="HO974" s="26"/>
      <c r="HP974" s="26"/>
      <c r="HQ974" s="26"/>
      <c r="HR974" s="26"/>
      <c r="HS974" s="26"/>
      <c r="HT974" s="26"/>
      <c r="HU974" s="26"/>
      <c r="HV974" s="26"/>
      <c r="HW974" s="26"/>
      <c r="HX974" s="26"/>
      <c r="HY974" s="26"/>
      <c r="HZ974" s="26"/>
      <c r="IA974" s="26"/>
      <c r="IB974" s="26"/>
      <c r="IC974" s="26"/>
      <c r="ID974" s="26"/>
      <c r="IE974" s="26"/>
      <c r="IF974" s="26"/>
      <c r="IG974" s="26"/>
      <c r="IH974" s="26"/>
      <c r="II974" s="26"/>
      <c r="IJ974" s="26"/>
      <c r="IK974" s="26"/>
      <c r="IL974" s="26"/>
      <c r="IM974" s="26"/>
      <c r="IN974" s="26"/>
      <c r="IO974" s="26"/>
      <c r="IP974" s="26"/>
      <c r="IQ974" s="26"/>
      <c r="IR974" s="26"/>
      <c r="IS974" s="26"/>
      <c r="IT974" s="26"/>
      <c r="IU974" s="26"/>
      <c r="IV974" s="26"/>
    </row>
    <row r="975" spans="1:256" ht="12.75" customHeight="1" x14ac:dyDescent="0.25">
      <c r="A975" s="26"/>
      <c r="B975" s="26"/>
      <c r="C975" s="296"/>
      <c r="D975" s="363"/>
      <c r="E975" s="364"/>
      <c r="F975" s="364"/>
      <c r="G975" s="364"/>
      <c r="H975" s="364"/>
      <c r="I975" s="364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6"/>
      <c r="AB975" s="26"/>
      <c r="AC975" s="26"/>
      <c r="AD975" s="26"/>
      <c r="AE975" s="26"/>
      <c r="AF975" s="26"/>
      <c r="AG975" s="26"/>
      <c r="AH975" s="26"/>
      <c r="AI975" s="26"/>
      <c r="AJ975" s="26"/>
      <c r="AK975" s="26"/>
      <c r="AL975" s="26"/>
      <c r="AM975" s="26"/>
      <c r="AN975" s="26"/>
      <c r="AO975" s="26"/>
      <c r="AP975" s="26"/>
      <c r="AQ975" s="26"/>
      <c r="AR975" s="26"/>
      <c r="AS975" s="26"/>
      <c r="AT975" s="26"/>
      <c r="AU975" s="26"/>
      <c r="AV975" s="26"/>
      <c r="AW975" s="26"/>
      <c r="AX975" s="26"/>
      <c r="AY975" s="26"/>
      <c r="AZ975" s="26"/>
      <c r="BA975" s="26"/>
      <c r="BB975" s="26"/>
      <c r="BC975" s="26"/>
      <c r="BD975" s="26"/>
      <c r="BE975" s="26"/>
      <c r="BF975" s="26"/>
      <c r="BG975" s="26"/>
      <c r="BH975" s="26"/>
      <c r="BI975" s="26"/>
      <c r="BJ975" s="26"/>
      <c r="BK975" s="26"/>
      <c r="BL975" s="26"/>
      <c r="BM975" s="26"/>
      <c r="BN975" s="26"/>
      <c r="BO975" s="26"/>
      <c r="BP975" s="26"/>
      <c r="BQ975" s="26"/>
      <c r="BR975" s="26"/>
      <c r="BS975" s="26"/>
      <c r="BT975" s="26"/>
      <c r="BU975" s="26"/>
      <c r="BV975" s="26"/>
      <c r="BW975" s="26"/>
      <c r="BX975" s="26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26"/>
      <c r="CP975" s="26"/>
      <c r="CQ975" s="26"/>
      <c r="CR975" s="26"/>
      <c r="CS975" s="26"/>
      <c r="CT975" s="26"/>
      <c r="CU975" s="26"/>
      <c r="CV975" s="26"/>
      <c r="CW975" s="26"/>
      <c r="CX975" s="26"/>
      <c r="CY975" s="26"/>
      <c r="CZ975" s="26"/>
      <c r="DA975" s="26"/>
      <c r="DB975" s="26"/>
      <c r="DC975" s="26"/>
      <c r="DD975" s="26"/>
      <c r="DE975" s="26"/>
      <c r="DF975" s="26"/>
      <c r="DG975" s="26"/>
      <c r="DH975" s="26"/>
      <c r="DI975" s="26"/>
      <c r="DJ975" s="26"/>
      <c r="DK975" s="26"/>
      <c r="DL975" s="26"/>
      <c r="DM975" s="26"/>
      <c r="DN975" s="26"/>
      <c r="DO975" s="26"/>
      <c r="DP975" s="26"/>
      <c r="DQ975" s="26"/>
      <c r="DR975" s="26"/>
      <c r="DS975" s="26"/>
      <c r="DT975" s="26"/>
      <c r="DU975" s="26"/>
      <c r="DV975" s="26"/>
      <c r="DW975" s="26"/>
      <c r="DX975" s="26"/>
      <c r="DY975" s="26"/>
      <c r="DZ975" s="26"/>
      <c r="EA975" s="26"/>
      <c r="EB975" s="26"/>
      <c r="EC975" s="26"/>
      <c r="ED975" s="26"/>
      <c r="EE975" s="26"/>
      <c r="EF975" s="26"/>
      <c r="EG975" s="26"/>
      <c r="EH975" s="26"/>
      <c r="EI975" s="26"/>
      <c r="EJ975" s="26"/>
      <c r="EK975" s="26"/>
      <c r="EL975" s="26"/>
      <c r="EM975" s="26"/>
      <c r="EN975" s="26"/>
      <c r="EO975" s="26"/>
      <c r="EP975" s="26"/>
      <c r="EQ975" s="26"/>
      <c r="ER975" s="26"/>
      <c r="ES975" s="26"/>
      <c r="ET975" s="26"/>
      <c r="EU975" s="26"/>
      <c r="EV975" s="26"/>
      <c r="EW975" s="26"/>
      <c r="EX975" s="26"/>
      <c r="EY975" s="26"/>
      <c r="EZ975" s="26"/>
      <c r="FA975" s="26"/>
      <c r="FB975" s="26"/>
      <c r="FC975" s="26"/>
      <c r="FD975" s="26"/>
      <c r="FE975" s="26"/>
      <c r="FF975" s="26"/>
      <c r="FG975" s="26"/>
      <c r="FH975" s="26"/>
      <c r="FI975" s="26"/>
      <c r="FJ975" s="26"/>
      <c r="FK975" s="26"/>
      <c r="FL975" s="26"/>
      <c r="FM975" s="26"/>
      <c r="FN975" s="26"/>
      <c r="FO975" s="26"/>
      <c r="FP975" s="26"/>
      <c r="FQ975" s="26"/>
      <c r="FR975" s="26"/>
      <c r="FS975" s="26"/>
      <c r="FT975" s="26"/>
      <c r="FU975" s="26"/>
      <c r="FV975" s="26"/>
      <c r="FW975" s="26"/>
      <c r="FX975" s="26"/>
      <c r="FY975" s="26"/>
      <c r="FZ975" s="26"/>
      <c r="GA975" s="26"/>
      <c r="GB975" s="26"/>
      <c r="GC975" s="26"/>
      <c r="GD975" s="26"/>
      <c r="GE975" s="26"/>
      <c r="GF975" s="26"/>
      <c r="GG975" s="26"/>
      <c r="GH975" s="26"/>
      <c r="GI975" s="26"/>
      <c r="GJ975" s="26"/>
      <c r="GK975" s="26"/>
      <c r="GL975" s="26"/>
      <c r="GM975" s="26"/>
      <c r="GN975" s="26"/>
      <c r="GO975" s="26"/>
      <c r="GP975" s="26"/>
      <c r="GQ975" s="26"/>
      <c r="GR975" s="26"/>
      <c r="GS975" s="26"/>
      <c r="GT975" s="26"/>
      <c r="GU975" s="26"/>
      <c r="GV975" s="26"/>
      <c r="GW975" s="26"/>
      <c r="GX975" s="26"/>
      <c r="GY975" s="26"/>
      <c r="GZ975" s="26"/>
      <c r="HA975" s="26"/>
      <c r="HB975" s="26"/>
      <c r="HC975" s="26"/>
      <c r="HD975" s="26"/>
      <c r="HE975" s="26"/>
      <c r="HF975" s="26"/>
      <c r="HG975" s="26"/>
      <c r="HH975" s="26"/>
      <c r="HI975" s="26"/>
      <c r="HJ975" s="26"/>
      <c r="HK975" s="26"/>
      <c r="HL975" s="26"/>
      <c r="HM975" s="26"/>
      <c r="HN975" s="26"/>
      <c r="HO975" s="26"/>
      <c r="HP975" s="26"/>
      <c r="HQ975" s="26"/>
      <c r="HR975" s="26"/>
      <c r="HS975" s="26"/>
      <c r="HT975" s="26"/>
      <c r="HU975" s="26"/>
      <c r="HV975" s="26"/>
      <c r="HW975" s="26"/>
      <c r="HX975" s="26"/>
      <c r="HY975" s="26"/>
      <c r="HZ975" s="26"/>
      <c r="IA975" s="26"/>
      <c r="IB975" s="26"/>
      <c r="IC975" s="26"/>
      <c r="ID975" s="26"/>
      <c r="IE975" s="26"/>
      <c r="IF975" s="26"/>
      <c r="IG975" s="26"/>
      <c r="IH975" s="26"/>
      <c r="II975" s="26"/>
      <c r="IJ975" s="26"/>
      <c r="IK975" s="26"/>
      <c r="IL975" s="26"/>
      <c r="IM975" s="26"/>
      <c r="IN975" s="26"/>
      <c r="IO975" s="26"/>
      <c r="IP975" s="26"/>
      <c r="IQ975" s="26"/>
      <c r="IR975" s="26"/>
      <c r="IS975" s="26"/>
      <c r="IT975" s="26"/>
      <c r="IU975" s="26"/>
      <c r="IV975" s="26"/>
    </row>
    <row r="976" spans="1:256" ht="12.75" customHeight="1" x14ac:dyDescent="0.25">
      <c r="A976" s="26"/>
      <c r="B976" s="26"/>
      <c r="C976" s="296"/>
      <c r="D976" s="363"/>
      <c r="E976" s="364"/>
      <c r="F976" s="364"/>
      <c r="G976" s="364"/>
      <c r="H976" s="364"/>
      <c r="I976" s="364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6"/>
      <c r="AB976" s="26"/>
      <c r="AC976" s="26"/>
      <c r="AD976" s="26"/>
      <c r="AE976" s="26"/>
      <c r="AF976" s="26"/>
      <c r="AG976" s="26"/>
      <c r="AH976" s="26"/>
      <c r="AI976" s="26"/>
      <c r="AJ976" s="26"/>
      <c r="AK976" s="26"/>
      <c r="AL976" s="26"/>
      <c r="AM976" s="26"/>
      <c r="AN976" s="26"/>
      <c r="AO976" s="26"/>
      <c r="AP976" s="26"/>
      <c r="AQ976" s="26"/>
      <c r="AR976" s="26"/>
      <c r="AS976" s="26"/>
      <c r="AT976" s="26"/>
      <c r="AU976" s="26"/>
      <c r="AV976" s="26"/>
      <c r="AW976" s="26"/>
      <c r="AX976" s="26"/>
      <c r="AY976" s="26"/>
      <c r="AZ976" s="26"/>
      <c r="BA976" s="26"/>
      <c r="BB976" s="26"/>
      <c r="BC976" s="26"/>
      <c r="BD976" s="26"/>
      <c r="BE976" s="26"/>
      <c r="BF976" s="26"/>
      <c r="BG976" s="26"/>
      <c r="BH976" s="26"/>
      <c r="BI976" s="26"/>
      <c r="BJ976" s="26"/>
      <c r="BK976" s="26"/>
      <c r="BL976" s="26"/>
      <c r="BM976" s="26"/>
      <c r="BN976" s="26"/>
      <c r="BO976" s="26"/>
      <c r="BP976" s="26"/>
      <c r="BQ976" s="26"/>
      <c r="BR976" s="26"/>
      <c r="BS976" s="26"/>
      <c r="BT976" s="26"/>
      <c r="BU976" s="26"/>
      <c r="BV976" s="26"/>
      <c r="BW976" s="26"/>
      <c r="BX976" s="26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26"/>
      <c r="CP976" s="26"/>
      <c r="CQ976" s="26"/>
      <c r="CR976" s="26"/>
      <c r="CS976" s="26"/>
      <c r="CT976" s="26"/>
      <c r="CU976" s="26"/>
      <c r="CV976" s="26"/>
      <c r="CW976" s="26"/>
      <c r="CX976" s="26"/>
      <c r="CY976" s="26"/>
      <c r="CZ976" s="26"/>
      <c r="DA976" s="26"/>
      <c r="DB976" s="26"/>
      <c r="DC976" s="26"/>
      <c r="DD976" s="26"/>
      <c r="DE976" s="26"/>
      <c r="DF976" s="26"/>
      <c r="DG976" s="26"/>
      <c r="DH976" s="26"/>
      <c r="DI976" s="26"/>
      <c r="DJ976" s="26"/>
      <c r="DK976" s="26"/>
      <c r="DL976" s="26"/>
      <c r="DM976" s="26"/>
      <c r="DN976" s="26"/>
      <c r="DO976" s="26"/>
      <c r="DP976" s="26"/>
      <c r="DQ976" s="26"/>
      <c r="DR976" s="26"/>
      <c r="DS976" s="26"/>
      <c r="DT976" s="26"/>
      <c r="DU976" s="26"/>
      <c r="DV976" s="26"/>
      <c r="DW976" s="26"/>
      <c r="DX976" s="26"/>
      <c r="DY976" s="26"/>
      <c r="DZ976" s="26"/>
      <c r="EA976" s="26"/>
      <c r="EB976" s="26"/>
      <c r="EC976" s="26"/>
      <c r="ED976" s="26"/>
      <c r="EE976" s="26"/>
      <c r="EF976" s="26"/>
      <c r="EG976" s="26"/>
      <c r="EH976" s="26"/>
      <c r="EI976" s="26"/>
      <c r="EJ976" s="26"/>
      <c r="EK976" s="26"/>
      <c r="EL976" s="26"/>
      <c r="EM976" s="26"/>
      <c r="EN976" s="26"/>
      <c r="EO976" s="26"/>
      <c r="EP976" s="26"/>
      <c r="EQ976" s="26"/>
      <c r="ER976" s="26"/>
      <c r="ES976" s="26"/>
      <c r="ET976" s="26"/>
      <c r="EU976" s="26"/>
      <c r="EV976" s="26"/>
      <c r="EW976" s="26"/>
      <c r="EX976" s="26"/>
      <c r="EY976" s="26"/>
      <c r="EZ976" s="26"/>
      <c r="FA976" s="26"/>
      <c r="FB976" s="26"/>
      <c r="FC976" s="26"/>
      <c r="FD976" s="26"/>
      <c r="FE976" s="26"/>
      <c r="FF976" s="26"/>
      <c r="FG976" s="26"/>
      <c r="FH976" s="26"/>
      <c r="FI976" s="26"/>
      <c r="FJ976" s="26"/>
      <c r="FK976" s="26"/>
      <c r="FL976" s="26"/>
      <c r="FM976" s="26"/>
      <c r="FN976" s="26"/>
      <c r="FO976" s="26"/>
      <c r="FP976" s="26"/>
      <c r="FQ976" s="26"/>
      <c r="FR976" s="26"/>
      <c r="FS976" s="26"/>
      <c r="FT976" s="26"/>
      <c r="FU976" s="26"/>
      <c r="FV976" s="26"/>
      <c r="FW976" s="26"/>
      <c r="FX976" s="26"/>
      <c r="FY976" s="26"/>
      <c r="FZ976" s="26"/>
      <c r="GA976" s="26"/>
      <c r="GB976" s="26"/>
      <c r="GC976" s="26"/>
      <c r="GD976" s="26"/>
      <c r="GE976" s="26"/>
      <c r="GF976" s="26"/>
      <c r="GG976" s="26"/>
      <c r="GH976" s="26"/>
      <c r="GI976" s="26"/>
      <c r="GJ976" s="26"/>
      <c r="GK976" s="26"/>
      <c r="GL976" s="26"/>
      <c r="GM976" s="26"/>
      <c r="GN976" s="26"/>
      <c r="GO976" s="26"/>
      <c r="GP976" s="26"/>
      <c r="GQ976" s="26"/>
      <c r="GR976" s="26"/>
      <c r="GS976" s="26"/>
      <c r="GT976" s="26"/>
      <c r="GU976" s="26"/>
      <c r="GV976" s="26"/>
      <c r="GW976" s="26"/>
      <c r="GX976" s="26"/>
      <c r="GY976" s="26"/>
      <c r="GZ976" s="26"/>
      <c r="HA976" s="26"/>
      <c r="HB976" s="26"/>
      <c r="HC976" s="26"/>
      <c r="HD976" s="26"/>
      <c r="HE976" s="26"/>
      <c r="HF976" s="26"/>
      <c r="HG976" s="26"/>
      <c r="HH976" s="26"/>
      <c r="HI976" s="26"/>
      <c r="HJ976" s="26"/>
      <c r="HK976" s="26"/>
      <c r="HL976" s="26"/>
      <c r="HM976" s="26"/>
      <c r="HN976" s="26"/>
      <c r="HO976" s="26"/>
      <c r="HP976" s="26"/>
      <c r="HQ976" s="26"/>
      <c r="HR976" s="26"/>
      <c r="HS976" s="26"/>
      <c r="HT976" s="26"/>
      <c r="HU976" s="26"/>
      <c r="HV976" s="26"/>
      <c r="HW976" s="26"/>
      <c r="HX976" s="26"/>
      <c r="HY976" s="26"/>
      <c r="HZ976" s="26"/>
      <c r="IA976" s="26"/>
      <c r="IB976" s="26"/>
      <c r="IC976" s="26"/>
      <c r="ID976" s="26"/>
      <c r="IE976" s="26"/>
      <c r="IF976" s="26"/>
      <c r="IG976" s="26"/>
      <c r="IH976" s="26"/>
      <c r="II976" s="26"/>
      <c r="IJ976" s="26"/>
      <c r="IK976" s="26"/>
      <c r="IL976" s="26"/>
      <c r="IM976" s="26"/>
      <c r="IN976" s="26"/>
      <c r="IO976" s="26"/>
      <c r="IP976" s="26"/>
      <c r="IQ976" s="26"/>
      <c r="IR976" s="26"/>
      <c r="IS976" s="26"/>
      <c r="IT976" s="26"/>
      <c r="IU976" s="26"/>
      <c r="IV976" s="26"/>
    </row>
    <row r="977" spans="1:256" ht="12.75" customHeight="1" x14ac:dyDescent="0.25">
      <c r="A977" s="26"/>
      <c r="B977" s="26"/>
      <c r="C977" s="296"/>
      <c r="D977" s="363"/>
      <c r="E977" s="364"/>
      <c r="F977" s="364"/>
      <c r="G977" s="364"/>
      <c r="H977" s="364"/>
      <c r="I977" s="364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6"/>
      <c r="AB977" s="26"/>
      <c r="AC977" s="26"/>
      <c r="AD977" s="26"/>
      <c r="AE977" s="26"/>
      <c r="AF977" s="26"/>
      <c r="AG977" s="26"/>
      <c r="AH977" s="26"/>
      <c r="AI977" s="26"/>
      <c r="AJ977" s="26"/>
      <c r="AK977" s="26"/>
      <c r="AL977" s="26"/>
      <c r="AM977" s="26"/>
      <c r="AN977" s="26"/>
      <c r="AO977" s="26"/>
      <c r="AP977" s="26"/>
      <c r="AQ977" s="26"/>
      <c r="AR977" s="26"/>
      <c r="AS977" s="26"/>
      <c r="AT977" s="26"/>
      <c r="AU977" s="26"/>
      <c r="AV977" s="26"/>
      <c r="AW977" s="26"/>
      <c r="AX977" s="26"/>
      <c r="AY977" s="26"/>
      <c r="AZ977" s="26"/>
      <c r="BA977" s="26"/>
      <c r="BB977" s="26"/>
      <c r="BC977" s="26"/>
      <c r="BD977" s="26"/>
      <c r="BE977" s="26"/>
      <c r="BF977" s="26"/>
      <c r="BG977" s="26"/>
      <c r="BH977" s="26"/>
      <c r="BI977" s="26"/>
      <c r="BJ977" s="26"/>
      <c r="BK977" s="26"/>
      <c r="BL977" s="26"/>
      <c r="BM977" s="26"/>
      <c r="BN977" s="26"/>
      <c r="BO977" s="26"/>
      <c r="BP977" s="26"/>
      <c r="BQ977" s="26"/>
      <c r="BR977" s="26"/>
      <c r="BS977" s="26"/>
      <c r="BT977" s="26"/>
      <c r="BU977" s="26"/>
      <c r="BV977" s="26"/>
      <c r="BW977" s="26"/>
      <c r="BX977" s="26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26"/>
      <c r="CP977" s="26"/>
      <c r="CQ977" s="26"/>
      <c r="CR977" s="26"/>
      <c r="CS977" s="26"/>
      <c r="CT977" s="26"/>
      <c r="CU977" s="26"/>
      <c r="CV977" s="26"/>
      <c r="CW977" s="26"/>
      <c r="CX977" s="26"/>
      <c r="CY977" s="26"/>
      <c r="CZ977" s="26"/>
      <c r="DA977" s="26"/>
      <c r="DB977" s="26"/>
      <c r="DC977" s="26"/>
      <c r="DD977" s="26"/>
      <c r="DE977" s="26"/>
      <c r="DF977" s="26"/>
      <c r="DG977" s="26"/>
      <c r="DH977" s="26"/>
      <c r="DI977" s="26"/>
      <c r="DJ977" s="26"/>
      <c r="DK977" s="26"/>
      <c r="DL977" s="26"/>
      <c r="DM977" s="26"/>
      <c r="DN977" s="26"/>
      <c r="DO977" s="26"/>
      <c r="DP977" s="26"/>
      <c r="DQ977" s="26"/>
      <c r="DR977" s="26"/>
      <c r="DS977" s="26"/>
      <c r="DT977" s="26"/>
      <c r="DU977" s="26"/>
      <c r="DV977" s="26"/>
      <c r="DW977" s="26"/>
      <c r="DX977" s="26"/>
      <c r="DY977" s="26"/>
      <c r="DZ977" s="26"/>
      <c r="EA977" s="26"/>
      <c r="EB977" s="26"/>
      <c r="EC977" s="26"/>
      <c r="ED977" s="26"/>
      <c r="EE977" s="26"/>
      <c r="EF977" s="26"/>
      <c r="EG977" s="26"/>
      <c r="EH977" s="26"/>
      <c r="EI977" s="26"/>
      <c r="EJ977" s="26"/>
      <c r="EK977" s="26"/>
      <c r="EL977" s="26"/>
      <c r="EM977" s="26"/>
      <c r="EN977" s="26"/>
      <c r="EO977" s="26"/>
      <c r="EP977" s="26"/>
      <c r="EQ977" s="26"/>
      <c r="ER977" s="26"/>
      <c r="ES977" s="26"/>
      <c r="ET977" s="26"/>
      <c r="EU977" s="26"/>
      <c r="EV977" s="26"/>
      <c r="EW977" s="26"/>
      <c r="EX977" s="26"/>
      <c r="EY977" s="26"/>
      <c r="EZ977" s="26"/>
      <c r="FA977" s="26"/>
      <c r="FB977" s="26"/>
      <c r="FC977" s="26"/>
      <c r="FD977" s="26"/>
      <c r="FE977" s="26"/>
      <c r="FF977" s="26"/>
      <c r="FG977" s="26"/>
      <c r="FH977" s="26"/>
      <c r="FI977" s="26"/>
      <c r="FJ977" s="26"/>
      <c r="FK977" s="26"/>
      <c r="FL977" s="26"/>
      <c r="FM977" s="26"/>
      <c r="FN977" s="26"/>
      <c r="FO977" s="26"/>
      <c r="FP977" s="26"/>
      <c r="FQ977" s="26"/>
      <c r="FR977" s="26"/>
      <c r="FS977" s="26"/>
      <c r="FT977" s="26"/>
      <c r="FU977" s="26"/>
      <c r="FV977" s="26"/>
      <c r="FW977" s="26"/>
      <c r="FX977" s="26"/>
      <c r="FY977" s="26"/>
      <c r="FZ977" s="26"/>
      <c r="GA977" s="26"/>
      <c r="GB977" s="26"/>
      <c r="GC977" s="26"/>
      <c r="GD977" s="26"/>
      <c r="GE977" s="26"/>
      <c r="GF977" s="26"/>
      <c r="GG977" s="26"/>
      <c r="GH977" s="26"/>
      <c r="GI977" s="26"/>
      <c r="GJ977" s="26"/>
      <c r="GK977" s="26"/>
      <c r="GL977" s="26"/>
      <c r="GM977" s="26"/>
      <c r="GN977" s="26"/>
      <c r="GO977" s="26"/>
      <c r="GP977" s="26"/>
      <c r="GQ977" s="26"/>
      <c r="GR977" s="26"/>
      <c r="GS977" s="26"/>
      <c r="GT977" s="26"/>
      <c r="GU977" s="26"/>
      <c r="GV977" s="26"/>
      <c r="GW977" s="26"/>
      <c r="GX977" s="26"/>
      <c r="GY977" s="26"/>
      <c r="GZ977" s="26"/>
      <c r="HA977" s="26"/>
      <c r="HB977" s="26"/>
      <c r="HC977" s="26"/>
      <c r="HD977" s="26"/>
      <c r="HE977" s="26"/>
      <c r="HF977" s="26"/>
      <c r="HG977" s="26"/>
      <c r="HH977" s="26"/>
      <c r="HI977" s="26"/>
      <c r="HJ977" s="26"/>
      <c r="HK977" s="26"/>
      <c r="HL977" s="26"/>
      <c r="HM977" s="26"/>
      <c r="HN977" s="26"/>
      <c r="HO977" s="26"/>
      <c r="HP977" s="26"/>
      <c r="HQ977" s="26"/>
      <c r="HR977" s="26"/>
      <c r="HS977" s="26"/>
      <c r="HT977" s="26"/>
      <c r="HU977" s="26"/>
      <c r="HV977" s="26"/>
      <c r="HW977" s="26"/>
      <c r="HX977" s="26"/>
      <c r="HY977" s="26"/>
      <c r="HZ977" s="26"/>
      <c r="IA977" s="26"/>
      <c r="IB977" s="26"/>
      <c r="IC977" s="26"/>
      <c r="ID977" s="26"/>
      <c r="IE977" s="26"/>
      <c r="IF977" s="26"/>
      <c r="IG977" s="26"/>
      <c r="IH977" s="26"/>
      <c r="II977" s="26"/>
      <c r="IJ977" s="26"/>
      <c r="IK977" s="26"/>
      <c r="IL977" s="26"/>
      <c r="IM977" s="26"/>
      <c r="IN977" s="26"/>
      <c r="IO977" s="26"/>
      <c r="IP977" s="26"/>
      <c r="IQ977" s="26"/>
      <c r="IR977" s="26"/>
      <c r="IS977" s="26"/>
      <c r="IT977" s="26"/>
      <c r="IU977" s="26"/>
      <c r="IV977" s="26"/>
    </row>
    <row r="978" spans="1:256" ht="12.75" customHeight="1" x14ac:dyDescent="0.25">
      <c r="A978" s="26"/>
      <c r="B978" s="26"/>
      <c r="C978" s="296"/>
      <c r="D978" s="363"/>
      <c r="E978" s="364"/>
      <c r="F978" s="364"/>
      <c r="G978" s="364"/>
      <c r="H978" s="364"/>
      <c r="I978" s="364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6"/>
      <c r="AB978" s="26"/>
      <c r="AC978" s="26"/>
      <c r="AD978" s="26"/>
      <c r="AE978" s="26"/>
      <c r="AF978" s="26"/>
      <c r="AG978" s="26"/>
      <c r="AH978" s="26"/>
      <c r="AI978" s="26"/>
      <c r="AJ978" s="26"/>
      <c r="AK978" s="26"/>
      <c r="AL978" s="26"/>
      <c r="AM978" s="26"/>
      <c r="AN978" s="26"/>
      <c r="AO978" s="26"/>
      <c r="AP978" s="26"/>
      <c r="AQ978" s="26"/>
      <c r="AR978" s="26"/>
      <c r="AS978" s="26"/>
      <c r="AT978" s="26"/>
      <c r="AU978" s="26"/>
      <c r="AV978" s="26"/>
      <c r="AW978" s="26"/>
      <c r="AX978" s="26"/>
      <c r="AY978" s="26"/>
      <c r="AZ978" s="26"/>
      <c r="BA978" s="26"/>
      <c r="BB978" s="26"/>
      <c r="BC978" s="26"/>
      <c r="BD978" s="26"/>
      <c r="BE978" s="26"/>
      <c r="BF978" s="26"/>
      <c r="BG978" s="26"/>
      <c r="BH978" s="26"/>
      <c r="BI978" s="26"/>
      <c r="BJ978" s="26"/>
      <c r="BK978" s="26"/>
      <c r="BL978" s="26"/>
      <c r="BM978" s="26"/>
      <c r="BN978" s="26"/>
      <c r="BO978" s="26"/>
      <c r="BP978" s="26"/>
      <c r="BQ978" s="26"/>
      <c r="BR978" s="26"/>
      <c r="BS978" s="26"/>
      <c r="BT978" s="26"/>
      <c r="BU978" s="26"/>
      <c r="BV978" s="26"/>
      <c r="BW978" s="26"/>
      <c r="BX978" s="26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26"/>
      <c r="CP978" s="26"/>
      <c r="CQ978" s="26"/>
      <c r="CR978" s="26"/>
      <c r="CS978" s="26"/>
      <c r="CT978" s="26"/>
      <c r="CU978" s="26"/>
      <c r="CV978" s="26"/>
      <c r="CW978" s="26"/>
      <c r="CX978" s="26"/>
      <c r="CY978" s="26"/>
      <c r="CZ978" s="26"/>
      <c r="DA978" s="26"/>
      <c r="DB978" s="26"/>
      <c r="DC978" s="26"/>
      <c r="DD978" s="26"/>
      <c r="DE978" s="26"/>
      <c r="DF978" s="26"/>
      <c r="DG978" s="26"/>
      <c r="DH978" s="26"/>
      <c r="DI978" s="26"/>
      <c r="DJ978" s="26"/>
      <c r="DK978" s="26"/>
      <c r="DL978" s="26"/>
      <c r="DM978" s="26"/>
      <c r="DN978" s="26"/>
      <c r="DO978" s="26"/>
      <c r="DP978" s="26"/>
      <c r="DQ978" s="26"/>
      <c r="DR978" s="26"/>
      <c r="DS978" s="26"/>
      <c r="DT978" s="26"/>
      <c r="DU978" s="26"/>
      <c r="DV978" s="26"/>
      <c r="DW978" s="26"/>
      <c r="DX978" s="26"/>
      <c r="DY978" s="26"/>
      <c r="DZ978" s="26"/>
      <c r="EA978" s="26"/>
      <c r="EB978" s="26"/>
      <c r="EC978" s="26"/>
      <c r="ED978" s="26"/>
      <c r="EE978" s="26"/>
      <c r="EF978" s="26"/>
      <c r="EG978" s="26"/>
      <c r="EH978" s="26"/>
      <c r="EI978" s="26"/>
      <c r="EJ978" s="26"/>
      <c r="EK978" s="26"/>
      <c r="EL978" s="26"/>
      <c r="EM978" s="26"/>
      <c r="EN978" s="26"/>
      <c r="EO978" s="26"/>
      <c r="EP978" s="26"/>
      <c r="EQ978" s="26"/>
      <c r="ER978" s="26"/>
      <c r="ES978" s="26"/>
      <c r="ET978" s="26"/>
      <c r="EU978" s="26"/>
      <c r="EV978" s="26"/>
      <c r="EW978" s="26"/>
      <c r="EX978" s="26"/>
      <c r="EY978" s="26"/>
      <c r="EZ978" s="26"/>
      <c r="FA978" s="26"/>
      <c r="FB978" s="26"/>
      <c r="FC978" s="26"/>
      <c r="FD978" s="26"/>
      <c r="FE978" s="26"/>
      <c r="FF978" s="26"/>
      <c r="FG978" s="26"/>
      <c r="FH978" s="26"/>
      <c r="FI978" s="26"/>
      <c r="FJ978" s="26"/>
      <c r="FK978" s="26"/>
      <c r="FL978" s="26"/>
      <c r="FM978" s="26"/>
      <c r="FN978" s="26"/>
      <c r="FO978" s="26"/>
      <c r="FP978" s="26"/>
      <c r="FQ978" s="26"/>
      <c r="FR978" s="26"/>
      <c r="FS978" s="26"/>
      <c r="FT978" s="26"/>
      <c r="FU978" s="26"/>
      <c r="FV978" s="26"/>
      <c r="FW978" s="26"/>
      <c r="FX978" s="26"/>
      <c r="FY978" s="26"/>
      <c r="FZ978" s="26"/>
      <c r="GA978" s="26"/>
      <c r="GB978" s="26"/>
      <c r="GC978" s="26"/>
      <c r="GD978" s="26"/>
      <c r="GE978" s="26"/>
      <c r="GF978" s="26"/>
      <c r="GG978" s="26"/>
      <c r="GH978" s="26"/>
      <c r="GI978" s="26"/>
      <c r="GJ978" s="26"/>
      <c r="GK978" s="26"/>
      <c r="GL978" s="26"/>
      <c r="GM978" s="26"/>
      <c r="GN978" s="26"/>
      <c r="GO978" s="26"/>
      <c r="GP978" s="26"/>
      <c r="GQ978" s="26"/>
      <c r="GR978" s="26"/>
      <c r="GS978" s="26"/>
      <c r="GT978" s="26"/>
      <c r="GU978" s="26"/>
      <c r="GV978" s="26"/>
      <c r="GW978" s="26"/>
      <c r="GX978" s="26"/>
      <c r="GY978" s="26"/>
      <c r="GZ978" s="26"/>
      <c r="HA978" s="26"/>
      <c r="HB978" s="26"/>
      <c r="HC978" s="26"/>
      <c r="HD978" s="26"/>
      <c r="HE978" s="26"/>
      <c r="HF978" s="26"/>
      <c r="HG978" s="26"/>
      <c r="HH978" s="26"/>
      <c r="HI978" s="26"/>
      <c r="HJ978" s="26"/>
      <c r="HK978" s="26"/>
      <c r="HL978" s="26"/>
      <c r="HM978" s="26"/>
      <c r="HN978" s="26"/>
      <c r="HO978" s="26"/>
      <c r="HP978" s="26"/>
      <c r="HQ978" s="26"/>
      <c r="HR978" s="26"/>
      <c r="HS978" s="26"/>
      <c r="HT978" s="26"/>
      <c r="HU978" s="26"/>
      <c r="HV978" s="26"/>
      <c r="HW978" s="26"/>
      <c r="HX978" s="26"/>
      <c r="HY978" s="26"/>
      <c r="HZ978" s="26"/>
      <c r="IA978" s="26"/>
      <c r="IB978" s="26"/>
      <c r="IC978" s="26"/>
      <c r="ID978" s="26"/>
      <c r="IE978" s="26"/>
      <c r="IF978" s="26"/>
      <c r="IG978" s="26"/>
      <c r="IH978" s="26"/>
      <c r="II978" s="26"/>
      <c r="IJ978" s="26"/>
      <c r="IK978" s="26"/>
      <c r="IL978" s="26"/>
      <c r="IM978" s="26"/>
      <c r="IN978" s="26"/>
      <c r="IO978" s="26"/>
      <c r="IP978" s="26"/>
      <c r="IQ978" s="26"/>
      <c r="IR978" s="26"/>
      <c r="IS978" s="26"/>
      <c r="IT978" s="26"/>
      <c r="IU978" s="26"/>
      <c r="IV978" s="26"/>
    </row>
    <row r="979" spans="1:256" ht="12.75" customHeight="1" x14ac:dyDescent="0.25">
      <c r="A979" s="26"/>
      <c r="B979" s="26"/>
      <c r="C979" s="296"/>
      <c r="D979" s="363"/>
      <c r="E979" s="364"/>
      <c r="F979" s="364"/>
      <c r="G979" s="364"/>
      <c r="H979" s="364"/>
      <c r="I979" s="364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6"/>
      <c r="AB979" s="26"/>
      <c r="AC979" s="26"/>
      <c r="AD979" s="26"/>
      <c r="AE979" s="26"/>
      <c r="AF979" s="26"/>
      <c r="AG979" s="26"/>
      <c r="AH979" s="26"/>
      <c r="AI979" s="26"/>
      <c r="AJ979" s="26"/>
      <c r="AK979" s="26"/>
      <c r="AL979" s="26"/>
      <c r="AM979" s="26"/>
      <c r="AN979" s="26"/>
      <c r="AO979" s="26"/>
      <c r="AP979" s="26"/>
      <c r="AQ979" s="26"/>
      <c r="AR979" s="26"/>
      <c r="AS979" s="26"/>
      <c r="AT979" s="26"/>
      <c r="AU979" s="26"/>
      <c r="AV979" s="26"/>
      <c r="AW979" s="26"/>
      <c r="AX979" s="26"/>
      <c r="AY979" s="26"/>
      <c r="AZ979" s="26"/>
      <c r="BA979" s="26"/>
      <c r="BB979" s="26"/>
      <c r="BC979" s="26"/>
      <c r="BD979" s="26"/>
      <c r="BE979" s="26"/>
      <c r="BF979" s="26"/>
      <c r="BG979" s="26"/>
      <c r="BH979" s="26"/>
      <c r="BI979" s="26"/>
      <c r="BJ979" s="26"/>
      <c r="BK979" s="26"/>
      <c r="BL979" s="26"/>
      <c r="BM979" s="26"/>
      <c r="BN979" s="26"/>
      <c r="BO979" s="26"/>
      <c r="BP979" s="26"/>
      <c r="BQ979" s="26"/>
      <c r="BR979" s="26"/>
      <c r="BS979" s="26"/>
      <c r="BT979" s="26"/>
      <c r="BU979" s="26"/>
      <c r="BV979" s="26"/>
      <c r="BW979" s="26"/>
      <c r="BX979" s="26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26"/>
      <c r="CP979" s="26"/>
      <c r="CQ979" s="26"/>
      <c r="CR979" s="26"/>
      <c r="CS979" s="26"/>
      <c r="CT979" s="26"/>
      <c r="CU979" s="26"/>
      <c r="CV979" s="26"/>
      <c r="CW979" s="26"/>
      <c r="CX979" s="26"/>
      <c r="CY979" s="26"/>
      <c r="CZ979" s="26"/>
      <c r="DA979" s="26"/>
      <c r="DB979" s="26"/>
      <c r="DC979" s="26"/>
      <c r="DD979" s="26"/>
      <c r="DE979" s="26"/>
      <c r="DF979" s="26"/>
      <c r="DG979" s="26"/>
      <c r="DH979" s="26"/>
      <c r="DI979" s="26"/>
      <c r="DJ979" s="26"/>
      <c r="DK979" s="26"/>
      <c r="DL979" s="26"/>
      <c r="DM979" s="26"/>
      <c r="DN979" s="26"/>
      <c r="DO979" s="26"/>
      <c r="DP979" s="26"/>
      <c r="DQ979" s="26"/>
      <c r="DR979" s="26"/>
      <c r="DS979" s="26"/>
      <c r="DT979" s="26"/>
      <c r="DU979" s="26"/>
      <c r="DV979" s="26"/>
      <c r="DW979" s="26"/>
      <c r="DX979" s="26"/>
      <c r="DY979" s="26"/>
      <c r="DZ979" s="26"/>
      <c r="EA979" s="26"/>
      <c r="EB979" s="26"/>
      <c r="EC979" s="26"/>
      <c r="ED979" s="26"/>
      <c r="EE979" s="26"/>
      <c r="EF979" s="26"/>
      <c r="EG979" s="26"/>
      <c r="EH979" s="26"/>
      <c r="EI979" s="26"/>
      <c r="EJ979" s="26"/>
      <c r="EK979" s="26"/>
      <c r="EL979" s="26"/>
      <c r="EM979" s="26"/>
      <c r="EN979" s="26"/>
      <c r="EO979" s="26"/>
      <c r="EP979" s="26"/>
      <c r="EQ979" s="26"/>
      <c r="ER979" s="26"/>
      <c r="ES979" s="26"/>
      <c r="ET979" s="26"/>
      <c r="EU979" s="26"/>
      <c r="EV979" s="26"/>
      <c r="EW979" s="26"/>
      <c r="EX979" s="26"/>
      <c r="EY979" s="26"/>
      <c r="EZ979" s="26"/>
      <c r="FA979" s="26"/>
      <c r="FB979" s="26"/>
      <c r="FC979" s="26"/>
      <c r="FD979" s="26"/>
      <c r="FE979" s="26"/>
      <c r="FF979" s="26"/>
      <c r="FG979" s="26"/>
      <c r="FH979" s="26"/>
      <c r="FI979" s="26"/>
      <c r="FJ979" s="26"/>
      <c r="FK979" s="26"/>
      <c r="FL979" s="26"/>
      <c r="FM979" s="26"/>
      <c r="FN979" s="26"/>
      <c r="FO979" s="26"/>
      <c r="FP979" s="26"/>
      <c r="FQ979" s="26"/>
      <c r="FR979" s="26"/>
      <c r="FS979" s="26"/>
      <c r="FT979" s="26"/>
      <c r="FU979" s="26"/>
      <c r="FV979" s="26"/>
      <c r="FW979" s="26"/>
      <c r="FX979" s="26"/>
      <c r="FY979" s="26"/>
      <c r="FZ979" s="26"/>
      <c r="GA979" s="26"/>
      <c r="GB979" s="26"/>
      <c r="GC979" s="26"/>
      <c r="GD979" s="26"/>
      <c r="GE979" s="26"/>
      <c r="GF979" s="26"/>
      <c r="GG979" s="26"/>
      <c r="GH979" s="26"/>
      <c r="GI979" s="26"/>
      <c r="GJ979" s="26"/>
      <c r="GK979" s="26"/>
      <c r="GL979" s="26"/>
      <c r="GM979" s="26"/>
      <c r="GN979" s="26"/>
      <c r="GO979" s="26"/>
      <c r="GP979" s="26"/>
      <c r="GQ979" s="26"/>
      <c r="GR979" s="26"/>
      <c r="GS979" s="26"/>
      <c r="GT979" s="26"/>
      <c r="GU979" s="26"/>
      <c r="GV979" s="26"/>
      <c r="GW979" s="26"/>
      <c r="GX979" s="26"/>
      <c r="GY979" s="26"/>
      <c r="GZ979" s="26"/>
      <c r="HA979" s="26"/>
      <c r="HB979" s="26"/>
      <c r="HC979" s="26"/>
      <c r="HD979" s="26"/>
      <c r="HE979" s="26"/>
      <c r="HF979" s="26"/>
      <c r="HG979" s="26"/>
      <c r="HH979" s="26"/>
      <c r="HI979" s="26"/>
      <c r="HJ979" s="26"/>
      <c r="HK979" s="26"/>
      <c r="HL979" s="26"/>
      <c r="HM979" s="26"/>
      <c r="HN979" s="26"/>
      <c r="HO979" s="26"/>
      <c r="HP979" s="26"/>
      <c r="HQ979" s="26"/>
      <c r="HR979" s="26"/>
      <c r="HS979" s="26"/>
      <c r="HT979" s="26"/>
      <c r="HU979" s="26"/>
      <c r="HV979" s="26"/>
      <c r="HW979" s="26"/>
      <c r="HX979" s="26"/>
      <c r="HY979" s="26"/>
      <c r="HZ979" s="26"/>
      <c r="IA979" s="26"/>
      <c r="IB979" s="26"/>
      <c r="IC979" s="26"/>
      <c r="ID979" s="26"/>
      <c r="IE979" s="26"/>
      <c r="IF979" s="26"/>
      <c r="IG979" s="26"/>
      <c r="IH979" s="26"/>
      <c r="II979" s="26"/>
      <c r="IJ979" s="26"/>
      <c r="IK979" s="26"/>
      <c r="IL979" s="26"/>
      <c r="IM979" s="26"/>
      <c r="IN979" s="26"/>
      <c r="IO979" s="26"/>
      <c r="IP979" s="26"/>
      <c r="IQ979" s="26"/>
      <c r="IR979" s="26"/>
      <c r="IS979" s="26"/>
      <c r="IT979" s="26"/>
      <c r="IU979" s="26"/>
      <c r="IV979" s="26"/>
    </row>
    <row r="980" spans="1:256" ht="12.75" customHeight="1" x14ac:dyDescent="0.25">
      <c r="A980" s="26"/>
      <c r="B980" s="26"/>
      <c r="C980" s="296"/>
      <c r="D980" s="363"/>
      <c r="E980" s="364"/>
      <c r="F980" s="364"/>
      <c r="G980" s="364"/>
      <c r="H980" s="364"/>
      <c r="I980" s="364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26"/>
      <c r="BB980" s="26"/>
      <c r="BC980" s="26"/>
      <c r="BD980" s="26"/>
      <c r="BE980" s="26"/>
      <c r="BF980" s="26"/>
      <c r="BG980" s="26"/>
      <c r="BH980" s="26"/>
      <c r="BI980" s="26"/>
      <c r="BJ980" s="26"/>
      <c r="BK980" s="26"/>
      <c r="BL980" s="26"/>
      <c r="BM980" s="26"/>
      <c r="BN980" s="26"/>
      <c r="BO980" s="26"/>
      <c r="BP980" s="26"/>
      <c r="BQ980" s="26"/>
      <c r="BR980" s="26"/>
      <c r="BS980" s="26"/>
      <c r="BT980" s="26"/>
      <c r="BU980" s="26"/>
      <c r="BV980" s="26"/>
      <c r="BW980" s="26"/>
      <c r="BX980" s="26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26"/>
      <c r="CP980" s="26"/>
      <c r="CQ980" s="26"/>
      <c r="CR980" s="26"/>
      <c r="CS980" s="26"/>
      <c r="CT980" s="26"/>
      <c r="CU980" s="26"/>
      <c r="CV980" s="26"/>
      <c r="CW980" s="26"/>
      <c r="CX980" s="26"/>
      <c r="CY980" s="26"/>
      <c r="CZ980" s="26"/>
      <c r="DA980" s="26"/>
      <c r="DB980" s="26"/>
      <c r="DC980" s="26"/>
      <c r="DD980" s="26"/>
      <c r="DE980" s="26"/>
      <c r="DF980" s="26"/>
      <c r="DG980" s="26"/>
      <c r="DH980" s="26"/>
      <c r="DI980" s="26"/>
      <c r="DJ980" s="26"/>
      <c r="DK980" s="26"/>
      <c r="DL980" s="26"/>
      <c r="DM980" s="26"/>
      <c r="DN980" s="26"/>
      <c r="DO980" s="26"/>
      <c r="DP980" s="26"/>
      <c r="DQ980" s="26"/>
      <c r="DR980" s="26"/>
      <c r="DS980" s="26"/>
      <c r="DT980" s="26"/>
      <c r="DU980" s="26"/>
      <c r="DV980" s="26"/>
      <c r="DW980" s="26"/>
      <c r="DX980" s="26"/>
      <c r="DY980" s="26"/>
      <c r="DZ980" s="26"/>
      <c r="EA980" s="26"/>
      <c r="EB980" s="26"/>
      <c r="EC980" s="26"/>
      <c r="ED980" s="26"/>
      <c r="EE980" s="26"/>
      <c r="EF980" s="26"/>
      <c r="EG980" s="26"/>
      <c r="EH980" s="26"/>
      <c r="EI980" s="26"/>
      <c r="EJ980" s="26"/>
      <c r="EK980" s="26"/>
      <c r="EL980" s="26"/>
      <c r="EM980" s="26"/>
      <c r="EN980" s="26"/>
      <c r="EO980" s="26"/>
      <c r="EP980" s="26"/>
      <c r="EQ980" s="26"/>
      <c r="ER980" s="26"/>
      <c r="ES980" s="26"/>
      <c r="ET980" s="26"/>
      <c r="EU980" s="26"/>
      <c r="EV980" s="26"/>
      <c r="EW980" s="26"/>
      <c r="EX980" s="26"/>
      <c r="EY980" s="26"/>
      <c r="EZ980" s="26"/>
      <c r="FA980" s="26"/>
      <c r="FB980" s="26"/>
      <c r="FC980" s="26"/>
      <c r="FD980" s="26"/>
      <c r="FE980" s="26"/>
      <c r="FF980" s="26"/>
      <c r="FG980" s="26"/>
      <c r="FH980" s="26"/>
      <c r="FI980" s="26"/>
      <c r="FJ980" s="26"/>
      <c r="FK980" s="26"/>
      <c r="FL980" s="26"/>
      <c r="FM980" s="26"/>
      <c r="FN980" s="26"/>
      <c r="FO980" s="26"/>
      <c r="FP980" s="26"/>
      <c r="FQ980" s="26"/>
      <c r="FR980" s="26"/>
      <c r="FS980" s="26"/>
      <c r="FT980" s="26"/>
      <c r="FU980" s="26"/>
      <c r="FV980" s="26"/>
      <c r="FW980" s="26"/>
      <c r="FX980" s="26"/>
      <c r="FY980" s="26"/>
      <c r="FZ980" s="26"/>
      <c r="GA980" s="26"/>
      <c r="GB980" s="26"/>
      <c r="GC980" s="26"/>
      <c r="GD980" s="26"/>
      <c r="GE980" s="26"/>
      <c r="GF980" s="26"/>
      <c r="GG980" s="26"/>
      <c r="GH980" s="26"/>
      <c r="GI980" s="26"/>
      <c r="GJ980" s="26"/>
      <c r="GK980" s="26"/>
      <c r="GL980" s="26"/>
      <c r="GM980" s="26"/>
      <c r="GN980" s="26"/>
      <c r="GO980" s="26"/>
      <c r="GP980" s="26"/>
      <c r="GQ980" s="26"/>
      <c r="GR980" s="26"/>
      <c r="GS980" s="26"/>
      <c r="GT980" s="26"/>
      <c r="GU980" s="26"/>
      <c r="GV980" s="26"/>
      <c r="GW980" s="26"/>
      <c r="GX980" s="26"/>
      <c r="GY980" s="26"/>
      <c r="GZ980" s="26"/>
      <c r="HA980" s="26"/>
      <c r="HB980" s="26"/>
      <c r="HC980" s="26"/>
      <c r="HD980" s="26"/>
      <c r="HE980" s="26"/>
      <c r="HF980" s="26"/>
      <c r="HG980" s="26"/>
      <c r="HH980" s="26"/>
      <c r="HI980" s="26"/>
      <c r="HJ980" s="26"/>
      <c r="HK980" s="26"/>
      <c r="HL980" s="26"/>
      <c r="HM980" s="26"/>
      <c r="HN980" s="26"/>
      <c r="HO980" s="26"/>
      <c r="HP980" s="26"/>
      <c r="HQ980" s="26"/>
      <c r="HR980" s="26"/>
      <c r="HS980" s="26"/>
      <c r="HT980" s="26"/>
      <c r="HU980" s="26"/>
      <c r="HV980" s="26"/>
      <c r="HW980" s="26"/>
      <c r="HX980" s="26"/>
      <c r="HY980" s="26"/>
      <c r="HZ980" s="26"/>
      <c r="IA980" s="26"/>
      <c r="IB980" s="26"/>
      <c r="IC980" s="26"/>
      <c r="ID980" s="26"/>
      <c r="IE980" s="26"/>
      <c r="IF980" s="26"/>
      <c r="IG980" s="26"/>
      <c r="IH980" s="26"/>
      <c r="II980" s="26"/>
      <c r="IJ980" s="26"/>
      <c r="IK980" s="26"/>
      <c r="IL980" s="26"/>
      <c r="IM980" s="26"/>
      <c r="IN980" s="26"/>
      <c r="IO980" s="26"/>
      <c r="IP980" s="26"/>
      <c r="IQ980" s="26"/>
      <c r="IR980" s="26"/>
      <c r="IS980" s="26"/>
      <c r="IT980" s="26"/>
      <c r="IU980" s="26"/>
      <c r="IV980" s="26"/>
    </row>
    <row r="981" spans="1:256" ht="12.75" customHeight="1" x14ac:dyDescent="0.25">
      <c r="A981" s="26"/>
      <c r="B981" s="26"/>
      <c r="C981" s="296"/>
      <c r="D981" s="363"/>
      <c r="E981" s="364"/>
      <c r="F981" s="364"/>
      <c r="G981" s="364"/>
      <c r="H981" s="364"/>
      <c r="I981" s="364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26"/>
      <c r="BB981" s="26"/>
      <c r="BC981" s="26"/>
      <c r="BD981" s="26"/>
      <c r="BE981" s="26"/>
      <c r="BF981" s="26"/>
      <c r="BG981" s="26"/>
      <c r="BH981" s="26"/>
      <c r="BI981" s="26"/>
      <c r="BJ981" s="26"/>
      <c r="BK981" s="26"/>
      <c r="BL981" s="26"/>
      <c r="BM981" s="26"/>
      <c r="BN981" s="26"/>
      <c r="BO981" s="26"/>
      <c r="BP981" s="26"/>
      <c r="BQ981" s="26"/>
      <c r="BR981" s="26"/>
      <c r="BS981" s="26"/>
      <c r="BT981" s="26"/>
      <c r="BU981" s="26"/>
      <c r="BV981" s="26"/>
      <c r="BW981" s="26"/>
      <c r="BX981" s="26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26"/>
      <c r="CP981" s="26"/>
      <c r="CQ981" s="26"/>
      <c r="CR981" s="26"/>
      <c r="CS981" s="26"/>
      <c r="CT981" s="26"/>
      <c r="CU981" s="26"/>
      <c r="CV981" s="26"/>
      <c r="CW981" s="26"/>
      <c r="CX981" s="26"/>
      <c r="CY981" s="26"/>
      <c r="CZ981" s="26"/>
      <c r="DA981" s="26"/>
      <c r="DB981" s="26"/>
      <c r="DC981" s="26"/>
      <c r="DD981" s="26"/>
      <c r="DE981" s="26"/>
      <c r="DF981" s="26"/>
      <c r="DG981" s="26"/>
      <c r="DH981" s="26"/>
      <c r="DI981" s="26"/>
      <c r="DJ981" s="26"/>
      <c r="DK981" s="26"/>
      <c r="DL981" s="26"/>
      <c r="DM981" s="26"/>
      <c r="DN981" s="26"/>
      <c r="DO981" s="26"/>
      <c r="DP981" s="26"/>
      <c r="DQ981" s="26"/>
      <c r="DR981" s="26"/>
      <c r="DS981" s="26"/>
      <c r="DT981" s="26"/>
      <c r="DU981" s="26"/>
      <c r="DV981" s="26"/>
      <c r="DW981" s="26"/>
      <c r="DX981" s="26"/>
      <c r="DY981" s="26"/>
      <c r="DZ981" s="26"/>
      <c r="EA981" s="26"/>
      <c r="EB981" s="26"/>
      <c r="EC981" s="26"/>
      <c r="ED981" s="26"/>
      <c r="EE981" s="26"/>
      <c r="EF981" s="26"/>
      <c r="EG981" s="26"/>
      <c r="EH981" s="26"/>
      <c r="EI981" s="26"/>
      <c r="EJ981" s="26"/>
      <c r="EK981" s="26"/>
      <c r="EL981" s="26"/>
      <c r="EM981" s="26"/>
      <c r="EN981" s="26"/>
      <c r="EO981" s="26"/>
      <c r="EP981" s="26"/>
      <c r="EQ981" s="26"/>
      <c r="ER981" s="26"/>
      <c r="ES981" s="26"/>
      <c r="ET981" s="26"/>
      <c r="EU981" s="26"/>
      <c r="EV981" s="26"/>
      <c r="EW981" s="26"/>
      <c r="EX981" s="26"/>
      <c r="EY981" s="26"/>
      <c r="EZ981" s="26"/>
      <c r="FA981" s="26"/>
      <c r="FB981" s="26"/>
      <c r="FC981" s="26"/>
      <c r="FD981" s="26"/>
      <c r="FE981" s="26"/>
      <c r="FF981" s="26"/>
      <c r="FG981" s="26"/>
      <c r="FH981" s="26"/>
      <c r="FI981" s="26"/>
      <c r="FJ981" s="26"/>
      <c r="FK981" s="26"/>
      <c r="FL981" s="26"/>
      <c r="FM981" s="26"/>
      <c r="FN981" s="26"/>
      <c r="FO981" s="26"/>
      <c r="FP981" s="26"/>
      <c r="FQ981" s="26"/>
      <c r="FR981" s="26"/>
      <c r="FS981" s="26"/>
      <c r="FT981" s="26"/>
      <c r="FU981" s="26"/>
      <c r="FV981" s="26"/>
      <c r="FW981" s="26"/>
      <c r="FX981" s="26"/>
      <c r="FY981" s="26"/>
      <c r="FZ981" s="26"/>
      <c r="GA981" s="26"/>
      <c r="GB981" s="26"/>
      <c r="GC981" s="26"/>
      <c r="GD981" s="26"/>
      <c r="GE981" s="26"/>
      <c r="GF981" s="26"/>
      <c r="GG981" s="26"/>
      <c r="GH981" s="26"/>
      <c r="GI981" s="26"/>
      <c r="GJ981" s="26"/>
      <c r="GK981" s="26"/>
      <c r="GL981" s="26"/>
      <c r="GM981" s="26"/>
      <c r="GN981" s="26"/>
      <c r="GO981" s="26"/>
      <c r="GP981" s="26"/>
      <c r="GQ981" s="26"/>
      <c r="GR981" s="26"/>
      <c r="GS981" s="26"/>
      <c r="GT981" s="26"/>
      <c r="GU981" s="26"/>
      <c r="GV981" s="26"/>
      <c r="GW981" s="26"/>
      <c r="GX981" s="26"/>
      <c r="GY981" s="26"/>
      <c r="GZ981" s="26"/>
      <c r="HA981" s="26"/>
      <c r="HB981" s="26"/>
      <c r="HC981" s="26"/>
      <c r="HD981" s="26"/>
      <c r="HE981" s="26"/>
      <c r="HF981" s="26"/>
      <c r="HG981" s="26"/>
      <c r="HH981" s="26"/>
      <c r="HI981" s="26"/>
      <c r="HJ981" s="26"/>
      <c r="HK981" s="26"/>
      <c r="HL981" s="26"/>
      <c r="HM981" s="26"/>
      <c r="HN981" s="26"/>
      <c r="HO981" s="26"/>
      <c r="HP981" s="26"/>
      <c r="HQ981" s="26"/>
      <c r="HR981" s="26"/>
      <c r="HS981" s="26"/>
      <c r="HT981" s="26"/>
      <c r="HU981" s="26"/>
      <c r="HV981" s="26"/>
      <c r="HW981" s="26"/>
      <c r="HX981" s="26"/>
      <c r="HY981" s="26"/>
      <c r="HZ981" s="26"/>
      <c r="IA981" s="26"/>
      <c r="IB981" s="26"/>
      <c r="IC981" s="26"/>
      <c r="ID981" s="26"/>
      <c r="IE981" s="26"/>
      <c r="IF981" s="26"/>
      <c r="IG981" s="26"/>
      <c r="IH981" s="26"/>
      <c r="II981" s="26"/>
      <c r="IJ981" s="26"/>
      <c r="IK981" s="26"/>
      <c r="IL981" s="26"/>
      <c r="IM981" s="26"/>
      <c r="IN981" s="26"/>
      <c r="IO981" s="26"/>
      <c r="IP981" s="26"/>
      <c r="IQ981" s="26"/>
      <c r="IR981" s="26"/>
      <c r="IS981" s="26"/>
      <c r="IT981" s="26"/>
      <c r="IU981" s="26"/>
      <c r="IV981" s="26"/>
    </row>
    <row r="982" spans="1:256" ht="12.75" customHeight="1" x14ac:dyDescent="0.25">
      <c r="A982" s="26"/>
      <c r="B982" s="26"/>
      <c r="C982" s="296"/>
      <c r="D982" s="363"/>
      <c r="E982" s="364"/>
      <c r="F982" s="364"/>
      <c r="G982" s="364"/>
      <c r="H982" s="364"/>
      <c r="I982" s="364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26"/>
      <c r="BB982" s="26"/>
      <c r="BC982" s="26"/>
      <c r="BD982" s="26"/>
      <c r="BE982" s="26"/>
      <c r="BF982" s="26"/>
      <c r="BG982" s="26"/>
      <c r="BH982" s="26"/>
      <c r="BI982" s="26"/>
      <c r="BJ982" s="26"/>
      <c r="BK982" s="26"/>
      <c r="BL982" s="26"/>
      <c r="BM982" s="26"/>
      <c r="BN982" s="26"/>
      <c r="BO982" s="26"/>
      <c r="BP982" s="26"/>
      <c r="BQ982" s="26"/>
      <c r="BR982" s="26"/>
      <c r="BS982" s="26"/>
      <c r="BT982" s="26"/>
      <c r="BU982" s="26"/>
      <c r="BV982" s="26"/>
      <c r="BW982" s="26"/>
      <c r="BX982" s="26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26"/>
      <c r="CP982" s="26"/>
      <c r="CQ982" s="26"/>
      <c r="CR982" s="26"/>
      <c r="CS982" s="26"/>
      <c r="CT982" s="26"/>
      <c r="CU982" s="26"/>
      <c r="CV982" s="26"/>
      <c r="CW982" s="26"/>
      <c r="CX982" s="26"/>
      <c r="CY982" s="26"/>
      <c r="CZ982" s="26"/>
      <c r="DA982" s="26"/>
      <c r="DB982" s="26"/>
      <c r="DC982" s="26"/>
      <c r="DD982" s="26"/>
      <c r="DE982" s="26"/>
      <c r="DF982" s="26"/>
      <c r="DG982" s="26"/>
      <c r="DH982" s="26"/>
      <c r="DI982" s="26"/>
      <c r="DJ982" s="26"/>
      <c r="DK982" s="26"/>
      <c r="DL982" s="26"/>
      <c r="DM982" s="26"/>
      <c r="DN982" s="26"/>
      <c r="DO982" s="26"/>
      <c r="DP982" s="26"/>
      <c r="DQ982" s="26"/>
      <c r="DR982" s="26"/>
      <c r="DS982" s="26"/>
      <c r="DT982" s="26"/>
      <c r="DU982" s="26"/>
      <c r="DV982" s="26"/>
      <c r="DW982" s="26"/>
      <c r="DX982" s="26"/>
      <c r="DY982" s="26"/>
      <c r="DZ982" s="26"/>
      <c r="EA982" s="26"/>
      <c r="EB982" s="26"/>
      <c r="EC982" s="26"/>
      <c r="ED982" s="26"/>
      <c r="EE982" s="26"/>
      <c r="EF982" s="26"/>
      <c r="EG982" s="26"/>
      <c r="EH982" s="26"/>
      <c r="EI982" s="26"/>
      <c r="EJ982" s="26"/>
      <c r="EK982" s="26"/>
      <c r="EL982" s="26"/>
      <c r="EM982" s="26"/>
      <c r="EN982" s="26"/>
      <c r="EO982" s="26"/>
      <c r="EP982" s="26"/>
      <c r="EQ982" s="26"/>
      <c r="ER982" s="26"/>
      <c r="ES982" s="26"/>
      <c r="ET982" s="26"/>
      <c r="EU982" s="26"/>
      <c r="EV982" s="26"/>
      <c r="EW982" s="26"/>
      <c r="EX982" s="26"/>
      <c r="EY982" s="26"/>
      <c r="EZ982" s="26"/>
      <c r="FA982" s="26"/>
      <c r="FB982" s="26"/>
      <c r="FC982" s="26"/>
      <c r="FD982" s="26"/>
      <c r="FE982" s="26"/>
      <c r="FF982" s="26"/>
      <c r="FG982" s="26"/>
      <c r="FH982" s="26"/>
      <c r="FI982" s="26"/>
      <c r="FJ982" s="26"/>
      <c r="FK982" s="26"/>
      <c r="FL982" s="26"/>
      <c r="FM982" s="26"/>
      <c r="FN982" s="26"/>
      <c r="FO982" s="26"/>
      <c r="FP982" s="26"/>
      <c r="FQ982" s="26"/>
      <c r="FR982" s="26"/>
      <c r="FS982" s="26"/>
      <c r="FT982" s="26"/>
      <c r="FU982" s="26"/>
      <c r="FV982" s="26"/>
      <c r="FW982" s="26"/>
      <c r="FX982" s="26"/>
      <c r="FY982" s="26"/>
      <c r="FZ982" s="26"/>
      <c r="GA982" s="26"/>
      <c r="GB982" s="26"/>
      <c r="GC982" s="26"/>
      <c r="GD982" s="26"/>
      <c r="GE982" s="26"/>
      <c r="GF982" s="26"/>
      <c r="GG982" s="26"/>
      <c r="GH982" s="26"/>
      <c r="GI982" s="26"/>
      <c r="GJ982" s="26"/>
      <c r="GK982" s="26"/>
      <c r="GL982" s="26"/>
      <c r="GM982" s="26"/>
      <c r="GN982" s="26"/>
      <c r="GO982" s="26"/>
      <c r="GP982" s="26"/>
      <c r="GQ982" s="26"/>
      <c r="GR982" s="26"/>
      <c r="GS982" s="26"/>
      <c r="GT982" s="26"/>
      <c r="GU982" s="26"/>
      <c r="GV982" s="26"/>
      <c r="GW982" s="26"/>
      <c r="GX982" s="26"/>
      <c r="GY982" s="26"/>
      <c r="GZ982" s="26"/>
      <c r="HA982" s="26"/>
      <c r="HB982" s="26"/>
      <c r="HC982" s="26"/>
      <c r="HD982" s="26"/>
      <c r="HE982" s="26"/>
      <c r="HF982" s="26"/>
      <c r="HG982" s="26"/>
      <c r="HH982" s="26"/>
      <c r="HI982" s="26"/>
      <c r="HJ982" s="26"/>
      <c r="HK982" s="26"/>
      <c r="HL982" s="26"/>
      <c r="HM982" s="26"/>
      <c r="HN982" s="26"/>
      <c r="HO982" s="26"/>
      <c r="HP982" s="26"/>
      <c r="HQ982" s="26"/>
      <c r="HR982" s="26"/>
      <c r="HS982" s="26"/>
      <c r="HT982" s="26"/>
      <c r="HU982" s="26"/>
      <c r="HV982" s="26"/>
      <c r="HW982" s="26"/>
      <c r="HX982" s="26"/>
      <c r="HY982" s="26"/>
      <c r="HZ982" s="26"/>
      <c r="IA982" s="26"/>
      <c r="IB982" s="26"/>
      <c r="IC982" s="26"/>
      <c r="ID982" s="26"/>
      <c r="IE982" s="26"/>
      <c r="IF982" s="26"/>
      <c r="IG982" s="26"/>
      <c r="IH982" s="26"/>
      <c r="II982" s="26"/>
      <c r="IJ982" s="26"/>
      <c r="IK982" s="26"/>
      <c r="IL982" s="26"/>
      <c r="IM982" s="26"/>
      <c r="IN982" s="26"/>
      <c r="IO982" s="26"/>
      <c r="IP982" s="26"/>
      <c r="IQ982" s="26"/>
      <c r="IR982" s="26"/>
      <c r="IS982" s="26"/>
      <c r="IT982" s="26"/>
      <c r="IU982" s="26"/>
      <c r="IV982" s="26"/>
    </row>
    <row r="983" spans="1:256" ht="12.75" customHeight="1" x14ac:dyDescent="0.25">
      <c r="A983" s="26"/>
      <c r="B983" s="26"/>
      <c r="C983" s="296"/>
      <c r="D983" s="363"/>
      <c r="E983" s="364"/>
      <c r="F983" s="364"/>
      <c r="G983" s="364"/>
      <c r="H983" s="364"/>
      <c r="I983" s="364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26"/>
      <c r="BB983" s="26"/>
      <c r="BC983" s="26"/>
      <c r="BD983" s="26"/>
      <c r="BE983" s="26"/>
      <c r="BF983" s="26"/>
      <c r="BG983" s="26"/>
      <c r="BH983" s="26"/>
      <c r="BI983" s="26"/>
      <c r="BJ983" s="26"/>
      <c r="BK983" s="26"/>
      <c r="BL983" s="26"/>
      <c r="BM983" s="26"/>
      <c r="BN983" s="26"/>
      <c r="BO983" s="26"/>
      <c r="BP983" s="26"/>
      <c r="BQ983" s="26"/>
      <c r="BR983" s="26"/>
      <c r="BS983" s="26"/>
      <c r="BT983" s="26"/>
      <c r="BU983" s="26"/>
      <c r="BV983" s="26"/>
      <c r="BW983" s="26"/>
      <c r="BX983" s="26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26"/>
      <c r="CP983" s="26"/>
      <c r="CQ983" s="26"/>
      <c r="CR983" s="26"/>
      <c r="CS983" s="26"/>
      <c r="CT983" s="26"/>
      <c r="CU983" s="26"/>
      <c r="CV983" s="26"/>
      <c r="CW983" s="26"/>
      <c r="CX983" s="26"/>
      <c r="CY983" s="26"/>
      <c r="CZ983" s="26"/>
      <c r="DA983" s="26"/>
      <c r="DB983" s="26"/>
      <c r="DC983" s="26"/>
      <c r="DD983" s="26"/>
      <c r="DE983" s="26"/>
      <c r="DF983" s="26"/>
      <c r="DG983" s="26"/>
      <c r="DH983" s="26"/>
      <c r="DI983" s="26"/>
      <c r="DJ983" s="26"/>
      <c r="DK983" s="26"/>
      <c r="DL983" s="26"/>
      <c r="DM983" s="26"/>
      <c r="DN983" s="26"/>
      <c r="DO983" s="26"/>
      <c r="DP983" s="26"/>
      <c r="DQ983" s="26"/>
      <c r="DR983" s="26"/>
      <c r="DS983" s="26"/>
      <c r="DT983" s="26"/>
      <c r="DU983" s="26"/>
      <c r="DV983" s="26"/>
      <c r="DW983" s="26"/>
      <c r="DX983" s="26"/>
      <c r="DY983" s="26"/>
      <c r="DZ983" s="26"/>
      <c r="EA983" s="26"/>
      <c r="EB983" s="26"/>
      <c r="EC983" s="26"/>
      <c r="ED983" s="26"/>
      <c r="EE983" s="26"/>
      <c r="EF983" s="26"/>
      <c r="EG983" s="26"/>
      <c r="EH983" s="26"/>
      <c r="EI983" s="26"/>
      <c r="EJ983" s="26"/>
      <c r="EK983" s="26"/>
      <c r="EL983" s="26"/>
      <c r="EM983" s="26"/>
      <c r="EN983" s="26"/>
      <c r="EO983" s="26"/>
      <c r="EP983" s="26"/>
      <c r="EQ983" s="26"/>
      <c r="ER983" s="26"/>
      <c r="ES983" s="26"/>
      <c r="ET983" s="26"/>
      <c r="EU983" s="26"/>
      <c r="EV983" s="26"/>
      <c r="EW983" s="26"/>
      <c r="EX983" s="26"/>
      <c r="EY983" s="26"/>
      <c r="EZ983" s="26"/>
      <c r="FA983" s="26"/>
      <c r="FB983" s="26"/>
      <c r="FC983" s="26"/>
      <c r="FD983" s="26"/>
      <c r="FE983" s="26"/>
      <c r="FF983" s="26"/>
      <c r="FG983" s="26"/>
      <c r="FH983" s="26"/>
      <c r="FI983" s="26"/>
      <c r="FJ983" s="26"/>
      <c r="FK983" s="26"/>
      <c r="FL983" s="26"/>
      <c r="FM983" s="26"/>
      <c r="FN983" s="26"/>
      <c r="FO983" s="26"/>
      <c r="FP983" s="26"/>
      <c r="FQ983" s="26"/>
      <c r="FR983" s="26"/>
      <c r="FS983" s="26"/>
      <c r="FT983" s="26"/>
      <c r="FU983" s="26"/>
      <c r="FV983" s="26"/>
      <c r="FW983" s="26"/>
      <c r="FX983" s="26"/>
      <c r="FY983" s="26"/>
      <c r="FZ983" s="26"/>
      <c r="GA983" s="26"/>
      <c r="GB983" s="26"/>
      <c r="GC983" s="26"/>
      <c r="GD983" s="26"/>
      <c r="GE983" s="26"/>
      <c r="GF983" s="26"/>
      <c r="GG983" s="26"/>
      <c r="GH983" s="26"/>
      <c r="GI983" s="26"/>
      <c r="GJ983" s="26"/>
      <c r="GK983" s="26"/>
      <c r="GL983" s="26"/>
      <c r="GM983" s="26"/>
      <c r="GN983" s="26"/>
      <c r="GO983" s="26"/>
      <c r="GP983" s="26"/>
      <c r="GQ983" s="26"/>
      <c r="GR983" s="26"/>
      <c r="GS983" s="26"/>
      <c r="GT983" s="26"/>
      <c r="GU983" s="26"/>
      <c r="GV983" s="26"/>
      <c r="GW983" s="26"/>
      <c r="GX983" s="26"/>
      <c r="GY983" s="26"/>
      <c r="GZ983" s="26"/>
      <c r="HA983" s="26"/>
      <c r="HB983" s="26"/>
      <c r="HC983" s="26"/>
      <c r="HD983" s="26"/>
      <c r="HE983" s="26"/>
      <c r="HF983" s="26"/>
      <c r="HG983" s="26"/>
      <c r="HH983" s="26"/>
      <c r="HI983" s="26"/>
      <c r="HJ983" s="26"/>
      <c r="HK983" s="26"/>
      <c r="HL983" s="26"/>
      <c r="HM983" s="26"/>
      <c r="HN983" s="26"/>
      <c r="HO983" s="26"/>
      <c r="HP983" s="26"/>
      <c r="HQ983" s="26"/>
      <c r="HR983" s="26"/>
      <c r="HS983" s="26"/>
      <c r="HT983" s="26"/>
      <c r="HU983" s="26"/>
      <c r="HV983" s="26"/>
      <c r="HW983" s="26"/>
      <c r="HX983" s="26"/>
      <c r="HY983" s="26"/>
      <c r="HZ983" s="26"/>
      <c r="IA983" s="26"/>
      <c r="IB983" s="26"/>
      <c r="IC983" s="26"/>
      <c r="ID983" s="26"/>
      <c r="IE983" s="26"/>
      <c r="IF983" s="26"/>
      <c r="IG983" s="26"/>
      <c r="IH983" s="26"/>
      <c r="II983" s="26"/>
      <c r="IJ983" s="26"/>
      <c r="IK983" s="26"/>
      <c r="IL983" s="26"/>
      <c r="IM983" s="26"/>
      <c r="IN983" s="26"/>
      <c r="IO983" s="26"/>
      <c r="IP983" s="26"/>
      <c r="IQ983" s="26"/>
      <c r="IR983" s="26"/>
      <c r="IS983" s="26"/>
      <c r="IT983" s="26"/>
      <c r="IU983" s="26"/>
      <c r="IV983" s="26"/>
    </row>
    <row r="984" spans="1:256" ht="12.75" customHeight="1" x14ac:dyDescent="0.25">
      <c r="A984" s="26"/>
      <c r="B984" s="26"/>
      <c r="C984" s="296"/>
      <c r="D984" s="363"/>
      <c r="E984" s="364"/>
      <c r="F984" s="364"/>
      <c r="G984" s="364"/>
      <c r="H984" s="364"/>
      <c r="I984" s="364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6"/>
      <c r="AB984" s="26"/>
      <c r="AC984" s="26"/>
      <c r="AD984" s="26"/>
      <c r="AE984" s="26"/>
      <c r="AF984" s="26"/>
      <c r="AG984" s="26"/>
      <c r="AH984" s="26"/>
      <c r="AI984" s="26"/>
      <c r="AJ984" s="26"/>
      <c r="AK984" s="26"/>
      <c r="AL984" s="26"/>
      <c r="AM984" s="26"/>
      <c r="AN984" s="26"/>
      <c r="AO984" s="26"/>
      <c r="AP984" s="26"/>
      <c r="AQ984" s="26"/>
      <c r="AR984" s="26"/>
      <c r="AS984" s="26"/>
      <c r="AT984" s="26"/>
      <c r="AU984" s="26"/>
      <c r="AV984" s="26"/>
      <c r="AW984" s="26"/>
      <c r="AX984" s="26"/>
      <c r="AY984" s="26"/>
      <c r="AZ984" s="26"/>
      <c r="BA984" s="26"/>
      <c r="BB984" s="26"/>
      <c r="BC984" s="26"/>
      <c r="BD984" s="26"/>
      <c r="BE984" s="26"/>
      <c r="BF984" s="26"/>
      <c r="BG984" s="26"/>
      <c r="BH984" s="26"/>
      <c r="BI984" s="26"/>
      <c r="BJ984" s="26"/>
      <c r="BK984" s="26"/>
      <c r="BL984" s="26"/>
      <c r="BM984" s="26"/>
      <c r="BN984" s="26"/>
      <c r="BO984" s="26"/>
      <c r="BP984" s="26"/>
      <c r="BQ984" s="26"/>
      <c r="BR984" s="26"/>
      <c r="BS984" s="26"/>
      <c r="BT984" s="26"/>
      <c r="BU984" s="26"/>
      <c r="BV984" s="26"/>
      <c r="BW984" s="26"/>
      <c r="BX984" s="26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26"/>
      <c r="CP984" s="26"/>
      <c r="CQ984" s="26"/>
      <c r="CR984" s="26"/>
      <c r="CS984" s="26"/>
      <c r="CT984" s="26"/>
      <c r="CU984" s="26"/>
      <c r="CV984" s="26"/>
      <c r="CW984" s="26"/>
      <c r="CX984" s="26"/>
      <c r="CY984" s="26"/>
      <c r="CZ984" s="26"/>
      <c r="DA984" s="26"/>
      <c r="DB984" s="26"/>
      <c r="DC984" s="26"/>
      <c r="DD984" s="26"/>
      <c r="DE984" s="26"/>
      <c r="DF984" s="26"/>
      <c r="DG984" s="26"/>
      <c r="DH984" s="26"/>
      <c r="DI984" s="26"/>
      <c r="DJ984" s="26"/>
      <c r="DK984" s="26"/>
      <c r="DL984" s="26"/>
      <c r="DM984" s="26"/>
      <c r="DN984" s="26"/>
      <c r="DO984" s="26"/>
      <c r="DP984" s="26"/>
      <c r="DQ984" s="26"/>
      <c r="DR984" s="26"/>
      <c r="DS984" s="26"/>
      <c r="DT984" s="26"/>
      <c r="DU984" s="26"/>
      <c r="DV984" s="26"/>
      <c r="DW984" s="26"/>
      <c r="DX984" s="26"/>
      <c r="DY984" s="26"/>
      <c r="DZ984" s="26"/>
      <c r="EA984" s="26"/>
      <c r="EB984" s="26"/>
      <c r="EC984" s="26"/>
      <c r="ED984" s="26"/>
      <c r="EE984" s="26"/>
      <c r="EF984" s="26"/>
      <c r="EG984" s="26"/>
      <c r="EH984" s="26"/>
      <c r="EI984" s="26"/>
      <c r="EJ984" s="26"/>
      <c r="EK984" s="26"/>
      <c r="EL984" s="26"/>
      <c r="EM984" s="26"/>
      <c r="EN984" s="26"/>
      <c r="EO984" s="26"/>
      <c r="EP984" s="26"/>
      <c r="EQ984" s="26"/>
      <c r="ER984" s="26"/>
      <c r="ES984" s="26"/>
      <c r="ET984" s="26"/>
      <c r="EU984" s="26"/>
      <c r="EV984" s="26"/>
      <c r="EW984" s="26"/>
      <c r="EX984" s="26"/>
      <c r="EY984" s="26"/>
      <c r="EZ984" s="26"/>
      <c r="FA984" s="26"/>
      <c r="FB984" s="26"/>
      <c r="FC984" s="26"/>
      <c r="FD984" s="26"/>
      <c r="FE984" s="26"/>
      <c r="FF984" s="26"/>
      <c r="FG984" s="26"/>
      <c r="FH984" s="26"/>
      <c r="FI984" s="26"/>
      <c r="FJ984" s="26"/>
      <c r="FK984" s="26"/>
      <c r="FL984" s="26"/>
      <c r="FM984" s="26"/>
      <c r="FN984" s="26"/>
      <c r="FO984" s="26"/>
      <c r="FP984" s="26"/>
      <c r="FQ984" s="26"/>
      <c r="FR984" s="26"/>
      <c r="FS984" s="26"/>
      <c r="FT984" s="26"/>
      <c r="FU984" s="26"/>
      <c r="FV984" s="26"/>
      <c r="FW984" s="26"/>
      <c r="FX984" s="26"/>
      <c r="FY984" s="26"/>
      <c r="FZ984" s="26"/>
      <c r="GA984" s="26"/>
      <c r="GB984" s="26"/>
      <c r="GC984" s="26"/>
      <c r="GD984" s="26"/>
      <c r="GE984" s="26"/>
      <c r="GF984" s="26"/>
      <c r="GG984" s="26"/>
      <c r="GH984" s="26"/>
      <c r="GI984" s="26"/>
      <c r="GJ984" s="26"/>
      <c r="GK984" s="26"/>
      <c r="GL984" s="26"/>
      <c r="GM984" s="26"/>
      <c r="GN984" s="26"/>
      <c r="GO984" s="26"/>
      <c r="GP984" s="26"/>
      <c r="GQ984" s="26"/>
      <c r="GR984" s="26"/>
      <c r="GS984" s="26"/>
      <c r="GT984" s="26"/>
      <c r="GU984" s="26"/>
      <c r="GV984" s="26"/>
      <c r="GW984" s="26"/>
      <c r="GX984" s="26"/>
      <c r="GY984" s="26"/>
      <c r="GZ984" s="26"/>
      <c r="HA984" s="26"/>
      <c r="HB984" s="26"/>
      <c r="HC984" s="26"/>
      <c r="HD984" s="26"/>
      <c r="HE984" s="26"/>
      <c r="HF984" s="26"/>
      <c r="HG984" s="26"/>
      <c r="HH984" s="26"/>
      <c r="HI984" s="26"/>
      <c r="HJ984" s="26"/>
      <c r="HK984" s="26"/>
      <c r="HL984" s="26"/>
      <c r="HM984" s="26"/>
      <c r="HN984" s="26"/>
      <c r="HO984" s="26"/>
      <c r="HP984" s="26"/>
      <c r="HQ984" s="26"/>
      <c r="HR984" s="26"/>
      <c r="HS984" s="26"/>
      <c r="HT984" s="26"/>
      <c r="HU984" s="26"/>
      <c r="HV984" s="26"/>
      <c r="HW984" s="26"/>
      <c r="HX984" s="26"/>
      <c r="HY984" s="26"/>
      <c r="HZ984" s="26"/>
      <c r="IA984" s="26"/>
      <c r="IB984" s="26"/>
      <c r="IC984" s="26"/>
      <c r="ID984" s="26"/>
      <c r="IE984" s="26"/>
      <c r="IF984" s="26"/>
      <c r="IG984" s="26"/>
      <c r="IH984" s="26"/>
      <c r="II984" s="26"/>
      <c r="IJ984" s="26"/>
      <c r="IK984" s="26"/>
      <c r="IL984" s="26"/>
      <c r="IM984" s="26"/>
      <c r="IN984" s="26"/>
      <c r="IO984" s="26"/>
      <c r="IP984" s="26"/>
      <c r="IQ984" s="26"/>
      <c r="IR984" s="26"/>
      <c r="IS984" s="26"/>
      <c r="IT984" s="26"/>
      <c r="IU984" s="26"/>
      <c r="IV984" s="26"/>
    </row>
    <row r="985" spans="1:256" ht="12.75" customHeight="1" x14ac:dyDescent="0.25">
      <c r="A985" s="26"/>
      <c r="B985" s="26"/>
      <c r="C985" s="296"/>
      <c r="D985" s="363"/>
      <c r="E985" s="364"/>
      <c r="F985" s="364"/>
      <c r="G985" s="364"/>
      <c r="H985" s="364"/>
      <c r="I985" s="364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6"/>
      <c r="AB985" s="26"/>
      <c r="AC985" s="26"/>
      <c r="AD985" s="26"/>
      <c r="AE985" s="26"/>
      <c r="AF985" s="26"/>
      <c r="AG985" s="26"/>
      <c r="AH985" s="26"/>
      <c r="AI985" s="26"/>
      <c r="AJ985" s="26"/>
      <c r="AK985" s="26"/>
      <c r="AL985" s="26"/>
      <c r="AM985" s="26"/>
      <c r="AN985" s="26"/>
      <c r="AO985" s="26"/>
      <c r="AP985" s="26"/>
      <c r="AQ985" s="26"/>
      <c r="AR985" s="26"/>
      <c r="AS985" s="26"/>
      <c r="AT985" s="26"/>
      <c r="AU985" s="26"/>
      <c r="AV985" s="26"/>
      <c r="AW985" s="26"/>
      <c r="AX985" s="26"/>
      <c r="AY985" s="26"/>
      <c r="AZ985" s="26"/>
      <c r="BA985" s="26"/>
      <c r="BB985" s="26"/>
      <c r="BC985" s="26"/>
      <c r="BD985" s="26"/>
      <c r="BE985" s="26"/>
      <c r="BF985" s="26"/>
      <c r="BG985" s="26"/>
      <c r="BH985" s="26"/>
      <c r="BI985" s="26"/>
      <c r="BJ985" s="26"/>
      <c r="BK985" s="26"/>
      <c r="BL985" s="26"/>
      <c r="BM985" s="26"/>
      <c r="BN985" s="26"/>
      <c r="BO985" s="26"/>
      <c r="BP985" s="26"/>
      <c r="BQ985" s="26"/>
      <c r="BR985" s="26"/>
      <c r="BS985" s="26"/>
      <c r="BT985" s="26"/>
      <c r="BU985" s="26"/>
      <c r="BV985" s="26"/>
      <c r="BW985" s="26"/>
      <c r="BX985" s="26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26"/>
      <c r="CP985" s="26"/>
      <c r="CQ985" s="26"/>
      <c r="CR985" s="26"/>
      <c r="CS985" s="26"/>
      <c r="CT985" s="26"/>
      <c r="CU985" s="26"/>
      <c r="CV985" s="26"/>
      <c r="CW985" s="26"/>
      <c r="CX985" s="26"/>
      <c r="CY985" s="26"/>
      <c r="CZ985" s="26"/>
      <c r="DA985" s="26"/>
      <c r="DB985" s="26"/>
      <c r="DC985" s="26"/>
      <c r="DD985" s="26"/>
      <c r="DE985" s="26"/>
      <c r="DF985" s="26"/>
      <c r="DG985" s="26"/>
      <c r="DH985" s="26"/>
      <c r="DI985" s="26"/>
      <c r="DJ985" s="26"/>
      <c r="DK985" s="26"/>
      <c r="DL985" s="26"/>
      <c r="DM985" s="26"/>
      <c r="DN985" s="26"/>
      <c r="DO985" s="26"/>
      <c r="DP985" s="26"/>
      <c r="DQ985" s="26"/>
      <c r="DR985" s="26"/>
      <c r="DS985" s="26"/>
      <c r="DT985" s="26"/>
      <c r="DU985" s="26"/>
      <c r="DV985" s="26"/>
      <c r="DW985" s="26"/>
      <c r="DX985" s="26"/>
      <c r="DY985" s="26"/>
      <c r="DZ985" s="26"/>
      <c r="EA985" s="26"/>
      <c r="EB985" s="26"/>
      <c r="EC985" s="26"/>
      <c r="ED985" s="26"/>
      <c r="EE985" s="26"/>
      <c r="EF985" s="26"/>
      <c r="EG985" s="26"/>
      <c r="EH985" s="26"/>
      <c r="EI985" s="26"/>
      <c r="EJ985" s="26"/>
      <c r="EK985" s="26"/>
      <c r="EL985" s="26"/>
      <c r="EM985" s="26"/>
      <c r="EN985" s="26"/>
      <c r="EO985" s="26"/>
      <c r="EP985" s="26"/>
      <c r="EQ985" s="26"/>
      <c r="ER985" s="26"/>
      <c r="ES985" s="26"/>
      <c r="ET985" s="26"/>
      <c r="EU985" s="26"/>
      <c r="EV985" s="26"/>
      <c r="EW985" s="26"/>
      <c r="EX985" s="26"/>
      <c r="EY985" s="26"/>
      <c r="EZ985" s="26"/>
      <c r="FA985" s="26"/>
      <c r="FB985" s="26"/>
      <c r="FC985" s="26"/>
      <c r="FD985" s="26"/>
      <c r="FE985" s="26"/>
      <c r="FF985" s="26"/>
      <c r="FG985" s="26"/>
      <c r="FH985" s="26"/>
      <c r="FI985" s="26"/>
      <c r="FJ985" s="26"/>
      <c r="FK985" s="26"/>
      <c r="FL985" s="26"/>
      <c r="FM985" s="26"/>
      <c r="FN985" s="26"/>
      <c r="FO985" s="26"/>
      <c r="FP985" s="26"/>
      <c r="FQ985" s="26"/>
      <c r="FR985" s="26"/>
      <c r="FS985" s="26"/>
      <c r="FT985" s="26"/>
      <c r="FU985" s="26"/>
      <c r="FV985" s="26"/>
      <c r="FW985" s="26"/>
      <c r="FX985" s="26"/>
      <c r="FY985" s="26"/>
      <c r="FZ985" s="26"/>
      <c r="GA985" s="26"/>
      <c r="GB985" s="26"/>
      <c r="GC985" s="26"/>
      <c r="GD985" s="26"/>
      <c r="GE985" s="26"/>
      <c r="GF985" s="26"/>
      <c r="GG985" s="26"/>
      <c r="GH985" s="26"/>
      <c r="GI985" s="26"/>
      <c r="GJ985" s="26"/>
      <c r="GK985" s="26"/>
      <c r="GL985" s="26"/>
      <c r="GM985" s="26"/>
      <c r="GN985" s="26"/>
      <c r="GO985" s="26"/>
      <c r="GP985" s="26"/>
      <c r="GQ985" s="26"/>
      <c r="GR985" s="26"/>
      <c r="GS985" s="26"/>
      <c r="GT985" s="26"/>
      <c r="GU985" s="26"/>
      <c r="GV985" s="26"/>
      <c r="GW985" s="26"/>
      <c r="GX985" s="26"/>
      <c r="GY985" s="26"/>
      <c r="GZ985" s="26"/>
      <c r="HA985" s="26"/>
      <c r="HB985" s="26"/>
      <c r="HC985" s="26"/>
      <c r="HD985" s="26"/>
      <c r="HE985" s="26"/>
      <c r="HF985" s="26"/>
      <c r="HG985" s="26"/>
      <c r="HH985" s="26"/>
      <c r="HI985" s="26"/>
      <c r="HJ985" s="26"/>
      <c r="HK985" s="26"/>
      <c r="HL985" s="26"/>
      <c r="HM985" s="26"/>
      <c r="HN985" s="26"/>
      <c r="HO985" s="26"/>
      <c r="HP985" s="26"/>
      <c r="HQ985" s="26"/>
      <c r="HR985" s="26"/>
      <c r="HS985" s="26"/>
      <c r="HT985" s="26"/>
      <c r="HU985" s="26"/>
      <c r="HV985" s="26"/>
      <c r="HW985" s="26"/>
      <c r="HX985" s="26"/>
      <c r="HY985" s="26"/>
      <c r="HZ985" s="26"/>
      <c r="IA985" s="26"/>
      <c r="IB985" s="26"/>
      <c r="IC985" s="26"/>
      <c r="ID985" s="26"/>
      <c r="IE985" s="26"/>
      <c r="IF985" s="26"/>
      <c r="IG985" s="26"/>
      <c r="IH985" s="26"/>
      <c r="II985" s="26"/>
      <c r="IJ985" s="26"/>
      <c r="IK985" s="26"/>
      <c r="IL985" s="26"/>
      <c r="IM985" s="26"/>
      <c r="IN985" s="26"/>
      <c r="IO985" s="26"/>
      <c r="IP985" s="26"/>
      <c r="IQ985" s="26"/>
      <c r="IR985" s="26"/>
      <c r="IS985" s="26"/>
      <c r="IT985" s="26"/>
      <c r="IU985" s="26"/>
      <c r="IV985" s="26"/>
    </row>
    <row r="986" spans="1:256" ht="12.75" customHeight="1" x14ac:dyDescent="0.25">
      <c r="A986" s="26"/>
      <c r="B986" s="26"/>
      <c r="C986" s="296"/>
      <c r="D986" s="363"/>
      <c r="E986" s="364"/>
      <c r="F986" s="364"/>
      <c r="G986" s="364"/>
      <c r="H986" s="364"/>
      <c r="I986" s="364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6"/>
      <c r="AB986" s="26"/>
      <c r="AC986" s="26"/>
      <c r="AD986" s="26"/>
      <c r="AE986" s="26"/>
      <c r="AF986" s="26"/>
      <c r="AG986" s="26"/>
      <c r="AH986" s="26"/>
      <c r="AI986" s="26"/>
      <c r="AJ986" s="26"/>
      <c r="AK986" s="26"/>
      <c r="AL986" s="26"/>
      <c r="AM986" s="26"/>
      <c r="AN986" s="26"/>
      <c r="AO986" s="26"/>
      <c r="AP986" s="26"/>
      <c r="AQ986" s="26"/>
      <c r="AR986" s="26"/>
      <c r="AS986" s="26"/>
      <c r="AT986" s="26"/>
      <c r="AU986" s="26"/>
      <c r="AV986" s="26"/>
      <c r="AW986" s="26"/>
      <c r="AX986" s="26"/>
      <c r="AY986" s="26"/>
      <c r="AZ986" s="26"/>
      <c r="BA986" s="26"/>
      <c r="BB986" s="26"/>
      <c r="BC986" s="26"/>
      <c r="BD986" s="26"/>
      <c r="BE986" s="26"/>
      <c r="BF986" s="26"/>
      <c r="BG986" s="26"/>
      <c r="BH986" s="26"/>
      <c r="BI986" s="26"/>
      <c r="BJ986" s="26"/>
      <c r="BK986" s="26"/>
      <c r="BL986" s="26"/>
      <c r="BM986" s="26"/>
      <c r="BN986" s="26"/>
      <c r="BO986" s="26"/>
      <c r="BP986" s="26"/>
      <c r="BQ986" s="26"/>
      <c r="BR986" s="26"/>
      <c r="BS986" s="26"/>
      <c r="BT986" s="26"/>
      <c r="BU986" s="26"/>
      <c r="BV986" s="26"/>
      <c r="BW986" s="26"/>
      <c r="BX986" s="26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26"/>
      <c r="CP986" s="26"/>
      <c r="CQ986" s="26"/>
      <c r="CR986" s="26"/>
      <c r="CS986" s="26"/>
      <c r="CT986" s="26"/>
      <c r="CU986" s="26"/>
      <c r="CV986" s="26"/>
      <c r="CW986" s="26"/>
      <c r="CX986" s="26"/>
      <c r="CY986" s="26"/>
      <c r="CZ986" s="26"/>
      <c r="DA986" s="26"/>
      <c r="DB986" s="26"/>
      <c r="DC986" s="26"/>
      <c r="DD986" s="26"/>
      <c r="DE986" s="26"/>
      <c r="DF986" s="26"/>
      <c r="DG986" s="26"/>
      <c r="DH986" s="26"/>
      <c r="DI986" s="26"/>
      <c r="DJ986" s="26"/>
      <c r="DK986" s="26"/>
      <c r="DL986" s="26"/>
      <c r="DM986" s="26"/>
      <c r="DN986" s="26"/>
      <c r="DO986" s="26"/>
      <c r="DP986" s="26"/>
      <c r="DQ986" s="26"/>
      <c r="DR986" s="26"/>
      <c r="DS986" s="26"/>
      <c r="DT986" s="26"/>
      <c r="DU986" s="26"/>
      <c r="DV986" s="26"/>
      <c r="DW986" s="26"/>
      <c r="DX986" s="26"/>
      <c r="DY986" s="26"/>
      <c r="DZ986" s="26"/>
      <c r="EA986" s="26"/>
      <c r="EB986" s="26"/>
      <c r="EC986" s="26"/>
      <c r="ED986" s="26"/>
      <c r="EE986" s="26"/>
      <c r="EF986" s="26"/>
      <c r="EG986" s="26"/>
      <c r="EH986" s="26"/>
      <c r="EI986" s="26"/>
      <c r="EJ986" s="26"/>
      <c r="EK986" s="26"/>
      <c r="EL986" s="26"/>
      <c r="EM986" s="26"/>
      <c r="EN986" s="26"/>
      <c r="EO986" s="26"/>
      <c r="EP986" s="26"/>
      <c r="EQ986" s="26"/>
      <c r="ER986" s="26"/>
      <c r="ES986" s="26"/>
      <c r="ET986" s="26"/>
      <c r="EU986" s="26"/>
      <c r="EV986" s="26"/>
      <c r="EW986" s="26"/>
      <c r="EX986" s="26"/>
      <c r="EY986" s="26"/>
      <c r="EZ986" s="26"/>
      <c r="FA986" s="26"/>
      <c r="FB986" s="26"/>
      <c r="FC986" s="26"/>
      <c r="FD986" s="26"/>
      <c r="FE986" s="26"/>
      <c r="FF986" s="26"/>
      <c r="FG986" s="26"/>
      <c r="FH986" s="26"/>
      <c r="FI986" s="26"/>
      <c r="FJ986" s="26"/>
      <c r="FK986" s="26"/>
      <c r="FL986" s="26"/>
      <c r="FM986" s="26"/>
      <c r="FN986" s="26"/>
      <c r="FO986" s="26"/>
      <c r="FP986" s="26"/>
      <c r="FQ986" s="26"/>
      <c r="FR986" s="26"/>
      <c r="FS986" s="26"/>
      <c r="FT986" s="26"/>
      <c r="FU986" s="26"/>
      <c r="FV986" s="26"/>
      <c r="FW986" s="26"/>
      <c r="FX986" s="26"/>
      <c r="FY986" s="26"/>
      <c r="FZ986" s="26"/>
      <c r="GA986" s="26"/>
      <c r="GB986" s="26"/>
      <c r="GC986" s="26"/>
      <c r="GD986" s="26"/>
      <c r="GE986" s="26"/>
      <c r="GF986" s="26"/>
      <c r="GG986" s="26"/>
      <c r="GH986" s="26"/>
      <c r="GI986" s="26"/>
      <c r="GJ986" s="26"/>
      <c r="GK986" s="26"/>
      <c r="GL986" s="26"/>
      <c r="GM986" s="26"/>
      <c r="GN986" s="26"/>
      <c r="GO986" s="26"/>
      <c r="GP986" s="26"/>
      <c r="GQ986" s="26"/>
      <c r="GR986" s="26"/>
      <c r="GS986" s="26"/>
      <c r="GT986" s="26"/>
      <c r="GU986" s="26"/>
      <c r="GV986" s="26"/>
      <c r="GW986" s="26"/>
      <c r="GX986" s="26"/>
      <c r="GY986" s="26"/>
      <c r="GZ986" s="26"/>
      <c r="HA986" s="26"/>
      <c r="HB986" s="26"/>
      <c r="HC986" s="26"/>
      <c r="HD986" s="26"/>
      <c r="HE986" s="26"/>
      <c r="HF986" s="26"/>
      <c r="HG986" s="26"/>
      <c r="HH986" s="26"/>
      <c r="HI986" s="26"/>
      <c r="HJ986" s="26"/>
      <c r="HK986" s="26"/>
      <c r="HL986" s="26"/>
      <c r="HM986" s="26"/>
      <c r="HN986" s="26"/>
      <c r="HO986" s="26"/>
      <c r="HP986" s="26"/>
      <c r="HQ986" s="26"/>
      <c r="HR986" s="26"/>
      <c r="HS986" s="26"/>
      <c r="HT986" s="26"/>
      <c r="HU986" s="26"/>
      <c r="HV986" s="26"/>
      <c r="HW986" s="26"/>
      <c r="HX986" s="26"/>
      <c r="HY986" s="26"/>
      <c r="HZ986" s="26"/>
      <c r="IA986" s="26"/>
      <c r="IB986" s="26"/>
      <c r="IC986" s="26"/>
      <c r="ID986" s="26"/>
      <c r="IE986" s="26"/>
      <c r="IF986" s="26"/>
      <c r="IG986" s="26"/>
      <c r="IH986" s="26"/>
      <c r="II986" s="26"/>
      <c r="IJ986" s="26"/>
      <c r="IK986" s="26"/>
      <c r="IL986" s="26"/>
      <c r="IM986" s="26"/>
      <c r="IN986" s="26"/>
      <c r="IO986" s="26"/>
      <c r="IP986" s="26"/>
      <c r="IQ986" s="26"/>
      <c r="IR986" s="26"/>
      <c r="IS986" s="26"/>
      <c r="IT986" s="26"/>
      <c r="IU986" s="26"/>
      <c r="IV986" s="26"/>
    </row>
    <row r="987" spans="1:256" ht="12.75" customHeight="1" x14ac:dyDescent="0.25">
      <c r="A987" s="26"/>
      <c r="B987" s="26"/>
      <c r="C987" s="296"/>
      <c r="D987" s="363"/>
      <c r="E987" s="364"/>
      <c r="F987" s="364"/>
      <c r="G987" s="364"/>
      <c r="H987" s="364"/>
      <c r="I987" s="364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AM987" s="26"/>
      <c r="AN987" s="26"/>
      <c r="AO987" s="26"/>
      <c r="AP987" s="26"/>
      <c r="AQ987" s="26"/>
      <c r="AR987" s="26"/>
      <c r="AS987" s="26"/>
      <c r="AT987" s="26"/>
      <c r="AU987" s="26"/>
      <c r="AV987" s="26"/>
      <c r="AW987" s="26"/>
      <c r="AX987" s="26"/>
      <c r="AY987" s="26"/>
      <c r="AZ987" s="26"/>
      <c r="BA987" s="26"/>
      <c r="BB987" s="26"/>
      <c r="BC987" s="26"/>
      <c r="BD987" s="26"/>
      <c r="BE987" s="26"/>
      <c r="BF987" s="26"/>
      <c r="BG987" s="26"/>
      <c r="BH987" s="26"/>
      <c r="BI987" s="26"/>
      <c r="BJ987" s="26"/>
      <c r="BK987" s="26"/>
      <c r="BL987" s="26"/>
      <c r="BM987" s="26"/>
      <c r="BN987" s="26"/>
      <c r="BO987" s="26"/>
      <c r="BP987" s="26"/>
      <c r="BQ987" s="26"/>
      <c r="BR987" s="26"/>
      <c r="BS987" s="26"/>
      <c r="BT987" s="26"/>
      <c r="BU987" s="26"/>
      <c r="BV987" s="26"/>
      <c r="BW987" s="26"/>
      <c r="BX987" s="26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26"/>
      <c r="CP987" s="26"/>
      <c r="CQ987" s="26"/>
      <c r="CR987" s="26"/>
      <c r="CS987" s="26"/>
      <c r="CT987" s="26"/>
      <c r="CU987" s="26"/>
      <c r="CV987" s="26"/>
      <c r="CW987" s="26"/>
      <c r="CX987" s="26"/>
      <c r="CY987" s="26"/>
      <c r="CZ987" s="26"/>
      <c r="DA987" s="26"/>
      <c r="DB987" s="26"/>
      <c r="DC987" s="26"/>
      <c r="DD987" s="26"/>
      <c r="DE987" s="26"/>
      <c r="DF987" s="26"/>
      <c r="DG987" s="26"/>
      <c r="DH987" s="26"/>
      <c r="DI987" s="26"/>
      <c r="DJ987" s="26"/>
      <c r="DK987" s="26"/>
      <c r="DL987" s="26"/>
      <c r="DM987" s="26"/>
      <c r="DN987" s="26"/>
      <c r="DO987" s="26"/>
      <c r="DP987" s="26"/>
      <c r="DQ987" s="26"/>
      <c r="DR987" s="26"/>
      <c r="DS987" s="26"/>
      <c r="DT987" s="26"/>
      <c r="DU987" s="26"/>
      <c r="DV987" s="26"/>
      <c r="DW987" s="26"/>
      <c r="DX987" s="26"/>
      <c r="DY987" s="26"/>
      <c r="DZ987" s="26"/>
      <c r="EA987" s="26"/>
      <c r="EB987" s="26"/>
      <c r="EC987" s="26"/>
      <c r="ED987" s="26"/>
      <c r="EE987" s="26"/>
      <c r="EF987" s="26"/>
      <c r="EG987" s="26"/>
      <c r="EH987" s="26"/>
      <c r="EI987" s="26"/>
      <c r="EJ987" s="26"/>
      <c r="EK987" s="26"/>
      <c r="EL987" s="26"/>
      <c r="EM987" s="26"/>
      <c r="EN987" s="26"/>
      <c r="EO987" s="26"/>
      <c r="EP987" s="26"/>
      <c r="EQ987" s="26"/>
      <c r="ER987" s="26"/>
      <c r="ES987" s="26"/>
      <c r="ET987" s="26"/>
      <c r="EU987" s="26"/>
      <c r="EV987" s="26"/>
      <c r="EW987" s="26"/>
      <c r="EX987" s="26"/>
      <c r="EY987" s="26"/>
      <c r="EZ987" s="26"/>
      <c r="FA987" s="26"/>
      <c r="FB987" s="26"/>
      <c r="FC987" s="26"/>
      <c r="FD987" s="26"/>
      <c r="FE987" s="26"/>
      <c r="FF987" s="26"/>
      <c r="FG987" s="26"/>
      <c r="FH987" s="26"/>
      <c r="FI987" s="26"/>
      <c r="FJ987" s="26"/>
      <c r="FK987" s="26"/>
      <c r="FL987" s="26"/>
      <c r="FM987" s="26"/>
      <c r="FN987" s="26"/>
      <c r="FO987" s="26"/>
      <c r="FP987" s="26"/>
      <c r="FQ987" s="26"/>
      <c r="FR987" s="26"/>
      <c r="FS987" s="26"/>
      <c r="FT987" s="26"/>
      <c r="FU987" s="26"/>
      <c r="FV987" s="26"/>
      <c r="FW987" s="26"/>
      <c r="FX987" s="26"/>
      <c r="FY987" s="26"/>
      <c r="FZ987" s="26"/>
      <c r="GA987" s="26"/>
      <c r="GB987" s="26"/>
      <c r="GC987" s="26"/>
      <c r="GD987" s="26"/>
      <c r="GE987" s="26"/>
      <c r="GF987" s="26"/>
      <c r="GG987" s="26"/>
      <c r="GH987" s="26"/>
      <c r="GI987" s="26"/>
      <c r="GJ987" s="26"/>
      <c r="GK987" s="26"/>
      <c r="GL987" s="26"/>
      <c r="GM987" s="26"/>
      <c r="GN987" s="26"/>
      <c r="GO987" s="26"/>
      <c r="GP987" s="26"/>
      <c r="GQ987" s="26"/>
      <c r="GR987" s="26"/>
      <c r="GS987" s="26"/>
      <c r="GT987" s="26"/>
      <c r="GU987" s="26"/>
      <c r="GV987" s="26"/>
      <c r="GW987" s="26"/>
      <c r="GX987" s="26"/>
      <c r="GY987" s="26"/>
      <c r="GZ987" s="26"/>
      <c r="HA987" s="26"/>
      <c r="HB987" s="26"/>
      <c r="HC987" s="26"/>
      <c r="HD987" s="26"/>
      <c r="HE987" s="26"/>
      <c r="HF987" s="26"/>
      <c r="HG987" s="26"/>
      <c r="HH987" s="26"/>
      <c r="HI987" s="26"/>
      <c r="HJ987" s="26"/>
      <c r="HK987" s="26"/>
      <c r="HL987" s="26"/>
      <c r="HM987" s="26"/>
      <c r="HN987" s="26"/>
      <c r="HO987" s="26"/>
      <c r="HP987" s="26"/>
      <c r="HQ987" s="26"/>
      <c r="HR987" s="26"/>
      <c r="HS987" s="26"/>
      <c r="HT987" s="26"/>
      <c r="HU987" s="26"/>
      <c r="HV987" s="26"/>
      <c r="HW987" s="26"/>
      <c r="HX987" s="26"/>
      <c r="HY987" s="26"/>
      <c r="HZ987" s="26"/>
      <c r="IA987" s="26"/>
      <c r="IB987" s="26"/>
      <c r="IC987" s="26"/>
      <c r="ID987" s="26"/>
      <c r="IE987" s="26"/>
      <c r="IF987" s="26"/>
      <c r="IG987" s="26"/>
      <c r="IH987" s="26"/>
      <c r="II987" s="26"/>
      <c r="IJ987" s="26"/>
      <c r="IK987" s="26"/>
      <c r="IL987" s="26"/>
      <c r="IM987" s="26"/>
      <c r="IN987" s="26"/>
      <c r="IO987" s="26"/>
      <c r="IP987" s="26"/>
      <c r="IQ987" s="26"/>
      <c r="IR987" s="26"/>
      <c r="IS987" s="26"/>
      <c r="IT987" s="26"/>
      <c r="IU987" s="26"/>
      <c r="IV987" s="26"/>
    </row>
    <row r="988" spans="1:256" ht="12.75" customHeight="1" x14ac:dyDescent="0.25">
      <c r="A988" s="26"/>
      <c r="B988" s="26"/>
      <c r="C988" s="296"/>
      <c r="D988" s="363"/>
      <c r="E988" s="364"/>
      <c r="F988" s="364"/>
      <c r="G988" s="364"/>
      <c r="H988" s="364"/>
      <c r="I988" s="364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6"/>
      <c r="AD988" s="26"/>
      <c r="AE988" s="26"/>
      <c r="AF988" s="26"/>
      <c r="AG988" s="26"/>
      <c r="AH988" s="26"/>
      <c r="AI988" s="26"/>
      <c r="AJ988" s="26"/>
      <c r="AK988" s="26"/>
      <c r="AL988" s="26"/>
      <c r="AM988" s="26"/>
      <c r="AN988" s="26"/>
      <c r="AO988" s="26"/>
      <c r="AP988" s="26"/>
      <c r="AQ988" s="26"/>
      <c r="AR988" s="26"/>
      <c r="AS988" s="26"/>
      <c r="AT988" s="26"/>
      <c r="AU988" s="26"/>
      <c r="AV988" s="26"/>
      <c r="AW988" s="26"/>
      <c r="AX988" s="26"/>
      <c r="AY988" s="26"/>
      <c r="AZ988" s="26"/>
      <c r="BA988" s="26"/>
      <c r="BB988" s="26"/>
      <c r="BC988" s="26"/>
      <c r="BD988" s="26"/>
      <c r="BE988" s="26"/>
      <c r="BF988" s="26"/>
      <c r="BG988" s="26"/>
      <c r="BH988" s="26"/>
      <c r="BI988" s="26"/>
      <c r="BJ988" s="26"/>
      <c r="BK988" s="26"/>
      <c r="BL988" s="26"/>
      <c r="BM988" s="26"/>
      <c r="BN988" s="26"/>
      <c r="BO988" s="26"/>
      <c r="BP988" s="26"/>
      <c r="BQ988" s="26"/>
      <c r="BR988" s="26"/>
      <c r="BS988" s="26"/>
      <c r="BT988" s="26"/>
      <c r="BU988" s="26"/>
      <c r="BV988" s="26"/>
      <c r="BW988" s="26"/>
      <c r="BX988" s="26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26"/>
      <c r="CP988" s="26"/>
      <c r="CQ988" s="26"/>
      <c r="CR988" s="26"/>
      <c r="CS988" s="26"/>
      <c r="CT988" s="26"/>
      <c r="CU988" s="26"/>
      <c r="CV988" s="26"/>
      <c r="CW988" s="26"/>
      <c r="CX988" s="26"/>
      <c r="CY988" s="26"/>
      <c r="CZ988" s="26"/>
      <c r="DA988" s="26"/>
      <c r="DB988" s="26"/>
      <c r="DC988" s="26"/>
      <c r="DD988" s="26"/>
      <c r="DE988" s="26"/>
      <c r="DF988" s="26"/>
      <c r="DG988" s="26"/>
      <c r="DH988" s="26"/>
      <c r="DI988" s="26"/>
      <c r="DJ988" s="26"/>
      <c r="DK988" s="26"/>
      <c r="DL988" s="26"/>
      <c r="DM988" s="26"/>
      <c r="DN988" s="26"/>
      <c r="DO988" s="26"/>
      <c r="DP988" s="26"/>
      <c r="DQ988" s="26"/>
      <c r="DR988" s="26"/>
      <c r="DS988" s="26"/>
      <c r="DT988" s="26"/>
      <c r="DU988" s="26"/>
      <c r="DV988" s="26"/>
      <c r="DW988" s="26"/>
      <c r="DX988" s="26"/>
      <c r="DY988" s="26"/>
      <c r="DZ988" s="26"/>
      <c r="EA988" s="26"/>
      <c r="EB988" s="26"/>
      <c r="EC988" s="26"/>
      <c r="ED988" s="26"/>
      <c r="EE988" s="26"/>
      <c r="EF988" s="26"/>
      <c r="EG988" s="26"/>
      <c r="EH988" s="26"/>
      <c r="EI988" s="26"/>
      <c r="EJ988" s="26"/>
      <c r="EK988" s="26"/>
      <c r="EL988" s="26"/>
      <c r="EM988" s="26"/>
      <c r="EN988" s="26"/>
      <c r="EO988" s="26"/>
      <c r="EP988" s="26"/>
      <c r="EQ988" s="26"/>
      <c r="ER988" s="26"/>
      <c r="ES988" s="26"/>
      <c r="ET988" s="26"/>
      <c r="EU988" s="26"/>
      <c r="EV988" s="26"/>
      <c r="EW988" s="26"/>
      <c r="EX988" s="26"/>
      <c r="EY988" s="26"/>
      <c r="EZ988" s="26"/>
      <c r="FA988" s="26"/>
      <c r="FB988" s="26"/>
      <c r="FC988" s="26"/>
      <c r="FD988" s="26"/>
      <c r="FE988" s="26"/>
      <c r="FF988" s="26"/>
      <c r="FG988" s="26"/>
      <c r="FH988" s="26"/>
      <c r="FI988" s="26"/>
      <c r="FJ988" s="26"/>
      <c r="FK988" s="26"/>
      <c r="FL988" s="26"/>
      <c r="FM988" s="26"/>
      <c r="FN988" s="26"/>
      <c r="FO988" s="26"/>
      <c r="FP988" s="26"/>
      <c r="FQ988" s="26"/>
      <c r="FR988" s="26"/>
      <c r="FS988" s="26"/>
      <c r="FT988" s="26"/>
      <c r="FU988" s="26"/>
      <c r="FV988" s="26"/>
      <c r="FW988" s="26"/>
      <c r="FX988" s="26"/>
      <c r="FY988" s="26"/>
      <c r="FZ988" s="26"/>
      <c r="GA988" s="26"/>
      <c r="GB988" s="26"/>
      <c r="GC988" s="26"/>
      <c r="GD988" s="26"/>
      <c r="GE988" s="26"/>
      <c r="GF988" s="26"/>
      <c r="GG988" s="26"/>
      <c r="GH988" s="26"/>
      <c r="GI988" s="26"/>
      <c r="GJ988" s="26"/>
      <c r="GK988" s="26"/>
      <c r="GL988" s="26"/>
      <c r="GM988" s="26"/>
      <c r="GN988" s="26"/>
      <c r="GO988" s="26"/>
      <c r="GP988" s="26"/>
      <c r="GQ988" s="26"/>
      <c r="GR988" s="26"/>
      <c r="GS988" s="26"/>
      <c r="GT988" s="26"/>
      <c r="GU988" s="26"/>
      <c r="GV988" s="26"/>
      <c r="GW988" s="26"/>
      <c r="GX988" s="26"/>
      <c r="GY988" s="26"/>
      <c r="GZ988" s="26"/>
      <c r="HA988" s="26"/>
      <c r="HB988" s="26"/>
      <c r="HC988" s="26"/>
      <c r="HD988" s="26"/>
      <c r="HE988" s="26"/>
      <c r="HF988" s="26"/>
      <c r="HG988" s="26"/>
      <c r="HH988" s="26"/>
      <c r="HI988" s="26"/>
      <c r="HJ988" s="26"/>
      <c r="HK988" s="26"/>
      <c r="HL988" s="26"/>
      <c r="HM988" s="26"/>
      <c r="HN988" s="26"/>
      <c r="HO988" s="26"/>
      <c r="HP988" s="26"/>
      <c r="HQ988" s="26"/>
      <c r="HR988" s="26"/>
      <c r="HS988" s="26"/>
      <c r="HT988" s="26"/>
      <c r="HU988" s="26"/>
      <c r="HV988" s="26"/>
      <c r="HW988" s="26"/>
      <c r="HX988" s="26"/>
      <c r="HY988" s="26"/>
      <c r="HZ988" s="26"/>
      <c r="IA988" s="26"/>
      <c r="IB988" s="26"/>
      <c r="IC988" s="26"/>
      <c r="ID988" s="26"/>
      <c r="IE988" s="26"/>
      <c r="IF988" s="26"/>
      <c r="IG988" s="26"/>
      <c r="IH988" s="26"/>
      <c r="II988" s="26"/>
      <c r="IJ988" s="26"/>
      <c r="IK988" s="26"/>
      <c r="IL988" s="26"/>
      <c r="IM988" s="26"/>
      <c r="IN988" s="26"/>
      <c r="IO988" s="26"/>
      <c r="IP988" s="26"/>
      <c r="IQ988" s="26"/>
      <c r="IR988" s="26"/>
      <c r="IS988" s="26"/>
      <c r="IT988" s="26"/>
      <c r="IU988" s="26"/>
      <c r="IV988" s="26"/>
    </row>
    <row r="989" spans="1:256" ht="12.75" customHeight="1" x14ac:dyDescent="0.25">
      <c r="A989" s="26"/>
      <c r="B989" s="26"/>
      <c r="C989" s="296"/>
      <c r="D989" s="363"/>
      <c r="E989" s="364"/>
      <c r="F989" s="364"/>
      <c r="G989" s="364"/>
      <c r="H989" s="364"/>
      <c r="I989" s="364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6"/>
      <c r="AB989" s="26"/>
      <c r="AC989" s="26"/>
      <c r="AD989" s="26"/>
      <c r="AE989" s="26"/>
      <c r="AF989" s="26"/>
      <c r="AG989" s="26"/>
      <c r="AH989" s="26"/>
      <c r="AI989" s="26"/>
      <c r="AJ989" s="26"/>
      <c r="AK989" s="26"/>
      <c r="AL989" s="26"/>
      <c r="AM989" s="26"/>
      <c r="AN989" s="26"/>
      <c r="AO989" s="26"/>
      <c r="AP989" s="26"/>
      <c r="AQ989" s="26"/>
      <c r="AR989" s="26"/>
      <c r="AS989" s="26"/>
      <c r="AT989" s="26"/>
      <c r="AU989" s="26"/>
      <c r="AV989" s="26"/>
      <c r="AW989" s="26"/>
      <c r="AX989" s="26"/>
      <c r="AY989" s="26"/>
      <c r="AZ989" s="26"/>
      <c r="BA989" s="26"/>
      <c r="BB989" s="26"/>
      <c r="BC989" s="26"/>
      <c r="BD989" s="26"/>
      <c r="BE989" s="26"/>
      <c r="BF989" s="26"/>
      <c r="BG989" s="26"/>
      <c r="BH989" s="26"/>
      <c r="BI989" s="26"/>
      <c r="BJ989" s="26"/>
      <c r="BK989" s="26"/>
      <c r="BL989" s="26"/>
      <c r="BM989" s="26"/>
      <c r="BN989" s="26"/>
      <c r="BO989" s="26"/>
      <c r="BP989" s="26"/>
      <c r="BQ989" s="26"/>
      <c r="BR989" s="26"/>
      <c r="BS989" s="26"/>
      <c r="BT989" s="26"/>
      <c r="BU989" s="26"/>
      <c r="BV989" s="26"/>
      <c r="BW989" s="26"/>
      <c r="BX989" s="26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26"/>
      <c r="CP989" s="26"/>
      <c r="CQ989" s="26"/>
      <c r="CR989" s="26"/>
      <c r="CS989" s="26"/>
      <c r="CT989" s="26"/>
      <c r="CU989" s="26"/>
      <c r="CV989" s="26"/>
      <c r="CW989" s="26"/>
      <c r="CX989" s="26"/>
      <c r="CY989" s="26"/>
      <c r="CZ989" s="26"/>
      <c r="DA989" s="26"/>
      <c r="DB989" s="26"/>
      <c r="DC989" s="26"/>
      <c r="DD989" s="26"/>
      <c r="DE989" s="26"/>
      <c r="DF989" s="26"/>
      <c r="DG989" s="26"/>
      <c r="DH989" s="26"/>
      <c r="DI989" s="26"/>
      <c r="DJ989" s="26"/>
      <c r="DK989" s="26"/>
      <c r="DL989" s="26"/>
      <c r="DM989" s="26"/>
      <c r="DN989" s="26"/>
      <c r="DO989" s="26"/>
      <c r="DP989" s="26"/>
      <c r="DQ989" s="26"/>
      <c r="DR989" s="26"/>
      <c r="DS989" s="26"/>
      <c r="DT989" s="26"/>
      <c r="DU989" s="26"/>
      <c r="DV989" s="26"/>
      <c r="DW989" s="26"/>
      <c r="DX989" s="26"/>
      <c r="DY989" s="26"/>
      <c r="DZ989" s="26"/>
      <c r="EA989" s="26"/>
      <c r="EB989" s="26"/>
      <c r="EC989" s="26"/>
      <c r="ED989" s="26"/>
      <c r="EE989" s="26"/>
      <c r="EF989" s="26"/>
      <c r="EG989" s="26"/>
      <c r="EH989" s="26"/>
      <c r="EI989" s="26"/>
      <c r="EJ989" s="26"/>
      <c r="EK989" s="26"/>
      <c r="EL989" s="26"/>
      <c r="EM989" s="26"/>
      <c r="EN989" s="26"/>
      <c r="EO989" s="26"/>
      <c r="EP989" s="26"/>
      <c r="EQ989" s="26"/>
      <c r="ER989" s="26"/>
      <c r="ES989" s="26"/>
      <c r="ET989" s="26"/>
      <c r="EU989" s="26"/>
      <c r="EV989" s="26"/>
      <c r="EW989" s="26"/>
      <c r="EX989" s="26"/>
      <c r="EY989" s="26"/>
      <c r="EZ989" s="26"/>
      <c r="FA989" s="26"/>
      <c r="FB989" s="26"/>
      <c r="FC989" s="26"/>
      <c r="FD989" s="26"/>
      <c r="FE989" s="26"/>
      <c r="FF989" s="26"/>
      <c r="FG989" s="26"/>
      <c r="FH989" s="26"/>
      <c r="FI989" s="26"/>
      <c r="FJ989" s="26"/>
      <c r="FK989" s="26"/>
      <c r="FL989" s="26"/>
      <c r="FM989" s="26"/>
      <c r="FN989" s="26"/>
      <c r="FO989" s="26"/>
      <c r="FP989" s="26"/>
      <c r="FQ989" s="26"/>
      <c r="FR989" s="26"/>
      <c r="FS989" s="26"/>
      <c r="FT989" s="26"/>
      <c r="FU989" s="26"/>
      <c r="FV989" s="26"/>
      <c r="FW989" s="26"/>
      <c r="FX989" s="26"/>
      <c r="FY989" s="26"/>
      <c r="FZ989" s="26"/>
      <c r="GA989" s="26"/>
      <c r="GB989" s="26"/>
      <c r="GC989" s="26"/>
      <c r="GD989" s="26"/>
      <c r="GE989" s="26"/>
      <c r="GF989" s="26"/>
      <c r="GG989" s="26"/>
      <c r="GH989" s="26"/>
      <c r="GI989" s="26"/>
      <c r="GJ989" s="26"/>
      <c r="GK989" s="26"/>
      <c r="GL989" s="26"/>
      <c r="GM989" s="26"/>
      <c r="GN989" s="26"/>
      <c r="GO989" s="26"/>
      <c r="GP989" s="26"/>
      <c r="GQ989" s="26"/>
      <c r="GR989" s="26"/>
      <c r="GS989" s="26"/>
      <c r="GT989" s="26"/>
      <c r="GU989" s="26"/>
      <c r="GV989" s="26"/>
      <c r="GW989" s="26"/>
      <c r="GX989" s="26"/>
      <c r="GY989" s="26"/>
      <c r="GZ989" s="26"/>
      <c r="HA989" s="26"/>
      <c r="HB989" s="26"/>
      <c r="HC989" s="26"/>
      <c r="HD989" s="26"/>
      <c r="HE989" s="26"/>
      <c r="HF989" s="26"/>
      <c r="HG989" s="26"/>
      <c r="HH989" s="26"/>
      <c r="HI989" s="26"/>
      <c r="HJ989" s="26"/>
      <c r="HK989" s="26"/>
      <c r="HL989" s="26"/>
      <c r="HM989" s="26"/>
      <c r="HN989" s="26"/>
      <c r="HO989" s="26"/>
      <c r="HP989" s="26"/>
      <c r="HQ989" s="26"/>
      <c r="HR989" s="26"/>
      <c r="HS989" s="26"/>
      <c r="HT989" s="26"/>
      <c r="HU989" s="26"/>
      <c r="HV989" s="26"/>
      <c r="HW989" s="26"/>
      <c r="HX989" s="26"/>
      <c r="HY989" s="26"/>
      <c r="HZ989" s="26"/>
      <c r="IA989" s="26"/>
      <c r="IB989" s="26"/>
      <c r="IC989" s="26"/>
      <c r="ID989" s="26"/>
      <c r="IE989" s="26"/>
      <c r="IF989" s="26"/>
      <c r="IG989" s="26"/>
      <c r="IH989" s="26"/>
      <c r="II989" s="26"/>
      <c r="IJ989" s="26"/>
      <c r="IK989" s="26"/>
      <c r="IL989" s="26"/>
      <c r="IM989" s="26"/>
      <c r="IN989" s="26"/>
      <c r="IO989" s="26"/>
      <c r="IP989" s="26"/>
      <c r="IQ989" s="26"/>
      <c r="IR989" s="26"/>
      <c r="IS989" s="26"/>
      <c r="IT989" s="26"/>
      <c r="IU989" s="26"/>
      <c r="IV989" s="26"/>
    </row>
    <row r="990" spans="1:256" ht="12.75" customHeight="1" x14ac:dyDescent="0.25">
      <c r="A990" s="26"/>
      <c r="B990" s="26"/>
      <c r="C990" s="296"/>
      <c r="D990" s="363"/>
      <c r="E990" s="364"/>
      <c r="F990" s="364"/>
      <c r="G990" s="364"/>
      <c r="H990" s="364"/>
      <c r="I990" s="364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6"/>
      <c r="AB990" s="26"/>
      <c r="AC990" s="26"/>
      <c r="AD990" s="26"/>
      <c r="AE990" s="26"/>
      <c r="AF990" s="26"/>
      <c r="AG990" s="26"/>
      <c r="AH990" s="26"/>
      <c r="AI990" s="26"/>
      <c r="AJ990" s="26"/>
      <c r="AK990" s="26"/>
      <c r="AL990" s="26"/>
      <c r="AM990" s="26"/>
      <c r="AN990" s="26"/>
      <c r="AO990" s="26"/>
      <c r="AP990" s="26"/>
      <c r="AQ990" s="26"/>
      <c r="AR990" s="26"/>
      <c r="AS990" s="26"/>
      <c r="AT990" s="26"/>
      <c r="AU990" s="26"/>
      <c r="AV990" s="26"/>
      <c r="AW990" s="26"/>
      <c r="AX990" s="26"/>
      <c r="AY990" s="26"/>
      <c r="AZ990" s="26"/>
      <c r="BA990" s="26"/>
      <c r="BB990" s="26"/>
      <c r="BC990" s="26"/>
      <c r="BD990" s="26"/>
      <c r="BE990" s="26"/>
      <c r="BF990" s="26"/>
      <c r="BG990" s="26"/>
      <c r="BH990" s="26"/>
      <c r="BI990" s="26"/>
      <c r="BJ990" s="26"/>
      <c r="BK990" s="26"/>
      <c r="BL990" s="26"/>
      <c r="BM990" s="26"/>
      <c r="BN990" s="26"/>
      <c r="BO990" s="26"/>
      <c r="BP990" s="26"/>
      <c r="BQ990" s="26"/>
      <c r="BR990" s="26"/>
      <c r="BS990" s="26"/>
      <c r="BT990" s="26"/>
      <c r="BU990" s="26"/>
      <c r="BV990" s="26"/>
      <c r="BW990" s="26"/>
      <c r="BX990" s="26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26"/>
      <c r="CP990" s="26"/>
      <c r="CQ990" s="26"/>
      <c r="CR990" s="26"/>
      <c r="CS990" s="26"/>
      <c r="CT990" s="26"/>
      <c r="CU990" s="26"/>
      <c r="CV990" s="26"/>
      <c r="CW990" s="26"/>
      <c r="CX990" s="26"/>
      <c r="CY990" s="26"/>
      <c r="CZ990" s="26"/>
      <c r="DA990" s="26"/>
      <c r="DB990" s="26"/>
      <c r="DC990" s="26"/>
      <c r="DD990" s="26"/>
      <c r="DE990" s="26"/>
      <c r="DF990" s="26"/>
      <c r="DG990" s="26"/>
      <c r="DH990" s="26"/>
      <c r="DI990" s="26"/>
      <c r="DJ990" s="26"/>
      <c r="DK990" s="26"/>
      <c r="DL990" s="26"/>
      <c r="DM990" s="26"/>
      <c r="DN990" s="26"/>
      <c r="DO990" s="26"/>
      <c r="DP990" s="26"/>
      <c r="DQ990" s="26"/>
      <c r="DR990" s="26"/>
      <c r="DS990" s="26"/>
      <c r="DT990" s="26"/>
      <c r="DU990" s="26"/>
      <c r="DV990" s="26"/>
      <c r="DW990" s="26"/>
      <c r="DX990" s="26"/>
      <c r="DY990" s="26"/>
      <c r="DZ990" s="26"/>
      <c r="EA990" s="26"/>
      <c r="EB990" s="26"/>
      <c r="EC990" s="26"/>
      <c r="ED990" s="26"/>
      <c r="EE990" s="26"/>
      <c r="EF990" s="26"/>
      <c r="EG990" s="26"/>
      <c r="EH990" s="26"/>
      <c r="EI990" s="26"/>
      <c r="EJ990" s="26"/>
      <c r="EK990" s="26"/>
      <c r="EL990" s="26"/>
      <c r="EM990" s="26"/>
      <c r="EN990" s="26"/>
      <c r="EO990" s="26"/>
      <c r="EP990" s="26"/>
      <c r="EQ990" s="26"/>
      <c r="ER990" s="26"/>
      <c r="ES990" s="26"/>
      <c r="ET990" s="26"/>
      <c r="EU990" s="26"/>
      <c r="EV990" s="26"/>
      <c r="EW990" s="26"/>
      <c r="EX990" s="26"/>
      <c r="EY990" s="26"/>
      <c r="EZ990" s="26"/>
      <c r="FA990" s="26"/>
      <c r="FB990" s="26"/>
      <c r="FC990" s="26"/>
      <c r="FD990" s="26"/>
      <c r="FE990" s="26"/>
      <c r="FF990" s="26"/>
      <c r="FG990" s="26"/>
      <c r="FH990" s="26"/>
      <c r="FI990" s="26"/>
      <c r="FJ990" s="26"/>
      <c r="FK990" s="26"/>
      <c r="FL990" s="26"/>
      <c r="FM990" s="26"/>
      <c r="FN990" s="26"/>
      <c r="FO990" s="26"/>
      <c r="FP990" s="26"/>
      <c r="FQ990" s="26"/>
      <c r="FR990" s="26"/>
      <c r="FS990" s="26"/>
      <c r="FT990" s="26"/>
      <c r="FU990" s="26"/>
      <c r="FV990" s="26"/>
      <c r="FW990" s="26"/>
      <c r="FX990" s="26"/>
      <c r="FY990" s="26"/>
      <c r="FZ990" s="26"/>
      <c r="GA990" s="26"/>
      <c r="GB990" s="26"/>
      <c r="GC990" s="26"/>
      <c r="GD990" s="26"/>
      <c r="GE990" s="26"/>
      <c r="GF990" s="26"/>
      <c r="GG990" s="26"/>
      <c r="GH990" s="26"/>
      <c r="GI990" s="26"/>
      <c r="GJ990" s="26"/>
      <c r="GK990" s="26"/>
      <c r="GL990" s="26"/>
      <c r="GM990" s="26"/>
      <c r="GN990" s="26"/>
      <c r="GO990" s="26"/>
      <c r="GP990" s="26"/>
      <c r="GQ990" s="26"/>
      <c r="GR990" s="26"/>
      <c r="GS990" s="26"/>
      <c r="GT990" s="26"/>
      <c r="GU990" s="26"/>
      <c r="GV990" s="26"/>
      <c r="GW990" s="26"/>
      <c r="GX990" s="26"/>
      <c r="GY990" s="26"/>
      <c r="GZ990" s="26"/>
      <c r="HA990" s="26"/>
      <c r="HB990" s="26"/>
      <c r="HC990" s="26"/>
      <c r="HD990" s="26"/>
      <c r="HE990" s="26"/>
      <c r="HF990" s="26"/>
      <c r="HG990" s="26"/>
      <c r="HH990" s="26"/>
      <c r="HI990" s="26"/>
      <c r="HJ990" s="26"/>
      <c r="HK990" s="26"/>
      <c r="HL990" s="26"/>
      <c r="HM990" s="26"/>
      <c r="HN990" s="26"/>
      <c r="HO990" s="26"/>
      <c r="HP990" s="26"/>
      <c r="HQ990" s="26"/>
      <c r="HR990" s="26"/>
      <c r="HS990" s="26"/>
      <c r="HT990" s="26"/>
      <c r="HU990" s="26"/>
      <c r="HV990" s="26"/>
      <c r="HW990" s="26"/>
      <c r="HX990" s="26"/>
      <c r="HY990" s="26"/>
      <c r="HZ990" s="26"/>
      <c r="IA990" s="26"/>
      <c r="IB990" s="26"/>
      <c r="IC990" s="26"/>
      <c r="ID990" s="26"/>
      <c r="IE990" s="26"/>
      <c r="IF990" s="26"/>
      <c r="IG990" s="26"/>
      <c r="IH990" s="26"/>
      <c r="II990" s="26"/>
      <c r="IJ990" s="26"/>
      <c r="IK990" s="26"/>
      <c r="IL990" s="26"/>
      <c r="IM990" s="26"/>
      <c r="IN990" s="26"/>
      <c r="IO990" s="26"/>
      <c r="IP990" s="26"/>
      <c r="IQ990" s="26"/>
      <c r="IR990" s="26"/>
      <c r="IS990" s="26"/>
      <c r="IT990" s="26"/>
      <c r="IU990" s="26"/>
      <c r="IV990" s="26"/>
    </row>
    <row r="991" spans="1:256" ht="12.75" customHeight="1" x14ac:dyDescent="0.25">
      <c r="A991" s="26"/>
      <c r="B991" s="26"/>
      <c r="C991" s="296"/>
      <c r="D991" s="363"/>
      <c r="E991" s="364"/>
      <c r="F991" s="364"/>
      <c r="G991" s="364"/>
      <c r="H991" s="364"/>
      <c r="I991" s="364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6"/>
      <c r="AB991" s="26"/>
      <c r="AC991" s="26"/>
      <c r="AD991" s="26"/>
      <c r="AE991" s="26"/>
      <c r="AF991" s="26"/>
      <c r="AG991" s="26"/>
      <c r="AH991" s="26"/>
      <c r="AI991" s="26"/>
      <c r="AJ991" s="26"/>
      <c r="AK991" s="26"/>
      <c r="AL991" s="26"/>
      <c r="AM991" s="26"/>
      <c r="AN991" s="26"/>
      <c r="AO991" s="26"/>
      <c r="AP991" s="26"/>
      <c r="AQ991" s="26"/>
      <c r="AR991" s="26"/>
      <c r="AS991" s="26"/>
      <c r="AT991" s="26"/>
      <c r="AU991" s="26"/>
      <c r="AV991" s="26"/>
      <c r="AW991" s="26"/>
      <c r="AX991" s="26"/>
      <c r="AY991" s="26"/>
      <c r="AZ991" s="26"/>
      <c r="BA991" s="26"/>
      <c r="BB991" s="26"/>
      <c r="BC991" s="26"/>
      <c r="BD991" s="26"/>
      <c r="BE991" s="26"/>
      <c r="BF991" s="26"/>
      <c r="BG991" s="26"/>
      <c r="BH991" s="26"/>
      <c r="BI991" s="26"/>
      <c r="BJ991" s="26"/>
      <c r="BK991" s="26"/>
      <c r="BL991" s="26"/>
      <c r="BM991" s="26"/>
      <c r="BN991" s="26"/>
      <c r="BO991" s="26"/>
      <c r="BP991" s="26"/>
      <c r="BQ991" s="26"/>
      <c r="BR991" s="26"/>
      <c r="BS991" s="26"/>
      <c r="BT991" s="26"/>
      <c r="BU991" s="26"/>
      <c r="BV991" s="26"/>
      <c r="BW991" s="26"/>
      <c r="BX991" s="26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26"/>
      <c r="CP991" s="26"/>
      <c r="CQ991" s="26"/>
      <c r="CR991" s="26"/>
      <c r="CS991" s="26"/>
      <c r="CT991" s="26"/>
      <c r="CU991" s="26"/>
      <c r="CV991" s="26"/>
      <c r="CW991" s="26"/>
      <c r="CX991" s="26"/>
      <c r="CY991" s="26"/>
      <c r="CZ991" s="26"/>
      <c r="DA991" s="26"/>
      <c r="DB991" s="26"/>
      <c r="DC991" s="26"/>
      <c r="DD991" s="26"/>
      <c r="DE991" s="26"/>
      <c r="DF991" s="26"/>
      <c r="DG991" s="26"/>
      <c r="DH991" s="26"/>
      <c r="DI991" s="26"/>
      <c r="DJ991" s="26"/>
      <c r="DK991" s="26"/>
      <c r="DL991" s="26"/>
      <c r="DM991" s="26"/>
      <c r="DN991" s="26"/>
      <c r="DO991" s="26"/>
      <c r="DP991" s="26"/>
      <c r="DQ991" s="26"/>
      <c r="DR991" s="26"/>
      <c r="DS991" s="26"/>
      <c r="DT991" s="26"/>
      <c r="DU991" s="26"/>
      <c r="DV991" s="26"/>
      <c r="DW991" s="26"/>
      <c r="DX991" s="26"/>
      <c r="DY991" s="26"/>
      <c r="DZ991" s="26"/>
      <c r="EA991" s="26"/>
      <c r="EB991" s="26"/>
      <c r="EC991" s="26"/>
      <c r="ED991" s="26"/>
      <c r="EE991" s="26"/>
      <c r="EF991" s="26"/>
      <c r="EG991" s="26"/>
      <c r="EH991" s="26"/>
      <c r="EI991" s="26"/>
      <c r="EJ991" s="26"/>
      <c r="EK991" s="26"/>
      <c r="EL991" s="26"/>
      <c r="EM991" s="26"/>
      <c r="EN991" s="26"/>
      <c r="EO991" s="26"/>
      <c r="EP991" s="26"/>
      <c r="EQ991" s="26"/>
      <c r="ER991" s="26"/>
      <c r="ES991" s="26"/>
      <c r="ET991" s="26"/>
      <c r="EU991" s="26"/>
      <c r="EV991" s="26"/>
      <c r="EW991" s="26"/>
      <c r="EX991" s="26"/>
      <c r="EY991" s="26"/>
      <c r="EZ991" s="26"/>
      <c r="FA991" s="26"/>
      <c r="FB991" s="26"/>
      <c r="FC991" s="26"/>
      <c r="FD991" s="26"/>
      <c r="FE991" s="26"/>
      <c r="FF991" s="26"/>
      <c r="FG991" s="26"/>
      <c r="FH991" s="26"/>
      <c r="FI991" s="26"/>
      <c r="FJ991" s="26"/>
      <c r="FK991" s="26"/>
      <c r="FL991" s="26"/>
      <c r="FM991" s="26"/>
      <c r="FN991" s="26"/>
      <c r="FO991" s="26"/>
      <c r="FP991" s="26"/>
      <c r="FQ991" s="26"/>
      <c r="FR991" s="26"/>
      <c r="FS991" s="26"/>
      <c r="FT991" s="26"/>
      <c r="FU991" s="26"/>
      <c r="FV991" s="26"/>
      <c r="FW991" s="26"/>
      <c r="FX991" s="26"/>
      <c r="FY991" s="26"/>
      <c r="FZ991" s="26"/>
      <c r="GA991" s="26"/>
      <c r="GB991" s="26"/>
      <c r="GC991" s="26"/>
      <c r="GD991" s="26"/>
      <c r="GE991" s="26"/>
      <c r="GF991" s="26"/>
      <c r="GG991" s="26"/>
      <c r="GH991" s="26"/>
      <c r="GI991" s="26"/>
      <c r="GJ991" s="26"/>
      <c r="GK991" s="26"/>
      <c r="GL991" s="26"/>
      <c r="GM991" s="26"/>
      <c r="GN991" s="26"/>
      <c r="GO991" s="26"/>
      <c r="GP991" s="26"/>
      <c r="GQ991" s="26"/>
      <c r="GR991" s="26"/>
      <c r="GS991" s="26"/>
      <c r="GT991" s="26"/>
      <c r="GU991" s="26"/>
      <c r="GV991" s="26"/>
      <c r="GW991" s="26"/>
      <c r="GX991" s="26"/>
      <c r="GY991" s="26"/>
      <c r="GZ991" s="26"/>
      <c r="HA991" s="26"/>
      <c r="HB991" s="26"/>
      <c r="HC991" s="26"/>
      <c r="HD991" s="26"/>
      <c r="HE991" s="26"/>
      <c r="HF991" s="26"/>
      <c r="HG991" s="26"/>
      <c r="HH991" s="26"/>
      <c r="HI991" s="26"/>
      <c r="HJ991" s="26"/>
      <c r="HK991" s="26"/>
      <c r="HL991" s="26"/>
      <c r="HM991" s="26"/>
      <c r="HN991" s="26"/>
      <c r="HO991" s="26"/>
      <c r="HP991" s="26"/>
      <c r="HQ991" s="26"/>
      <c r="HR991" s="26"/>
      <c r="HS991" s="26"/>
      <c r="HT991" s="26"/>
      <c r="HU991" s="26"/>
      <c r="HV991" s="26"/>
      <c r="HW991" s="26"/>
      <c r="HX991" s="26"/>
      <c r="HY991" s="26"/>
      <c r="HZ991" s="26"/>
      <c r="IA991" s="26"/>
      <c r="IB991" s="26"/>
      <c r="IC991" s="26"/>
      <c r="ID991" s="26"/>
      <c r="IE991" s="26"/>
      <c r="IF991" s="26"/>
      <c r="IG991" s="26"/>
      <c r="IH991" s="26"/>
      <c r="II991" s="26"/>
      <c r="IJ991" s="26"/>
      <c r="IK991" s="26"/>
      <c r="IL991" s="26"/>
      <c r="IM991" s="26"/>
      <c r="IN991" s="26"/>
      <c r="IO991" s="26"/>
      <c r="IP991" s="26"/>
      <c r="IQ991" s="26"/>
      <c r="IR991" s="26"/>
      <c r="IS991" s="26"/>
      <c r="IT991" s="26"/>
      <c r="IU991" s="26"/>
      <c r="IV991" s="26"/>
    </row>
    <row r="992" spans="1:256" ht="12.75" customHeight="1" x14ac:dyDescent="0.25">
      <c r="A992" s="26"/>
      <c r="B992" s="26"/>
      <c r="C992" s="296"/>
      <c r="D992" s="363"/>
      <c r="E992" s="364"/>
      <c r="F992" s="364"/>
      <c r="G992" s="364"/>
      <c r="H992" s="364"/>
      <c r="I992" s="364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6"/>
      <c r="AB992" s="26"/>
      <c r="AC992" s="26"/>
      <c r="AD992" s="26"/>
      <c r="AE992" s="26"/>
      <c r="AF992" s="26"/>
      <c r="AG992" s="26"/>
      <c r="AH992" s="26"/>
      <c r="AI992" s="26"/>
      <c r="AJ992" s="26"/>
      <c r="AK992" s="26"/>
      <c r="AL992" s="26"/>
      <c r="AM992" s="26"/>
      <c r="AN992" s="26"/>
      <c r="AO992" s="26"/>
      <c r="AP992" s="26"/>
      <c r="AQ992" s="26"/>
      <c r="AR992" s="26"/>
      <c r="AS992" s="26"/>
      <c r="AT992" s="26"/>
      <c r="AU992" s="26"/>
      <c r="AV992" s="26"/>
      <c r="AW992" s="26"/>
      <c r="AX992" s="26"/>
      <c r="AY992" s="26"/>
      <c r="AZ992" s="26"/>
      <c r="BA992" s="26"/>
      <c r="BB992" s="26"/>
      <c r="BC992" s="26"/>
      <c r="BD992" s="26"/>
      <c r="BE992" s="26"/>
      <c r="BF992" s="26"/>
      <c r="BG992" s="26"/>
      <c r="BH992" s="26"/>
      <c r="BI992" s="26"/>
      <c r="BJ992" s="26"/>
      <c r="BK992" s="26"/>
      <c r="BL992" s="26"/>
      <c r="BM992" s="26"/>
      <c r="BN992" s="26"/>
      <c r="BO992" s="26"/>
      <c r="BP992" s="26"/>
      <c r="BQ992" s="26"/>
      <c r="BR992" s="26"/>
      <c r="BS992" s="26"/>
      <c r="BT992" s="26"/>
      <c r="BU992" s="26"/>
      <c r="BV992" s="26"/>
      <c r="BW992" s="26"/>
      <c r="BX992" s="26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26"/>
      <c r="CP992" s="26"/>
      <c r="CQ992" s="26"/>
      <c r="CR992" s="26"/>
      <c r="CS992" s="26"/>
      <c r="CT992" s="26"/>
      <c r="CU992" s="26"/>
      <c r="CV992" s="26"/>
      <c r="CW992" s="26"/>
      <c r="CX992" s="26"/>
      <c r="CY992" s="26"/>
      <c r="CZ992" s="26"/>
      <c r="DA992" s="26"/>
      <c r="DB992" s="26"/>
      <c r="DC992" s="26"/>
      <c r="DD992" s="26"/>
      <c r="DE992" s="26"/>
      <c r="DF992" s="26"/>
      <c r="DG992" s="26"/>
      <c r="DH992" s="26"/>
      <c r="DI992" s="26"/>
      <c r="DJ992" s="26"/>
      <c r="DK992" s="26"/>
      <c r="DL992" s="26"/>
      <c r="DM992" s="26"/>
      <c r="DN992" s="26"/>
      <c r="DO992" s="26"/>
      <c r="DP992" s="26"/>
      <c r="DQ992" s="26"/>
      <c r="DR992" s="26"/>
      <c r="DS992" s="26"/>
      <c r="DT992" s="26"/>
      <c r="DU992" s="26"/>
      <c r="DV992" s="26"/>
      <c r="DW992" s="26"/>
      <c r="DX992" s="26"/>
      <c r="DY992" s="26"/>
      <c r="DZ992" s="26"/>
      <c r="EA992" s="26"/>
      <c r="EB992" s="26"/>
      <c r="EC992" s="26"/>
      <c r="ED992" s="26"/>
      <c r="EE992" s="26"/>
      <c r="EF992" s="26"/>
      <c r="EG992" s="26"/>
      <c r="EH992" s="26"/>
      <c r="EI992" s="26"/>
      <c r="EJ992" s="26"/>
      <c r="EK992" s="26"/>
      <c r="EL992" s="26"/>
      <c r="EM992" s="26"/>
      <c r="EN992" s="26"/>
      <c r="EO992" s="26"/>
      <c r="EP992" s="26"/>
      <c r="EQ992" s="26"/>
      <c r="ER992" s="26"/>
      <c r="ES992" s="26"/>
      <c r="ET992" s="26"/>
      <c r="EU992" s="26"/>
      <c r="EV992" s="26"/>
      <c r="EW992" s="26"/>
      <c r="EX992" s="26"/>
      <c r="EY992" s="26"/>
      <c r="EZ992" s="26"/>
      <c r="FA992" s="26"/>
      <c r="FB992" s="26"/>
      <c r="FC992" s="26"/>
      <c r="FD992" s="26"/>
      <c r="FE992" s="26"/>
      <c r="FF992" s="26"/>
      <c r="FG992" s="26"/>
      <c r="FH992" s="26"/>
      <c r="FI992" s="26"/>
      <c r="FJ992" s="26"/>
      <c r="FK992" s="26"/>
      <c r="FL992" s="26"/>
      <c r="FM992" s="26"/>
      <c r="FN992" s="26"/>
      <c r="FO992" s="26"/>
      <c r="FP992" s="26"/>
      <c r="FQ992" s="26"/>
      <c r="FR992" s="26"/>
      <c r="FS992" s="26"/>
      <c r="FT992" s="26"/>
      <c r="FU992" s="26"/>
      <c r="FV992" s="26"/>
      <c r="FW992" s="26"/>
      <c r="FX992" s="26"/>
      <c r="FY992" s="26"/>
      <c r="FZ992" s="26"/>
      <c r="GA992" s="26"/>
      <c r="GB992" s="26"/>
      <c r="GC992" s="26"/>
      <c r="GD992" s="26"/>
      <c r="GE992" s="26"/>
      <c r="GF992" s="26"/>
      <c r="GG992" s="26"/>
      <c r="GH992" s="26"/>
      <c r="GI992" s="26"/>
      <c r="GJ992" s="26"/>
      <c r="GK992" s="26"/>
      <c r="GL992" s="26"/>
      <c r="GM992" s="26"/>
      <c r="GN992" s="26"/>
      <c r="GO992" s="26"/>
      <c r="GP992" s="26"/>
      <c r="GQ992" s="26"/>
      <c r="GR992" s="26"/>
      <c r="GS992" s="26"/>
      <c r="GT992" s="26"/>
      <c r="GU992" s="26"/>
      <c r="GV992" s="26"/>
      <c r="GW992" s="26"/>
      <c r="GX992" s="26"/>
      <c r="GY992" s="26"/>
      <c r="GZ992" s="26"/>
      <c r="HA992" s="26"/>
      <c r="HB992" s="26"/>
      <c r="HC992" s="26"/>
      <c r="HD992" s="26"/>
      <c r="HE992" s="26"/>
      <c r="HF992" s="26"/>
      <c r="HG992" s="26"/>
      <c r="HH992" s="26"/>
      <c r="HI992" s="26"/>
      <c r="HJ992" s="26"/>
      <c r="HK992" s="26"/>
      <c r="HL992" s="26"/>
      <c r="HM992" s="26"/>
      <c r="HN992" s="26"/>
      <c r="HO992" s="26"/>
      <c r="HP992" s="26"/>
      <c r="HQ992" s="26"/>
      <c r="HR992" s="26"/>
      <c r="HS992" s="26"/>
      <c r="HT992" s="26"/>
      <c r="HU992" s="26"/>
      <c r="HV992" s="26"/>
      <c r="HW992" s="26"/>
      <c r="HX992" s="26"/>
      <c r="HY992" s="26"/>
      <c r="HZ992" s="26"/>
      <c r="IA992" s="26"/>
      <c r="IB992" s="26"/>
      <c r="IC992" s="26"/>
      <c r="ID992" s="26"/>
      <c r="IE992" s="26"/>
      <c r="IF992" s="26"/>
      <c r="IG992" s="26"/>
      <c r="IH992" s="26"/>
      <c r="II992" s="26"/>
      <c r="IJ992" s="26"/>
      <c r="IK992" s="26"/>
      <c r="IL992" s="26"/>
      <c r="IM992" s="26"/>
      <c r="IN992" s="26"/>
      <c r="IO992" s="26"/>
      <c r="IP992" s="26"/>
      <c r="IQ992" s="26"/>
      <c r="IR992" s="26"/>
      <c r="IS992" s="26"/>
      <c r="IT992" s="26"/>
      <c r="IU992" s="26"/>
      <c r="IV992" s="26"/>
    </row>
    <row r="993" spans="1:256" ht="12.75" customHeight="1" x14ac:dyDescent="0.25">
      <c r="A993" s="26"/>
      <c r="B993" s="26"/>
      <c r="C993" s="296"/>
      <c r="D993" s="363"/>
      <c r="E993" s="364"/>
      <c r="F993" s="364"/>
      <c r="G993" s="364"/>
      <c r="H993" s="364"/>
      <c r="I993" s="364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6"/>
      <c r="AB993" s="26"/>
      <c r="AC993" s="26"/>
      <c r="AD993" s="26"/>
      <c r="AE993" s="26"/>
      <c r="AF993" s="26"/>
      <c r="AG993" s="26"/>
      <c r="AH993" s="26"/>
      <c r="AI993" s="26"/>
      <c r="AJ993" s="26"/>
      <c r="AK993" s="26"/>
      <c r="AL993" s="26"/>
      <c r="AM993" s="26"/>
      <c r="AN993" s="26"/>
      <c r="AO993" s="26"/>
      <c r="AP993" s="26"/>
      <c r="AQ993" s="26"/>
      <c r="AR993" s="26"/>
      <c r="AS993" s="26"/>
      <c r="AT993" s="26"/>
      <c r="AU993" s="26"/>
      <c r="AV993" s="26"/>
      <c r="AW993" s="26"/>
      <c r="AX993" s="26"/>
      <c r="AY993" s="26"/>
      <c r="AZ993" s="26"/>
      <c r="BA993" s="26"/>
      <c r="BB993" s="26"/>
      <c r="BC993" s="26"/>
      <c r="BD993" s="26"/>
      <c r="BE993" s="26"/>
      <c r="BF993" s="26"/>
      <c r="BG993" s="26"/>
      <c r="BH993" s="26"/>
      <c r="BI993" s="26"/>
      <c r="BJ993" s="26"/>
      <c r="BK993" s="26"/>
      <c r="BL993" s="26"/>
      <c r="BM993" s="26"/>
      <c r="BN993" s="26"/>
      <c r="BO993" s="26"/>
      <c r="BP993" s="26"/>
      <c r="BQ993" s="26"/>
      <c r="BR993" s="26"/>
      <c r="BS993" s="26"/>
      <c r="BT993" s="26"/>
      <c r="BU993" s="26"/>
      <c r="BV993" s="26"/>
      <c r="BW993" s="26"/>
      <c r="BX993" s="26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26"/>
      <c r="CP993" s="26"/>
      <c r="CQ993" s="26"/>
      <c r="CR993" s="26"/>
      <c r="CS993" s="26"/>
      <c r="CT993" s="26"/>
      <c r="CU993" s="26"/>
      <c r="CV993" s="26"/>
      <c r="CW993" s="26"/>
      <c r="CX993" s="26"/>
      <c r="CY993" s="26"/>
      <c r="CZ993" s="26"/>
      <c r="DA993" s="26"/>
      <c r="DB993" s="26"/>
      <c r="DC993" s="26"/>
      <c r="DD993" s="26"/>
      <c r="DE993" s="26"/>
      <c r="DF993" s="26"/>
      <c r="DG993" s="26"/>
      <c r="DH993" s="26"/>
      <c r="DI993" s="26"/>
      <c r="DJ993" s="26"/>
      <c r="DK993" s="26"/>
      <c r="DL993" s="26"/>
      <c r="DM993" s="26"/>
      <c r="DN993" s="26"/>
      <c r="DO993" s="26"/>
      <c r="DP993" s="26"/>
      <c r="DQ993" s="26"/>
      <c r="DR993" s="26"/>
      <c r="DS993" s="26"/>
      <c r="DT993" s="26"/>
      <c r="DU993" s="26"/>
      <c r="DV993" s="26"/>
      <c r="DW993" s="26"/>
      <c r="DX993" s="26"/>
      <c r="DY993" s="26"/>
      <c r="DZ993" s="26"/>
      <c r="EA993" s="26"/>
      <c r="EB993" s="26"/>
      <c r="EC993" s="26"/>
      <c r="ED993" s="26"/>
      <c r="EE993" s="26"/>
      <c r="EF993" s="26"/>
      <c r="EG993" s="26"/>
      <c r="EH993" s="26"/>
      <c r="EI993" s="26"/>
      <c r="EJ993" s="26"/>
      <c r="EK993" s="26"/>
      <c r="EL993" s="26"/>
      <c r="EM993" s="26"/>
      <c r="EN993" s="26"/>
      <c r="EO993" s="26"/>
      <c r="EP993" s="26"/>
      <c r="EQ993" s="26"/>
      <c r="ER993" s="26"/>
      <c r="ES993" s="26"/>
      <c r="ET993" s="26"/>
      <c r="EU993" s="26"/>
      <c r="EV993" s="26"/>
      <c r="EW993" s="26"/>
      <c r="EX993" s="26"/>
      <c r="EY993" s="26"/>
      <c r="EZ993" s="26"/>
      <c r="FA993" s="26"/>
      <c r="FB993" s="26"/>
      <c r="FC993" s="26"/>
      <c r="FD993" s="26"/>
      <c r="FE993" s="26"/>
      <c r="FF993" s="26"/>
      <c r="FG993" s="26"/>
      <c r="FH993" s="26"/>
      <c r="FI993" s="26"/>
      <c r="FJ993" s="26"/>
      <c r="FK993" s="26"/>
      <c r="FL993" s="26"/>
      <c r="FM993" s="26"/>
      <c r="FN993" s="26"/>
      <c r="FO993" s="26"/>
      <c r="FP993" s="26"/>
      <c r="FQ993" s="26"/>
      <c r="FR993" s="26"/>
      <c r="FS993" s="26"/>
      <c r="FT993" s="26"/>
      <c r="FU993" s="26"/>
      <c r="FV993" s="26"/>
      <c r="FW993" s="26"/>
      <c r="FX993" s="26"/>
      <c r="FY993" s="26"/>
      <c r="FZ993" s="26"/>
      <c r="GA993" s="26"/>
      <c r="GB993" s="26"/>
      <c r="GC993" s="26"/>
      <c r="GD993" s="26"/>
      <c r="GE993" s="26"/>
      <c r="GF993" s="26"/>
      <c r="GG993" s="26"/>
      <c r="GH993" s="26"/>
      <c r="GI993" s="26"/>
      <c r="GJ993" s="26"/>
      <c r="GK993" s="26"/>
      <c r="GL993" s="26"/>
      <c r="GM993" s="26"/>
      <c r="GN993" s="26"/>
      <c r="GO993" s="26"/>
      <c r="GP993" s="26"/>
      <c r="GQ993" s="26"/>
      <c r="GR993" s="26"/>
      <c r="GS993" s="26"/>
      <c r="GT993" s="26"/>
      <c r="GU993" s="26"/>
      <c r="GV993" s="26"/>
      <c r="GW993" s="26"/>
      <c r="GX993" s="26"/>
      <c r="GY993" s="26"/>
      <c r="GZ993" s="26"/>
      <c r="HA993" s="26"/>
      <c r="HB993" s="26"/>
      <c r="HC993" s="26"/>
      <c r="HD993" s="26"/>
      <c r="HE993" s="26"/>
      <c r="HF993" s="26"/>
      <c r="HG993" s="26"/>
      <c r="HH993" s="26"/>
      <c r="HI993" s="26"/>
      <c r="HJ993" s="26"/>
      <c r="HK993" s="26"/>
      <c r="HL993" s="26"/>
      <c r="HM993" s="26"/>
      <c r="HN993" s="26"/>
      <c r="HO993" s="26"/>
      <c r="HP993" s="26"/>
      <c r="HQ993" s="26"/>
      <c r="HR993" s="26"/>
      <c r="HS993" s="26"/>
      <c r="HT993" s="26"/>
      <c r="HU993" s="26"/>
      <c r="HV993" s="26"/>
      <c r="HW993" s="26"/>
      <c r="HX993" s="26"/>
      <c r="HY993" s="26"/>
      <c r="HZ993" s="26"/>
      <c r="IA993" s="26"/>
      <c r="IB993" s="26"/>
      <c r="IC993" s="26"/>
      <c r="ID993" s="26"/>
      <c r="IE993" s="26"/>
      <c r="IF993" s="26"/>
      <c r="IG993" s="26"/>
      <c r="IH993" s="26"/>
      <c r="II993" s="26"/>
      <c r="IJ993" s="26"/>
      <c r="IK993" s="26"/>
      <c r="IL993" s="26"/>
      <c r="IM993" s="26"/>
      <c r="IN993" s="26"/>
      <c r="IO993" s="26"/>
      <c r="IP993" s="26"/>
      <c r="IQ993" s="26"/>
      <c r="IR993" s="26"/>
      <c r="IS993" s="26"/>
      <c r="IT993" s="26"/>
      <c r="IU993" s="26"/>
      <c r="IV993" s="26"/>
    </row>
    <row r="994" spans="1:256" ht="12.75" customHeight="1" x14ac:dyDescent="0.25">
      <c r="A994" s="26"/>
      <c r="B994" s="26"/>
      <c r="C994" s="296"/>
      <c r="D994" s="363"/>
      <c r="E994" s="364"/>
      <c r="F994" s="364"/>
      <c r="G994" s="364"/>
      <c r="H994" s="364"/>
      <c r="I994" s="364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6"/>
      <c r="AB994" s="26"/>
      <c r="AC994" s="26"/>
      <c r="AD994" s="26"/>
      <c r="AE994" s="26"/>
      <c r="AF994" s="26"/>
      <c r="AG994" s="26"/>
      <c r="AH994" s="26"/>
      <c r="AI994" s="26"/>
      <c r="AJ994" s="26"/>
      <c r="AK994" s="26"/>
      <c r="AL994" s="26"/>
      <c r="AM994" s="26"/>
      <c r="AN994" s="26"/>
      <c r="AO994" s="26"/>
      <c r="AP994" s="26"/>
      <c r="AQ994" s="26"/>
      <c r="AR994" s="26"/>
      <c r="AS994" s="26"/>
      <c r="AT994" s="26"/>
      <c r="AU994" s="26"/>
      <c r="AV994" s="26"/>
      <c r="AW994" s="26"/>
      <c r="AX994" s="26"/>
      <c r="AY994" s="26"/>
      <c r="AZ994" s="26"/>
      <c r="BA994" s="26"/>
      <c r="BB994" s="26"/>
      <c r="BC994" s="26"/>
      <c r="BD994" s="26"/>
      <c r="BE994" s="26"/>
      <c r="BF994" s="26"/>
      <c r="BG994" s="26"/>
      <c r="BH994" s="26"/>
      <c r="BI994" s="26"/>
      <c r="BJ994" s="26"/>
      <c r="BK994" s="26"/>
      <c r="BL994" s="26"/>
      <c r="BM994" s="26"/>
      <c r="BN994" s="26"/>
      <c r="BO994" s="26"/>
      <c r="BP994" s="26"/>
      <c r="BQ994" s="26"/>
      <c r="BR994" s="26"/>
      <c r="BS994" s="26"/>
      <c r="BT994" s="26"/>
      <c r="BU994" s="26"/>
      <c r="BV994" s="26"/>
      <c r="BW994" s="26"/>
      <c r="BX994" s="26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26"/>
      <c r="CP994" s="26"/>
      <c r="CQ994" s="26"/>
      <c r="CR994" s="26"/>
      <c r="CS994" s="26"/>
      <c r="CT994" s="26"/>
      <c r="CU994" s="26"/>
      <c r="CV994" s="26"/>
      <c r="CW994" s="26"/>
      <c r="CX994" s="26"/>
      <c r="CY994" s="26"/>
      <c r="CZ994" s="26"/>
      <c r="DA994" s="26"/>
      <c r="DB994" s="26"/>
      <c r="DC994" s="26"/>
      <c r="DD994" s="26"/>
      <c r="DE994" s="26"/>
      <c r="DF994" s="26"/>
      <c r="DG994" s="26"/>
      <c r="DH994" s="26"/>
      <c r="DI994" s="26"/>
      <c r="DJ994" s="26"/>
      <c r="DK994" s="26"/>
      <c r="DL994" s="26"/>
      <c r="DM994" s="26"/>
      <c r="DN994" s="26"/>
      <c r="DO994" s="26"/>
      <c r="DP994" s="26"/>
      <c r="DQ994" s="26"/>
      <c r="DR994" s="26"/>
      <c r="DS994" s="26"/>
      <c r="DT994" s="26"/>
      <c r="DU994" s="26"/>
      <c r="DV994" s="26"/>
      <c r="DW994" s="26"/>
      <c r="DX994" s="26"/>
      <c r="DY994" s="26"/>
      <c r="DZ994" s="26"/>
      <c r="EA994" s="26"/>
      <c r="EB994" s="26"/>
      <c r="EC994" s="26"/>
      <c r="ED994" s="26"/>
      <c r="EE994" s="26"/>
      <c r="EF994" s="26"/>
      <c r="EG994" s="26"/>
      <c r="EH994" s="26"/>
      <c r="EI994" s="26"/>
      <c r="EJ994" s="26"/>
      <c r="EK994" s="26"/>
      <c r="EL994" s="26"/>
      <c r="EM994" s="26"/>
      <c r="EN994" s="26"/>
      <c r="EO994" s="26"/>
      <c r="EP994" s="26"/>
      <c r="EQ994" s="26"/>
      <c r="ER994" s="26"/>
      <c r="ES994" s="26"/>
      <c r="ET994" s="26"/>
      <c r="EU994" s="26"/>
      <c r="EV994" s="26"/>
      <c r="EW994" s="26"/>
      <c r="EX994" s="26"/>
      <c r="EY994" s="26"/>
      <c r="EZ994" s="26"/>
      <c r="FA994" s="26"/>
      <c r="FB994" s="26"/>
      <c r="FC994" s="26"/>
      <c r="FD994" s="26"/>
      <c r="FE994" s="26"/>
      <c r="FF994" s="26"/>
      <c r="FG994" s="26"/>
      <c r="FH994" s="26"/>
      <c r="FI994" s="26"/>
      <c r="FJ994" s="26"/>
      <c r="FK994" s="26"/>
      <c r="FL994" s="26"/>
      <c r="FM994" s="26"/>
      <c r="FN994" s="26"/>
      <c r="FO994" s="26"/>
      <c r="FP994" s="26"/>
      <c r="FQ994" s="26"/>
      <c r="FR994" s="26"/>
      <c r="FS994" s="26"/>
      <c r="FT994" s="26"/>
      <c r="FU994" s="26"/>
      <c r="FV994" s="26"/>
      <c r="FW994" s="26"/>
      <c r="FX994" s="26"/>
      <c r="FY994" s="26"/>
      <c r="FZ994" s="26"/>
      <c r="GA994" s="26"/>
      <c r="GB994" s="26"/>
      <c r="GC994" s="26"/>
      <c r="GD994" s="26"/>
      <c r="GE994" s="26"/>
      <c r="GF994" s="26"/>
      <c r="GG994" s="26"/>
      <c r="GH994" s="26"/>
      <c r="GI994" s="26"/>
      <c r="GJ994" s="26"/>
      <c r="GK994" s="26"/>
      <c r="GL994" s="26"/>
      <c r="GM994" s="26"/>
      <c r="GN994" s="26"/>
      <c r="GO994" s="26"/>
      <c r="GP994" s="26"/>
      <c r="GQ994" s="26"/>
      <c r="GR994" s="26"/>
      <c r="GS994" s="26"/>
      <c r="GT994" s="26"/>
      <c r="GU994" s="26"/>
      <c r="GV994" s="26"/>
      <c r="GW994" s="26"/>
      <c r="GX994" s="26"/>
      <c r="GY994" s="26"/>
      <c r="GZ994" s="26"/>
      <c r="HA994" s="26"/>
      <c r="HB994" s="26"/>
      <c r="HC994" s="26"/>
      <c r="HD994" s="26"/>
      <c r="HE994" s="26"/>
      <c r="HF994" s="26"/>
      <c r="HG994" s="26"/>
      <c r="HH994" s="26"/>
      <c r="HI994" s="26"/>
      <c r="HJ994" s="26"/>
      <c r="HK994" s="26"/>
      <c r="HL994" s="26"/>
      <c r="HM994" s="26"/>
      <c r="HN994" s="26"/>
      <c r="HO994" s="26"/>
      <c r="HP994" s="26"/>
      <c r="HQ994" s="26"/>
      <c r="HR994" s="26"/>
      <c r="HS994" s="26"/>
      <c r="HT994" s="26"/>
      <c r="HU994" s="26"/>
      <c r="HV994" s="26"/>
      <c r="HW994" s="26"/>
      <c r="HX994" s="26"/>
      <c r="HY994" s="26"/>
      <c r="HZ994" s="26"/>
      <c r="IA994" s="26"/>
      <c r="IB994" s="26"/>
      <c r="IC994" s="26"/>
      <c r="ID994" s="26"/>
      <c r="IE994" s="26"/>
      <c r="IF994" s="26"/>
      <c r="IG994" s="26"/>
      <c r="IH994" s="26"/>
      <c r="II994" s="26"/>
      <c r="IJ994" s="26"/>
      <c r="IK994" s="26"/>
      <c r="IL994" s="26"/>
      <c r="IM994" s="26"/>
      <c r="IN994" s="26"/>
      <c r="IO994" s="26"/>
      <c r="IP994" s="26"/>
      <c r="IQ994" s="26"/>
      <c r="IR994" s="26"/>
      <c r="IS994" s="26"/>
      <c r="IT994" s="26"/>
      <c r="IU994" s="26"/>
      <c r="IV994" s="26"/>
    </row>
    <row r="995" spans="1:256" ht="12.75" customHeight="1" x14ac:dyDescent="0.25">
      <c r="A995" s="26"/>
      <c r="B995" s="26"/>
      <c r="C995" s="296"/>
      <c r="D995" s="363"/>
      <c r="E995" s="364"/>
      <c r="F995" s="364"/>
      <c r="G995" s="364"/>
      <c r="H995" s="364"/>
      <c r="I995" s="364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6"/>
      <c r="AB995" s="26"/>
      <c r="AC995" s="26"/>
      <c r="AD995" s="26"/>
      <c r="AE995" s="26"/>
      <c r="AF995" s="26"/>
      <c r="AG995" s="26"/>
      <c r="AH995" s="26"/>
      <c r="AI995" s="26"/>
      <c r="AJ995" s="26"/>
      <c r="AK995" s="26"/>
      <c r="AL995" s="26"/>
      <c r="AM995" s="26"/>
      <c r="AN995" s="26"/>
      <c r="AO995" s="26"/>
      <c r="AP995" s="26"/>
      <c r="AQ995" s="26"/>
      <c r="AR995" s="26"/>
      <c r="AS995" s="26"/>
      <c r="AT995" s="26"/>
      <c r="AU995" s="26"/>
      <c r="AV995" s="26"/>
      <c r="AW995" s="26"/>
      <c r="AX995" s="26"/>
      <c r="AY995" s="26"/>
      <c r="AZ995" s="26"/>
      <c r="BA995" s="26"/>
      <c r="BB995" s="26"/>
      <c r="BC995" s="26"/>
      <c r="BD995" s="26"/>
      <c r="BE995" s="26"/>
      <c r="BF995" s="26"/>
      <c r="BG995" s="26"/>
      <c r="BH995" s="26"/>
      <c r="BI995" s="26"/>
      <c r="BJ995" s="26"/>
      <c r="BK995" s="26"/>
      <c r="BL995" s="26"/>
      <c r="BM995" s="26"/>
      <c r="BN995" s="26"/>
      <c r="BO995" s="26"/>
      <c r="BP995" s="26"/>
      <c r="BQ995" s="26"/>
      <c r="BR995" s="26"/>
      <c r="BS995" s="26"/>
      <c r="BT995" s="26"/>
      <c r="BU995" s="26"/>
      <c r="BV995" s="26"/>
      <c r="BW995" s="26"/>
      <c r="BX995" s="26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26"/>
      <c r="CP995" s="26"/>
      <c r="CQ995" s="26"/>
      <c r="CR995" s="26"/>
      <c r="CS995" s="26"/>
      <c r="CT995" s="26"/>
      <c r="CU995" s="26"/>
      <c r="CV995" s="26"/>
      <c r="CW995" s="26"/>
      <c r="CX995" s="26"/>
      <c r="CY995" s="26"/>
      <c r="CZ995" s="26"/>
      <c r="DA995" s="26"/>
      <c r="DB995" s="26"/>
      <c r="DC995" s="26"/>
      <c r="DD995" s="26"/>
      <c r="DE995" s="26"/>
      <c r="DF995" s="26"/>
      <c r="DG995" s="26"/>
      <c r="DH995" s="26"/>
      <c r="DI995" s="26"/>
      <c r="DJ995" s="26"/>
      <c r="DK995" s="26"/>
      <c r="DL995" s="26"/>
      <c r="DM995" s="26"/>
      <c r="DN995" s="26"/>
      <c r="DO995" s="26"/>
      <c r="DP995" s="26"/>
      <c r="DQ995" s="26"/>
      <c r="DR995" s="26"/>
      <c r="DS995" s="26"/>
      <c r="DT995" s="26"/>
      <c r="DU995" s="26"/>
      <c r="DV995" s="26"/>
      <c r="DW995" s="26"/>
      <c r="DX995" s="26"/>
      <c r="DY995" s="26"/>
      <c r="DZ995" s="26"/>
      <c r="EA995" s="26"/>
      <c r="EB995" s="26"/>
      <c r="EC995" s="26"/>
      <c r="ED995" s="26"/>
      <c r="EE995" s="26"/>
      <c r="EF995" s="26"/>
      <c r="EG995" s="26"/>
      <c r="EH995" s="26"/>
      <c r="EI995" s="26"/>
      <c r="EJ995" s="26"/>
      <c r="EK995" s="26"/>
      <c r="EL995" s="26"/>
      <c r="EM995" s="26"/>
      <c r="EN995" s="26"/>
      <c r="EO995" s="26"/>
      <c r="EP995" s="26"/>
      <c r="EQ995" s="26"/>
      <c r="ER995" s="26"/>
      <c r="ES995" s="26"/>
      <c r="ET995" s="26"/>
      <c r="EU995" s="26"/>
      <c r="EV995" s="26"/>
      <c r="EW995" s="26"/>
      <c r="EX995" s="26"/>
      <c r="EY995" s="26"/>
      <c r="EZ995" s="26"/>
      <c r="FA995" s="26"/>
      <c r="FB995" s="26"/>
      <c r="FC995" s="26"/>
      <c r="FD995" s="26"/>
      <c r="FE995" s="26"/>
      <c r="FF995" s="26"/>
      <c r="FG995" s="26"/>
      <c r="FH995" s="26"/>
      <c r="FI995" s="26"/>
      <c r="FJ995" s="26"/>
      <c r="FK995" s="26"/>
      <c r="FL995" s="26"/>
      <c r="FM995" s="26"/>
      <c r="FN995" s="26"/>
      <c r="FO995" s="26"/>
      <c r="FP995" s="26"/>
      <c r="FQ995" s="26"/>
      <c r="FR995" s="26"/>
      <c r="FS995" s="26"/>
      <c r="FT995" s="26"/>
      <c r="FU995" s="26"/>
      <c r="FV995" s="26"/>
      <c r="FW995" s="26"/>
      <c r="FX995" s="26"/>
      <c r="FY995" s="26"/>
      <c r="FZ995" s="26"/>
      <c r="GA995" s="26"/>
      <c r="GB995" s="26"/>
      <c r="GC995" s="26"/>
      <c r="GD995" s="26"/>
      <c r="GE995" s="26"/>
      <c r="GF995" s="26"/>
      <c r="GG995" s="26"/>
      <c r="GH995" s="26"/>
      <c r="GI995" s="26"/>
      <c r="GJ995" s="26"/>
      <c r="GK995" s="26"/>
      <c r="GL995" s="26"/>
      <c r="GM995" s="26"/>
      <c r="GN995" s="26"/>
      <c r="GO995" s="26"/>
      <c r="GP995" s="26"/>
      <c r="GQ995" s="26"/>
      <c r="GR995" s="26"/>
      <c r="GS995" s="26"/>
      <c r="GT995" s="26"/>
      <c r="GU995" s="26"/>
      <c r="GV995" s="26"/>
      <c r="GW995" s="26"/>
      <c r="GX995" s="26"/>
      <c r="GY995" s="26"/>
      <c r="GZ995" s="26"/>
      <c r="HA995" s="26"/>
      <c r="HB995" s="26"/>
      <c r="HC995" s="26"/>
      <c r="HD995" s="26"/>
      <c r="HE995" s="26"/>
      <c r="HF995" s="26"/>
      <c r="HG995" s="26"/>
      <c r="HH995" s="26"/>
      <c r="HI995" s="26"/>
      <c r="HJ995" s="26"/>
      <c r="HK995" s="26"/>
      <c r="HL995" s="26"/>
      <c r="HM995" s="26"/>
      <c r="HN995" s="26"/>
      <c r="HO995" s="26"/>
      <c r="HP995" s="26"/>
      <c r="HQ995" s="26"/>
      <c r="HR995" s="26"/>
      <c r="HS995" s="26"/>
      <c r="HT995" s="26"/>
      <c r="HU995" s="26"/>
      <c r="HV995" s="26"/>
      <c r="HW995" s="26"/>
      <c r="HX995" s="26"/>
      <c r="HY995" s="26"/>
      <c r="HZ995" s="26"/>
      <c r="IA995" s="26"/>
      <c r="IB995" s="26"/>
      <c r="IC995" s="26"/>
      <c r="ID995" s="26"/>
      <c r="IE995" s="26"/>
      <c r="IF995" s="26"/>
      <c r="IG995" s="26"/>
      <c r="IH995" s="26"/>
      <c r="II995" s="26"/>
      <c r="IJ995" s="26"/>
      <c r="IK995" s="26"/>
      <c r="IL995" s="26"/>
      <c r="IM995" s="26"/>
      <c r="IN995" s="26"/>
      <c r="IO995" s="26"/>
      <c r="IP995" s="26"/>
      <c r="IQ995" s="26"/>
      <c r="IR995" s="26"/>
      <c r="IS995" s="26"/>
      <c r="IT995" s="26"/>
      <c r="IU995" s="26"/>
      <c r="IV995" s="26"/>
    </row>
    <row r="996" spans="1:256" ht="12.75" customHeight="1" x14ac:dyDescent="0.25">
      <c r="A996" s="26"/>
      <c r="B996" s="26"/>
      <c r="C996" s="296"/>
      <c r="D996" s="363"/>
      <c r="E996" s="364"/>
      <c r="F996" s="364"/>
      <c r="G996" s="364"/>
      <c r="H996" s="364"/>
      <c r="I996" s="364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6"/>
      <c r="AB996" s="26"/>
      <c r="AC996" s="26"/>
      <c r="AD996" s="26"/>
      <c r="AE996" s="26"/>
      <c r="AF996" s="26"/>
      <c r="AG996" s="26"/>
      <c r="AH996" s="26"/>
      <c r="AI996" s="26"/>
      <c r="AJ996" s="26"/>
      <c r="AK996" s="26"/>
      <c r="AL996" s="26"/>
      <c r="AM996" s="26"/>
      <c r="AN996" s="26"/>
      <c r="AO996" s="26"/>
      <c r="AP996" s="26"/>
      <c r="AQ996" s="26"/>
      <c r="AR996" s="26"/>
      <c r="AS996" s="26"/>
      <c r="AT996" s="26"/>
      <c r="AU996" s="26"/>
      <c r="AV996" s="26"/>
      <c r="AW996" s="26"/>
      <c r="AX996" s="26"/>
      <c r="AY996" s="26"/>
      <c r="AZ996" s="26"/>
      <c r="BA996" s="26"/>
      <c r="BB996" s="26"/>
      <c r="BC996" s="26"/>
      <c r="BD996" s="26"/>
      <c r="BE996" s="26"/>
      <c r="BF996" s="26"/>
      <c r="BG996" s="26"/>
      <c r="BH996" s="26"/>
      <c r="BI996" s="26"/>
      <c r="BJ996" s="26"/>
      <c r="BK996" s="26"/>
      <c r="BL996" s="26"/>
      <c r="BM996" s="26"/>
      <c r="BN996" s="26"/>
      <c r="BO996" s="26"/>
      <c r="BP996" s="26"/>
      <c r="BQ996" s="26"/>
      <c r="BR996" s="26"/>
      <c r="BS996" s="26"/>
      <c r="BT996" s="26"/>
      <c r="BU996" s="26"/>
      <c r="BV996" s="26"/>
      <c r="BW996" s="26"/>
      <c r="BX996" s="26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26"/>
      <c r="CP996" s="26"/>
      <c r="CQ996" s="26"/>
      <c r="CR996" s="26"/>
      <c r="CS996" s="26"/>
      <c r="CT996" s="26"/>
      <c r="CU996" s="26"/>
      <c r="CV996" s="26"/>
      <c r="CW996" s="26"/>
      <c r="CX996" s="26"/>
      <c r="CY996" s="26"/>
      <c r="CZ996" s="26"/>
      <c r="DA996" s="26"/>
      <c r="DB996" s="26"/>
      <c r="DC996" s="26"/>
      <c r="DD996" s="26"/>
      <c r="DE996" s="26"/>
      <c r="DF996" s="26"/>
      <c r="DG996" s="26"/>
      <c r="DH996" s="26"/>
      <c r="DI996" s="26"/>
      <c r="DJ996" s="26"/>
      <c r="DK996" s="26"/>
      <c r="DL996" s="26"/>
      <c r="DM996" s="26"/>
      <c r="DN996" s="26"/>
      <c r="DO996" s="26"/>
      <c r="DP996" s="26"/>
      <c r="DQ996" s="26"/>
      <c r="DR996" s="26"/>
      <c r="DS996" s="26"/>
      <c r="DT996" s="26"/>
      <c r="DU996" s="26"/>
      <c r="DV996" s="26"/>
      <c r="DW996" s="26"/>
      <c r="DX996" s="26"/>
      <c r="DY996" s="26"/>
      <c r="DZ996" s="26"/>
      <c r="EA996" s="26"/>
      <c r="EB996" s="26"/>
      <c r="EC996" s="26"/>
      <c r="ED996" s="26"/>
      <c r="EE996" s="26"/>
      <c r="EF996" s="26"/>
      <c r="EG996" s="26"/>
      <c r="EH996" s="26"/>
      <c r="EI996" s="26"/>
      <c r="EJ996" s="26"/>
      <c r="EK996" s="26"/>
      <c r="EL996" s="26"/>
      <c r="EM996" s="26"/>
      <c r="EN996" s="26"/>
      <c r="EO996" s="26"/>
      <c r="EP996" s="26"/>
      <c r="EQ996" s="26"/>
      <c r="ER996" s="26"/>
      <c r="ES996" s="26"/>
      <c r="ET996" s="26"/>
      <c r="EU996" s="26"/>
      <c r="EV996" s="26"/>
      <c r="EW996" s="26"/>
      <c r="EX996" s="26"/>
      <c r="EY996" s="26"/>
      <c r="EZ996" s="26"/>
      <c r="FA996" s="26"/>
      <c r="FB996" s="26"/>
      <c r="FC996" s="26"/>
      <c r="FD996" s="26"/>
      <c r="FE996" s="26"/>
      <c r="FF996" s="26"/>
      <c r="FG996" s="26"/>
      <c r="FH996" s="26"/>
      <c r="FI996" s="26"/>
      <c r="FJ996" s="26"/>
      <c r="FK996" s="26"/>
      <c r="FL996" s="26"/>
      <c r="FM996" s="26"/>
      <c r="FN996" s="26"/>
      <c r="FO996" s="26"/>
      <c r="FP996" s="26"/>
      <c r="FQ996" s="26"/>
      <c r="FR996" s="26"/>
      <c r="FS996" s="26"/>
      <c r="FT996" s="26"/>
      <c r="FU996" s="26"/>
      <c r="FV996" s="26"/>
      <c r="FW996" s="26"/>
      <c r="FX996" s="26"/>
      <c r="FY996" s="26"/>
      <c r="FZ996" s="26"/>
      <c r="GA996" s="26"/>
      <c r="GB996" s="26"/>
      <c r="GC996" s="26"/>
      <c r="GD996" s="26"/>
      <c r="GE996" s="26"/>
      <c r="GF996" s="26"/>
      <c r="GG996" s="26"/>
      <c r="GH996" s="26"/>
      <c r="GI996" s="26"/>
      <c r="GJ996" s="26"/>
      <c r="GK996" s="26"/>
      <c r="GL996" s="26"/>
      <c r="GM996" s="26"/>
      <c r="GN996" s="26"/>
      <c r="GO996" s="26"/>
      <c r="GP996" s="26"/>
      <c r="GQ996" s="26"/>
      <c r="GR996" s="26"/>
      <c r="GS996" s="26"/>
      <c r="GT996" s="26"/>
      <c r="GU996" s="26"/>
      <c r="GV996" s="26"/>
      <c r="GW996" s="26"/>
      <c r="GX996" s="26"/>
      <c r="GY996" s="26"/>
      <c r="GZ996" s="26"/>
      <c r="HA996" s="26"/>
      <c r="HB996" s="26"/>
      <c r="HC996" s="26"/>
      <c r="HD996" s="26"/>
      <c r="HE996" s="26"/>
      <c r="HF996" s="26"/>
      <c r="HG996" s="26"/>
      <c r="HH996" s="26"/>
      <c r="HI996" s="26"/>
      <c r="HJ996" s="26"/>
      <c r="HK996" s="26"/>
      <c r="HL996" s="26"/>
      <c r="HM996" s="26"/>
      <c r="HN996" s="26"/>
      <c r="HO996" s="26"/>
      <c r="HP996" s="26"/>
      <c r="HQ996" s="26"/>
      <c r="HR996" s="26"/>
      <c r="HS996" s="26"/>
      <c r="HT996" s="26"/>
      <c r="HU996" s="26"/>
      <c r="HV996" s="26"/>
      <c r="HW996" s="26"/>
      <c r="HX996" s="26"/>
      <c r="HY996" s="26"/>
      <c r="HZ996" s="26"/>
      <c r="IA996" s="26"/>
      <c r="IB996" s="26"/>
      <c r="IC996" s="26"/>
      <c r="ID996" s="26"/>
      <c r="IE996" s="26"/>
      <c r="IF996" s="26"/>
      <c r="IG996" s="26"/>
      <c r="IH996" s="26"/>
      <c r="II996" s="26"/>
      <c r="IJ996" s="26"/>
      <c r="IK996" s="26"/>
      <c r="IL996" s="26"/>
      <c r="IM996" s="26"/>
      <c r="IN996" s="26"/>
      <c r="IO996" s="26"/>
      <c r="IP996" s="26"/>
      <c r="IQ996" s="26"/>
      <c r="IR996" s="26"/>
      <c r="IS996" s="26"/>
      <c r="IT996" s="26"/>
      <c r="IU996" s="26"/>
      <c r="IV996" s="26"/>
    </row>
    <row r="997" spans="1:256" ht="12.75" customHeight="1" x14ac:dyDescent="0.25">
      <c r="A997" s="26"/>
      <c r="B997" s="26"/>
      <c r="C997" s="296"/>
      <c r="D997" s="363"/>
      <c r="E997" s="364"/>
      <c r="F997" s="364"/>
      <c r="G997" s="364"/>
      <c r="H997" s="364"/>
      <c r="I997" s="364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6"/>
      <c r="AB997" s="26"/>
      <c r="AC997" s="26"/>
      <c r="AD997" s="26"/>
      <c r="AE997" s="26"/>
      <c r="AF997" s="26"/>
      <c r="AG997" s="26"/>
      <c r="AH997" s="26"/>
      <c r="AI997" s="26"/>
      <c r="AJ997" s="26"/>
      <c r="AK997" s="26"/>
      <c r="AL997" s="26"/>
      <c r="AM997" s="26"/>
      <c r="AN997" s="26"/>
      <c r="AO997" s="26"/>
      <c r="AP997" s="26"/>
      <c r="AQ997" s="26"/>
      <c r="AR997" s="26"/>
      <c r="AS997" s="26"/>
      <c r="AT997" s="26"/>
      <c r="AU997" s="26"/>
      <c r="AV997" s="26"/>
      <c r="AW997" s="26"/>
      <c r="AX997" s="26"/>
      <c r="AY997" s="26"/>
      <c r="AZ997" s="26"/>
      <c r="BA997" s="26"/>
      <c r="BB997" s="26"/>
      <c r="BC997" s="26"/>
      <c r="BD997" s="26"/>
      <c r="BE997" s="26"/>
      <c r="BF997" s="26"/>
      <c r="BG997" s="26"/>
      <c r="BH997" s="26"/>
      <c r="BI997" s="26"/>
      <c r="BJ997" s="26"/>
      <c r="BK997" s="26"/>
      <c r="BL997" s="26"/>
      <c r="BM997" s="26"/>
      <c r="BN997" s="26"/>
      <c r="BO997" s="26"/>
      <c r="BP997" s="26"/>
      <c r="BQ997" s="26"/>
      <c r="BR997" s="26"/>
      <c r="BS997" s="26"/>
      <c r="BT997" s="26"/>
      <c r="BU997" s="26"/>
      <c r="BV997" s="26"/>
      <c r="BW997" s="26"/>
      <c r="BX997" s="26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26"/>
      <c r="CP997" s="26"/>
      <c r="CQ997" s="26"/>
      <c r="CR997" s="26"/>
      <c r="CS997" s="26"/>
      <c r="CT997" s="26"/>
      <c r="CU997" s="26"/>
      <c r="CV997" s="26"/>
      <c r="CW997" s="26"/>
      <c r="CX997" s="26"/>
      <c r="CY997" s="26"/>
      <c r="CZ997" s="26"/>
      <c r="DA997" s="26"/>
      <c r="DB997" s="26"/>
      <c r="DC997" s="26"/>
      <c r="DD997" s="26"/>
      <c r="DE997" s="26"/>
      <c r="DF997" s="26"/>
      <c r="DG997" s="26"/>
      <c r="DH997" s="26"/>
      <c r="DI997" s="26"/>
      <c r="DJ997" s="26"/>
      <c r="DK997" s="26"/>
      <c r="DL997" s="26"/>
      <c r="DM997" s="26"/>
      <c r="DN997" s="26"/>
      <c r="DO997" s="26"/>
      <c r="DP997" s="26"/>
      <c r="DQ997" s="26"/>
      <c r="DR997" s="26"/>
      <c r="DS997" s="26"/>
      <c r="DT997" s="26"/>
      <c r="DU997" s="26"/>
      <c r="DV997" s="26"/>
      <c r="DW997" s="26"/>
      <c r="DX997" s="26"/>
      <c r="DY997" s="26"/>
      <c r="DZ997" s="26"/>
      <c r="EA997" s="26"/>
      <c r="EB997" s="26"/>
      <c r="EC997" s="26"/>
      <c r="ED997" s="26"/>
      <c r="EE997" s="26"/>
      <c r="EF997" s="26"/>
      <c r="EG997" s="26"/>
      <c r="EH997" s="26"/>
      <c r="EI997" s="26"/>
      <c r="EJ997" s="26"/>
      <c r="EK997" s="26"/>
      <c r="EL997" s="26"/>
      <c r="EM997" s="26"/>
      <c r="EN997" s="26"/>
      <c r="EO997" s="26"/>
      <c r="EP997" s="26"/>
      <c r="EQ997" s="26"/>
      <c r="ER997" s="26"/>
      <c r="ES997" s="26"/>
      <c r="ET997" s="26"/>
      <c r="EU997" s="26"/>
      <c r="EV997" s="26"/>
      <c r="EW997" s="26"/>
      <c r="EX997" s="26"/>
      <c r="EY997" s="26"/>
      <c r="EZ997" s="26"/>
      <c r="FA997" s="26"/>
      <c r="FB997" s="26"/>
      <c r="FC997" s="26"/>
      <c r="FD997" s="26"/>
      <c r="FE997" s="26"/>
      <c r="FF997" s="26"/>
      <c r="FG997" s="26"/>
      <c r="FH997" s="26"/>
      <c r="FI997" s="26"/>
      <c r="FJ997" s="26"/>
      <c r="FK997" s="26"/>
      <c r="FL997" s="26"/>
      <c r="FM997" s="26"/>
      <c r="FN997" s="26"/>
      <c r="FO997" s="26"/>
      <c r="FP997" s="26"/>
      <c r="FQ997" s="26"/>
      <c r="FR997" s="26"/>
      <c r="FS997" s="26"/>
      <c r="FT997" s="26"/>
      <c r="FU997" s="26"/>
      <c r="FV997" s="26"/>
      <c r="FW997" s="26"/>
      <c r="FX997" s="26"/>
      <c r="FY997" s="26"/>
      <c r="FZ997" s="26"/>
      <c r="GA997" s="26"/>
      <c r="GB997" s="26"/>
      <c r="GC997" s="26"/>
      <c r="GD997" s="26"/>
      <c r="GE997" s="26"/>
      <c r="GF997" s="26"/>
      <c r="GG997" s="26"/>
      <c r="GH997" s="26"/>
      <c r="GI997" s="26"/>
      <c r="GJ997" s="26"/>
      <c r="GK997" s="26"/>
      <c r="GL997" s="26"/>
      <c r="GM997" s="26"/>
      <c r="GN997" s="26"/>
      <c r="GO997" s="26"/>
      <c r="GP997" s="26"/>
      <c r="GQ997" s="26"/>
      <c r="GR997" s="26"/>
      <c r="GS997" s="26"/>
      <c r="GT997" s="26"/>
      <c r="GU997" s="26"/>
      <c r="GV997" s="26"/>
      <c r="GW997" s="26"/>
      <c r="GX997" s="26"/>
      <c r="GY997" s="26"/>
      <c r="GZ997" s="26"/>
      <c r="HA997" s="26"/>
      <c r="HB997" s="26"/>
      <c r="HC997" s="26"/>
      <c r="HD997" s="26"/>
      <c r="HE997" s="26"/>
      <c r="HF997" s="26"/>
      <c r="HG997" s="26"/>
      <c r="HH997" s="26"/>
      <c r="HI997" s="26"/>
      <c r="HJ997" s="26"/>
      <c r="HK997" s="26"/>
      <c r="HL997" s="26"/>
      <c r="HM997" s="26"/>
      <c r="HN997" s="26"/>
      <c r="HO997" s="26"/>
      <c r="HP997" s="26"/>
      <c r="HQ997" s="26"/>
      <c r="HR997" s="26"/>
      <c r="HS997" s="26"/>
      <c r="HT997" s="26"/>
      <c r="HU997" s="26"/>
      <c r="HV997" s="26"/>
      <c r="HW997" s="26"/>
      <c r="HX997" s="26"/>
      <c r="HY997" s="26"/>
      <c r="HZ997" s="26"/>
      <c r="IA997" s="26"/>
      <c r="IB997" s="26"/>
      <c r="IC997" s="26"/>
      <c r="ID997" s="26"/>
      <c r="IE997" s="26"/>
      <c r="IF997" s="26"/>
      <c r="IG997" s="26"/>
      <c r="IH997" s="26"/>
      <c r="II997" s="26"/>
      <c r="IJ997" s="26"/>
      <c r="IK997" s="26"/>
      <c r="IL997" s="26"/>
      <c r="IM997" s="26"/>
      <c r="IN997" s="26"/>
      <c r="IO997" s="26"/>
      <c r="IP997" s="26"/>
      <c r="IQ997" s="26"/>
      <c r="IR997" s="26"/>
      <c r="IS997" s="26"/>
      <c r="IT997" s="26"/>
      <c r="IU997" s="26"/>
      <c r="IV997" s="26"/>
    </row>
    <row r="998" spans="1:256" ht="12.75" customHeight="1" x14ac:dyDescent="0.25">
      <c r="A998" s="26"/>
      <c r="B998" s="26"/>
      <c r="C998" s="296"/>
      <c r="D998" s="363"/>
      <c r="E998" s="364"/>
      <c r="F998" s="364"/>
      <c r="G998" s="364"/>
      <c r="H998" s="364"/>
      <c r="I998" s="364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6"/>
      <c r="AB998" s="26"/>
      <c r="AC998" s="26"/>
      <c r="AD998" s="26"/>
      <c r="AE998" s="26"/>
      <c r="AF998" s="26"/>
      <c r="AG998" s="26"/>
      <c r="AH998" s="26"/>
      <c r="AI998" s="26"/>
      <c r="AJ998" s="26"/>
      <c r="AK998" s="26"/>
      <c r="AL998" s="26"/>
      <c r="AM998" s="26"/>
      <c r="AN998" s="26"/>
      <c r="AO998" s="26"/>
      <c r="AP998" s="26"/>
      <c r="AQ998" s="26"/>
      <c r="AR998" s="26"/>
      <c r="AS998" s="26"/>
      <c r="AT998" s="26"/>
      <c r="AU998" s="26"/>
      <c r="AV998" s="26"/>
      <c r="AW998" s="26"/>
      <c r="AX998" s="26"/>
      <c r="AY998" s="26"/>
      <c r="AZ998" s="26"/>
      <c r="BA998" s="26"/>
      <c r="BB998" s="26"/>
      <c r="BC998" s="26"/>
      <c r="BD998" s="26"/>
      <c r="BE998" s="26"/>
      <c r="BF998" s="26"/>
      <c r="BG998" s="26"/>
      <c r="BH998" s="26"/>
      <c r="BI998" s="26"/>
      <c r="BJ998" s="26"/>
      <c r="BK998" s="26"/>
      <c r="BL998" s="26"/>
      <c r="BM998" s="26"/>
      <c r="BN998" s="26"/>
      <c r="BO998" s="26"/>
      <c r="BP998" s="26"/>
      <c r="BQ998" s="26"/>
      <c r="BR998" s="26"/>
      <c r="BS998" s="26"/>
      <c r="BT998" s="26"/>
      <c r="BU998" s="26"/>
      <c r="BV998" s="26"/>
      <c r="BW998" s="26"/>
      <c r="BX998" s="26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26"/>
      <c r="CP998" s="26"/>
      <c r="CQ998" s="26"/>
      <c r="CR998" s="26"/>
      <c r="CS998" s="26"/>
      <c r="CT998" s="26"/>
      <c r="CU998" s="26"/>
      <c r="CV998" s="26"/>
      <c r="CW998" s="26"/>
      <c r="CX998" s="26"/>
      <c r="CY998" s="26"/>
      <c r="CZ998" s="26"/>
      <c r="DA998" s="26"/>
      <c r="DB998" s="26"/>
      <c r="DC998" s="26"/>
      <c r="DD998" s="26"/>
      <c r="DE998" s="26"/>
      <c r="DF998" s="26"/>
      <c r="DG998" s="26"/>
      <c r="DH998" s="26"/>
      <c r="DI998" s="26"/>
      <c r="DJ998" s="26"/>
      <c r="DK998" s="26"/>
      <c r="DL998" s="26"/>
      <c r="DM998" s="26"/>
      <c r="DN998" s="26"/>
      <c r="DO998" s="26"/>
      <c r="DP998" s="26"/>
      <c r="DQ998" s="26"/>
      <c r="DR998" s="26"/>
      <c r="DS998" s="26"/>
      <c r="DT998" s="26"/>
      <c r="DU998" s="26"/>
      <c r="DV998" s="26"/>
      <c r="DW998" s="26"/>
      <c r="DX998" s="26"/>
      <c r="DY998" s="26"/>
      <c r="DZ998" s="26"/>
      <c r="EA998" s="26"/>
      <c r="EB998" s="26"/>
      <c r="EC998" s="26"/>
      <c r="ED998" s="26"/>
      <c r="EE998" s="26"/>
      <c r="EF998" s="26"/>
      <c r="EG998" s="26"/>
      <c r="EH998" s="26"/>
      <c r="EI998" s="26"/>
      <c r="EJ998" s="26"/>
      <c r="EK998" s="26"/>
      <c r="EL998" s="26"/>
      <c r="EM998" s="26"/>
      <c r="EN998" s="26"/>
      <c r="EO998" s="26"/>
      <c r="EP998" s="26"/>
      <c r="EQ998" s="26"/>
      <c r="ER998" s="26"/>
      <c r="ES998" s="26"/>
      <c r="ET998" s="26"/>
      <c r="EU998" s="26"/>
      <c r="EV998" s="26"/>
      <c r="EW998" s="26"/>
      <c r="EX998" s="26"/>
      <c r="EY998" s="26"/>
      <c r="EZ998" s="26"/>
      <c r="FA998" s="26"/>
      <c r="FB998" s="26"/>
      <c r="FC998" s="26"/>
      <c r="FD998" s="26"/>
      <c r="FE998" s="26"/>
      <c r="FF998" s="26"/>
      <c r="FG998" s="26"/>
      <c r="FH998" s="26"/>
      <c r="FI998" s="26"/>
      <c r="FJ998" s="26"/>
      <c r="FK998" s="26"/>
      <c r="FL998" s="26"/>
      <c r="FM998" s="26"/>
      <c r="FN998" s="26"/>
      <c r="FO998" s="26"/>
      <c r="FP998" s="26"/>
      <c r="FQ998" s="26"/>
      <c r="FR998" s="26"/>
      <c r="FS998" s="26"/>
      <c r="FT998" s="26"/>
      <c r="FU998" s="26"/>
      <c r="FV998" s="26"/>
      <c r="FW998" s="26"/>
      <c r="FX998" s="26"/>
      <c r="FY998" s="26"/>
      <c r="FZ998" s="26"/>
      <c r="GA998" s="26"/>
      <c r="GB998" s="26"/>
      <c r="GC998" s="26"/>
      <c r="GD998" s="26"/>
      <c r="GE998" s="26"/>
      <c r="GF998" s="26"/>
      <c r="GG998" s="26"/>
      <c r="GH998" s="26"/>
      <c r="GI998" s="26"/>
      <c r="GJ998" s="26"/>
      <c r="GK998" s="26"/>
      <c r="GL998" s="26"/>
      <c r="GM998" s="26"/>
      <c r="GN998" s="26"/>
      <c r="GO998" s="26"/>
      <c r="GP998" s="26"/>
      <c r="GQ998" s="26"/>
      <c r="GR998" s="26"/>
      <c r="GS998" s="26"/>
      <c r="GT998" s="26"/>
      <c r="GU998" s="26"/>
      <c r="GV998" s="26"/>
      <c r="GW998" s="26"/>
      <c r="GX998" s="26"/>
      <c r="GY998" s="26"/>
      <c r="GZ998" s="26"/>
      <c r="HA998" s="26"/>
      <c r="HB998" s="26"/>
      <c r="HC998" s="26"/>
      <c r="HD998" s="26"/>
      <c r="HE998" s="26"/>
      <c r="HF998" s="26"/>
      <c r="HG998" s="26"/>
      <c r="HH998" s="26"/>
      <c r="HI998" s="26"/>
      <c r="HJ998" s="26"/>
      <c r="HK998" s="26"/>
      <c r="HL998" s="26"/>
      <c r="HM998" s="26"/>
      <c r="HN998" s="26"/>
      <c r="HO998" s="26"/>
      <c r="HP998" s="26"/>
      <c r="HQ998" s="26"/>
      <c r="HR998" s="26"/>
      <c r="HS998" s="26"/>
      <c r="HT998" s="26"/>
      <c r="HU998" s="26"/>
      <c r="HV998" s="26"/>
      <c r="HW998" s="26"/>
      <c r="HX998" s="26"/>
      <c r="HY998" s="26"/>
      <c r="HZ998" s="26"/>
      <c r="IA998" s="26"/>
      <c r="IB998" s="26"/>
      <c r="IC998" s="26"/>
      <c r="ID998" s="26"/>
      <c r="IE998" s="26"/>
      <c r="IF998" s="26"/>
      <c r="IG998" s="26"/>
      <c r="IH998" s="26"/>
      <c r="II998" s="26"/>
      <c r="IJ998" s="26"/>
      <c r="IK998" s="26"/>
      <c r="IL998" s="26"/>
      <c r="IM998" s="26"/>
      <c r="IN998" s="26"/>
      <c r="IO998" s="26"/>
      <c r="IP998" s="26"/>
      <c r="IQ998" s="26"/>
      <c r="IR998" s="26"/>
      <c r="IS998" s="26"/>
      <c r="IT998" s="26"/>
      <c r="IU998" s="26"/>
      <c r="IV998" s="26"/>
    </row>
    <row r="999" spans="1:256" ht="12.75" customHeight="1" x14ac:dyDescent="0.25">
      <c r="A999" s="26"/>
      <c r="B999" s="26"/>
      <c r="C999" s="296"/>
      <c r="D999" s="363"/>
      <c r="E999" s="364"/>
      <c r="F999" s="364"/>
      <c r="G999" s="364"/>
      <c r="H999" s="364"/>
      <c r="I999" s="364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6"/>
      <c r="AB999" s="26"/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AR999" s="26"/>
      <c r="AS999" s="26"/>
      <c r="AT999" s="26"/>
      <c r="AU999" s="26"/>
      <c r="AV999" s="26"/>
      <c r="AW999" s="26"/>
      <c r="AX999" s="26"/>
      <c r="AY999" s="26"/>
      <c r="AZ999" s="26"/>
      <c r="BA999" s="26"/>
      <c r="BB999" s="26"/>
      <c r="BC999" s="26"/>
      <c r="BD999" s="26"/>
      <c r="BE999" s="26"/>
      <c r="BF999" s="26"/>
      <c r="BG999" s="26"/>
      <c r="BH999" s="26"/>
      <c r="BI999" s="26"/>
      <c r="BJ999" s="26"/>
      <c r="BK999" s="26"/>
      <c r="BL999" s="26"/>
      <c r="BM999" s="26"/>
      <c r="BN999" s="26"/>
      <c r="BO999" s="26"/>
      <c r="BP999" s="26"/>
      <c r="BQ999" s="26"/>
      <c r="BR999" s="26"/>
      <c r="BS999" s="26"/>
      <c r="BT999" s="26"/>
      <c r="BU999" s="26"/>
      <c r="BV999" s="26"/>
      <c r="BW999" s="26"/>
      <c r="BX999" s="26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26"/>
      <c r="CP999" s="26"/>
      <c r="CQ999" s="26"/>
      <c r="CR999" s="26"/>
      <c r="CS999" s="26"/>
      <c r="CT999" s="26"/>
      <c r="CU999" s="26"/>
      <c r="CV999" s="26"/>
      <c r="CW999" s="26"/>
      <c r="CX999" s="26"/>
      <c r="CY999" s="26"/>
      <c r="CZ999" s="26"/>
      <c r="DA999" s="26"/>
      <c r="DB999" s="26"/>
      <c r="DC999" s="26"/>
      <c r="DD999" s="26"/>
      <c r="DE999" s="26"/>
      <c r="DF999" s="26"/>
      <c r="DG999" s="26"/>
      <c r="DH999" s="26"/>
      <c r="DI999" s="26"/>
      <c r="DJ999" s="26"/>
      <c r="DK999" s="26"/>
      <c r="DL999" s="26"/>
      <c r="DM999" s="26"/>
      <c r="DN999" s="26"/>
      <c r="DO999" s="26"/>
      <c r="DP999" s="26"/>
      <c r="DQ999" s="26"/>
      <c r="DR999" s="26"/>
      <c r="DS999" s="26"/>
      <c r="DT999" s="26"/>
      <c r="DU999" s="26"/>
      <c r="DV999" s="26"/>
      <c r="DW999" s="26"/>
      <c r="DX999" s="26"/>
      <c r="DY999" s="26"/>
      <c r="DZ999" s="26"/>
      <c r="EA999" s="26"/>
      <c r="EB999" s="26"/>
      <c r="EC999" s="26"/>
      <c r="ED999" s="26"/>
      <c r="EE999" s="26"/>
      <c r="EF999" s="26"/>
      <c r="EG999" s="26"/>
      <c r="EH999" s="26"/>
      <c r="EI999" s="26"/>
      <c r="EJ999" s="26"/>
      <c r="EK999" s="26"/>
      <c r="EL999" s="26"/>
      <c r="EM999" s="26"/>
      <c r="EN999" s="26"/>
      <c r="EO999" s="26"/>
      <c r="EP999" s="26"/>
      <c r="EQ999" s="26"/>
      <c r="ER999" s="26"/>
      <c r="ES999" s="26"/>
      <c r="ET999" s="26"/>
      <c r="EU999" s="26"/>
      <c r="EV999" s="26"/>
      <c r="EW999" s="26"/>
      <c r="EX999" s="26"/>
      <c r="EY999" s="26"/>
      <c r="EZ999" s="26"/>
      <c r="FA999" s="26"/>
      <c r="FB999" s="26"/>
      <c r="FC999" s="26"/>
      <c r="FD999" s="26"/>
      <c r="FE999" s="26"/>
      <c r="FF999" s="26"/>
      <c r="FG999" s="26"/>
      <c r="FH999" s="26"/>
      <c r="FI999" s="26"/>
      <c r="FJ999" s="26"/>
      <c r="FK999" s="26"/>
      <c r="FL999" s="26"/>
      <c r="FM999" s="26"/>
      <c r="FN999" s="26"/>
      <c r="FO999" s="26"/>
      <c r="FP999" s="26"/>
      <c r="FQ999" s="26"/>
      <c r="FR999" s="26"/>
      <c r="FS999" s="26"/>
      <c r="FT999" s="26"/>
      <c r="FU999" s="26"/>
      <c r="FV999" s="26"/>
      <c r="FW999" s="26"/>
      <c r="FX999" s="26"/>
      <c r="FY999" s="26"/>
      <c r="FZ999" s="26"/>
      <c r="GA999" s="26"/>
      <c r="GB999" s="26"/>
      <c r="GC999" s="26"/>
      <c r="GD999" s="26"/>
      <c r="GE999" s="26"/>
      <c r="GF999" s="26"/>
      <c r="GG999" s="26"/>
      <c r="GH999" s="26"/>
      <c r="GI999" s="26"/>
      <c r="GJ999" s="26"/>
      <c r="GK999" s="26"/>
      <c r="GL999" s="26"/>
      <c r="GM999" s="26"/>
      <c r="GN999" s="26"/>
      <c r="GO999" s="26"/>
      <c r="GP999" s="26"/>
      <c r="GQ999" s="26"/>
      <c r="GR999" s="26"/>
      <c r="GS999" s="26"/>
      <c r="GT999" s="26"/>
      <c r="GU999" s="26"/>
      <c r="GV999" s="26"/>
      <c r="GW999" s="26"/>
      <c r="GX999" s="26"/>
      <c r="GY999" s="26"/>
      <c r="GZ999" s="26"/>
      <c r="HA999" s="26"/>
      <c r="HB999" s="26"/>
      <c r="HC999" s="26"/>
      <c r="HD999" s="26"/>
      <c r="HE999" s="26"/>
      <c r="HF999" s="26"/>
      <c r="HG999" s="26"/>
      <c r="HH999" s="26"/>
      <c r="HI999" s="26"/>
      <c r="HJ999" s="26"/>
      <c r="HK999" s="26"/>
      <c r="HL999" s="26"/>
      <c r="HM999" s="26"/>
      <c r="HN999" s="26"/>
      <c r="HO999" s="26"/>
      <c r="HP999" s="26"/>
      <c r="HQ999" s="26"/>
      <c r="HR999" s="26"/>
      <c r="HS999" s="26"/>
      <c r="HT999" s="26"/>
      <c r="HU999" s="26"/>
      <c r="HV999" s="26"/>
      <c r="HW999" s="26"/>
      <c r="HX999" s="26"/>
      <c r="HY999" s="26"/>
      <c r="HZ999" s="26"/>
      <c r="IA999" s="26"/>
      <c r="IB999" s="26"/>
      <c r="IC999" s="26"/>
      <c r="ID999" s="26"/>
      <c r="IE999" s="26"/>
      <c r="IF999" s="26"/>
      <c r="IG999" s="26"/>
      <c r="IH999" s="26"/>
      <c r="II999" s="26"/>
      <c r="IJ999" s="26"/>
      <c r="IK999" s="26"/>
      <c r="IL999" s="26"/>
      <c r="IM999" s="26"/>
      <c r="IN999" s="26"/>
      <c r="IO999" s="26"/>
      <c r="IP999" s="26"/>
      <c r="IQ999" s="26"/>
      <c r="IR999" s="26"/>
      <c r="IS999" s="26"/>
      <c r="IT999" s="26"/>
      <c r="IU999" s="26"/>
      <c r="IV999" s="26"/>
    </row>
    <row r="1000" spans="1:256" ht="12.75" customHeight="1" x14ac:dyDescent="0.25">
      <c r="A1000" s="26"/>
      <c r="B1000" s="26"/>
      <c r="C1000" s="296"/>
      <c r="D1000" s="363"/>
      <c r="E1000" s="364"/>
      <c r="F1000" s="364"/>
      <c r="G1000" s="364"/>
      <c r="H1000" s="364"/>
      <c r="I1000" s="364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6"/>
      <c r="AB1000" s="26"/>
      <c r="AC1000" s="26"/>
      <c r="AD1000" s="26"/>
      <c r="AE1000" s="26"/>
      <c r="AF1000" s="26"/>
      <c r="AG1000" s="26"/>
      <c r="AH1000" s="26"/>
      <c r="AI1000" s="26"/>
      <c r="AJ1000" s="26"/>
      <c r="AK1000" s="26"/>
      <c r="AL1000" s="26"/>
      <c r="AM1000" s="26"/>
      <c r="AN1000" s="26"/>
      <c r="AO1000" s="26"/>
      <c r="AP1000" s="26"/>
      <c r="AQ1000" s="26"/>
      <c r="AR1000" s="26"/>
      <c r="AS1000" s="26"/>
      <c r="AT1000" s="26"/>
      <c r="AU1000" s="26"/>
      <c r="AV1000" s="26"/>
      <c r="AW1000" s="26"/>
      <c r="AX1000" s="26"/>
      <c r="AY1000" s="26"/>
      <c r="AZ1000" s="26"/>
      <c r="BA1000" s="26"/>
      <c r="BB1000" s="26"/>
      <c r="BC1000" s="26"/>
      <c r="BD1000" s="26"/>
      <c r="BE1000" s="26"/>
      <c r="BF1000" s="26"/>
      <c r="BG1000" s="26"/>
      <c r="BH1000" s="26"/>
      <c r="BI1000" s="26"/>
      <c r="BJ1000" s="26"/>
      <c r="BK1000" s="26"/>
      <c r="BL1000" s="26"/>
      <c r="BM1000" s="26"/>
      <c r="BN1000" s="26"/>
      <c r="BO1000" s="26"/>
      <c r="BP1000" s="26"/>
      <c r="BQ1000" s="26"/>
      <c r="BR1000" s="26"/>
      <c r="BS1000" s="26"/>
      <c r="BT1000" s="26"/>
      <c r="BU1000" s="26"/>
      <c r="BV1000" s="26"/>
      <c r="BW1000" s="26"/>
      <c r="BX1000" s="26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26"/>
      <c r="CP1000" s="26"/>
      <c r="CQ1000" s="26"/>
      <c r="CR1000" s="26"/>
      <c r="CS1000" s="26"/>
      <c r="CT1000" s="26"/>
      <c r="CU1000" s="26"/>
      <c r="CV1000" s="26"/>
      <c r="CW1000" s="26"/>
      <c r="CX1000" s="26"/>
      <c r="CY1000" s="26"/>
      <c r="CZ1000" s="26"/>
      <c r="DA1000" s="26"/>
      <c r="DB1000" s="26"/>
      <c r="DC1000" s="26"/>
      <c r="DD1000" s="26"/>
      <c r="DE1000" s="26"/>
      <c r="DF1000" s="26"/>
      <c r="DG1000" s="26"/>
      <c r="DH1000" s="26"/>
      <c r="DI1000" s="26"/>
      <c r="DJ1000" s="26"/>
      <c r="DK1000" s="26"/>
      <c r="DL1000" s="26"/>
      <c r="DM1000" s="26"/>
      <c r="DN1000" s="26"/>
      <c r="DO1000" s="26"/>
      <c r="DP1000" s="26"/>
      <c r="DQ1000" s="26"/>
      <c r="DR1000" s="26"/>
      <c r="DS1000" s="26"/>
      <c r="DT1000" s="26"/>
      <c r="DU1000" s="26"/>
      <c r="DV1000" s="26"/>
      <c r="DW1000" s="26"/>
      <c r="DX1000" s="26"/>
      <c r="DY1000" s="26"/>
      <c r="DZ1000" s="26"/>
      <c r="EA1000" s="26"/>
      <c r="EB1000" s="26"/>
      <c r="EC1000" s="26"/>
      <c r="ED1000" s="26"/>
      <c r="EE1000" s="26"/>
      <c r="EF1000" s="26"/>
      <c r="EG1000" s="26"/>
      <c r="EH1000" s="26"/>
      <c r="EI1000" s="26"/>
      <c r="EJ1000" s="26"/>
      <c r="EK1000" s="26"/>
      <c r="EL1000" s="26"/>
      <c r="EM1000" s="26"/>
      <c r="EN1000" s="26"/>
      <c r="EO1000" s="26"/>
      <c r="EP1000" s="26"/>
      <c r="EQ1000" s="26"/>
      <c r="ER1000" s="26"/>
      <c r="ES1000" s="26"/>
      <c r="ET1000" s="26"/>
      <c r="EU1000" s="26"/>
      <c r="EV1000" s="26"/>
      <c r="EW1000" s="26"/>
      <c r="EX1000" s="26"/>
      <c r="EY1000" s="26"/>
      <c r="EZ1000" s="26"/>
      <c r="FA1000" s="26"/>
      <c r="FB1000" s="26"/>
      <c r="FC1000" s="26"/>
      <c r="FD1000" s="26"/>
      <c r="FE1000" s="26"/>
      <c r="FF1000" s="26"/>
      <c r="FG1000" s="26"/>
      <c r="FH1000" s="26"/>
      <c r="FI1000" s="26"/>
      <c r="FJ1000" s="26"/>
      <c r="FK1000" s="26"/>
      <c r="FL1000" s="26"/>
      <c r="FM1000" s="26"/>
      <c r="FN1000" s="26"/>
      <c r="FO1000" s="26"/>
      <c r="FP1000" s="26"/>
      <c r="FQ1000" s="26"/>
      <c r="FR1000" s="26"/>
      <c r="FS1000" s="26"/>
      <c r="FT1000" s="26"/>
      <c r="FU1000" s="26"/>
      <c r="FV1000" s="26"/>
      <c r="FW1000" s="26"/>
      <c r="FX1000" s="26"/>
      <c r="FY1000" s="26"/>
      <c r="FZ1000" s="26"/>
      <c r="GA1000" s="26"/>
      <c r="GB1000" s="26"/>
      <c r="GC1000" s="26"/>
      <c r="GD1000" s="26"/>
      <c r="GE1000" s="26"/>
      <c r="GF1000" s="26"/>
      <c r="GG1000" s="26"/>
      <c r="GH1000" s="26"/>
      <c r="GI1000" s="26"/>
      <c r="GJ1000" s="26"/>
      <c r="GK1000" s="26"/>
      <c r="GL1000" s="26"/>
      <c r="GM1000" s="26"/>
      <c r="GN1000" s="26"/>
      <c r="GO1000" s="26"/>
      <c r="GP1000" s="26"/>
      <c r="GQ1000" s="26"/>
      <c r="GR1000" s="26"/>
      <c r="GS1000" s="26"/>
      <c r="GT1000" s="26"/>
      <c r="GU1000" s="26"/>
      <c r="GV1000" s="26"/>
      <c r="GW1000" s="26"/>
      <c r="GX1000" s="26"/>
      <c r="GY1000" s="26"/>
      <c r="GZ1000" s="26"/>
      <c r="HA1000" s="26"/>
      <c r="HB1000" s="26"/>
      <c r="HC1000" s="26"/>
      <c r="HD1000" s="26"/>
      <c r="HE1000" s="26"/>
      <c r="HF1000" s="26"/>
      <c r="HG1000" s="26"/>
      <c r="HH1000" s="26"/>
      <c r="HI1000" s="26"/>
      <c r="HJ1000" s="26"/>
      <c r="HK1000" s="26"/>
      <c r="HL1000" s="26"/>
      <c r="HM1000" s="26"/>
      <c r="HN1000" s="26"/>
      <c r="HO1000" s="26"/>
      <c r="HP1000" s="26"/>
      <c r="HQ1000" s="26"/>
      <c r="HR1000" s="26"/>
      <c r="HS1000" s="26"/>
      <c r="HT1000" s="26"/>
      <c r="HU1000" s="26"/>
      <c r="HV1000" s="26"/>
      <c r="HW1000" s="26"/>
      <c r="HX1000" s="26"/>
      <c r="HY1000" s="26"/>
      <c r="HZ1000" s="26"/>
      <c r="IA1000" s="26"/>
      <c r="IB1000" s="26"/>
      <c r="IC1000" s="26"/>
      <c r="ID1000" s="26"/>
      <c r="IE1000" s="26"/>
      <c r="IF1000" s="26"/>
      <c r="IG1000" s="26"/>
      <c r="IH1000" s="26"/>
      <c r="II1000" s="26"/>
      <c r="IJ1000" s="26"/>
      <c r="IK1000" s="26"/>
      <c r="IL1000" s="26"/>
      <c r="IM1000" s="26"/>
      <c r="IN1000" s="26"/>
      <c r="IO1000" s="26"/>
      <c r="IP1000" s="26"/>
      <c r="IQ1000" s="26"/>
      <c r="IR1000" s="26"/>
      <c r="IS1000" s="26"/>
      <c r="IT1000" s="26"/>
      <c r="IU1000" s="26"/>
      <c r="IV1000" s="26"/>
    </row>
  </sheetData>
  <conditionalFormatting sqref="D61:I61">
    <cfRule type="cellIs" dxfId="1" priority="1" operator="notEqual">
      <formula>0</formula>
    </cfRule>
  </conditionalFormatting>
  <conditionalFormatting sqref="D5:I5">
    <cfRule type="cellIs" dxfId="0" priority="2" operator="lessThan">
      <formula>0</formula>
    </cfRule>
  </conditionalFormatting>
  <pageMargins left="0.7" right="0.7" top="0.75" bottom="0.75" header="0" footer="0"/>
  <pageSetup orientation="landscape"/>
  <headerFooter>
    <oddHeader>&amp;CMODELO FINANCIERO BALANCE GENERAL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rgb="FF008080"/>
  </sheetPr>
  <dimension ref="A1:Z1000"/>
  <sheetViews>
    <sheetView showGridLines="0" topLeftCell="A2" workbookViewId="0">
      <selection activeCell="A49" sqref="A49"/>
    </sheetView>
  </sheetViews>
  <sheetFormatPr baseColWidth="10" defaultColWidth="12.5546875" defaultRowHeight="15" customHeight="1" outlineLevelRow="2" x14ac:dyDescent="0.25"/>
  <cols>
    <col min="1" max="1" width="2.44140625" customWidth="1"/>
    <col min="2" max="2" width="2.21875" customWidth="1"/>
    <col min="3" max="3" width="39.77734375" customWidth="1"/>
    <col min="4" max="4" width="13.21875" customWidth="1"/>
    <col min="5" max="5" width="11.44140625" customWidth="1"/>
    <col min="6" max="6" width="12.77734375" customWidth="1"/>
    <col min="7" max="8" width="13.5546875" customWidth="1"/>
    <col min="9" max="9" width="13.21875" customWidth="1"/>
    <col min="10" max="11" width="4.77734375" customWidth="1"/>
    <col min="12" max="26" width="10" customWidth="1"/>
  </cols>
  <sheetData>
    <row r="1" spans="1:26" ht="18.75" customHeight="1" x14ac:dyDescent="0.25">
      <c r="A1" s="36"/>
      <c r="B1" s="298"/>
      <c r="C1" s="8" t="s">
        <v>29</v>
      </c>
      <c r="D1" s="337"/>
      <c r="E1" s="337"/>
      <c r="F1" s="26"/>
      <c r="G1" s="26"/>
      <c r="H1" s="26"/>
      <c r="I1" s="26"/>
      <c r="J1" s="301"/>
      <c r="K1" s="3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5.75" customHeight="1" x14ac:dyDescent="0.3">
      <c r="A2" s="36"/>
      <c r="B2" s="37"/>
      <c r="C2" s="365" t="s">
        <v>456</v>
      </c>
      <c r="D2" s="300">
        <f>+Bases!D5</f>
        <v>0</v>
      </c>
      <c r="E2" s="300">
        <f>+D2+1</f>
        <v>1</v>
      </c>
      <c r="F2" s="300">
        <f>+E2+1</f>
        <v>2</v>
      </c>
      <c r="G2" s="300">
        <f>+F2+1</f>
        <v>3</v>
      </c>
      <c r="H2" s="300">
        <f>+G2+1</f>
        <v>4</v>
      </c>
      <c r="I2" s="300">
        <f>+H2+1</f>
        <v>5</v>
      </c>
      <c r="J2" s="57"/>
      <c r="K2" s="3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6"/>
      <c r="B3" s="37"/>
      <c r="C3" s="357" t="s">
        <v>457</v>
      </c>
      <c r="D3" s="363"/>
      <c r="E3" s="363"/>
      <c r="F3" s="364"/>
      <c r="G3" s="364"/>
      <c r="H3" s="364"/>
      <c r="I3" s="364"/>
      <c r="J3" s="367"/>
      <c r="K3" s="3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outlineLevel="1" x14ac:dyDescent="0.25">
      <c r="A4" s="36"/>
      <c r="B4" s="37"/>
      <c r="C4" s="368" t="s">
        <v>458</v>
      </c>
      <c r="D4" s="303"/>
      <c r="E4" s="286">
        <f>'P&amp;G'!D14</f>
        <v>-419392905.42666662</v>
      </c>
      <c r="F4" s="286">
        <f>'P&amp;G'!E14</f>
        <v>-463168889.4456107</v>
      </c>
      <c r="G4" s="286">
        <f>'P&amp;G'!F14</f>
        <v>-569084770.42861366</v>
      </c>
      <c r="H4" s="286">
        <f>'P&amp;G'!G14</f>
        <v>-624030282.10413289</v>
      </c>
      <c r="I4" s="286">
        <f>'P&amp;G'!H14</f>
        <v>-669782689.05123162</v>
      </c>
      <c r="J4" s="57"/>
      <c r="K4" s="3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outlineLevel="1" x14ac:dyDescent="0.25">
      <c r="A5" s="36"/>
      <c r="B5" s="37"/>
      <c r="C5" s="368" t="s">
        <v>459</v>
      </c>
      <c r="D5" s="303"/>
      <c r="E5" s="286">
        <f>Producción!F18</f>
        <v>2356666.6666666665</v>
      </c>
      <c r="F5" s="286">
        <f>Producción!G18</f>
        <v>2356666.6666666665</v>
      </c>
      <c r="G5" s="286">
        <f>Producción!H18</f>
        <v>2356666.6666666665</v>
      </c>
      <c r="H5" s="286">
        <f>Producción!I18</f>
        <v>2356666.6666666665</v>
      </c>
      <c r="I5" s="286">
        <f>Producción!J18</f>
        <v>1856666.6666666665</v>
      </c>
      <c r="J5" s="57"/>
      <c r="K5" s="3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outlineLevel="1" x14ac:dyDescent="0.25">
      <c r="A6" s="36"/>
      <c r="B6" s="37"/>
      <c r="C6" s="368" t="s">
        <v>413</v>
      </c>
      <c r="D6" s="303"/>
      <c r="E6" s="286">
        <f>'P&amp;G'!D13</f>
        <v>2804000</v>
      </c>
      <c r="F6" s="286">
        <f>'P&amp;G'!E13</f>
        <v>0</v>
      </c>
      <c r="G6" s="286">
        <f>'P&amp;G'!F13</f>
        <v>0</v>
      </c>
      <c r="H6" s="286">
        <f>'P&amp;G'!G13</f>
        <v>0</v>
      </c>
      <c r="I6" s="286">
        <f>'P&amp;G'!H13</f>
        <v>0</v>
      </c>
      <c r="J6" s="57"/>
      <c r="K6" s="3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outlineLevel="1" x14ac:dyDescent="0.25">
      <c r="A7" s="36"/>
      <c r="B7" s="37"/>
      <c r="C7" s="368"/>
      <c r="D7" s="303"/>
      <c r="E7" s="286"/>
      <c r="F7" s="286"/>
      <c r="G7" s="286"/>
      <c r="H7" s="286"/>
      <c r="I7" s="286"/>
      <c r="J7" s="57"/>
      <c r="K7" s="3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outlineLevel="1" x14ac:dyDescent="0.25">
      <c r="A8" s="36"/>
      <c r="B8" s="37"/>
      <c r="C8" s="368" t="s">
        <v>412</v>
      </c>
      <c r="D8" s="303"/>
      <c r="E8" s="286">
        <f>'Capital de Trabajo'!F12</f>
        <v>0</v>
      </c>
      <c r="F8" s="286">
        <f>'Capital de Trabajo'!G12</f>
        <v>0</v>
      </c>
      <c r="G8" s="286">
        <f>'Capital de Trabajo'!H12</f>
        <v>0</v>
      </c>
      <c r="H8" s="286">
        <f>'Capital de Trabajo'!I12</f>
        <v>0</v>
      </c>
      <c r="I8" s="286">
        <f>'Capital de Trabajo'!J12</f>
        <v>0</v>
      </c>
      <c r="J8" s="57"/>
      <c r="K8" s="3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outlineLevel="1" x14ac:dyDescent="0.25">
      <c r="A9" s="36"/>
      <c r="B9" s="37"/>
      <c r="C9" s="368" t="s">
        <v>162</v>
      </c>
      <c r="D9" s="303"/>
      <c r="E9" s="286">
        <f>-'Estructura de Capital'!F79</f>
        <v>0</v>
      </c>
      <c r="F9" s="286">
        <f>-'Estructura de Capital'!G79</f>
        <v>0</v>
      </c>
      <c r="G9" s="286">
        <f>-'Estructura de Capital'!H79</f>
        <v>0</v>
      </c>
      <c r="H9" s="286">
        <f>-'Estructura de Capital'!I79</f>
        <v>0</v>
      </c>
      <c r="I9" s="286">
        <f>-'Estructura de Capital'!J79</f>
        <v>0</v>
      </c>
      <c r="J9" s="57"/>
      <c r="K9" s="3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3.5" customHeight="1" x14ac:dyDescent="0.25">
      <c r="A10" s="369"/>
      <c r="B10" s="370"/>
      <c r="C10" s="360" t="s">
        <v>460</v>
      </c>
      <c r="D10" s="371"/>
      <c r="E10" s="318">
        <f>SUM(E4:E9)</f>
        <v>-414232238.75999993</v>
      </c>
      <c r="F10" s="318">
        <f>SUM(F4:F9)</f>
        <v>-460812222.77894402</v>
      </c>
      <c r="G10" s="318">
        <f>SUM(G4:G9)</f>
        <v>-566728103.76194704</v>
      </c>
      <c r="H10" s="318">
        <f>SUM(H4:H9)</f>
        <v>-621673615.43746626</v>
      </c>
      <c r="I10" s="318">
        <f>SUM(I4:I9)</f>
        <v>-667926022.384565</v>
      </c>
      <c r="J10" s="372"/>
      <c r="K10" s="369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</row>
    <row r="11" spans="1:26" ht="12.75" customHeight="1" x14ac:dyDescent="0.25">
      <c r="A11" s="366"/>
      <c r="B11" s="37"/>
      <c r="C11" s="357" t="s">
        <v>461</v>
      </c>
      <c r="D11" s="303"/>
      <c r="E11" s="212"/>
      <c r="F11" s="212"/>
      <c r="G11" s="212"/>
      <c r="H11" s="212"/>
      <c r="I11" s="212"/>
      <c r="J11" s="367"/>
      <c r="K11" s="3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hidden="1" customHeight="1" outlineLevel="2" x14ac:dyDescent="0.25">
      <c r="A12" s="342"/>
      <c r="B12" s="343"/>
      <c r="C12" s="368" t="s">
        <v>462</v>
      </c>
      <c r="D12" s="286">
        <f>-'Capital de Trabajo'!E8</f>
        <v>-54000000</v>
      </c>
      <c r="E12" s="286">
        <f>'Capital de Trabajo'!F9</f>
        <v>0</v>
      </c>
      <c r="F12" s="286">
        <f>'Capital de Trabajo'!G9</f>
        <v>-9222292.799999997</v>
      </c>
      <c r="G12" s="286">
        <f>'Capital de Trabajo'!H9</f>
        <v>-11836711.580499366</v>
      </c>
      <c r="H12" s="286">
        <f>'Capital de Trabajo'!I9</f>
        <v>-9765056.3754959553</v>
      </c>
      <c r="I12" s="286">
        <f>'Capital de Trabajo'!J9</f>
        <v>-11310406.331580132</v>
      </c>
      <c r="J12" s="345"/>
      <c r="K12" s="342"/>
      <c r="L12" s="346"/>
      <c r="M12" s="346"/>
      <c r="N12" s="346"/>
      <c r="O12" s="346"/>
      <c r="P12" s="346"/>
      <c r="Q12" s="346"/>
      <c r="R12" s="346"/>
      <c r="S12" s="346"/>
      <c r="T12" s="346"/>
      <c r="U12" s="346"/>
      <c r="V12" s="346"/>
      <c r="W12" s="346"/>
      <c r="X12" s="346"/>
      <c r="Y12" s="346"/>
      <c r="Z12" s="346"/>
    </row>
    <row r="13" spans="1:26" ht="12.75" hidden="1" customHeight="1" outlineLevel="2" x14ac:dyDescent="0.25">
      <c r="A13" s="342"/>
      <c r="B13" s="343"/>
      <c r="C13" s="368"/>
      <c r="D13" s="286"/>
      <c r="E13" s="286"/>
      <c r="F13" s="286"/>
      <c r="G13" s="286"/>
      <c r="H13" s="286"/>
      <c r="I13" s="286"/>
      <c r="J13" s="345"/>
      <c r="K13" s="342"/>
      <c r="L13" s="346"/>
      <c r="M13" s="346"/>
      <c r="N13" s="346"/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</row>
    <row r="14" spans="1:26" ht="12.75" hidden="1" customHeight="1" outlineLevel="2" x14ac:dyDescent="0.25">
      <c r="A14" s="342"/>
      <c r="B14" s="343"/>
      <c r="C14" s="368"/>
      <c r="D14" s="286"/>
      <c r="E14" s="286"/>
      <c r="F14" s="286"/>
      <c r="G14" s="286"/>
      <c r="H14" s="286"/>
      <c r="I14" s="286"/>
      <c r="J14" s="345"/>
      <c r="K14" s="342"/>
      <c r="L14" s="346"/>
      <c r="M14" s="346"/>
      <c r="N14" s="346"/>
      <c r="O14" s="346"/>
      <c r="P14" s="346"/>
      <c r="Q14" s="346"/>
      <c r="R14" s="346"/>
      <c r="S14" s="346"/>
      <c r="T14" s="346"/>
      <c r="U14" s="346"/>
      <c r="V14" s="346"/>
      <c r="W14" s="346"/>
      <c r="X14" s="346"/>
      <c r="Y14" s="346"/>
      <c r="Z14" s="346"/>
    </row>
    <row r="15" spans="1:26" ht="12.75" hidden="1" customHeight="1" outlineLevel="2" x14ac:dyDescent="0.25">
      <c r="A15" s="342"/>
      <c r="B15" s="343"/>
      <c r="C15" s="368" t="s">
        <v>463</v>
      </c>
      <c r="D15" s="286">
        <f>-'Capital de Trabajo'!E15</f>
        <v>-213118686.04666662</v>
      </c>
      <c r="E15" s="286">
        <f>'Capital de Trabajo'!F16</f>
        <v>0</v>
      </c>
      <c r="F15" s="286">
        <f>'Capital de Trabajo'!G16</f>
        <v>-24322273.717872024</v>
      </c>
      <c r="G15" s="286">
        <f>'Capital de Trabajo'!H16</f>
        <v>-83904926.225672901</v>
      </c>
      <c r="H15" s="286">
        <f>'Capital de Trabajo'!I16</f>
        <v>-32149692.282523334</v>
      </c>
      <c r="I15" s="286">
        <f>'Capital de Trabajo'!J16</f>
        <v>-28042913.421172678</v>
      </c>
      <c r="J15" s="345"/>
      <c r="K15" s="342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</row>
    <row r="16" spans="1:26" ht="12.75" hidden="1" customHeight="1" outlineLevel="2" x14ac:dyDescent="0.25">
      <c r="A16" s="342"/>
      <c r="B16" s="343"/>
      <c r="C16" s="368" t="s">
        <v>464</v>
      </c>
      <c r="D16" s="286"/>
      <c r="E16" s="286">
        <f>-'Capital de Trabajo'!F25</f>
        <v>0</v>
      </c>
      <c r="F16" s="286">
        <f>-'Capital de Trabajo'!G26</f>
        <v>0</v>
      </c>
      <c r="G16" s="286">
        <f>-'Capital de Trabajo'!H26</f>
        <v>0</v>
      </c>
      <c r="H16" s="286">
        <f>-'Capital de Trabajo'!I26</f>
        <v>0</v>
      </c>
      <c r="I16" s="286">
        <f>-'Capital de Trabajo'!J26</f>
        <v>0</v>
      </c>
      <c r="J16" s="345"/>
      <c r="K16" s="342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</row>
    <row r="17" spans="1:26" ht="12.75" hidden="1" customHeight="1" outlineLevel="2" x14ac:dyDescent="0.25">
      <c r="A17" s="342"/>
      <c r="B17" s="343"/>
      <c r="C17" s="368"/>
      <c r="D17" s="80"/>
      <c r="E17" s="286"/>
      <c r="F17" s="286"/>
      <c r="G17" s="286"/>
      <c r="H17" s="286"/>
      <c r="I17" s="286"/>
      <c r="J17" s="345"/>
      <c r="K17" s="342"/>
      <c r="L17" s="346"/>
      <c r="M17" s="346"/>
      <c r="N17" s="346"/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</row>
    <row r="18" spans="1:26" ht="12.75" hidden="1" customHeight="1" outlineLevel="2" x14ac:dyDescent="0.25">
      <c r="A18" s="342"/>
      <c r="B18" s="343"/>
      <c r="C18" s="368" t="s">
        <v>465</v>
      </c>
      <c r="D18" s="286">
        <f>+'Capital de Trabajo'!E30</f>
        <v>31324610.206740733</v>
      </c>
      <c r="E18" s="286">
        <f>'Capital de Trabajo'!F31</f>
        <v>0</v>
      </c>
      <c r="F18" s="286">
        <f>'Capital de Trabajo'!G31</f>
        <v>-27178233.337376997</v>
      </c>
      <c r="G18" s="286">
        <f>'Capital de Trabajo'!H31</f>
        <v>8724925.6145107541</v>
      </c>
      <c r="H18" s="286">
        <f>'Capital de Trabajo'!I31</f>
        <v>-7377960.7827536734</v>
      </c>
      <c r="I18" s="286">
        <f>'Capital de Trabajo'!J31</f>
        <v>-479929.7661928935</v>
      </c>
      <c r="J18" s="345"/>
      <c r="K18" s="342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</row>
    <row r="19" spans="1:26" ht="12.75" hidden="1" customHeight="1" outlineLevel="2" x14ac:dyDescent="0.25">
      <c r="A19" s="342"/>
      <c r="B19" s="343"/>
      <c r="C19" s="368" t="s">
        <v>466</v>
      </c>
      <c r="D19" s="286"/>
      <c r="E19" s="286">
        <f>'Capital de Trabajo'!F33</f>
        <v>0</v>
      </c>
      <c r="F19" s="286">
        <f>'Capital de Trabajo'!G33</f>
        <v>0</v>
      </c>
      <c r="G19" s="286">
        <f>'Capital de Trabajo'!H33</f>
        <v>0</v>
      </c>
      <c r="H19" s="286">
        <f>'Capital de Trabajo'!I33</f>
        <v>0</v>
      </c>
      <c r="I19" s="286">
        <f>'Capital de Trabajo'!J33</f>
        <v>0</v>
      </c>
      <c r="J19" s="345"/>
      <c r="K19" s="342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</row>
    <row r="20" spans="1:26" ht="12.75" hidden="1" customHeight="1" outlineLevel="2" x14ac:dyDescent="0.25">
      <c r="A20" s="342"/>
      <c r="B20" s="343"/>
      <c r="C20" s="368" t="s">
        <v>467</v>
      </c>
      <c r="D20" s="374"/>
      <c r="E20" s="374">
        <f>'Capital de Trabajo'!F35</f>
        <v>0</v>
      </c>
      <c r="F20" s="374">
        <f>'Capital de Trabajo'!G35</f>
        <v>0</v>
      </c>
      <c r="G20" s="374">
        <f>'Capital de Trabajo'!H35</f>
        <v>0</v>
      </c>
      <c r="H20" s="374">
        <f>'Capital de Trabajo'!I35</f>
        <v>0</v>
      </c>
      <c r="I20" s="374">
        <f>'Capital de Trabajo'!J35</f>
        <v>0</v>
      </c>
      <c r="J20" s="345"/>
      <c r="K20" s="342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</row>
    <row r="21" spans="1:26" ht="12.75" customHeight="1" outlineLevel="1" collapsed="1" x14ac:dyDescent="0.25">
      <c r="A21" s="36"/>
      <c r="B21" s="37"/>
      <c r="C21" s="368" t="s">
        <v>468</v>
      </c>
      <c r="D21" s="375">
        <f t="shared" ref="D21:I21" si="0">SUM(D12:D20)</f>
        <v>-235794075.83992589</v>
      </c>
      <c r="E21" s="286">
        <f t="shared" si="0"/>
        <v>0</v>
      </c>
      <c r="F21" s="286">
        <f t="shared" si="0"/>
        <v>-60722799.855249017</v>
      </c>
      <c r="G21" s="286">
        <f t="shared" si="0"/>
        <v>-87016712.191661507</v>
      </c>
      <c r="H21" s="286">
        <f t="shared" si="0"/>
        <v>-49292709.440772966</v>
      </c>
      <c r="I21" s="286">
        <f t="shared" si="0"/>
        <v>-39833249.518945701</v>
      </c>
      <c r="J21" s="57"/>
      <c r="K21" s="3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hidden="1" customHeight="1" outlineLevel="2" x14ac:dyDescent="0.25">
      <c r="A22" s="342"/>
      <c r="B22" s="343"/>
      <c r="C22" s="368" t="s">
        <v>469</v>
      </c>
      <c r="D22" s="375">
        <f>-' Inversiones Fijas y Diferidas'!G66</f>
        <v>0</v>
      </c>
      <c r="E22" s="375">
        <f>-' Inversiones Fijas y Diferidas'!H66</f>
        <v>0</v>
      </c>
      <c r="F22" s="375">
        <f>-' Inversiones Fijas y Diferidas'!I66</f>
        <v>0</v>
      </c>
      <c r="G22" s="375">
        <f>-' Inversiones Fijas y Diferidas'!J66</f>
        <v>0</v>
      </c>
      <c r="H22" s="375">
        <f>-' Inversiones Fijas y Diferidas'!K66</f>
        <v>0</v>
      </c>
      <c r="I22" s="375">
        <f>-' Inversiones Fijas y Diferidas'!L66</f>
        <v>0</v>
      </c>
      <c r="J22" s="345"/>
      <c r="K22" s="342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</row>
    <row r="23" spans="1:26" ht="12.75" hidden="1" customHeight="1" outlineLevel="2" x14ac:dyDescent="0.25">
      <c r="A23" s="342"/>
      <c r="B23" s="343"/>
      <c r="C23" s="368" t="s">
        <v>470</v>
      </c>
      <c r="D23" s="375">
        <f>-' Inversiones Fijas y Diferidas'!G67</f>
        <v>0</v>
      </c>
      <c r="E23" s="375">
        <f>-' Inversiones Fijas y Diferidas'!H67</f>
        <v>0</v>
      </c>
      <c r="F23" s="375">
        <f>-' Inversiones Fijas y Diferidas'!I67</f>
        <v>0</v>
      </c>
      <c r="G23" s="375">
        <f>-' Inversiones Fijas y Diferidas'!J67</f>
        <v>0</v>
      </c>
      <c r="H23" s="375">
        <f>-' Inversiones Fijas y Diferidas'!K67</f>
        <v>0</v>
      </c>
      <c r="I23" s="375">
        <f>-' Inversiones Fijas y Diferidas'!L67</f>
        <v>0</v>
      </c>
      <c r="J23" s="345"/>
      <c r="K23" s="342"/>
      <c r="L23" s="346"/>
      <c r="M23" s="346"/>
      <c r="N23" s="346"/>
      <c r="O23" s="346"/>
      <c r="P23" s="346"/>
      <c r="Q23" s="346"/>
      <c r="R23" s="346"/>
      <c r="S23" s="346"/>
      <c r="T23" s="346"/>
      <c r="U23" s="346"/>
      <c r="V23" s="346"/>
      <c r="W23" s="346"/>
      <c r="X23" s="346"/>
      <c r="Y23" s="346"/>
      <c r="Z23" s="346"/>
    </row>
    <row r="24" spans="1:26" ht="12.75" hidden="1" customHeight="1" outlineLevel="2" x14ac:dyDescent="0.25">
      <c r="A24" s="342"/>
      <c r="B24" s="343"/>
      <c r="C24" s="368" t="s">
        <v>471</v>
      </c>
      <c r="D24" s="375">
        <f>-' Inversiones Fijas y Diferidas'!G68</f>
        <v>0</v>
      </c>
      <c r="E24" s="375">
        <f>-' Inversiones Fijas y Diferidas'!H68</f>
        <v>-2000000</v>
      </c>
      <c r="F24" s="375">
        <f>-' Inversiones Fijas y Diferidas'!I68</f>
        <v>0</v>
      </c>
      <c r="G24" s="375">
        <f>-' Inversiones Fijas y Diferidas'!J68</f>
        <v>0</v>
      </c>
      <c r="H24" s="375">
        <f>-' Inversiones Fijas y Diferidas'!K68</f>
        <v>0</v>
      </c>
      <c r="I24" s="375">
        <f>-' Inversiones Fijas y Diferidas'!L68</f>
        <v>0</v>
      </c>
      <c r="J24" s="345"/>
      <c r="K24" s="342"/>
      <c r="L24" s="346"/>
      <c r="M24" s="346"/>
      <c r="N24" s="346"/>
      <c r="O24" s="346"/>
      <c r="P24" s="346"/>
      <c r="Q24" s="346"/>
      <c r="R24" s="346"/>
      <c r="S24" s="346"/>
      <c r="T24" s="346"/>
      <c r="U24" s="346"/>
      <c r="V24" s="346"/>
      <c r="W24" s="346"/>
      <c r="X24" s="346"/>
      <c r="Y24" s="346"/>
      <c r="Z24" s="346"/>
    </row>
    <row r="25" spans="1:26" ht="12.75" hidden="1" customHeight="1" outlineLevel="2" x14ac:dyDescent="0.25">
      <c r="A25" s="342"/>
      <c r="B25" s="343"/>
      <c r="C25" s="368" t="s">
        <v>472</v>
      </c>
      <c r="D25" s="375">
        <f>-' Inversiones Fijas y Diferidas'!G95</f>
        <v>0</v>
      </c>
      <c r="E25" s="375">
        <f>-' Inversiones Fijas y Diferidas'!H95</f>
        <v>-4150000</v>
      </c>
      <c r="F25" s="375">
        <f>-' Inversiones Fijas y Diferidas'!I95</f>
        <v>0</v>
      </c>
      <c r="G25" s="375">
        <f>-' Inversiones Fijas y Diferidas'!J95</f>
        <v>0</v>
      </c>
      <c r="H25" s="375">
        <f>-' Inversiones Fijas y Diferidas'!K95</f>
        <v>0</v>
      </c>
      <c r="I25" s="375">
        <f>-' Inversiones Fijas y Diferidas'!L95</f>
        <v>0</v>
      </c>
      <c r="J25" s="345"/>
      <c r="K25" s="342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</row>
    <row r="26" spans="1:26" ht="12.75" hidden="1" customHeight="1" outlineLevel="2" x14ac:dyDescent="0.25">
      <c r="A26" s="342"/>
      <c r="B26" s="343"/>
      <c r="C26" s="368" t="s">
        <v>473</v>
      </c>
      <c r="D26" s="375">
        <f>-' Inversiones Fijas y Diferidas'!G107</f>
        <v>-4500000</v>
      </c>
      <c r="E26" s="375">
        <f>-' Inversiones Fijas y Diferidas'!H107</f>
        <v>0</v>
      </c>
      <c r="F26" s="375">
        <f>-' Inversiones Fijas y Diferidas'!I107</f>
        <v>0</v>
      </c>
      <c r="G26" s="375">
        <f>-' Inversiones Fijas y Diferidas'!J107</f>
        <v>0</v>
      </c>
      <c r="H26" s="375">
        <f>-' Inversiones Fijas y Diferidas'!K107</f>
        <v>0</v>
      </c>
      <c r="I26" s="375">
        <f>-' Inversiones Fijas y Diferidas'!L107</f>
        <v>0</v>
      </c>
      <c r="J26" s="345"/>
      <c r="K26" s="342"/>
      <c r="L26" s="346"/>
      <c r="M26" s="346"/>
      <c r="N26" s="346"/>
      <c r="O26" s="346"/>
      <c r="P26" s="346"/>
      <c r="Q26" s="346"/>
      <c r="R26" s="346"/>
      <c r="S26" s="346"/>
      <c r="T26" s="346"/>
      <c r="U26" s="346"/>
      <c r="V26" s="346"/>
      <c r="W26" s="346"/>
      <c r="X26" s="346"/>
      <c r="Y26" s="346"/>
      <c r="Z26" s="346"/>
    </row>
    <row r="27" spans="1:26" ht="12.75" hidden="1" customHeight="1" outlineLevel="2" x14ac:dyDescent="0.25">
      <c r="A27" s="342"/>
      <c r="B27" s="343"/>
      <c r="C27" s="368" t="s">
        <v>474</v>
      </c>
      <c r="D27" s="375">
        <f>-' Inversiones Fijas y Diferidas'!G115</f>
        <v>0</v>
      </c>
      <c r="E27" s="375">
        <f>-' Inversiones Fijas y Diferidas'!H115</f>
        <v>-6700000</v>
      </c>
      <c r="F27" s="375">
        <f>-' Inversiones Fijas y Diferidas'!I115</f>
        <v>0</v>
      </c>
      <c r="G27" s="375">
        <f>-' Inversiones Fijas y Diferidas'!J115</f>
        <v>0</v>
      </c>
      <c r="H27" s="375">
        <f>-' Inversiones Fijas y Diferidas'!K115</f>
        <v>0</v>
      </c>
      <c r="I27" s="375">
        <f>-' Inversiones Fijas y Diferidas'!L115</f>
        <v>0</v>
      </c>
      <c r="J27" s="345"/>
      <c r="K27" s="342"/>
      <c r="L27" s="346"/>
      <c r="M27" s="346"/>
      <c r="N27" s="346"/>
      <c r="O27" s="346"/>
      <c r="P27" s="346"/>
      <c r="Q27" s="346"/>
      <c r="R27" s="346"/>
      <c r="S27" s="346"/>
      <c r="T27" s="346"/>
      <c r="U27" s="346"/>
      <c r="V27" s="346"/>
      <c r="W27" s="346"/>
      <c r="X27" s="346"/>
      <c r="Y27" s="346"/>
      <c r="Z27" s="346"/>
    </row>
    <row r="28" spans="1:26" ht="12.75" hidden="1" customHeight="1" outlineLevel="2" x14ac:dyDescent="0.25">
      <c r="A28" s="342"/>
      <c r="B28" s="343"/>
      <c r="C28" s="368" t="s">
        <v>475</v>
      </c>
      <c r="D28" s="375">
        <f>-' Inversiones Fijas y Diferidas'!G125</f>
        <v>-9850000</v>
      </c>
      <c r="E28" s="375">
        <f>-' Inversiones Fijas y Diferidas'!H125</f>
        <v>0</v>
      </c>
      <c r="F28" s="375">
        <f>-' Inversiones Fijas y Diferidas'!I125</f>
        <v>0</v>
      </c>
      <c r="G28" s="375">
        <f>-' Inversiones Fijas y Diferidas'!J125</f>
        <v>0</v>
      </c>
      <c r="H28" s="375">
        <f>-' Inversiones Fijas y Diferidas'!K125</f>
        <v>0</v>
      </c>
      <c r="I28" s="375">
        <f>-' Inversiones Fijas y Diferidas'!L125</f>
        <v>0</v>
      </c>
      <c r="J28" s="345"/>
      <c r="K28" s="342"/>
      <c r="L28" s="346"/>
      <c r="M28" s="346"/>
      <c r="N28" s="346"/>
      <c r="O28" s="346"/>
      <c r="P28" s="346"/>
      <c r="Q28" s="346"/>
      <c r="R28" s="346"/>
      <c r="S28" s="346"/>
      <c r="T28" s="346"/>
      <c r="U28" s="346"/>
      <c r="V28" s="346"/>
      <c r="W28" s="346"/>
      <c r="X28" s="346"/>
      <c r="Y28" s="346"/>
      <c r="Z28" s="346"/>
    </row>
    <row r="29" spans="1:26" ht="12.75" hidden="1" customHeight="1" outlineLevel="2" x14ac:dyDescent="0.25">
      <c r="A29" s="342"/>
      <c r="B29" s="343"/>
      <c r="C29" s="368"/>
      <c r="D29" s="375"/>
      <c r="E29" s="286"/>
      <c r="F29" s="286"/>
      <c r="G29" s="286"/>
      <c r="H29" s="286"/>
      <c r="I29" s="286"/>
      <c r="J29" s="345"/>
      <c r="K29" s="342"/>
      <c r="L29" s="346"/>
      <c r="M29" s="346"/>
      <c r="N29" s="346"/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</row>
    <row r="30" spans="1:26" ht="12.75" hidden="1" customHeight="1" outlineLevel="2" x14ac:dyDescent="0.25">
      <c r="A30" s="342"/>
      <c r="B30" s="343"/>
      <c r="C30" s="368"/>
      <c r="D30" s="375"/>
      <c r="E30" s="286"/>
      <c r="F30" s="286"/>
      <c r="G30" s="286"/>
      <c r="H30" s="286"/>
      <c r="I30" s="286"/>
      <c r="J30" s="345"/>
      <c r="K30" s="342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6"/>
      <c r="W30" s="346"/>
      <c r="X30" s="346"/>
      <c r="Y30" s="346"/>
      <c r="Z30" s="346"/>
    </row>
    <row r="31" spans="1:26" ht="12.75" hidden="1" customHeight="1" outlineLevel="2" x14ac:dyDescent="0.25">
      <c r="A31" s="342"/>
      <c r="B31" s="343"/>
      <c r="C31" s="368" t="s">
        <v>476</v>
      </c>
      <c r="D31" s="375">
        <f>-' Inversiones Fijas y Diferidas'!G171</f>
        <v>0</v>
      </c>
      <c r="E31" s="286">
        <f>-' Inversiones Fijas y Diferidas'!H172</f>
        <v>0</v>
      </c>
      <c r="F31" s="286">
        <f>-' Inversiones Fijas y Diferidas'!I172</f>
        <v>0</v>
      </c>
      <c r="G31" s="286">
        <f>-' Inversiones Fijas y Diferidas'!J172</f>
        <v>0</v>
      </c>
      <c r="H31" s="286">
        <f>-' Inversiones Fijas y Diferidas'!K172</f>
        <v>0</v>
      </c>
      <c r="I31" s="286">
        <f>-' Inversiones Fijas y Diferidas'!L172</f>
        <v>0</v>
      </c>
      <c r="J31" s="345"/>
      <c r="K31" s="342"/>
      <c r="L31" s="346"/>
      <c r="M31" s="346"/>
      <c r="N31" s="346"/>
      <c r="O31" s="346"/>
      <c r="P31" s="346"/>
      <c r="Q31" s="346"/>
      <c r="R31" s="346"/>
      <c r="S31" s="346"/>
      <c r="T31" s="346"/>
      <c r="U31" s="346"/>
      <c r="V31" s="346"/>
      <c r="W31" s="346"/>
      <c r="X31" s="346"/>
      <c r="Y31" s="346"/>
      <c r="Z31" s="346"/>
    </row>
    <row r="32" spans="1:26" ht="12.75" customHeight="1" outlineLevel="1" collapsed="1" x14ac:dyDescent="0.25">
      <c r="A32" s="36"/>
      <c r="B32" s="37"/>
      <c r="C32" s="368" t="s">
        <v>477</v>
      </c>
      <c r="D32" s="375">
        <f t="shared" ref="D32:I32" si="1">SUM(D22:D31)</f>
        <v>-14350000</v>
      </c>
      <c r="E32" s="286">
        <f t="shared" si="1"/>
        <v>-12850000</v>
      </c>
      <c r="F32" s="286">
        <f t="shared" si="1"/>
        <v>0</v>
      </c>
      <c r="G32" s="286">
        <f t="shared" si="1"/>
        <v>0</v>
      </c>
      <c r="H32" s="286">
        <f t="shared" si="1"/>
        <v>0</v>
      </c>
      <c r="I32" s="286">
        <f t="shared" si="1"/>
        <v>0</v>
      </c>
      <c r="J32" s="57"/>
      <c r="K32" s="3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outlineLevel="1" x14ac:dyDescent="0.25">
      <c r="A33" s="36"/>
      <c r="B33" s="37"/>
      <c r="C33" s="368" t="s">
        <v>478</v>
      </c>
      <c r="D33" s="375">
        <f>-' Inversiones Fijas y Diferidas'!G167</f>
        <v>-2804000</v>
      </c>
      <c r="E33" s="375">
        <f>-' Inversiones Fijas y Diferidas'!H167</f>
        <v>0</v>
      </c>
      <c r="F33" s="375">
        <f>-' Inversiones Fijas y Diferidas'!I167</f>
        <v>0</v>
      </c>
      <c r="G33" s="375">
        <f>-' Inversiones Fijas y Diferidas'!J167</f>
        <v>0</v>
      </c>
      <c r="H33" s="375">
        <f>-' Inversiones Fijas y Diferidas'!K167</f>
        <v>0</v>
      </c>
      <c r="I33" s="375">
        <f>-' Inversiones Fijas y Diferidas'!L167</f>
        <v>0</v>
      </c>
      <c r="J33" s="57"/>
      <c r="K33" s="3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369"/>
      <c r="B34" s="370"/>
      <c r="C34" s="360" t="s">
        <v>479</v>
      </c>
      <c r="D34" s="376">
        <f t="shared" ref="D34:I34" si="2">D21+D32+D33</f>
        <v>-252948075.83992589</v>
      </c>
      <c r="E34" s="376">
        <f t="shared" si="2"/>
        <v>-12850000</v>
      </c>
      <c r="F34" s="376">
        <f t="shared" si="2"/>
        <v>-60722799.855249017</v>
      </c>
      <c r="G34" s="376">
        <f t="shared" si="2"/>
        <v>-87016712.191661507</v>
      </c>
      <c r="H34" s="376">
        <f t="shared" si="2"/>
        <v>-49292709.440772966</v>
      </c>
      <c r="I34" s="376">
        <f t="shared" si="2"/>
        <v>-39833249.518945701</v>
      </c>
      <c r="J34" s="372"/>
      <c r="K34" s="369"/>
      <c r="L34" s="373"/>
      <c r="M34" s="373"/>
      <c r="N34" s="373"/>
      <c r="O34" s="373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</row>
    <row r="35" spans="1:26" ht="12.75" customHeight="1" x14ac:dyDescent="0.25">
      <c r="A35" s="366"/>
      <c r="B35" s="37"/>
      <c r="C35" s="357" t="s">
        <v>480</v>
      </c>
      <c r="D35" s="212"/>
      <c r="E35" s="212"/>
      <c r="F35" s="212"/>
      <c r="G35" s="212"/>
      <c r="H35" s="212"/>
      <c r="I35" s="212"/>
      <c r="J35" s="367"/>
      <c r="K35" s="3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hidden="1" customHeight="1" outlineLevel="1" x14ac:dyDescent="0.25">
      <c r="A36" s="36"/>
      <c r="B36" s="37"/>
      <c r="C36" s="368" t="s">
        <v>481</v>
      </c>
      <c r="D36" s="375">
        <f>'Estructura de Capital'!E83</f>
        <v>0</v>
      </c>
      <c r="E36" s="286"/>
      <c r="F36" s="286"/>
      <c r="G36" s="286"/>
      <c r="H36" s="286"/>
      <c r="I36" s="286"/>
      <c r="J36" s="57"/>
      <c r="K36" s="3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hidden="1" customHeight="1" outlineLevel="1" x14ac:dyDescent="0.25">
      <c r="A37" s="36"/>
      <c r="B37" s="37"/>
      <c r="C37" s="368" t="s">
        <v>482</v>
      </c>
      <c r="D37" s="375">
        <f>'Deuda $'!C5</f>
        <v>71968832</v>
      </c>
      <c r="E37" s="286">
        <f>'Deuda $'!D5</f>
        <v>0</v>
      </c>
      <c r="F37" s="286">
        <f>'Deuda $'!E5</f>
        <v>0</v>
      </c>
      <c r="G37" s="286">
        <f>'Deuda $'!F5</f>
        <v>0</v>
      </c>
      <c r="H37" s="286">
        <f>'Deuda $'!G5</f>
        <v>0</v>
      </c>
      <c r="I37" s="286">
        <f>'Deuda $'!H5</f>
        <v>0</v>
      </c>
      <c r="J37" s="57"/>
      <c r="K37" s="3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hidden="1" customHeight="1" outlineLevel="1" x14ac:dyDescent="0.25">
      <c r="A38" s="36"/>
      <c r="B38" s="37"/>
      <c r="C38" s="368" t="s">
        <v>483</v>
      </c>
      <c r="D38" s="375"/>
      <c r="E38" s="286">
        <f>-'Deuda $'!D22</f>
        <v>-14393766.4</v>
      </c>
      <c r="F38" s="286">
        <f>-'Deuda $'!E22</f>
        <v>-14393766.4</v>
      </c>
      <c r="G38" s="286">
        <f>-'Deuda $'!F22</f>
        <v>-14393766.4</v>
      </c>
      <c r="H38" s="286">
        <f>-'Deuda $'!G22</f>
        <v>-14393766.4</v>
      </c>
      <c r="I38" s="286">
        <f>-'Deuda $'!H22</f>
        <v>-14393766.4</v>
      </c>
      <c r="J38" s="57"/>
      <c r="K38" s="3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hidden="1" customHeight="1" outlineLevel="1" x14ac:dyDescent="0.25">
      <c r="A39" s="36"/>
      <c r="B39" s="37"/>
      <c r="C39" s="368" t="s">
        <v>484</v>
      </c>
      <c r="D39" s="375"/>
      <c r="E39" s="286">
        <f>-'Deuda $'!D30</f>
        <v>-11022971.256682726</v>
      </c>
      <c r="F39" s="286">
        <f>-'Deuda $'!E30</f>
        <v>-8818377.0053461809</v>
      </c>
      <c r="G39" s="286">
        <f>-'Deuda $'!F30</f>
        <v>-6613782.7540096361</v>
      </c>
      <c r="H39" s="286">
        <f>-'Deuda $'!G30</f>
        <v>-4409188.5026730914</v>
      </c>
      <c r="I39" s="286">
        <f>-'Deuda $'!H30</f>
        <v>-2204594.2513365461</v>
      </c>
      <c r="J39" s="57"/>
      <c r="K39" s="3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hidden="1" customHeight="1" outlineLevel="1" x14ac:dyDescent="0.25">
      <c r="A40" s="36"/>
      <c r="B40" s="37"/>
      <c r="C40" s="368" t="s">
        <v>485</v>
      </c>
      <c r="D40" s="375"/>
      <c r="E40" s="286">
        <f>-'Estructura de Capital'!F101</f>
        <v>0</v>
      </c>
      <c r="F40" s="286">
        <f>-'Estructura de Capital'!G101</f>
        <v>0</v>
      </c>
      <c r="G40" s="286">
        <f>-'Estructura de Capital'!H101</f>
        <v>0</v>
      </c>
      <c r="H40" s="286">
        <f>-'Estructura de Capital'!I101</f>
        <v>0</v>
      </c>
      <c r="I40" s="286">
        <f>-'Estructura de Capital'!J101</f>
        <v>0</v>
      </c>
      <c r="J40" s="57"/>
      <c r="K40" s="3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hidden="1" customHeight="1" outlineLevel="1" x14ac:dyDescent="0.25">
      <c r="A41" s="36"/>
      <c r="B41" s="37"/>
      <c r="C41" s="368" t="s">
        <v>486</v>
      </c>
      <c r="D41" s="375">
        <f>'Estructura de Capital'!E81</f>
        <v>6700000</v>
      </c>
      <c r="E41" s="286">
        <f>'Estructura de Capital'!F82</f>
        <v>0</v>
      </c>
      <c r="F41" s="286">
        <f>'Estructura de Capital'!G82</f>
        <v>0</v>
      </c>
      <c r="G41" s="286">
        <f>'Estructura de Capital'!H82</f>
        <v>0</v>
      </c>
      <c r="H41" s="286">
        <f>'Estructura de Capital'!I82</f>
        <v>0</v>
      </c>
      <c r="I41" s="286">
        <f>'Estructura de Capital'!J82</f>
        <v>0</v>
      </c>
      <c r="J41" s="57"/>
      <c r="K41" s="3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hidden="1" customHeight="1" outlineLevel="1" x14ac:dyDescent="0.25">
      <c r="A42" s="36"/>
      <c r="B42" s="37"/>
      <c r="C42" s="368" t="s">
        <v>487</v>
      </c>
      <c r="D42" s="375"/>
      <c r="E42" s="286">
        <f>+'Precios Ventas'!F42</f>
        <v>0</v>
      </c>
      <c r="F42" s="286">
        <f>+'Precios Ventas'!G42</f>
        <v>0</v>
      </c>
      <c r="G42" s="286">
        <f>+'Precios Ventas'!H42</f>
        <v>0</v>
      </c>
      <c r="H42" s="286">
        <f>+'Precios Ventas'!I42</f>
        <v>0</v>
      </c>
      <c r="I42" s="286">
        <f>+'Precios Ventas'!J42</f>
        <v>0</v>
      </c>
      <c r="J42" s="57"/>
      <c r="K42" s="3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collapsed="1" x14ac:dyDescent="0.25">
      <c r="A43" s="369"/>
      <c r="B43" s="370"/>
      <c r="C43" s="360" t="s">
        <v>488</v>
      </c>
      <c r="D43" s="318">
        <f t="shared" ref="D43:I43" si="3">SUM(D36:D42)</f>
        <v>78668832</v>
      </c>
      <c r="E43" s="318">
        <f t="shared" si="3"/>
        <v>-25416737.656682726</v>
      </c>
      <c r="F43" s="318">
        <f t="shared" si="3"/>
        <v>-23212143.405346181</v>
      </c>
      <c r="G43" s="318">
        <f t="shared" si="3"/>
        <v>-21007549.154009636</v>
      </c>
      <c r="H43" s="318">
        <f t="shared" si="3"/>
        <v>-18802954.902673092</v>
      </c>
      <c r="I43" s="318">
        <f t="shared" si="3"/>
        <v>-16598360.651336547</v>
      </c>
      <c r="J43" s="372"/>
      <c r="K43" s="369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</row>
    <row r="44" spans="1:26" ht="12.75" customHeight="1" x14ac:dyDescent="0.25">
      <c r="A44" s="369"/>
      <c r="B44" s="370"/>
      <c r="C44" s="377"/>
      <c r="D44" s="378"/>
      <c r="E44" s="378"/>
      <c r="F44" s="378"/>
      <c r="G44" s="378"/>
      <c r="H44" s="378"/>
      <c r="I44" s="378"/>
      <c r="J44" s="372"/>
      <c r="K44" s="369"/>
      <c r="L44" s="373"/>
      <c r="M44" s="373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</row>
    <row r="45" spans="1:26" ht="12.75" customHeight="1" x14ac:dyDescent="0.25">
      <c r="A45" s="315"/>
      <c r="B45" s="316"/>
      <c r="C45" s="360" t="s">
        <v>489</v>
      </c>
      <c r="D45" s="318">
        <f t="shared" ref="D45:I45" si="4">D10+D34+D43</f>
        <v>-174279243.83992589</v>
      </c>
      <c r="E45" s="318">
        <f t="shared" si="4"/>
        <v>-452498976.41668266</v>
      </c>
      <c r="F45" s="318">
        <f t="shared" si="4"/>
        <v>-544747166.03953922</v>
      </c>
      <c r="G45" s="318">
        <f t="shared" si="4"/>
        <v>-674752365.10761809</v>
      </c>
      <c r="H45" s="318">
        <f t="shared" si="4"/>
        <v>-689769279.7809124</v>
      </c>
      <c r="I45" s="318">
        <f t="shared" si="4"/>
        <v>-724357632.55484724</v>
      </c>
      <c r="J45" s="319"/>
      <c r="K45" s="315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</row>
    <row r="46" spans="1:26" ht="12.75" customHeight="1" x14ac:dyDescent="0.25">
      <c r="A46" s="315"/>
      <c r="B46" s="316"/>
      <c r="C46" s="358" t="s">
        <v>490</v>
      </c>
      <c r="D46" s="318"/>
      <c r="E46" s="318">
        <f>Balance!D5</f>
        <v>-174279243.83992589</v>
      </c>
      <c r="F46" s="318">
        <f>Balance!E5</f>
        <v>-626778220.25660849</v>
      </c>
      <c r="G46" s="318">
        <f>Balance!F5</f>
        <v>-1171525386.2961478</v>
      </c>
      <c r="H46" s="318">
        <f>Balance!G5</f>
        <v>-1846277751.4037659</v>
      </c>
      <c r="I46" s="318">
        <f>Balance!H5</f>
        <v>-2536047031.1846781</v>
      </c>
      <c r="J46" s="319"/>
      <c r="K46" s="315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</row>
    <row r="47" spans="1:26" ht="12.75" customHeight="1" x14ac:dyDescent="0.25">
      <c r="A47" s="315"/>
      <c r="B47" s="316"/>
      <c r="C47" s="358" t="s">
        <v>491</v>
      </c>
      <c r="D47" s="318">
        <f t="shared" ref="D47:I47" si="5">D45+D46</f>
        <v>-174279243.83992589</v>
      </c>
      <c r="E47" s="318">
        <f t="shared" si="5"/>
        <v>-626778220.25660849</v>
      </c>
      <c r="F47" s="318">
        <f t="shared" si="5"/>
        <v>-1171525386.2961478</v>
      </c>
      <c r="G47" s="318">
        <f t="shared" si="5"/>
        <v>-1846277751.4037659</v>
      </c>
      <c r="H47" s="318">
        <f t="shared" si="5"/>
        <v>-2536047031.1846781</v>
      </c>
      <c r="I47" s="318">
        <f t="shared" si="5"/>
        <v>-3260404663.7395253</v>
      </c>
      <c r="J47" s="319"/>
      <c r="K47" s="315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</row>
    <row r="48" spans="1:26" ht="13.5" customHeight="1" x14ac:dyDescent="0.25">
      <c r="A48" s="36"/>
      <c r="B48" s="75"/>
      <c r="C48" s="352"/>
      <c r="D48" s="379"/>
      <c r="E48" s="379"/>
      <c r="F48" s="77"/>
      <c r="G48" s="77"/>
      <c r="H48" s="77"/>
      <c r="I48" s="77"/>
      <c r="J48" s="78"/>
      <c r="K48" s="3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6"/>
      <c r="C49" s="312"/>
      <c r="D49" s="380"/>
      <c r="E49" s="380"/>
      <c r="F49" s="36"/>
      <c r="G49" s="36"/>
      <c r="H49" s="36"/>
      <c r="I49" s="36"/>
      <c r="J49" s="36"/>
      <c r="K49" s="3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96"/>
      <c r="D50" s="337"/>
      <c r="E50" s="33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96"/>
      <c r="D51" s="337"/>
      <c r="E51" s="33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96"/>
      <c r="D52" s="337"/>
      <c r="E52" s="33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96"/>
      <c r="D53" s="337"/>
      <c r="E53" s="33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96"/>
      <c r="D54" s="337"/>
      <c r="E54" s="33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96"/>
      <c r="D55" s="337"/>
      <c r="E55" s="33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96"/>
      <c r="D56" s="337"/>
      <c r="E56" s="33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96"/>
      <c r="D57" s="337"/>
      <c r="E57" s="33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96"/>
      <c r="D58" s="337"/>
      <c r="E58" s="33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96"/>
      <c r="D59" s="337"/>
      <c r="E59" s="33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96"/>
      <c r="D60" s="337"/>
      <c r="E60" s="33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96"/>
      <c r="D61" s="337"/>
      <c r="E61" s="33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96"/>
      <c r="D62" s="337"/>
      <c r="E62" s="33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96"/>
      <c r="D63" s="337"/>
      <c r="E63" s="33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96"/>
      <c r="D64" s="337"/>
      <c r="E64" s="33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96"/>
      <c r="D65" s="337"/>
      <c r="E65" s="33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96"/>
      <c r="D66" s="337"/>
      <c r="E66" s="33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96"/>
      <c r="D67" s="337"/>
      <c r="E67" s="33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96"/>
      <c r="D68" s="337"/>
      <c r="E68" s="33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96"/>
      <c r="D69" s="337"/>
      <c r="E69" s="33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96"/>
      <c r="D70" s="337"/>
      <c r="E70" s="33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96"/>
      <c r="D71" s="337"/>
      <c r="E71" s="33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96"/>
      <c r="D72" s="337"/>
      <c r="E72" s="33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96"/>
      <c r="D73" s="337"/>
      <c r="E73" s="33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96"/>
      <c r="D74" s="337"/>
      <c r="E74" s="33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96"/>
      <c r="D75" s="337"/>
      <c r="E75" s="33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96"/>
      <c r="D76" s="337"/>
      <c r="E76" s="33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96"/>
      <c r="D77" s="337"/>
      <c r="E77" s="33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96"/>
      <c r="D78" s="337"/>
      <c r="E78" s="33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96"/>
      <c r="D79" s="337"/>
      <c r="E79" s="33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96"/>
      <c r="D80" s="337"/>
      <c r="E80" s="33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96"/>
      <c r="D81" s="337"/>
      <c r="E81" s="33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96"/>
      <c r="D82" s="337"/>
      <c r="E82" s="33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96"/>
      <c r="D83" s="337"/>
      <c r="E83" s="33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96"/>
      <c r="D84" s="337"/>
      <c r="E84" s="33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96"/>
      <c r="D85" s="337"/>
      <c r="E85" s="33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96"/>
      <c r="D86" s="337"/>
      <c r="E86" s="33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96"/>
      <c r="D87" s="337"/>
      <c r="E87" s="33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96"/>
      <c r="D88" s="337"/>
      <c r="E88" s="33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96"/>
      <c r="D89" s="337"/>
      <c r="E89" s="33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96"/>
      <c r="D90" s="337"/>
      <c r="E90" s="33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96"/>
      <c r="D91" s="337"/>
      <c r="E91" s="33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96"/>
      <c r="D92" s="337"/>
      <c r="E92" s="33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96"/>
      <c r="D93" s="337"/>
      <c r="E93" s="33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96"/>
      <c r="D94" s="337"/>
      <c r="E94" s="33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96"/>
      <c r="D95" s="337"/>
      <c r="E95" s="33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96"/>
      <c r="D96" s="337"/>
      <c r="E96" s="33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96"/>
      <c r="D97" s="337"/>
      <c r="E97" s="33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96"/>
      <c r="D98" s="337"/>
      <c r="E98" s="33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96"/>
      <c r="D99" s="337"/>
      <c r="E99" s="33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96"/>
      <c r="D100" s="337"/>
      <c r="E100" s="33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96"/>
      <c r="D101" s="337"/>
      <c r="E101" s="33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96"/>
      <c r="D102" s="337"/>
      <c r="E102" s="33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96"/>
      <c r="D103" s="337"/>
      <c r="E103" s="33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96"/>
      <c r="D104" s="337"/>
      <c r="E104" s="33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96"/>
      <c r="D105" s="337"/>
      <c r="E105" s="33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96"/>
      <c r="D106" s="337"/>
      <c r="E106" s="33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96"/>
      <c r="D107" s="337"/>
      <c r="E107" s="33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96"/>
      <c r="D108" s="337"/>
      <c r="E108" s="33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96"/>
      <c r="D109" s="337"/>
      <c r="E109" s="33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96"/>
      <c r="D110" s="337"/>
      <c r="E110" s="33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96"/>
      <c r="D111" s="337"/>
      <c r="E111" s="33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96"/>
      <c r="D112" s="337"/>
      <c r="E112" s="33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96"/>
      <c r="D113" s="337"/>
      <c r="E113" s="33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96"/>
      <c r="D114" s="337"/>
      <c r="E114" s="33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96"/>
      <c r="D115" s="337"/>
      <c r="E115" s="33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96"/>
      <c r="D116" s="337"/>
      <c r="E116" s="33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96"/>
      <c r="D117" s="337"/>
      <c r="E117" s="33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96"/>
      <c r="D118" s="337"/>
      <c r="E118" s="33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96"/>
      <c r="D119" s="337"/>
      <c r="E119" s="33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96"/>
      <c r="D120" s="337"/>
      <c r="E120" s="33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96"/>
      <c r="D121" s="337"/>
      <c r="E121" s="33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96"/>
      <c r="D122" s="337"/>
      <c r="E122" s="33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96"/>
      <c r="D123" s="337"/>
      <c r="E123" s="33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96"/>
      <c r="D124" s="337"/>
      <c r="E124" s="33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96"/>
      <c r="D125" s="337"/>
      <c r="E125" s="33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96"/>
      <c r="D126" s="337"/>
      <c r="E126" s="33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96"/>
      <c r="D127" s="337"/>
      <c r="E127" s="33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96"/>
      <c r="D128" s="337"/>
      <c r="E128" s="33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96"/>
      <c r="D129" s="337"/>
      <c r="E129" s="33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96"/>
      <c r="D130" s="337"/>
      <c r="E130" s="33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96"/>
      <c r="D131" s="337"/>
      <c r="E131" s="33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96"/>
      <c r="D132" s="337"/>
      <c r="E132" s="33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96"/>
      <c r="D133" s="337"/>
      <c r="E133" s="33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96"/>
      <c r="D134" s="337"/>
      <c r="E134" s="33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96"/>
      <c r="D135" s="337"/>
      <c r="E135" s="33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96"/>
      <c r="D136" s="337"/>
      <c r="E136" s="33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96"/>
      <c r="D137" s="337"/>
      <c r="E137" s="33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96"/>
      <c r="D138" s="337"/>
      <c r="E138" s="33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96"/>
      <c r="D139" s="337"/>
      <c r="E139" s="33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96"/>
      <c r="D140" s="337"/>
      <c r="E140" s="33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96"/>
      <c r="D141" s="337"/>
      <c r="E141" s="33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96"/>
      <c r="D142" s="337"/>
      <c r="E142" s="33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96"/>
      <c r="D143" s="337"/>
      <c r="E143" s="33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96"/>
      <c r="D144" s="337"/>
      <c r="E144" s="33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96"/>
      <c r="D145" s="337"/>
      <c r="E145" s="33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96"/>
      <c r="D146" s="337"/>
      <c r="E146" s="33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96"/>
      <c r="D147" s="337"/>
      <c r="E147" s="33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96"/>
      <c r="D148" s="337"/>
      <c r="E148" s="33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96"/>
      <c r="D149" s="337"/>
      <c r="E149" s="33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96"/>
      <c r="D150" s="337"/>
      <c r="E150" s="33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96"/>
      <c r="D151" s="337"/>
      <c r="E151" s="33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96"/>
      <c r="D152" s="337"/>
      <c r="E152" s="33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96"/>
      <c r="D153" s="337"/>
      <c r="E153" s="33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96"/>
      <c r="D154" s="337"/>
      <c r="E154" s="33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96"/>
      <c r="D155" s="337"/>
      <c r="E155" s="33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96"/>
      <c r="D156" s="337"/>
      <c r="E156" s="33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96"/>
      <c r="D157" s="337"/>
      <c r="E157" s="33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96"/>
      <c r="D158" s="337"/>
      <c r="E158" s="33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96"/>
      <c r="D159" s="337"/>
      <c r="E159" s="33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96"/>
      <c r="D160" s="337"/>
      <c r="E160" s="33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96"/>
      <c r="D161" s="337"/>
      <c r="E161" s="33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96"/>
      <c r="D162" s="337"/>
      <c r="E162" s="33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96"/>
      <c r="D163" s="337"/>
      <c r="E163" s="33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96"/>
      <c r="D164" s="337"/>
      <c r="E164" s="33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96"/>
      <c r="D165" s="337"/>
      <c r="E165" s="33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96"/>
      <c r="D166" s="337"/>
      <c r="E166" s="33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96"/>
      <c r="D167" s="337"/>
      <c r="E167" s="33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96"/>
      <c r="D168" s="337"/>
      <c r="E168" s="33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96"/>
      <c r="D169" s="337"/>
      <c r="E169" s="33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96"/>
      <c r="D170" s="337"/>
      <c r="E170" s="33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96"/>
      <c r="D171" s="337"/>
      <c r="E171" s="33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96"/>
      <c r="D172" s="337"/>
      <c r="E172" s="33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96"/>
      <c r="D173" s="337"/>
      <c r="E173" s="33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96"/>
      <c r="D174" s="337"/>
      <c r="E174" s="33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96"/>
      <c r="D175" s="337"/>
      <c r="E175" s="33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96"/>
      <c r="D176" s="337"/>
      <c r="E176" s="33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96"/>
      <c r="D177" s="337"/>
      <c r="E177" s="33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96"/>
      <c r="D178" s="337"/>
      <c r="E178" s="33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96"/>
      <c r="D179" s="337"/>
      <c r="E179" s="33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96"/>
      <c r="D180" s="337"/>
      <c r="E180" s="33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96"/>
      <c r="D181" s="337"/>
      <c r="E181" s="33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96"/>
      <c r="D182" s="337"/>
      <c r="E182" s="33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96"/>
      <c r="D183" s="337"/>
      <c r="E183" s="33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96"/>
      <c r="D184" s="337"/>
      <c r="E184" s="33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96"/>
      <c r="D185" s="337"/>
      <c r="E185" s="33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96"/>
      <c r="D186" s="337"/>
      <c r="E186" s="33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96"/>
      <c r="D187" s="337"/>
      <c r="E187" s="33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96"/>
      <c r="D188" s="337"/>
      <c r="E188" s="33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96"/>
      <c r="D189" s="337"/>
      <c r="E189" s="33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96"/>
      <c r="D190" s="337"/>
      <c r="E190" s="33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96"/>
      <c r="D191" s="337"/>
      <c r="E191" s="33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96"/>
      <c r="D192" s="337"/>
      <c r="E192" s="33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96"/>
      <c r="D193" s="337"/>
      <c r="E193" s="33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96"/>
      <c r="D194" s="337"/>
      <c r="E194" s="33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96"/>
      <c r="D195" s="337"/>
      <c r="E195" s="33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96"/>
      <c r="D196" s="337"/>
      <c r="E196" s="33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96"/>
      <c r="D197" s="337"/>
      <c r="E197" s="33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96"/>
      <c r="D198" s="337"/>
      <c r="E198" s="33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96"/>
      <c r="D199" s="337"/>
      <c r="E199" s="33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96"/>
      <c r="D200" s="337"/>
      <c r="E200" s="33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96"/>
      <c r="D201" s="337"/>
      <c r="E201" s="33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96"/>
      <c r="D202" s="337"/>
      <c r="E202" s="33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96"/>
      <c r="D203" s="337"/>
      <c r="E203" s="33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96"/>
      <c r="D204" s="337"/>
      <c r="E204" s="33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96"/>
      <c r="D205" s="337"/>
      <c r="E205" s="33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96"/>
      <c r="D206" s="337"/>
      <c r="E206" s="33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96"/>
      <c r="D207" s="337"/>
      <c r="E207" s="33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96"/>
      <c r="D208" s="337"/>
      <c r="E208" s="33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96"/>
      <c r="D209" s="337"/>
      <c r="E209" s="33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96"/>
      <c r="D210" s="337"/>
      <c r="E210" s="33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96"/>
      <c r="D211" s="337"/>
      <c r="E211" s="33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96"/>
      <c r="D212" s="337"/>
      <c r="E212" s="33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96"/>
      <c r="D213" s="337"/>
      <c r="E213" s="33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96"/>
      <c r="D214" s="337"/>
      <c r="E214" s="33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96"/>
      <c r="D215" s="337"/>
      <c r="E215" s="33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96"/>
      <c r="D216" s="337"/>
      <c r="E216" s="33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96"/>
      <c r="D217" s="337"/>
      <c r="E217" s="33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96"/>
      <c r="D218" s="337"/>
      <c r="E218" s="33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96"/>
      <c r="D219" s="337"/>
      <c r="E219" s="33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96"/>
      <c r="D220" s="337"/>
      <c r="E220" s="33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96"/>
      <c r="D221" s="337"/>
      <c r="E221" s="33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96"/>
      <c r="D222" s="337"/>
      <c r="E222" s="33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96"/>
      <c r="D223" s="337"/>
      <c r="E223" s="33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96"/>
      <c r="D224" s="337"/>
      <c r="E224" s="33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96"/>
      <c r="D225" s="337"/>
      <c r="E225" s="33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96"/>
      <c r="D226" s="337"/>
      <c r="E226" s="33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96"/>
      <c r="D227" s="337"/>
      <c r="E227" s="33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96"/>
      <c r="D228" s="337"/>
      <c r="E228" s="33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96"/>
      <c r="D229" s="337"/>
      <c r="E229" s="33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96"/>
      <c r="D230" s="337"/>
      <c r="E230" s="33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96"/>
      <c r="D231" s="337"/>
      <c r="E231" s="33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96"/>
      <c r="D232" s="337"/>
      <c r="E232" s="33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96"/>
      <c r="D233" s="337"/>
      <c r="E233" s="33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96"/>
      <c r="D234" s="337"/>
      <c r="E234" s="33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96"/>
      <c r="D235" s="337"/>
      <c r="E235" s="33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96"/>
      <c r="D236" s="337"/>
      <c r="E236" s="33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96"/>
      <c r="D237" s="337"/>
      <c r="E237" s="33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96"/>
      <c r="D238" s="337"/>
      <c r="E238" s="33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96"/>
      <c r="D239" s="337"/>
      <c r="E239" s="33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96"/>
      <c r="D240" s="337"/>
      <c r="E240" s="33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96"/>
      <c r="D241" s="337"/>
      <c r="E241" s="33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96"/>
      <c r="D242" s="337"/>
      <c r="E242" s="33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96"/>
      <c r="D243" s="337"/>
      <c r="E243" s="33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96"/>
      <c r="D244" s="337"/>
      <c r="E244" s="33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96"/>
      <c r="D245" s="337"/>
      <c r="E245" s="33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96"/>
      <c r="D246" s="337"/>
      <c r="E246" s="33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96"/>
      <c r="D247" s="337"/>
      <c r="E247" s="33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96"/>
      <c r="D248" s="337"/>
      <c r="E248" s="33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96"/>
      <c r="D249" s="337"/>
      <c r="E249" s="33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96"/>
      <c r="D250" s="337"/>
      <c r="E250" s="33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96"/>
      <c r="D251" s="337"/>
      <c r="E251" s="33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96"/>
      <c r="D252" s="337"/>
      <c r="E252" s="33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96"/>
      <c r="D253" s="337"/>
      <c r="E253" s="33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96"/>
      <c r="D254" s="337"/>
      <c r="E254" s="33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96"/>
      <c r="D255" s="337"/>
      <c r="E255" s="33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96"/>
      <c r="D256" s="337"/>
      <c r="E256" s="33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96"/>
      <c r="D257" s="337"/>
      <c r="E257" s="33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96"/>
      <c r="D258" s="337"/>
      <c r="E258" s="33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96"/>
      <c r="D259" s="337"/>
      <c r="E259" s="33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96"/>
      <c r="D260" s="337"/>
      <c r="E260" s="33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96"/>
      <c r="D261" s="337"/>
      <c r="E261" s="33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96"/>
      <c r="D262" s="337"/>
      <c r="E262" s="33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96"/>
      <c r="D263" s="337"/>
      <c r="E263" s="33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96"/>
      <c r="D264" s="337"/>
      <c r="E264" s="33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96"/>
      <c r="D265" s="337"/>
      <c r="E265" s="33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96"/>
      <c r="D266" s="337"/>
      <c r="E266" s="33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96"/>
      <c r="D267" s="337"/>
      <c r="E267" s="33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96"/>
      <c r="D268" s="337"/>
      <c r="E268" s="33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96"/>
      <c r="D269" s="337"/>
      <c r="E269" s="33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96"/>
      <c r="D270" s="337"/>
      <c r="E270" s="33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96"/>
      <c r="D271" s="337"/>
      <c r="E271" s="33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96"/>
      <c r="D272" s="337"/>
      <c r="E272" s="33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96"/>
      <c r="D273" s="337"/>
      <c r="E273" s="33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96"/>
      <c r="D274" s="337"/>
      <c r="E274" s="33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96"/>
      <c r="D275" s="337"/>
      <c r="E275" s="33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96"/>
      <c r="D276" s="337"/>
      <c r="E276" s="33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96"/>
      <c r="D277" s="337"/>
      <c r="E277" s="33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96"/>
      <c r="D278" s="337"/>
      <c r="E278" s="33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96"/>
      <c r="D279" s="337"/>
      <c r="E279" s="33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96"/>
      <c r="D280" s="337"/>
      <c r="E280" s="33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96"/>
      <c r="D281" s="337"/>
      <c r="E281" s="33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96"/>
      <c r="D282" s="337"/>
      <c r="E282" s="33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96"/>
      <c r="D283" s="337"/>
      <c r="E283" s="33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96"/>
      <c r="D284" s="337"/>
      <c r="E284" s="33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96"/>
      <c r="D285" s="337"/>
      <c r="E285" s="33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96"/>
      <c r="D286" s="337"/>
      <c r="E286" s="33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96"/>
      <c r="D287" s="337"/>
      <c r="E287" s="33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96"/>
      <c r="D288" s="337"/>
      <c r="E288" s="33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96"/>
      <c r="D289" s="337"/>
      <c r="E289" s="33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96"/>
      <c r="D290" s="337"/>
      <c r="E290" s="33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96"/>
      <c r="D291" s="337"/>
      <c r="E291" s="33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96"/>
      <c r="D292" s="337"/>
      <c r="E292" s="33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96"/>
      <c r="D293" s="337"/>
      <c r="E293" s="33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96"/>
      <c r="D294" s="337"/>
      <c r="E294" s="33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96"/>
      <c r="D295" s="337"/>
      <c r="E295" s="33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96"/>
      <c r="D296" s="337"/>
      <c r="E296" s="33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96"/>
      <c r="D297" s="337"/>
      <c r="E297" s="33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96"/>
      <c r="D298" s="337"/>
      <c r="E298" s="33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96"/>
      <c r="D299" s="337"/>
      <c r="E299" s="33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96"/>
      <c r="D300" s="337"/>
      <c r="E300" s="33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96"/>
      <c r="D301" s="337"/>
      <c r="E301" s="33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96"/>
      <c r="D302" s="337"/>
      <c r="E302" s="33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96"/>
      <c r="D303" s="337"/>
      <c r="E303" s="33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96"/>
      <c r="D304" s="337"/>
      <c r="E304" s="33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96"/>
      <c r="D305" s="337"/>
      <c r="E305" s="33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96"/>
      <c r="D306" s="337"/>
      <c r="E306" s="33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96"/>
      <c r="D307" s="337"/>
      <c r="E307" s="33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96"/>
      <c r="D308" s="337"/>
      <c r="E308" s="33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96"/>
      <c r="D309" s="337"/>
      <c r="E309" s="33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96"/>
      <c r="D310" s="337"/>
      <c r="E310" s="33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96"/>
      <c r="D311" s="337"/>
      <c r="E311" s="33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96"/>
      <c r="D312" s="337"/>
      <c r="E312" s="33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96"/>
      <c r="D313" s="337"/>
      <c r="E313" s="33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96"/>
      <c r="D314" s="337"/>
      <c r="E314" s="33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96"/>
      <c r="D315" s="337"/>
      <c r="E315" s="33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96"/>
      <c r="D316" s="337"/>
      <c r="E316" s="33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96"/>
      <c r="D317" s="337"/>
      <c r="E317" s="33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96"/>
      <c r="D318" s="337"/>
      <c r="E318" s="33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96"/>
      <c r="D319" s="337"/>
      <c r="E319" s="33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96"/>
      <c r="D320" s="337"/>
      <c r="E320" s="33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96"/>
      <c r="D321" s="337"/>
      <c r="E321" s="33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96"/>
      <c r="D322" s="337"/>
      <c r="E322" s="33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96"/>
      <c r="D323" s="337"/>
      <c r="E323" s="33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96"/>
      <c r="D324" s="337"/>
      <c r="E324" s="33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96"/>
      <c r="D325" s="337"/>
      <c r="E325" s="33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96"/>
      <c r="D326" s="337"/>
      <c r="E326" s="33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96"/>
      <c r="D327" s="337"/>
      <c r="E327" s="33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96"/>
      <c r="D328" s="337"/>
      <c r="E328" s="33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96"/>
      <c r="D329" s="337"/>
      <c r="E329" s="33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96"/>
      <c r="D330" s="337"/>
      <c r="E330" s="33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96"/>
      <c r="D331" s="337"/>
      <c r="E331" s="33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96"/>
      <c r="D332" s="337"/>
      <c r="E332" s="33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96"/>
      <c r="D333" s="337"/>
      <c r="E333" s="33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96"/>
      <c r="D334" s="337"/>
      <c r="E334" s="33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96"/>
      <c r="D335" s="337"/>
      <c r="E335" s="33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96"/>
      <c r="D336" s="337"/>
      <c r="E336" s="33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96"/>
      <c r="D337" s="337"/>
      <c r="E337" s="33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96"/>
      <c r="D338" s="337"/>
      <c r="E338" s="33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96"/>
      <c r="D339" s="337"/>
      <c r="E339" s="33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96"/>
      <c r="D340" s="337"/>
      <c r="E340" s="33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96"/>
      <c r="D341" s="337"/>
      <c r="E341" s="33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96"/>
      <c r="D342" s="337"/>
      <c r="E342" s="33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96"/>
      <c r="D343" s="337"/>
      <c r="E343" s="33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96"/>
      <c r="D344" s="337"/>
      <c r="E344" s="33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96"/>
      <c r="D345" s="337"/>
      <c r="E345" s="33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96"/>
      <c r="D346" s="337"/>
      <c r="E346" s="33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96"/>
      <c r="D347" s="337"/>
      <c r="E347" s="33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96"/>
      <c r="D348" s="337"/>
      <c r="E348" s="33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96"/>
      <c r="D349" s="337"/>
      <c r="E349" s="33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96"/>
      <c r="D350" s="337"/>
      <c r="E350" s="33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96"/>
      <c r="D351" s="337"/>
      <c r="E351" s="33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96"/>
      <c r="D352" s="337"/>
      <c r="E352" s="33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96"/>
      <c r="D353" s="337"/>
      <c r="E353" s="33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96"/>
      <c r="D354" s="337"/>
      <c r="E354" s="33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96"/>
      <c r="D355" s="337"/>
      <c r="E355" s="33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96"/>
      <c r="D356" s="337"/>
      <c r="E356" s="33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96"/>
      <c r="D357" s="337"/>
      <c r="E357" s="33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96"/>
      <c r="D358" s="337"/>
      <c r="E358" s="33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96"/>
      <c r="D359" s="337"/>
      <c r="E359" s="33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96"/>
      <c r="D360" s="337"/>
      <c r="E360" s="33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96"/>
      <c r="D361" s="337"/>
      <c r="E361" s="33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96"/>
      <c r="D362" s="337"/>
      <c r="E362" s="33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96"/>
      <c r="D363" s="337"/>
      <c r="E363" s="33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96"/>
      <c r="D364" s="337"/>
      <c r="E364" s="33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96"/>
      <c r="D365" s="337"/>
      <c r="E365" s="33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96"/>
      <c r="D366" s="337"/>
      <c r="E366" s="33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96"/>
      <c r="D367" s="337"/>
      <c r="E367" s="33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96"/>
      <c r="D368" s="337"/>
      <c r="E368" s="33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96"/>
      <c r="D369" s="337"/>
      <c r="E369" s="33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96"/>
      <c r="D370" s="337"/>
      <c r="E370" s="33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96"/>
      <c r="D371" s="337"/>
      <c r="E371" s="33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96"/>
      <c r="D372" s="337"/>
      <c r="E372" s="33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96"/>
      <c r="D373" s="337"/>
      <c r="E373" s="33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96"/>
      <c r="D374" s="337"/>
      <c r="E374" s="33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96"/>
      <c r="D375" s="337"/>
      <c r="E375" s="33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96"/>
      <c r="D376" s="337"/>
      <c r="E376" s="33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96"/>
      <c r="D377" s="337"/>
      <c r="E377" s="33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96"/>
      <c r="D378" s="337"/>
      <c r="E378" s="33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96"/>
      <c r="D379" s="337"/>
      <c r="E379" s="33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96"/>
      <c r="D380" s="337"/>
      <c r="E380" s="33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96"/>
      <c r="D381" s="337"/>
      <c r="E381" s="33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96"/>
      <c r="D382" s="337"/>
      <c r="E382" s="33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96"/>
      <c r="D383" s="337"/>
      <c r="E383" s="33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96"/>
      <c r="D384" s="337"/>
      <c r="E384" s="33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96"/>
      <c r="D385" s="337"/>
      <c r="E385" s="33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96"/>
      <c r="D386" s="337"/>
      <c r="E386" s="33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96"/>
      <c r="D387" s="337"/>
      <c r="E387" s="33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96"/>
      <c r="D388" s="337"/>
      <c r="E388" s="33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96"/>
      <c r="D389" s="337"/>
      <c r="E389" s="33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96"/>
      <c r="D390" s="337"/>
      <c r="E390" s="33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96"/>
      <c r="D391" s="337"/>
      <c r="E391" s="33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96"/>
      <c r="D392" s="337"/>
      <c r="E392" s="33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96"/>
      <c r="D393" s="337"/>
      <c r="E393" s="33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96"/>
      <c r="D394" s="337"/>
      <c r="E394" s="33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96"/>
      <c r="D395" s="337"/>
      <c r="E395" s="33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96"/>
      <c r="D396" s="337"/>
      <c r="E396" s="33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96"/>
      <c r="D397" s="337"/>
      <c r="E397" s="33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96"/>
      <c r="D398" s="337"/>
      <c r="E398" s="33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96"/>
      <c r="D399" s="337"/>
      <c r="E399" s="33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96"/>
      <c r="D400" s="337"/>
      <c r="E400" s="33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96"/>
      <c r="D401" s="337"/>
      <c r="E401" s="33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96"/>
      <c r="D402" s="337"/>
      <c r="E402" s="33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96"/>
      <c r="D403" s="337"/>
      <c r="E403" s="33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96"/>
      <c r="D404" s="337"/>
      <c r="E404" s="33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96"/>
      <c r="D405" s="337"/>
      <c r="E405" s="33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96"/>
      <c r="D406" s="337"/>
      <c r="E406" s="33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96"/>
      <c r="D407" s="337"/>
      <c r="E407" s="33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96"/>
      <c r="D408" s="337"/>
      <c r="E408" s="33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96"/>
      <c r="D409" s="337"/>
      <c r="E409" s="33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96"/>
      <c r="D410" s="337"/>
      <c r="E410" s="33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96"/>
      <c r="D411" s="337"/>
      <c r="E411" s="33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96"/>
      <c r="D412" s="337"/>
      <c r="E412" s="33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96"/>
      <c r="D413" s="337"/>
      <c r="E413" s="33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96"/>
      <c r="D414" s="337"/>
      <c r="E414" s="33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96"/>
      <c r="D415" s="337"/>
      <c r="E415" s="33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96"/>
      <c r="D416" s="337"/>
      <c r="E416" s="33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96"/>
      <c r="D417" s="337"/>
      <c r="E417" s="33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96"/>
      <c r="D418" s="337"/>
      <c r="E418" s="33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96"/>
      <c r="D419" s="337"/>
      <c r="E419" s="33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96"/>
      <c r="D420" s="337"/>
      <c r="E420" s="33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96"/>
      <c r="D421" s="337"/>
      <c r="E421" s="33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96"/>
      <c r="D422" s="337"/>
      <c r="E422" s="33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96"/>
      <c r="D423" s="337"/>
      <c r="E423" s="33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96"/>
      <c r="D424" s="337"/>
      <c r="E424" s="33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96"/>
      <c r="D425" s="337"/>
      <c r="E425" s="33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96"/>
      <c r="D426" s="337"/>
      <c r="E426" s="33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96"/>
      <c r="D427" s="337"/>
      <c r="E427" s="33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96"/>
      <c r="D428" s="337"/>
      <c r="E428" s="33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96"/>
      <c r="D429" s="337"/>
      <c r="E429" s="33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96"/>
      <c r="D430" s="337"/>
      <c r="E430" s="33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96"/>
      <c r="D431" s="337"/>
      <c r="E431" s="33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96"/>
      <c r="D432" s="337"/>
      <c r="E432" s="33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96"/>
      <c r="D433" s="337"/>
      <c r="E433" s="33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96"/>
      <c r="D434" s="337"/>
      <c r="E434" s="33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96"/>
      <c r="D435" s="337"/>
      <c r="E435" s="33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96"/>
      <c r="D436" s="337"/>
      <c r="E436" s="33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96"/>
      <c r="D437" s="337"/>
      <c r="E437" s="33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96"/>
      <c r="D438" s="337"/>
      <c r="E438" s="33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96"/>
      <c r="D439" s="337"/>
      <c r="E439" s="33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96"/>
      <c r="D440" s="337"/>
      <c r="E440" s="33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96"/>
      <c r="D441" s="337"/>
      <c r="E441" s="33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96"/>
      <c r="D442" s="337"/>
      <c r="E442" s="33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96"/>
      <c r="D443" s="337"/>
      <c r="E443" s="33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96"/>
      <c r="D444" s="337"/>
      <c r="E444" s="33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96"/>
      <c r="D445" s="337"/>
      <c r="E445" s="33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96"/>
      <c r="D446" s="337"/>
      <c r="E446" s="33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96"/>
      <c r="D447" s="337"/>
      <c r="E447" s="33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96"/>
      <c r="D448" s="337"/>
      <c r="E448" s="33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96"/>
      <c r="D449" s="337"/>
      <c r="E449" s="33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96"/>
      <c r="D450" s="337"/>
      <c r="E450" s="33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96"/>
      <c r="D451" s="337"/>
      <c r="E451" s="33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96"/>
      <c r="D452" s="337"/>
      <c r="E452" s="33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96"/>
      <c r="D453" s="337"/>
      <c r="E453" s="33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96"/>
      <c r="D454" s="337"/>
      <c r="E454" s="33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96"/>
      <c r="D455" s="337"/>
      <c r="E455" s="33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96"/>
      <c r="D456" s="337"/>
      <c r="E456" s="33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96"/>
      <c r="D457" s="337"/>
      <c r="E457" s="33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96"/>
      <c r="D458" s="337"/>
      <c r="E458" s="33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96"/>
      <c r="D459" s="337"/>
      <c r="E459" s="33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96"/>
      <c r="D460" s="337"/>
      <c r="E460" s="33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96"/>
      <c r="D461" s="337"/>
      <c r="E461" s="33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96"/>
      <c r="D462" s="337"/>
      <c r="E462" s="33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96"/>
      <c r="D463" s="337"/>
      <c r="E463" s="33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96"/>
      <c r="D464" s="337"/>
      <c r="E464" s="33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96"/>
      <c r="D465" s="337"/>
      <c r="E465" s="33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96"/>
      <c r="D466" s="337"/>
      <c r="E466" s="33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96"/>
      <c r="D467" s="337"/>
      <c r="E467" s="33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96"/>
      <c r="D468" s="337"/>
      <c r="E468" s="33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96"/>
      <c r="D469" s="337"/>
      <c r="E469" s="33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96"/>
      <c r="D470" s="337"/>
      <c r="E470" s="33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96"/>
      <c r="D471" s="337"/>
      <c r="E471" s="33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96"/>
      <c r="D472" s="337"/>
      <c r="E472" s="33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96"/>
      <c r="D473" s="337"/>
      <c r="E473" s="33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96"/>
      <c r="D474" s="337"/>
      <c r="E474" s="33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96"/>
      <c r="D475" s="337"/>
      <c r="E475" s="33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96"/>
      <c r="D476" s="337"/>
      <c r="E476" s="33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96"/>
      <c r="D477" s="337"/>
      <c r="E477" s="33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96"/>
      <c r="D478" s="337"/>
      <c r="E478" s="33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96"/>
      <c r="D479" s="337"/>
      <c r="E479" s="33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96"/>
      <c r="D480" s="337"/>
      <c r="E480" s="33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96"/>
      <c r="D481" s="337"/>
      <c r="E481" s="33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96"/>
      <c r="D482" s="337"/>
      <c r="E482" s="33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96"/>
      <c r="D483" s="337"/>
      <c r="E483" s="33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96"/>
      <c r="D484" s="337"/>
      <c r="E484" s="33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96"/>
      <c r="D485" s="337"/>
      <c r="E485" s="33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96"/>
      <c r="D486" s="337"/>
      <c r="E486" s="33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96"/>
      <c r="D487" s="337"/>
      <c r="E487" s="33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96"/>
      <c r="D488" s="337"/>
      <c r="E488" s="33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96"/>
      <c r="D489" s="337"/>
      <c r="E489" s="33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96"/>
      <c r="D490" s="337"/>
      <c r="E490" s="33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96"/>
      <c r="D491" s="337"/>
      <c r="E491" s="33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96"/>
      <c r="D492" s="337"/>
      <c r="E492" s="33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96"/>
      <c r="D493" s="337"/>
      <c r="E493" s="33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96"/>
      <c r="D494" s="337"/>
      <c r="E494" s="33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96"/>
      <c r="D495" s="337"/>
      <c r="E495" s="33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96"/>
      <c r="D496" s="337"/>
      <c r="E496" s="33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96"/>
      <c r="D497" s="337"/>
      <c r="E497" s="33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96"/>
      <c r="D498" s="337"/>
      <c r="E498" s="33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96"/>
      <c r="D499" s="337"/>
      <c r="E499" s="33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96"/>
      <c r="D500" s="337"/>
      <c r="E500" s="33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96"/>
      <c r="D501" s="337"/>
      <c r="E501" s="33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96"/>
      <c r="D502" s="337"/>
      <c r="E502" s="33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96"/>
      <c r="D503" s="337"/>
      <c r="E503" s="33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96"/>
      <c r="D504" s="337"/>
      <c r="E504" s="33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96"/>
      <c r="D505" s="337"/>
      <c r="E505" s="33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96"/>
      <c r="D506" s="337"/>
      <c r="E506" s="33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96"/>
      <c r="D507" s="337"/>
      <c r="E507" s="33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96"/>
      <c r="D508" s="337"/>
      <c r="E508" s="33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96"/>
      <c r="D509" s="337"/>
      <c r="E509" s="33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96"/>
      <c r="D510" s="337"/>
      <c r="E510" s="33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96"/>
      <c r="D511" s="337"/>
      <c r="E511" s="33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96"/>
      <c r="D512" s="337"/>
      <c r="E512" s="33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96"/>
      <c r="D513" s="337"/>
      <c r="E513" s="33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96"/>
      <c r="D514" s="337"/>
      <c r="E514" s="33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96"/>
      <c r="D515" s="337"/>
      <c r="E515" s="33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96"/>
      <c r="D516" s="337"/>
      <c r="E516" s="33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96"/>
      <c r="D517" s="337"/>
      <c r="E517" s="33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96"/>
      <c r="D518" s="337"/>
      <c r="E518" s="33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96"/>
      <c r="D519" s="337"/>
      <c r="E519" s="33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96"/>
      <c r="D520" s="337"/>
      <c r="E520" s="33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96"/>
      <c r="D521" s="337"/>
      <c r="E521" s="33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96"/>
      <c r="D522" s="337"/>
      <c r="E522" s="33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96"/>
      <c r="D523" s="337"/>
      <c r="E523" s="33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96"/>
      <c r="D524" s="337"/>
      <c r="E524" s="33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96"/>
      <c r="D525" s="337"/>
      <c r="E525" s="33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96"/>
      <c r="D526" s="337"/>
      <c r="E526" s="33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96"/>
      <c r="D527" s="337"/>
      <c r="E527" s="33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96"/>
      <c r="D528" s="337"/>
      <c r="E528" s="33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96"/>
      <c r="D529" s="337"/>
      <c r="E529" s="33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96"/>
      <c r="D530" s="337"/>
      <c r="E530" s="33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96"/>
      <c r="D531" s="337"/>
      <c r="E531" s="33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96"/>
      <c r="D532" s="337"/>
      <c r="E532" s="33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96"/>
      <c r="D533" s="337"/>
      <c r="E533" s="33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96"/>
      <c r="D534" s="337"/>
      <c r="E534" s="33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96"/>
      <c r="D535" s="337"/>
      <c r="E535" s="33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96"/>
      <c r="D536" s="337"/>
      <c r="E536" s="33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96"/>
      <c r="D537" s="337"/>
      <c r="E537" s="33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96"/>
      <c r="D538" s="337"/>
      <c r="E538" s="33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96"/>
      <c r="D539" s="337"/>
      <c r="E539" s="33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96"/>
      <c r="D540" s="337"/>
      <c r="E540" s="33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96"/>
      <c r="D541" s="337"/>
      <c r="E541" s="33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96"/>
      <c r="D542" s="337"/>
      <c r="E542" s="33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96"/>
      <c r="D543" s="337"/>
      <c r="E543" s="33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96"/>
      <c r="D544" s="337"/>
      <c r="E544" s="33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96"/>
      <c r="D545" s="337"/>
      <c r="E545" s="33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96"/>
      <c r="D546" s="337"/>
      <c r="E546" s="33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96"/>
      <c r="D547" s="337"/>
      <c r="E547" s="33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96"/>
      <c r="D548" s="337"/>
      <c r="E548" s="33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96"/>
      <c r="D549" s="337"/>
      <c r="E549" s="33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96"/>
      <c r="D550" s="337"/>
      <c r="E550" s="33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96"/>
      <c r="D551" s="337"/>
      <c r="E551" s="33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96"/>
      <c r="D552" s="337"/>
      <c r="E552" s="33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96"/>
      <c r="D553" s="337"/>
      <c r="E553" s="33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96"/>
      <c r="D554" s="337"/>
      <c r="E554" s="33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96"/>
      <c r="D555" s="337"/>
      <c r="E555" s="33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96"/>
      <c r="D556" s="337"/>
      <c r="E556" s="33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96"/>
      <c r="D557" s="337"/>
      <c r="E557" s="33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96"/>
      <c r="D558" s="337"/>
      <c r="E558" s="33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96"/>
      <c r="D559" s="337"/>
      <c r="E559" s="33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96"/>
      <c r="D560" s="337"/>
      <c r="E560" s="33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96"/>
      <c r="D561" s="337"/>
      <c r="E561" s="33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96"/>
      <c r="D562" s="337"/>
      <c r="E562" s="33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96"/>
      <c r="D563" s="337"/>
      <c r="E563" s="33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96"/>
      <c r="D564" s="337"/>
      <c r="E564" s="33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96"/>
      <c r="D565" s="337"/>
      <c r="E565" s="33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96"/>
      <c r="D566" s="337"/>
      <c r="E566" s="33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96"/>
      <c r="D567" s="337"/>
      <c r="E567" s="33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96"/>
      <c r="D568" s="337"/>
      <c r="E568" s="33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96"/>
      <c r="D569" s="337"/>
      <c r="E569" s="33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96"/>
      <c r="D570" s="337"/>
      <c r="E570" s="33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96"/>
      <c r="D571" s="337"/>
      <c r="E571" s="33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96"/>
      <c r="D572" s="337"/>
      <c r="E572" s="33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96"/>
      <c r="D573" s="337"/>
      <c r="E573" s="33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96"/>
      <c r="D574" s="337"/>
      <c r="E574" s="33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96"/>
      <c r="D575" s="337"/>
      <c r="E575" s="33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96"/>
      <c r="D576" s="337"/>
      <c r="E576" s="33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96"/>
      <c r="D577" s="337"/>
      <c r="E577" s="33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96"/>
      <c r="D578" s="337"/>
      <c r="E578" s="33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96"/>
      <c r="D579" s="337"/>
      <c r="E579" s="33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96"/>
      <c r="D580" s="337"/>
      <c r="E580" s="33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96"/>
      <c r="D581" s="337"/>
      <c r="E581" s="33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96"/>
      <c r="D582" s="337"/>
      <c r="E582" s="33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96"/>
      <c r="D583" s="337"/>
      <c r="E583" s="33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96"/>
      <c r="D584" s="337"/>
      <c r="E584" s="33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96"/>
      <c r="D585" s="337"/>
      <c r="E585" s="33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96"/>
      <c r="D586" s="337"/>
      <c r="E586" s="33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96"/>
      <c r="D587" s="337"/>
      <c r="E587" s="33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96"/>
      <c r="D588" s="337"/>
      <c r="E588" s="33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96"/>
      <c r="D589" s="337"/>
      <c r="E589" s="33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96"/>
      <c r="D590" s="337"/>
      <c r="E590" s="33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96"/>
      <c r="D591" s="337"/>
      <c r="E591" s="33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96"/>
      <c r="D592" s="337"/>
      <c r="E592" s="33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96"/>
      <c r="D593" s="337"/>
      <c r="E593" s="33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96"/>
      <c r="D594" s="337"/>
      <c r="E594" s="33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96"/>
      <c r="D595" s="337"/>
      <c r="E595" s="33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96"/>
      <c r="D596" s="337"/>
      <c r="E596" s="33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96"/>
      <c r="D597" s="337"/>
      <c r="E597" s="33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96"/>
      <c r="D598" s="337"/>
      <c r="E598" s="33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96"/>
      <c r="D599" s="337"/>
      <c r="E599" s="33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96"/>
      <c r="D600" s="337"/>
      <c r="E600" s="33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96"/>
      <c r="D601" s="337"/>
      <c r="E601" s="33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96"/>
      <c r="D602" s="337"/>
      <c r="E602" s="33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96"/>
      <c r="D603" s="337"/>
      <c r="E603" s="33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96"/>
      <c r="D604" s="337"/>
      <c r="E604" s="33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96"/>
      <c r="D605" s="337"/>
      <c r="E605" s="33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96"/>
      <c r="D606" s="337"/>
      <c r="E606" s="33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96"/>
      <c r="D607" s="337"/>
      <c r="E607" s="33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96"/>
      <c r="D608" s="337"/>
      <c r="E608" s="33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96"/>
      <c r="D609" s="337"/>
      <c r="E609" s="33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96"/>
      <c r="D610" s="337"/>
      <c r="E610" s="33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96"/>
      <c r="D611" s="337"/>
      <c r="E611" s="33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96"/>
      <c r="D612" s="337"/>
      <c r="E612" s="33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96"/>
      <c r="D613" s="337"/>
      <c r="E613" s="33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96"/>
      <c r="D614" s="337"/>
      <c r="E614" s="33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96"/>
      <c r="D615" s="337"/>
      <c r="E615" s="33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96"/>
      <c r="D616" s="337"/>
      <c r="E616" s="33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96"/>
      <c r="D617" s="337"/>
      <c r="E617" s="33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96"/>
      <c r="D618" s="337"/>
      <c r="E618" s="33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96"/>
      <c r="D619" s="337"/>
      <c r="E619" s="33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96"/>
      <c r="D620" s="337"/>
      <c r="E620" s="33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96"/>
      <c r="D621" s="337"/>
      <c r="E621" s="33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96"/>
      <c r="D622" s="337"/>
      <c r="E622" s="33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96"/>
      <c r="D623" s="337"/>
      <c r="E623" s="33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96"/>
      <c r="D624" s="337"/>
      <c r="E624" s="33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96"/>
      <c r="D625" s="337"/>
      <c r="E625" s="33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96"/>
      <c r="D626" s="337"/>
      <c r="E626" s="33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96"/>
      <c r="D627" s="337"/>
      <c r="E627" s="33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96"/>
      <c r="D628" s="337"/>
      <c r="E628" s="33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96"/>
      <c r="D629" s="337"/>
      <c r="E629" s="33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96"/>
      <c r="D630" s="337"/>
      <c r="E630" s="33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96"/>
      <c r="D631" s="337"/>
      <c r="E631" s="33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96"/>
      <c r="D632" s="337"/>
      <c r="E632" s="33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96"/>
      <c r="D633" s="337"/>
      <c r="E633" s="33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96"/>
      <c r="D634" s="337"/>
      <c r="E634" s="33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96"/>
      <c r="D635" s="337"/>
      <c r="E635" s="33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96"/>
      <c r="D636" s="337"/>
      <c r="E636" s="33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96"/>
      <c r="D637" s="337"/>
      <c r="E637" s="33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96"/>
      <c r="D638" s="337"/>
      <c r="E638" s="33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96"/>
      <c r="D639" s="337"/>
      <c r="E639" s="33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96"/>
      <c r="D640" s="337"/>
      <c r="E640" s="33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96"/>
      <c r="D641" s="337"/>
      <c r="E641" s="33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96"/>
      <c r="D642" s="337"/>
      <c r="E642" s="33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96"/>
      <c r="D643" s="337"/>
      <c r="E643" s="33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96"/>
      <c r="D644" s="337"/>
      <c r="E644" s="33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96"/>
      <c r="D645" s="337"/>
      <c r="E645" s="33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96"/>
      <c r="D646" s="337"/>
      <c r="E646" s="33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96"/>
      <c r="D647" s="337"/>
      <c r="E647" s="33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96"/>
      <c r="D648" s="337"/>
      <c r="E648" s="33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96"/>
      <c r="D649" s="337"/>
      <c r="E649" s="33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96"/>
      <c r="D650" s="337"/>
      <c r="E650" s="33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96"/>
      <c r="D651" s="337"/>
      <c r="E651" s="33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96"/>
      <c r="D652" s="337"/>
      <c r="E652" s="33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96"/>
      <c r="D653" s="337"/>
      <c r="E653" s="33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96"/>
      <c r="D654" s="337"/>
      <c r="E654" s="33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96"/>
      <c r="D655" s="337"/>
      <c r="E655" s="33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96"/>
      <c r="D656" s="337"/>
      <c r="E656" s="33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96"/>
      <c r="D657" s="337"/>
      <c r="E657" s="33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96"/>
      <c r="D658" s="337"/>
      <c r="E658" s="33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96"/>
      <c r="D659" s="337"/>
      <c r="E659" s="33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96"/>
      <c r="D660" s="337"/>
      <c r="E660" s="33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96"/>
      <c r="D661" s="337"/>
      <c r="E661" s="33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96"/>
      <c r="D662" s="337"/>
      <c r="E662" s="33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96"/>
      <c r="D663" s="337"/>
      <c r="E663" s="33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96"/>
      <c r="D664" s="337"/>
      <c r="E664" s="33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96"/>
      <c r="D665" s="337"/>
      <c r="E665" s="33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96"/>
      <c r="D666" s="337"/>
      <c r="E666" s="33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96"/>
      <c r="D667" s="337"/>
      <c r="E667" s="33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96"/>
      <c r="D668" s="337"/>
      <c r="E668" s="33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96"/>
      <c r="D669" s="337"/>
      <c r="E669" s="33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96"/>
      <c r="D670" s="337"/>
      <c r="E670" s="33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96"/>
      <c r="D671" s="337"/>
      <c r="E671" s="33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96"/>
      <c r="D672" s="337"/>
      <c r="E672" s="33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96"/>
      <c r="D673" s="337"/>
      <c r="E673" s="33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96"/>
      <c r="D674" s="337"/>
      <c r="E674" s="33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96"/>
      <c r="D675" s="337"/>
      <c r="E675" s="33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96"/>
      <c r="D676" s="337"/>
      <c r="E676" s="33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96"/>
      <c r="D677" s="337"/>
      <c r="E677" s="33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96"/>
      <c r="D678" s="337"/>
      <c r="E678" s="33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96"/>
      <c r="D679" s="337"/>
      <c r="E679" s="33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96"/>
      <c r="D680" s="337"/>
      <c r="E680" s="33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96"/>
      <c r="D681" s="337"/>
      <c r="E681" s="33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96"/>
      <c r="D682" s="337"/>
      <c r="E682" s="33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96"/>
      <c r="D683" s="337"/>
      <c r="E683" s="33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96"/>
      <c r="D684" s="337"/>
      <c r="E684" s="33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96"/>
      <c r="D685" s="337"/>
      <c r="E685" s="33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96"/>
      <c r="D686" s="337"/>
      <c r="E686" s="33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96"/>
      <c r="D687" s="337"/>
      <c r="E687" s="33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96"/>
      <c r="D688" s="337"/>
      <c r="E688" s="33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96"/>
      <c r="D689" s="337"/>
      <c r="E689" s="33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96"/>
      <c r="D690" s="337"/>
      <c r="E690" s="33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96"/>
      <c r="D691" s="337"/>
      <c r="E691" s="33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96"/>
      <c r="D692" s="337"/>
      <c r="E692" s="33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96"/>
      <c r="D693" s="337"/>
      <c r="E693" s="33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96"/>
      <c r="D694" s="337"/>
      <c r="E694" s="33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96"/>
      <c r="D695" s="337"/>
      <c r="E695" s="33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96"/>
      <c r="D696" s="337"/>
      <c r="E696" s="33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96"/>
      <c r="D697" s="337"/>
      <c r="E697" s="33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96"/>
      <c r="D698" s="337"/>
      <c r="E698" s="33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96"/>
      <c r="D699" s="337"/>
      <c r="E699" s="33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96"/>
      <c r="D700" s="337"/>
      <c r="E700" s="33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96"/>
      <c r="D701" s="337"/>
      <c r="E701" s="33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96"/>
      <c r="D702" s="337"/>
      <c r="E702" s="33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96"/>
      <c r="D703" s="337"/>
      <c r="E703" s="33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96"/>
      <c r="D704" s="337"/>
      <c r="E704" s="33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96"/>
      <c r="D705" s="337"/>
      <c r="E705" s="33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96"/>
      <c r="D706" s="337"/>
      <c r="E706" s="33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96"/>
      <c r="D707" s="337"/>
      <c r="E707" s="33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96"/>
      <c r="D708" s="337"/>
      <c r="E708" s="33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96"/>
      <c r="D709" s="337"/>
      <c r="E709" s="33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96"/>
      <c r="D710" s="337"/>
      <c r="E710" s="33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96"/>
      <c r="D711" s="337"/>
      <c r="E711" s="33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96"/>
      <c r="D712" s="337"/>
      <c r="E712" s="33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96"/>
      <c r="D713" s="337"/>
      <c r="E713" s="33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96"/>
      <c r="D714" s="337"/>
      <c r="E714" s="33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96"/>
      <c r="D715" s="337"/>
      <c r="E715" s="33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96"/>
      <c r="D716" s="337"/>
      <c r="E716" s="33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96"/>
      <c r="D717" s="337"/>
      <c r="E717" s="33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96"/>
      <c r="D718" s="337"/>
      <c r="E718" s="33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96"/>
      <c r="D719" s="337"/>
      <c r="E719" s="33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96"/>
      <c r="D720" s="337"/>
      <c r="E720" s="33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96"/>
      <c r="D721" s="337"/>
      <c r="E721" s="33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96"/>
      <c r="D722" s="337"/>
      <c r="E722" s="33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96"/>
      <c r="D723" s="337"/>
      <c r="E723" s="33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96"/>
      <c r="D724" s="337"/>
      <c r="E724" s="33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96"/>
      <c r="D725" s="337"/>
      <c r="E725" s="33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96"/>
      <c r="D726" s="337"/>
      <c r="E726" s="33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96"/>
      <c r="D727" s="337"/>
      <c r="E727" s="33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96"/>
      <c r="D728" s="337"/>
      <c r="E728" s="33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96"/>
      <c r="D729" s="337"/>
      <c r="E729" s="33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96"/>
      <c r="D730" s="337"/>
      <c r="E730" s="33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96"/>
      <c r="D731" s="337"/>
      <c r="E731" s="33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96"/>
      <c r="D732" s="337"/>
      <c r="E732" s="33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96"/>
      <c r="D733" s="337"/>
      <c r="E733" s="33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96"/>
      <c r="D734" s="337"/>
      <c r="E734" s="33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96"/>
      <c r="D735" s="337"/>
      <c r="E735" s="33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96"/>
      <c r="D736" s="337"/>
      <c r="E736" s="33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96"/>
      <c r="D737" s="337"/>
      <c r="E737" s="33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96"/>
      <c r="D738" s="337"/>
      <c r="E738" s="33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96"/>
      <c r="D739" s="337"/>
      <c r="E739" s="33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96"/>
      <c r="D740" s="337"/>
      <c r="E740" s="33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96"/>
      <c r="D741" s="337"/>
      <c r="E741" s="33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96"/>
      <c r="D742" s="337"/>
      <c r="E742" s="33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96"/>
      <c r="D743" s="337"/>
      <c r="E743" s="33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96"/>
      <c r="D744" s="337"/>
      <c r="E744" s="33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96"/>
      <c r="D745" s="337"/>
      <c r="E745" s="33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96"/>
      <c r="D746" s="337"/>
      <c r="E746" s="33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96"/>
      <c r="D747" s="337"/>
      <c r="E747" s="33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96"/>
      <c r="D748" s="337"/>
      <c r="E748" s="33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96"/>
      <c r="D749" s="337"/>
      <c r="E749" s="33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96"/>
      <c r="D750" s="337"/>
      <c r="E750" s="33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96"/>
      <c r="D751" s="337"/>
      <c r="E751" s="33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96"/>
      <c r="D752" s="337"/>
      <c r="E752" s="33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96"/>
      <c r="D753" s="337"/>
      <c r="E753" s="33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96"/>
      <c r="D754" s="337"/>
      <c r="E754" s="33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96"/>
      <c r="D755" s="337"/>
      <c r="E755" s="33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96"/>
      <c r="D756" s="337"/>
      <c r="E756" s="33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96"/>
      <c r="D757" s="337"/>
      <c r="E757" s="33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96"/>
      <c r="D758" s="337"/>
      <c r="E758" s="33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96"/>
      <c r="D759" s="337"/>
      <c r="E759" s="33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96"/>
      <c r="D760" s="337"/>
      <c r="E760" s="33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96"/>
      <c r="D761" s="337"/>
      <c r="E761" s="33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96"/>
      <c r="D762" s="337"/>
      <c r="E762" s="33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96"/>
      <c r="D763" s="337"/>
      <c r="E763" s="33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96"/>
      <c r="D764" s="337"/>
      <c r="E764" s="33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96"/>
      <c r="D765" s="337"/>
      <c r="E765" s="33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96"/>
      <c r="D766" s="337"/>
      <c r="E766" s="33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96"/>
      <c r="D767" s="337"/>
      <c r="E767" s="33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96"/>
      <c r="D768" s="337"/>
      <c r="E768" s="33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96"/>
      <c r="D769" s="337"/>
      <c r="E769" s="33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96"/>
      <c r="D770" s="337"/>
      <c r="E770" s="33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96"/>
      <c r="D771" s="337"/>
      <c r="E771" s="33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96"/>
      <c r="D772" s="337"/>
      <c r="E772" s="33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96"/>
      <c r="D773" s="337"/>
      <c r="E773" s="33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96"/>
      <c r="D774" s="337"/>
      <c r="E774" s="33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96"/>
      <c r="D775" s="337"/>
      <c r="E775" s="33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96"/>
      <c r="D776" s="337"/>
      <c r="E776" s="33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96"/>
      <c r="D777" s="337"/>
      <c r="E777" s="33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96"/>
      <c r="D778" s="337"/>
      <c r="E778" s="33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96"/>
      <c r="D779" s="337"/>
      <c r="E779" s="33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96"/>
      <c r="D780" s="337"/>
      <c r="E780" s="33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96"/>
      <c r="D781" s="337"/>
      <c r="E781" s="33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96"/>
      <c r="D782" s="337"/>
      <c r="E782" s="33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96"/>
      <c r="D783" s="337"/>
      <c r="E783" s="33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96"/>
      <c r="D784" s="337"/>
      <c r="E784" s="33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96"/>
      <c r="D785" s="337"/>
      <c r="E785" s="33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96"/>
      <c r="D786" s="337"/>
      <c r="E786" s="33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96"/>
      <c r="D787" s="337"/>
      <c r="E787" s="33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96"/>
      <c r="D788" s="337"/>
      <c r="E788" s="33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96"/>
      <c r="D789" s="337"/>
      <c r="E789" s="33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96"/>
      <c r="D790" s="337"/>
      <c r="E790" s="33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96"/>
      <c r="D791" s="337"/>
      <c r="E791" s="33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96"/>
      <c r="D792" s="337"/>
      <c r="E792" s="33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96"/>
      <c r="D793" s="337"/>
      <c r="E793" s="33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96"/>
      <c r="D794" s="337"/>
      <c r="E794" s="33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96"/>
      <c r="D795" s="337"/>
      <c r="E795" s="33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96"/>
      <c r="D796" s="337"/>
      <c r="E796" s="33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96"/>
      <c r="D797" s="337"/>
      <c r="E797" s="33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96"/>
      <c r="D798" s="337"/>
      <c r="E798" s="33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96"/>
      <c r="D799" s="337"/>
      <c r="E799" s="33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96"/>
      <c r="D800" s="337"/>
      <c r="E800" s="33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96"/>
      <c r="D801" s="337"/>
      <c r="E801" s="33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96"/>
      <c r="D802" s="337"/>
      <c r="E802" s="33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96"/>
      <c r="D803" s="337"/>
      <c r="E803" s="33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96"/>
      <c r="D804" s="337"/>
      <c r="E804" s="33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96"/>
      <c r="D805" s="337"/>
      <c r="E805" s="33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96"/>
      <c r="D806" s="337"/>
      <c r="E806" s="33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96"/>
      <c r="D807" s="337"/>
      <c r="E807" s="33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96"/>
      <c r="D808" s="337"/>
      <c r="E808" s="33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96"/>
      <c r="D809" s="337"/>
      <c r="E809" s="33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96"/>
      <c r="D810" s="337"/>
      <c r="E810" s="33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96"/>
      <c r="D811" s="337"/>
      <c r="E811" s="33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96"/>
      <c r="D812" s="337"/>
      <c r="E812" s="33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96"/>
      <c r="D813" s="337"/>
      <c r="E813" s="33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96"/>
      <c r="D814" s="337"/>
      <c r="E814" s="33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96"/>
      <c r="D815" s="337"/>
      <c r="E815" s="33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96"/>
      <c r="D816" s="337"/>
      <c r="E816" s="33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96"/>
      <c r="D817" s="337"/>
      <c r="E817" s="33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96"/>
      <c r="D818" s="337"/>
      <c r="E818" s="33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96"/>
      <c r="D819" s="337"/>
      <c r="E819" s="33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96"/>
      <c r="D820" s="337"/>
      <c r="E820" s="33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96"/>
      <c r="D821" s="337"/>
      <c r="E821" s="33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96"/>
      <c r="D822" s="337"/>
      <c r="E822" s="33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96"/>
      <c r="D823" s="337"/>
      <c r="E823" s="33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96"/>
      <c r="D824" s="337"/>
      <c r="E824" s="33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96"/>
      <c r="D825" s="337"/>
      <c r="E825" s="33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96"/>
      <c r="D826" s="337"/>
      <c r="E826" s="33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96"/>
      <c r="D827" s="337"/>
      <c r="E827" s="33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96"/>
      <c r="D828" s="337"/>
      <c r="E828" s="33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96"/>
      <c r="D829" s="337"/>
      <c r="E829" s="33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96"/>
      <c r="D830" s="337"/>
      <c r="E830" s="33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96"/>
      <c r="D831" s="337"/>
      <c r="E831" s="33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96"/>
      <c r="D832" s="337"/>
      <c r="E832" s="33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96"/>
      <c r="D833" s="337"/>
      <c r="E833" s="33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96"/>
      <c r="D834" s="337"/>
      <c r="E834" s="33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96"/>
      <c r="D835" s="337"/>
      <c r="E835" s="33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96"/>
      <c r="D836" s="337"/>
      <c r="E836" s="33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96"/>
      <c r="D837" s="337"/>
      <c r="E837" s="33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96"/>
      <c r="D838" s="337"/>
      <c r="E838" s="33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96"/>
      <c r="D839" s="337"/>
      <c r="E839" s="33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96"/>
      <c r="D840" s="337"/>
      <c r="E840" s="33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96"/>
      <c r="D841" s="337"/>
      <c r="E841" s="33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96"/>
      <c r="D842" s="337"/>
      <c r="E842" s="33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96"/>
      <c r="D843" s="337"/>
      <c r="E843" s="33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96"/>
      <c r="D844" s="337"/>
      <c r="E844" s="33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96"/>
      <c r="D845" s="337"/>
      <c r="E845" s="33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96"/>
      <c r="D846" s="337"/>
      <c r="E846" s="33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96"/>
      <c r="D847" s="337"/>
      <c r="E847" s="33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96"/>
      <c r="D848" s="337"/>
      <c r="E848" s="33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96"/>
      <c r="D849" s="337"/>
      <c r="E849" s="33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96"/>
      <c r="D850" s="337"/>
      <c r="E850" s="33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96"/>
      <c r="D851" s="337"/>
      <c r="E851" s="33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96"/>
      <c r="D852" s="337"/>
      <c r="E852" s="33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96"/>
      <c r="D853" s="337"/>
      <c r="E853" s="33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96"/>
      <c r="D854" s="337"/>
      <c r="E854" s="33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96"/>
      <c r="D855" s="337"/>
      <c r="E855" s="33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96"/>
      <c r="D856" s="337"/>
      <c r="E856" s="33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96"/>
      <c r="D857" s="337"/>
      <c r="E857" s="33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96"/>
      <c r="D858" s="337"/>
      <c r="E858" s="33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96"/>
      <c r="D859" s="337"/>
      <c r="E859" s="33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96"/>
      <c r="D860" s="337"/>
      <c r="E860" s="33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96"/>
      <c r="D861" s="337"/>
      <c r="E861" s="33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96"/>
      <c r="D862" s="337"/>
      <c r="E862" s="33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96"/>
      <c r="D863" s="337"/>
      <c r="E863" s="33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96"/>
      <c r="D864" s="337"/>
      <c r="E864" s="33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96"/>
      <c r="D865" s="337"/>
      <c r="E865" s="33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96"/>
      <c r="D866" s="337"/>
      <c r="E866" s="33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96"/>
      <c r="D867" s="337"/>
      <c r="E867" s="33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96"/>
      <c r="D868" s="337"/>
      <c r="E868" s="33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96"/>
      <c r="D869" s="337"/>
      <c r="E869" s="33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96"/>
      <c r="D870" s="337"/>
      <c r="E870" s="33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96"/>
      <c r="D871" s="337"/>
      <c r="E871" s="33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96"/>
      <c r="D872" s="337"/>
      <c r="E872" s="33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96"/>
      <c r="D873" s="337"/>
      <c r="E873" s="33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96"/>
      <c r="D874" s="337"/>
      <c r="E874" s="33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96"/>
      <c r="D875" s="337"/>
      <c r="E875" s="33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96"/>
      <c r="D876" s="337"/>
      <c r="E876" s="33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96"/>
      <c r="D877" s="337"/>
      <c r="E877" s="33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96"/>
      <c r="D878" s="337"/>
      <c r="E878" s="33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96"/>
      <c r="D879" s="337"/>
      <c r="E879" s="33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96"/>
      <c r="D880" s="337"/>
      <c r="E880" s="33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96"/>
      <c r="D881" s="337"/>
      <c r="E881" s="33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96"/>
      <c r="D882" s="337"/>
      <c r="E882" s="33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96"/>
      <c r="D883" s="337"/>
      <c r="E883" s="33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96"/>
      <c r="D884" s="337"/>
      <c r="E884" s="33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96"/>
      <c r="D885" s="337"/>
      <c r="E885" s="33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96"/>
      <c r="D886" s="337"/>
      <c r="E886" s="33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96"/>
      <c r="D887" s="337"/>
      <c r="E887" s="33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96"/>
      <c r="D888" s="337"/>
      <c r="E888" s="33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96"/>
      <c r="D889" s="337"/>
      <c r="E889" s="33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96"/>
      <c r="D890" s="337"/>
      <c r="E890" s="33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96"/>
      <c r="D891" s="337"/>
      <c r="E891" s="33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96"/>
      <c r="D892" s="337"/>
      <c r="E892" s="33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96"/>
      <c r="D893" s="337"/>
      <c r="E893" s="33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96"/>
      <c r="D894" s="337"/>
      <c r="E894" s="33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96"/>
      <c r="D895" s="337"/>
      <c r="E895" s="33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96"/>
      <c r="D896" s="337"/>
      <c r="E896" s="33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96"/>
      <c r="D897" s="337"/>
      <c r="E897" s="33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96"/>
      <c r="D898" s="337"/>
      <c r="E898" s="33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96"/>
      <c r="D899" s="337"/>
      <c r="E899" s="33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96"/>
      <c r="D900" s="337"/>
      <c r="E900" s="33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96"/>
      <c r="D901" s="337"/>
      <c r="E901" s="33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96"/>
      <c r="D902" s="337"/>
      <c r="E902" s="33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96"/>
      <c r="D903" s="337"/>
      <c r="E903" s="33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96"/>
      <c r="D904" s="337"/>
      <c r="E904" s="33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96"/>
      <c r="D905" s="337"/>
      <c r="E905" s="33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96"/>
      <c r="D906" s="337"/>
      <c r="E906" s="33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96"/>
      <c r="D907" s="337"/>
      <c r="E907" s="33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96"/>
      <c r="D908" s="337"/>
      <c r="E908" s="33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96"/>
      <c r="D909" s="337"/>
      <c r="E909" s="33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96"/>
      <c r="D910" s="337"/>
      <c r="E910" s="33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96"/>
      <c r="D911" s="337"/>
      <c r="E911" s="33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96"/>
      <c r="D912" s="337"/>
      <c r="E912" s="33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96"/>
      <c r="D913" s="337"/>
      <c r="E913" s="33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96"/>
      <c r="D914" s="337"/>
      <c r="E914" s="33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96"/>
      <c r="D915" s="337"/>
      <c r="E915" s="33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96"/>
      <c r="D916" s="337"/>
      <c r="E916" s="33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96"/>
      <c r="D917" s="337"/>
      <c r="E917" s="33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96"/>
      <c r="D918" s="337"/>
      <c r="E918" s="33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96"/>
      <c r="D919" s="337"/>
      <c r="E919" s="33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96"/>
      <c r="D920" s="337"/>
      <c r="E920" s="33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96"/>
      <c r="D921" s="337"/>
      <c r="E921" s="33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96"/>
      <c r="D922" s="337"/>
      <c r="E922" s="33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96"/>
      <c r="D923" s="337"/>
      <c r="E923" s="33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96"/>
      <c r="D924" s="337"/>
      <c r="E924" s="33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96"/>
      <c r="D925" s="337"/>
      <c r="E925" s="33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96"/>
      <c r="D926" s="337"/>
      <c r="E926" s="33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96"/>
      <c r="D927" s="337"/>
      <c r="E927" s="33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96"/>
      <c r="D928" s="337"/>
      <c r="E928" s="33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96"/>
      <c r="D929" s="337"/>
      <c r="E929" s="33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96"/>
      <c r="D930" s="337"/>
      <c r="E930" s="33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96"/>
      <c r="D931" s="337"/>
      <c r="E931" s="33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96"/>
      <c r="D932" s="337"/>
      <c r="E932" s="33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96"/>
      <c r="D933" s="337"/>
      <c r="E933" s="33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96"/>
      <c r="D934" s="337"/>
      <c r="E934" s="33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96"/>
      <c r="D935" s="337"/>
      <c r="E935" s="33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96"/>
      <c r="D936" s="337"/>
      <c r="E936" s="33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96"/>
      <c r="D937" s="337"/>
      <c r="E937" s="33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96"/>
      <c r="D938" s="337"/>
      <c r="E938" s="33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96"/>
      <c r="D939" s="337"/>
      <c r="E939" s="33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96"/>
      <c r="D940" s="337"/>
      <c r="E940" s="33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96"/>
      <c r="D941" s="337"/>
      <c r="E941" s="33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96"/>
      <c r="D942" s="337"/>
      <c r="E942" s="33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96"/>
      <c r="D943" s="337"/>
      <c r="E943" s="33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96"/>
      <c r="D944" s="337"/>
      <c r="E944" s="33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96"/>
      <c r="D945" s="337"/>
      <c r="E945" s="33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96"/>
      <c r="D946" s="337"/>
      <c r="E946" s="33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96"/>
      <c r="D947" s="337"/>
      <c r="E947" s="33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96"/>
      <c r="D948" s="337"/>
      <c r="E948" s="33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96"/>
      <c r="D949" s="337"/>
      <c r="E949" s="33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96"/>
      <c r="D950" s="337"/>
      <c r="E950" s="33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96"/>
      <c r="D951" s="337"/>
      <c r="E951" s="33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96"/>
      <c r="D952" s="337"/>
      <c r="E952" s="33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96"/>
      <c r="D953" s="337"/>
      <c r="E953" s="33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96"/>
      <c r="D954" s="337"/>
      <c r="E954" s="33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96"/>
      <c r="D955" s="337"/>
      <c r="E955" s="33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96"/>
      <c r="D956" s="337"/>
      <c r="E956" s="33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96"/>
      <c r="D957" s="337"/>
      <c r="E957" s="33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96"/>
      <c r="D958" s="337"/>
      <c r="E958" s="33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96"/>
      <c r="D959" s="337"/>
      <c r="E959" s="33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96"/>
      <c r="D960" s="337"/>
      <c r="E960" s="33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96"/>
      <c r="D961" s="337"/>
      <c r="E961" s="33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96"/>
      <c r="D962" s="337"/>
      <c r="E962" s="33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96"/>
      <c r="D963" s="337"/>
      <c r="E963" s="33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96"/>
      <c r="D964" s="337"/>
      <c r="E964" s="33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96"/>
      <c r="D965" s="337"/>
      <c r="E965" s="33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96"/>
      <c r="D966" s="337"/>
      <c r="E966" s="33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96"/>
      <c r="D967" s="337"/>
      <c r="E967" s="33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96"/>
      <c r="D968" s="337"/>
      <c r="E968" s="33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96"/>
      <c r="D969" s="337"/>
      <c r="E969" s="33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96"/>
      <c r="D970" s="337"/>
      <c r="E970" s="33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96"/>
      <c r="D971" s="337"/>
      <c r="E971" s="33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96"/>
      <c r="D972" s="337"/>
      <c r="E972" s="33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96"/>
      <c r="D973" s="337"/>
      <c r="E973" s="33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96"/>
      <c r="D974" s="337"/>
      <c r="E974" s="33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96"/>
      <c r="D975" s="337"/>
      <c r="E975" s="33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96"/>
      <c r="D976" s="337"/>
      <c r="E976" s="33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96"/>
      <c r="D977" s="337"/>
      <c r="E977" s="33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96"/>
      <c r="D978" s="337"/>
      <c r="E978" s="33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96"/>
      <c r="D979" s="337"/>
      <c r="E979" s="33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96"/>
      <c r="D980" s="337"/>
      <c r="E980" s="33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96"/>
      <c r="D981" s="337"/>
      <c r="E981" s="33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96"/>
      <c r="D982" s="337"/>
      <c r="E982" s="33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96"/>
      <c r="D983" s="337"/>
      <c r="E983" s="33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96"/>
      <c r="D984" s="337"/>
      <c r="E984" s="33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96"/>
      <c r="D985" s="337"/>
      <c r="E985" s="33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96"/>
      <c r="D986" s="337"/>
      <c r="E986" s="33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96"/>
      <c r="D987" s="337"/>
      <c r="E987" s="33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96"/>
      <c r="D988" s="337"/>
      <c r="E988" s="33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96"/>
      <c r="D989" s="337"/>
      <c r="E989" s="33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96"/>
      <c r="D990" s="337"/>
      <c r="E990" s="33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96"/>
      <c r="D991" s="337"/>
      <c r="E991" s="33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96"/>
      <c r="D992" s="337"/>
      <c r="E992" s="33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96"/>
      <c r="D993" s="337"/>
      <c r="E993" s="33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96"/>
      <c r="D994" s="337"/>
      <c r="E994" s="33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96"/>
      <c r="D995" s="337"/>
      <c r="E995" s="33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96"/>
      <c r="D996" s="337"/>
      <c r="E996" s="33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96"/>
      <c r="D997" s="337"/>
      <c r="E997" s="33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96"/>
      <c r="D998" s="337"/>
      <c r="E998" s="33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96"/>
      <c r="D999" s="337"/>
      <c r="E999" s="33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96"/>
      <c r="D1000" s="337"/>
      <c r="E1000" s="33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FLUJO DE CAJA ANUAL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9">
    <tabColor rgb="FF339966"/>
  </sheetPr>
  <dimension ref="A1:Z1000"/>
  <sheetViews>
    <sheetView workbookViewId="0">
      <selection activeCell="F23" sqref="F23"/>
    </sheetView>
  </sheetViews>
  <sheetFormatPr baseColWidth="10" defaultColWidth="12.5546875" defaultRowHeight="15" customHeight="1" x14ac:dyDescent="0.25"/>
  <cols>
    <col min="1" max="2" width="2.77734375" customWidth="1"/>
    <col min="3" max="3" width="43.21875" customWidth="1"/>
    <col min="4" max="4" width="8.21875" customWidth="1"/>
    <col min="5" max="5" width="7.77734375" customWidth="1"/>
    <col min="6" max="7" width="14.44140625" customWidth="1"/>
    <col min="8" max="8" width="13.77734375" customWidth="1"/>
    <col min="9" max="9" width="13.21875" customWidth="1"/>
    <col min="10" max="10" width="13.44140625" customWidth="1"/>
    <col min="11" max="26" width="10" customWidth="1"/>
  </cols>
  <sheetData>
    <row r="1" spans="1:26" ht="18" customHeight="1" x14ac:dyDescent="0.25">
      <c r="A1" s="115"/>
      <c r="B1" s="115"/>
      <c r="C1" s="7" t="s">
        <v>492</v>
      </c>
      <c r="D1" s="9"/>
      <c r="E1" s="9"/>
      <c r="F1" s="7"/>
      <c r="G1" s="9"/>
      <c r="H1" s="9"/>
      <c r="I1" s="9"/>
      <c r="J1" s="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8.75" customHeight="1" x14ac:dyDescent="0.25">
      <c r="A2" s="7"/>
      <c r="B2" s="9"/>
      <c r="C2" s="8" t="s">
        <v>29</v>
      </c>
      <c r="D2" s="9"/>
      <c r="E2" s="9"/>
      <c r="F2" s="9"/>
      <c r="G2" s="9"/>
      <c r="H2" s="9"/>
      <c r="I2" s="9"/>
      <c r="J2" s="9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"/>
      <c r="B3" s="37"/>
      <c r="C3" s="26"/>
      <c r="D3" s="26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5"/>
      <c r="B4" s="98"/>
      <c r="C4" s="26"/>
      <c r="D4" s="26"/>
      <c r="E4" s="80"/>
      <c r="F4" s="80"/>
      <c r="G4" s="80"/>
      <c r="H4" s="80"/>
      <c r="I4" s="80"/>
      <c r="J4" s="80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25"/>
      <c r="B5" s="65"/>
      <c r="C5" s="15" t="s">
        <v>493</v>
      </c>
      <c r="D5" s="54"/>
      <c r="E5" s="97"/>
      <c r="F5" s="97"/>
      <c r="G5" s="97"/>
      <c r="H5" s="97"/>
      <c r="I5" s="97"/>
      <c r="J5" s="97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25"/>
      <c r="B6" s="218"/>
      <c r="C6" s="18" t="s">
        <v>494</v>
      </c>
      <c r="D6" s="58" t="s">
        <v>173</v>
      </c>
      <c r="E6" s="97"/>
      <c r="F6" s="102">
        <f>+'Costo de Mercancías'!F16</f>
        <v>312000</v>
      </c>
      <c r="G6" s="102">
        <f>+'Costo de Mercancías'!G16</f>
        <v>346569.6</v>
      </c>
      <c r="H6" s="102">
        <f>+'Costo de Mercancías'!H16</f>
        <v>381330.53087999998</v>
      </c>
      <c r="I6" s="102">
        <f>+'Costo de Mercancías'!I16</f>
        <v>411989.50556275196</v>
      </c>
      <c r="J6" s="102">
        <f>+'Costo de Mercancías'!J16</f>
        <v>445113.46180999721</v>
      </c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hidden="1" customHeight="1" x14ac:dyDescent="0.25">
      <c r="A7" s="25"/>
      <c r="B7" s="218"/>
      <c r="C7" s="18"/>
      <c r="D7" s="58"/>
      <c r="E7" s="97"/>
      <c r="F7" s="381"/>
      <c r="G7" s="381"/>
      <c r="H7" s="381"/>
      <c r="I7" s="381"/>
      <c r="J7" s="381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hidden="1" customHeight="1" x14ac:dyDescent="0.25">
      <c r="A8" s="25"/>
      <c r="B8" s="218"/>
      <c r="C8" s="18"/>
      <c r="D8" s="58"/>
      <c r="E8" s="97"/>
      <c r="F8" s="102"/>
      <c r="G8" s="102"/>
      <c r="H8" s="102"/>
      <c r="I8" s="102"/>
      <c r="J8" s="102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hidden="1" customHeight="1" x14ac:dyDescent="0.25">
      <c r="A9" s="25"/>
      <c r="B9" s="65"/>
      <c r="C9" s="26"/>
      <c r="D9" s="26"/>
      <c r="E9" s="80"/>
      <c r="F9" s="80"/>
      <c r="G9" s="80"/>
      <c r="H9" s="80"/>
      <c r="I9" s="80"/>
      <c r="J9" s="80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5"/>
      <c r="B10" s="65"/>
      <c r="C10" s="15" t="s">
        <v>495</v>
      </c>
      <c r="D10" s="54"/>
      <c r="E10" s="97"/>
      <c r="F10" s="97"/>
      <c r="G10" s="97"/>
      <c r="H10" s="97"/>
      <c r="I10" s="97"/>
      <c r="J10" s="97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5"/>
      <c r="B11" s="65"/>
      <c r="C11" s="18" t="s">
        <v>496</v>
      </c>
      <c r="D11" s="54"/>
      <c r="E11" s="97"/>
      <c r="F11" s="104">
        <f>IF(+F6=0,0,(+F12)/F6)</f>
        <v>695.07271168803402</v>
      </c>
      <c r="G11" s="104">
        <f>IF(+G6=0,0,(+G12)/G6)</f>
        <v>82.828055370903911</v>
      </c>
      <c r="H11" s="104">
        <f>IF(+H6=0,0,(+H12)/H6)</f>
        <v>233.67920997675287</v>
      </c>
      <c r="I11" s="104">
        <f>IF(+I6=0,0,(+I12)/I6)</f>
        <v>92.310184235537548</v>
      </c>
      <c r="J11" s="104">
        <f>IF(+J6=0,0,(+J12)/J6)</f>
        <v>77.976155408648623</v>
      </c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5"/>
      <c r="B12" s="65"/>
      <c r="C12" s="18" t="s">
        <v>497</v>
      </c>
      <c r="D12" s="54"/>
      <c r="E12" s="97"/>
      <c r="F12" s="104">
        <f>+F14+'Capital de Trabajo'!F23</f>
        <v>216862686.04666662</v>
      </c>
      <c r="G12" s="104">
        <f>+G14+'Capital de Trabajo'!G23-'Capital de Trabajo'!F23</f>
        <v>28705686.018672019</v>
      </c>
      <c r="H12" s="104">
        <f>+H14+'Capital de Trabajo'!H23-'Capital de Trabajo'!G23</f>
        <v>89109017.196054161</v>
      </c>
      <c r="I12" s="104">
        <f>+I14+'Capital de Trabajo'!I23-'Capital de Trabajo'!H23</f>
        <v>38030827.161605656</v>
      </c>
      <c r="J12" s="104">
        <f>+J14+'Capital de Trabajo'!J23-'Capital de Trabajo'!I23</f>
        <v>34708236.472577929</v>
      </c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25"/>
      <c r="B13" s="65"/>
      <c r="C13" s="18" t="s">
        <v>498</v>
      </c>
      <c r="D13" s="54"/>
      <c r="E13" s="97"/>
      <c r="F13" s="104">
        <f>+F12+F16</f>
        <v>216862686.04666662</v>
      </c>
      <c r="G13" s="104">
        <f>+G12+G16</f>
        <v>28705686.018672019</v>
      </c>
      <c r="H13" s="104">
        <f>+H12+H16</f>
        <v>89109017.196054161</v>
      </c>
      <c r="I13" s="104">
        <f>+I12+I16</f>
        <v>38030827.161605656</v>
      </c>
      <c r="J13" s="104">
        <f>+J12+J16</f>
        <v>34708236.472577929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25"/>
      <c r="B14" s="218"/>
      <c r="C14" s="18" t="s">
        <v>499</v>
      </c>
      <c r="D14" s="58" t="s">
        <v>182</v>
      </c>
      <c r="E14" s="97"/>
      <c r="F14" s="104">
        <f>+'Márgenes por Productos'!E66</f>
        <v>3744000</v>
      </c>
      <c r="G14" s="104">
        <f>+'Márgenes por Productos'!F66</f>
        <v>4383412.3007999994</v>
      </c>
      <c r="H14" s="104">
        <f>+'Márgenes por Productos'!G66</f>
        <v>5204090.9703812888</v>
      </c>
      <c r="I14" s="104">
        <f>+'Márgenes por Productos'!H66</f>
        <v>5881134.8790823417</v>
      </c>
      <c r="J14" s="104">
        <f>+'Márgenes por Productos'!I66</f>
        <v>6665323.0514052296</v>
      </c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25"/>
      <c r="B15" s="218"/>
      <c r="C15" s="18" t="s">
        <v>500</v>
      </c>
      <c r="D15" s="58"/>
      <c r="E15" s="97"/>
      <c r="F15" s="104">
        <f>+'Gastos Generales Admon y Ventas'!G38</f>
        <v>207018019.38</v>
      </c>
      <c r="G15" s="104">
        <f>+'Gastos Generales Admon y Ventas'!H38</f>
        <v>230700880.79707199</v>
      </c>
      <c r="H15" s="104">
        <f>+'Gastos Generales Admon y Ventas'!I38</f>
        <v>313785128.3531636</v>
      </c>
      <c r="I15" s="104">
        <f>+'Gastos Generales Admon y Ventas'!J38</f>
        <v>345257776.72698587</v>
      </c>
      <c r="J15" s="104">
        <f>+'Gastos Generales Admon y Ventas'!K38</f>
        <v>373016501.97583562</v>
      </c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25"/>
      <c r="B16" s="218"/>
      <c r="C16" s="18" t="s">
        <v>501</v>
      </c>
      <c r="D16" s="58" t="s">
        <v>182</v>
      </c>
      <c r="E16" s="97"/>
      <c r="F16" s="104">
        <f>+'Costo de Mercancías'!F27</f>
        <v>0</v>
      </c>
      <c r="G16" s="104">
        <f>+'Costo de Mercancías'!G27</f>
        <v>0</v>
      </c>
      <c r="H16" s="104">
        <f>+'Costo de Mercancías'!H27</f>
        <v>0</v>
      </c>
      <c r="I16" s="104">
        <f>+'Costo de Mercancías'!I27</f>
        <v>0</v>
      </c>
      <c r="J16" s="104">
        <f>+'Costo de Mercancías'!J27</f>
        <v>0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5"/>
      <c r="B17" s="218"/>
      <c r="C17" s="18" t="s">
        <v>502</v>
      </c>
      <c r="D17" s="58" t="s">
        <v>182</v>
      </c>
      <c r="E17" s="97"/>
      <c r="F17" s="104">
        <f>+F14+F15+F16</f>
        <v>210762019.38</v>
      </c>
      <c r="G17" s="104">
        <f>+G14+G15+G16</f>
        <v>235084293.09787199</v>
      </c>
      <c r="H17" s="104">
        <f>+H14+H15+H16</f>
        <v>318989219.32354486</v>
      </c>
      <c r="I17" s="104">
        <f>+I14+I15+I16</f>
        <v>351138911.60606819</v>
      </c>
      <c r="J17" s="104">
        <f>+J14+J15+J16</f>
        <v>379681825.02724087</v>
      </c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25"/>
      <c r="B18" s="93"/>
      <c r="C18" s="18" t="s">
        <v>409</v>
      </c>
      <c r="D18" s="58" t="s">
        <v>182</v>
      </c>
      <c r="E18" s="97"/>
      <c r="F18" s="104">
        <f>'Estructura de Capital'!F13+'Estructura de Capital'!F20+'Estructura de Capital'!F27+'Estructura de Capital'!F34+'Estructura de Capital'!F41+'Estructura de Capital'!F48+Construcciones!C24+'Adecuaciones y Mejoras'!C24+Maquinaria!C24+Muebles!C24+Transporte!C24+Oficina!C24</f>
        <v>2356666.6666666665</v>
      </c>
      <c r="G18" s="104">
        <f>'Estructura de Capital'!G13+'Estructura de Capital'!G20+'Estructura de Capital'!G27+'Estructura de Capital'!G34+'Estructura de Capital'!G41+'Estructura de Capital'!G48+Construcciones!D24+'Adecuaciones y Mejoras'!D24+Maquinaria!D24+Muebles!D24+Transporte!D24+Oficina!D24</f>
        <v>2356666.6666666665</v>
      </c>
      <c r="H18" s="104">
        <f>'Estructura de Capital'!H13+'Estructura de Capital'!H20+'Estructura de Capital'!H27+'Estructura de Capital'!H34+'Estructura de Capital'!H41+'Estructura de Capital'!H48+Construcciones!E24+'Adecuaciones y Mejoras'!E24+Maquinaria!E24+Muebles!E24+Transporte!E24+Oficina!E24</f>
        <v>2356666.6666666665</v>
      </c>
      <c r="I18" s="104">
        <f>'Estructura de Capital'!I13+'Estructura de Capital'!I20+'Estructura de Capital'!I27+'Estructura de Capital'!I34+'Estructura de Capital'!I41+'Estructura de Capital'!I48+Construcciones!F24+'Adecuaciones y Mejoras'!F24+Maquinaria!F24+Muebles!F24+Transporte!F24+Oficina!F24</f>
        <v>2356666.6666666665</v>
      </c>
      <c r="J18" s="104">
        <f>'Estructura de Capital'!J13+'Estructura de Capital'!J20+'Estructura de Capital'!J27+'Estructura de Capital'!J34+'Estructura de Capital'!J41+'Estructura de Capital'!J48+Construcciones!G24+'Adecuaciones y Mejoras'!G24+Maquinaria!G24+Muebles!G24+Transporte!G24+Oficina!G24</f>
        <v>1856666.6666666665</v>
      </c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hidden="1" customHeight="1" x14ac:dyDescent="0.25">
      <c r="A19" s="25"/>
      <c r="B19" s="93"/>
      <c r="C19" s="18" t="s">
        <v>503</v>
      </c>
      <c r="D19" s="58" t="s">
        <v>182</v>
      </c>
      <c r="E19" s="97"/>
      <c r="F19" s="104">
        <f>'Estructura de Capital'!F55+'Estructura de Capital'!F61+Semovientes!C24+Permanentes!C24</f>
        <v>0</v>
      </c>
      <c r="G19" s="104">
        <f>'Estructura de Capital'!G55+'Estructura de Capital'!G61+Semovientes!D24+Permanentes!D24</f>
        <v>0</v>
      </c>
      <c r="H19" s="104">
        <f>'Estructura de Capital'!H55+'Estructura de Capital'!H61+Semovientes!E24+Permanentes!E24</f>
        <v>0</v>
      </c>
      <c r="I19" s="104">
        <f>'Estructura de Capital'!I55+'Estructura de Capital'!I61+Semovientes!F24+Permanentes!F24</f>
        <v>0</v>
      </c>
      <c r="J19" s="104">
        <f>'Estructura de Capital'!J55+'Estructura de Capital'!J61+Semovientes!G24+Permanentes!G24</f>
        <v>0</v>
      </c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hidden="1" customHeight="1" x14ac:dyDescent="0.25">
      <c r="A20" s="25"/>
      <c r="B20" s="93"/>
      <c r="C20" s="18"/>
      <c r="D20" s="58"/>
      <c r="E20" s="97"/>
      <c r="F20" s="104"/>
      <c r="G20" s="104"/>
      <c r="H20" s="104"/>
      <c r="I20" s="104"/>
      <c r="J20" s="104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hidden="1" customHeight="1" x14ac:dyDescent="0.25">
      <c r="A21" s="25"/>
      <c r="B21" s="93"/>
      <c r="C21" s="18"/>
      <c r="D21" s="58"/>
      <c r="E21" s="97"/>
      <c r="F21" s="104"/>
      <c r="G21" s="104"/>
      <c r="H21" s="104"/>
      <c r="I21" s="104"/>
      <c r="J21" s="104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hidden="1" customHeight="1" x14ac:dyDescent="0.25">
      <c r="A22" s="25"/>
      <c r="B22" s="93"/>
      <c r="C22" s="18"/>
      <c r="D22" s="58"/>
      <c r="E22" s="97"/>
      <c r="F22" s="104"/>
      <c r="G22" s="104"/>
      <c r="H22" s="104"/>
      <c r="I22" s="104"/>
      <c r="J22" s="104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5"/>
      <c r="B23" s="218"/>
      <c r="C23" s="18" t="s">
        <v>504</v>
      </c>
      <c r="D23" s="58" t="s">
        <v>182</v>
      </c>
      <c r="E23" s="97"/>
      <c r="F23" s="104">
        <f>SUM(F17:F20)</f>
        <v>213118686.04666665</v>
      </c>
      <c r="G23" s="104">
        <f>SUM(G17:G19)</f>
        <v>237440959.76453865</v>
      </c>
      <c r="H23" s="104">
        <f>SUM(H17:H19)</f>
        <v>321345885.99021155</v>
      </c>
      <c r="I23" s="104">
        <f>SUM(I17:I19)</f>
        <v>353495578.27273488</v>
      </c>
      <c r="J23" s="104">
        <f>SUM(J17:J19)</f>
        <v>381538491.69390756</v>
      </c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5"/>
      <c r="B24" s="218"/>
      <c r="C24" s="18" t="s">
        <v>505</v>
      </c>
      <c r="D24" s="58" t="s">
        <v>182</v>
      </c>
      <c r="E24" s="97"/>
      <c r="F24" s="60">
        <f>IF(ISERROR(F23/'Precios Ventas'!F37),"N.A.",1-F23/'Precios Ventas'!F37)</f>
        <v>-2.9466423341975307</v>
      </c>
      <c r="G24" s="60">
        <f>IF(ISERROR(G23/'Precios Ventas'!G37),"N.A.",1-G23/'Precios Ventas'!G37)</f>
        <v>-2.755652464482254</v>
      </c>
      <c r="H24" s="60">
        <f>IF(ISERROR(H23/'Precios Ventas'!H37),"N.A.",1-H23/'Precios Ventas'!H37)</f>
        <v>-3.2812436514771903</v>
      </c>
      <c r="I24" s="60">
        <f>IF(ISERROR(I23/'Precios Ventas'!I37),"N.A.",1-I23/'Precios Ventas'!I37)</f>
        <v>-3.1673974945575809</v>
      </c>
      <c r="J24" s="60">
        <f>IF(ISERROR(J23/'Precios Ventas'!J37),"N.A.",1-J23/'Precios Ventas'!J37)</f>
        <v>-2.968800194693316</v>
      </c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25"/>
      <c r="B25" s="218"/>
      <c r="C25" s="18"/>
      <c r="D25" s="61"/>
      <c r="E25" s="97"/>
      <c r="F25" s="382"/>
      <c r="G25" s="382"/>
      <c r="H25" s="382"/>
      <c r="I25" s="382"/>
      <c r="J25" s="382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5"/>
      <c r="B26" s="218"/>
      <c r="C26" s="15" t="s">
        <v>506</v>
      </c>
      <c r="D26" s="61"/>
      <c r="E26" s="97"/>
      <c r="F26" s="382"/>
      <c r="G26" s="382"/>
      <c r="H26" s="382"/>
      <c r="I26" s="382"/>
      <c r="J26" s="382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5"/>
      <c r="B27" s="218"/>
      <c r="C27" s="18" t="s">
        <v>507</v>
      </c>
      <c r="D27" s="61"/>
      <c r="E27" s="97"/>
      <c r="F27" s="104">
        <v>0</v>
      </c>
      <c r="G27" s="104">
        <f>+F29</f>
        <v>213118686.04666662</v>
      </c>
      <c r="H27" s="104">
        <f>+G29</f>
        <v>237440959.76453865</v>
      </c>
      <c r="I27" s="104">
        <f>+H29</f>
        <v>321345885.99021155</v>
      </c>
      <c r="J27" s="104">
        <f>+I29</f>
        <v>353495578.27273488</v>
      </c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25"/>
      <c r="B28" s="218"/>
      <c r="C28" s="18" t="s">
        <v>508</v>
      </c>
      <c r="D28" s="61"/>
      <c r="E28" s="97"/>
      <c r="F28" s="104">
        <f>+F12</f>
        <v>216862686.04666662</v>
      </c>
      <c r="G28" s="104">
        <f>+G12</f>
        <v>28705686.018672019</v>
      </c>
      <c r="H28" s="104">
        <f>+H12</f>
        <v>89109017.196054161</v>
      </c>
      <c r="I28" s="104">
        <f>+I12</f>
        <v>38030827.161605656</v>
      </c>
      <c r="J28" s="104">
        <f>+J12</f>
        <v>34708236.472577929</v>
      </c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25"/>
      <c r="B29" s="218"/>
      <c r="C29" s="18" t="s">
        <v>509</v>
      </c>
      <c r="D29" s="61"/>
      <c r="E29" s="97"/>
      <c r="F29" s="104">
        <f>+'Capital de Trabajo'!F23</f>
        <v>213118686.04666662</v>
      </c>
      <c r="G29" s="104">
        <f>+'Capital de Trabajo'!G23</f>
        <v>237440959.76453865</v>
      </c>
      <c r="H29" s="104">
        <f>+'Capital de Trabajo'!H23</f>
        <v>321345885.99021155</v>
      </c>
      <c r="I29" s="104">
        <f>+'Capital de Trabajo'!I23</f>
        <v>353495578.27273488</v>
      </c>
      <c r="J29" s="104">
        <f>+'Capital de Trabajo'!J23</f>
        <v>381538491.69390756</v>
      </c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5"/>
      <c r="B30" s="218"/>
      <c r="C30" s="383" t="s">
        <v>510</v>
      </c>
      <c r="D30" s="384"/>
      <c r="E30" s="385"/>
      <c r="F30" s="386">
        <f>+F27+F28-F29</f>
        <v>3744000</v>
      </c>
      <c r="G30" s="386">
        <f>+G27+G28-G29</f>
        <v>4383412.3007999957</v>
      </c>
      <c r="H30" s="386">
        <f>+H27+H28-H29</f>
        <v>5204090.9703812599</v>
      </c>
      <c r="I30" s="386">
        <f>+I27+I28-I29</f>
        <v>5881134.8790823221</v>
      </c>
      <c r="J30" s="386">
        <f>+J27+J28-J29</f>
        <v>6665323.051405251</v>
      </c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5"/>
      <c r="B31" s="218"/>
      <c r="C31" s="18" t="s">
        <v>500</v>
      </c>
      <c r="D31" s="61"/>
      <c r="E31" s="97"/>
      <c r="F31" s="104">
        <f>+F15</f>
        <v>207018019.38</v>
      </c>
      <c r="G31" s="104">
        <f>+G15</f>
        <v>230700880.79707199</v>
      </c>
      <c r="H31" s="104">
        <f>+H15</f>
        <v>313785128.3531636</v>
      </c>
      <c r="I31" s="104">
        <f>+I15</f>
        <v>345257776.72698587</v>
      </c>
      <c r="J31" s="104">
        <f>+J15</f>
        <v>373016501.97583562</v>
      </c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5"/>
      <c r="B32" s="218"/>
      <c r="C32" s="18" t="s">
        <v>409</v>
      </c>
      <c r="D32" s="61"/>
      <c r="E32" s="97"/>
      <c r="F32" s="104">
        <f>+F18</f>
        <v>2356666.6666666665</v>
      </c>
      <c r="G32" s="104">
        <f>+G18</f>
        <v>2356666.6666666665</v>
      </c>
      <c r="H32" s="104">
        <f>+H18</f>
        <v>2356666.6666666665</v>
      </c>
      <c r="I32" s="104">
        <f>+I18</f>
        <v>2356666.6666666665</v>
      </c>
      <c r="J32" s="104">
        <f>+J18</f>
        <v>1856666.6666666665</v>
      </c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5"/>
      <c r="B33" s="218"/>
      <c r="C33" s="18" t="s">
        <v>511</v>
      </c>
      <c r="D33" s="61"/>
      <c r="E33" s="97"/>
      <c r="F33" s="104">
        <f>+'Costo de Mercancías'!F27</f>
        <v>0</v>
      </c>
      <c r="G33" s="104">
        <f>+'Costo de Mercancías'!G27</f>
        <v>0</v>
      </c>
      <c r="H33" s="104">
        <f>+'Costo de Mercancías'!H27</f>
        <v>0</v>
      </c>
      <c r="I33" s="104">
        <f>+'Costo de Mercancías'!I27</f>
        <v>0</v>
      </c>
      <c r="J33" s="104">
        <f>+'Costo de Mercancías'!J27</f>
        <v>0</v>
      </c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5"/>
      <c r="B34" s="218"/>
      <c r="C34" s="383" t="s">
        <v>512</v>
      </c>
      <c r="D34" s="384"/>
      <c r="E34" s="385"/>
      <c r="F34" s="386">
        <f>+F30+F31+F32+F33</f>
        <v>213118686.04666665</v>
      </c>
      <c r="G34" s="386">
        <f>+G30+G32+G33</f>
        <v>6740078.9674666617</v>
      </c>
      <c r="H34" s="386">
        <f>+H30+H32+H33</f>
        <v>7560757.637047926</v>
      </c>
      <c r="I34" s="386">
        <f>+I30+I32+I33</f>
        <v>8237801.5457489882</v>
      </c>
      <c r="J34" s="386">
        <f>+J30+J32+J33</f>
        <v>8521989.7180719171</v>
      </c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5"/>
      <c r="B35" s="218"/>
      <c r="C35" s="18"/>
      <c r="D35" s="61"/>
      <c r="E35" s="97"/>
      <c r="F35" s="104"/>
      <c r="G35" s="104"/>
      <c r="H35" s="104"/>
      <c r="I35" s="104"/>
      <c r="J35" s="104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8080"/>
  </sheetPr>
  <dimension ref="A1:Z1000"/>
  <sheetViews>
    <sheetView showGridLines="0" workbookViewId="0">
      <selection activeCell="D42" sqref="D42"/>
    </sheetView>
  </sheetViews>
  <sheetFormatPr baseColWidth="10" defaultColWidth="12.5546875" defaultRowHeight="15" customHeight="1" outlineLevelRow="1" x14ac:dyDescent="0.25"/>
  <cols>
    <col min="1" max="1" width="2.21875" customWidth="1"/>
    <col min="2" max="2" width="2.77734375" customWidth="1"/>
    <col min="3" max="3" width="46" customWidth="1"/>
    <col min="4" max="4" width="15.21875" customWidth="1"/>
    <col min="5" max="5" width="15.5546875" customWidth="1"/>
    <col min="6" max="8" width="12.44140625" customWidth="1"/>
    <col min="9" max="9" width="14.21875" customWidth="1"/>
    <col min="10" max="11" width="4.77734375" customWidth="1"/>
    <col min="12" max="26" width="10" customWidth="1"/>
  </cols>
  <sheetData>
    <row r="1" spans="1:26" ht="18.75" customHeight="1" x14ac:dyDescent="0.25">
      <c r="A1" s="25"/>
      <c r="B1" s="83"/>
      <c r="C1" s="8" t="s">
        <v>29</v>
      </c>
      <c r="D1" s="9"/>
      <c r="E1" s="9"/>
      <c r="F1" s="9"/>
      <c r="G1" s="9"/>
      <c r="H1" s="9"/>
      <c r="I1" s="9"/>
      <c r="J1" s="86"/>
      <c r="K1" s="25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2.75" customHeight="1" x14ac:dyDescent="0.25">
      <c r="A2" s="113"/>
      <c r="B2" s="387"/>
      <c r="C2" s="53" t="s">
        <v>513</v>
      </c>
      <c r="D2" s="44">
        <f>+Bases!D5</f>
        <v>0</v>
      </c>
      <c r="E2" s="44">
        <f>+D2+1</f>
        <v>1</v>
      </c>
      <c r="F2" s="44">
        <f>+E2+1</f>
        <v>2</v>
      </c>
      <c r="G2" s="44">
        <f>+F2+1</f>
        <v>3</v>
      </c>
      <c r="H2" s="44">
        <f>+G2+1</f>
        <v>4</v>
      </c>
      <c r="I2" s="44">
        <f>+H2+1</f>
        <v>5</v>
      </c>
      <c r="J2" s="253"/>
      <c r="K2" s="113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ht="12.75" customHeight="1" x14ac:dyDescent="0.25">
      <c r="A3" s="25"/>
      <c r="B3" s="65"/>
      <c r="C3" s="388" t="s">
        <v>514</v>
      </c>
      <c r="D3" s="382"/>
      <c r="E3" s="60">
        <f>Bases!F7</f>
        <v>0.1144</v>
      </c>
      <c r="F3" s="60">
        <f>Bases!G7</f>
        <v>0.1108</v>
      </c>
      <c r="G3" s="60">
        <f>Bases!H7</f>
        <v>0.1003</v>
      </c>
      <c r="H3" s="60">
        <f>Bases!I7</f>
        <v>8.0399999999999999E-2</v>
      </c>
      <c r="I3" s="60">
        <f>Bases!J7</f>
        <v>8.09E-2</v>
      </c>
      <c r="J3" s="67"/>
      <c r="K3" s="25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ht="12.75" customHeight="1" x14ac:dyDescent="0.25">
      <c r="A4" s="25"/>
      <c r="B4" s="65"/>
      <c r="C4" s="388" t="s">
        <v>515</v>
      </c>
      <c r="D4" s="382"/>
      <c r="E4" s="60">
        <f>Bases!F8</f>
        <v>0</v>
      </c>
      <c r="F4" s="60">
        <f>Bases!G8</f>
        <v>0</v>
      </c>
      <c r="G4" s="60">
        <f>Bases!H8</f>
        <v>0</v>
      </c>
      <c r="H4" s="60">
        <f>Bases!I8</f>
        <v>0</v>
      </c>
      <c r="I4" s="60">
        <f>Bases!J8</f>
        <v>0</v>
      </c>
      <c r="J4" s="67"/>
      <c r="K4" s="25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ht="12.75" customHeight="1" x14ac:dyDescent="0.25">
      <c r="A5" s="25"/>
      <c r="B5" s="65"/>
      <c r="C5" s="388" t="s">
        <v>516</v>
      </c>
      <c r="D5" s="382"/>
      <c r="E5" s="60">
        <f>Bases!F11</f>
        <v>9.9000000000000005E-2</v>
      </c>
      <c r="F5" s="60">
        <f>Bases!G11</f>
        <v>5.3999999999999999E-2</v>
      </c>
      <c r="G5" s="60">
        <f>Bases!H11</f>
        <v>7.9000000000000001E-2</v>
      </c>
      <c r="H5" s="60">
        <f>Bases!I11</f>
        <v>4.5999999999999999E-2</v>
      </c>
      <c r="I5" s="60">
        <f>Bases!J11</f>
        <v>4.9000000000000002E-2</v>
      </c>
      <c r="J5" s="67"/>
      <c r="K5" s="25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</row>
    <row r="6" spans="1:26" ht="12.75" customHeight="1" x14ac:dyDescent="0.25">
      <c r="A6" s="25"/>
      <c r="B6" s="65"/>
      <c r="C6" s="388" t="s">
        <v>517</v>
      </c>
      <c r="D6" s="382"/>
      <c r="E6" s="60">
        <f>Bases!F12</f>
        <v>0</v>
      </c>
      <c r="F6" s="60">
        <f>Bases!G12</f>
        <v>0</v>
      </c>
      <c r="G6" s="60">
        <f>Bases!H12</f>
        <v>0</v>
      </c>
      <c r="H6" s="60">
        <f>Bases!I12</f>
        <v>0</v>
      </c>
      <c r="I6" s="60">
        <f>Bases!J12</f>
        <v>0</v>
      </c>
      <c r="J6" s="67"/>
      <c r="K6" s="25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ht="12.75" customHeight="1" x14ac:dyDescent="0.25">
      <c r="A7" s="113"/>
      <c r="B7" s="387"/>
      <c r="C7" s="53" t="s">
        <v>518</v>
      </c>
      <c r="D7" s="256"/>
      <c r="E7" s="256"/>
      <c r="F7" s="97"/>
      <c r="G7" s="97"/>
      <c r="H7" s="97"/>
      <c r="I7" s="97"/>
      <c r="J7" s="253"/>
      <c r="K7" s="113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</row>
    <row r="8" spans="1:26" ht="12.75" customHeight="1" x14ac:dyDescent="0.25">
      <c r="A8" s="25"/>
      <c r="B8" s="65"/>
      <c r="C8" s="388" t="s">
        <v>519</v>
      </c>
      <c r="D8" s="103"/>
      <c r="E8" s="389" t="str">
        <f>IF(ISERROR('Precios Ventas'!F35/'Precios Ventas'!E35),"N.A.",'Precios Ventas'!F35/'Precios Ventas'!E35-1)</f>
        <v>N.A.</v>
      </c>
      <c r="F8" s="389">
        <f>IF(ISERROR('Precios Ventas'!G35/'Precios Ventas'!F35),"N.A.",'Precios Ventas'!G35/'Precios Ventas'!F35-1)</f>
        <v>0.11080000000000001</v>
      </c>
      <c r="G8" s="389">
        <f>IF(ISERROR('Precios Ventas'!H35/'Precios Ventas'!G35),"N.A.",'Precios Ventas'!H35/'Precios Ventas'!G35-1)</f>
        <v>0.10030000000000006</v>
      </c>
      <c r="H8" s="389">
        <f>IF(ISERROR('Precios Ventas'!I35/'Precios Ventas'!H35),"N.A.",'Precios Ventas'!I35/'Precios Ventas'!H35-1)</f>
        <v>8.0400000000000027E-2</v>
      </c>
      <c r="I8" s="389">
        <f>IF(ISERROR('Precios Ventas'!J35/'Precios Ventas'!I35),"N.A.",'Precios Ventas'!J35/'Precios Ventas'!I35-1)</f>
        <v>8.0400000000000027E-2</v>
      </c>
      <c r="J8" s="67"/>
      <c r="K8" s="25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ht="12.75" customHeight="1" x14ac:dyDescent="0.25">
      <c r="A9" s="25"/>
      <c r="B9" s="65"/>
      <c r="C9" s="388" t="s">
        <v>520</v>
      </c>
      <c r="D9" s="103"/>
      <c r="E9" s="389" t="str">
        <f>IF(ISERROR('Precios Ventas'!F36/'Precios Ventas'!E36),"N.A.",'Precios Ventas'!F36/'Precios Ventas'!E36-1)</f>
        <v>N.A.</v>
      </c>
      <c r="F9" s="389">
        <f>IF(ISERROR('Precios Ventas'!G36/'Precios Ventas'!F36),"N.A.",'Precios Ventas'!G36/'Precios Ventas'!F36-1)</f>
        <v>5.4000000000000048E-2</v>
      </c>
      <c r="G9" s="389">
        <f>IF(ISERROR('Precios Ventas'!H36/'Precios Ventas'!G36),"N.A.",'Precios Ventas'!H36/'Precios Ventas'!G36-1)</f>
        <v>7.8999999999999959E-2</v>
      </c>
      <c r="H9" s="389">
        <f>IF(ISERROR('Precios Ventas'!I36/'Precios Ventas'!H36),"N.A.",'Precios Ventas'!I36/'Precios Ventas'!H36-1)</f>
        <v>4.6000000000000041E-2</v>
      </c>
      <c r="I9" s="389">
        <f>IF(ISERROR('Precios Ventas'!J36/'Precios Ventas'!I36),"N.A.",'Precios Ventas'!J36/'Precios Ventas'!I36-1)</f>
        <v>4.9000000000000155E-2</v>
      </c>
      <c r="J9" s="67"/>
      <c r="K9" s="25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ht="12.75" customHeight="1" x14ac:dyDescent="0.25">
      <c r="A10" s="25"/>
      <c r="B10" s="65"/>
      <c r="C10" s="388" t="s">
        <v>521</v>
      </c>
      <c r="D10" s="103"/>
      <c r="E10" s="389" t="str">
        <f>IF(ISERROR(Producción!F22/Producción!E22),"N.A.",Producción!F22/Producción!E22-1)</f>
        <v>N.A.</v>
      </c>
      <c r="F10" s="389" t="str">
        <f>IF(ISERROR(Producción!G22/Producción!F22),"N.A.",Producción!G22/Producción!F22-1)</f>
        <v>N.A.</v>
      </c>
      <c r="G10" s="389" t="str">
        <f>IF(ISERROR(Producción!H22/Producción!G22),"N.A.",Producción!H22/Producción!G22-1)</f>
        <v>N.A.</v>
      </c>
      <c r="H10" s="389" t="str">
        <f>IF(ISERROR(Producción!I22/Producción!H22),"N.A.",Producción!I22/Producción!H22-1)</f>
        <v>N.A.</v>
      </c>
      <c r="I10" s="389" t="str">
        <f>IF(ISERROR(Producción!J22/Producción!I22),"N.A.",Producción!J22/Producción!I22-1)</f>
        <v>N.A.</v>
      </c>
      <c r="J10" s="67"/>
      <c r="K10" s="25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ht="12.75" customHeight="1" x14ac:dyDescent="0.25">
      <c r="A11" s="25"/>
      <c r="B11" s="65"/>
      <c r="C11" s="388" t="s">
        <v>522</v>
      </c>
      <c r="D11" s="103"/>
      <c r="E11" s="389" t="str">
        <f>IF(ISERROR('Gastos Generales Admon y Ventas'!G73/'Gastos Generales Admon y Ventas'!F73),"N.A.",'Gastos Generales Admon y Ventas'!G73/'Gastos Generales Admon y Ventas'!F73-1)</f>
        <v>N.A.</v>
      </c>
      <c r="F11" s="389">
        <f>IF(ISERROR('Gastos Generales Admon y Ventas'!H73/'Gastos Generales Admon y Ventas'!G73),"N.A.",'Gastos Generales Admon y Ventas'!H73/'Gastos Generales Admon y Ventas'!G73-1)</f>
        <v>0.11432179136614495</v>
      </c>
      <c r="G11" s="389">
        <f>IF(ISERROR('Gastos Generales Admon y Ventas'!I73/'Gastos Generales Admon y Ventas'!H73),"N.A.",'Gastos Generales Admon y Ventas'!I73/'Gastos Generales Admon y Ventas'!H73-1)</f>
        <v>0.11063350175501219</v>
      </c>
      <c r="H11" s="389">
        <f>IF(ISERROR('Gastos Generales Admon y Ventas'!J73/'Gastos Generales Admon y Ventas'!I73),"N.A.",'Gastos Generales Admon y Ventas'!J73/'Gastos Generales Admon y Ventas'!I73-1)</f>
        <v>0.10019397629934779</v>
      </c>
      <c r="I11" s="389">
        <f>IF(ISERROR('Gastos Generales Admon y Ventas'!K73/'Gastos Generales Admon y Ventas'!J73),"N.A.",'Gastos Generales Admon y Ventas'!K73/'Gastos Generales Admon y Ventas'!J73-1)</f>
        <v>8.0400000000000249E-2</v>
      </c>
      <c r="J11" s="67"/>
      <c r="K11" s="25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</row>
    <row r="12" spans="1:26" ht="12.75" customHeight="1" x14ac:dyDescent="0.25">
      <c r="A12" s="25"/>
      <c r="B12" s="65"/>
      <c r="C12" s="388" t="s">
        <v>523</v>
      </c>
      <c r="D12" s="103"/>
      <c r="E12" s="104">
        <f>'Capital de Trabajo'!F7</f>
        <v>360</v>
      </c>
      <c r="F12" s="104">
        <f>'Capital de Trabajo'!G7</f>
        <v>360</v>
      </c>
      <c r="G12" s="104">
        <f>'Capital de Trabajo'!H7</f>
        <v>360</v>
      </c>
      <c r="H12" s="104">
        <f>'Capital de Trabajo'!I7</f>
        <v>360</v>
      </c>
      <c r="I12" s="104">
        <f>'Capital de Trabajo'!J7</f>
        <v>360</v>
      </c>
      <c r="J12" s="67"/>
      <c r="K12" s="25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12.75" customHeight="1" x14ac:dyDescent="0.25">
      <c r="A13" s="25"/>
      <c r="B13" s="65"/>
      <c r="C13" s="388" t="s">
        <v>524</v>
      </c>
      <c r="D13" s="103"/>
      <c r="E13" s="104">
        <f>'Capital de Trabajo'!F29</f>
        <v>52</v>
      </c>
      <c r="F13" s="104">
        <f>'Capital de Trabajo'!G29</f>
        <v>52</v>
      </c>
      <c r="G13" s="104">
        <f>'Capital de Trabajo'!H29</f>
        <v>52</v>
      </c>
      <c r="H13" s="104">
        <f>'Capital de Trabajo'!I29</f>
        <v>52</v>
      </c>
      <c r="I13" s="104">
        <f>'Capital de Trabajo'!J29</f>
        <v>52</v>
      </c>
      <c r="J13" s="67"/>
      <c r="K13" s="25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</row>
    <row r="14" spans="1:26" ht="12.75" customHeight="1" x14ac:dyDescent="0.25">
      <c r="A14" s="25"/>
      <c r="B14" s="65"/>
      <c r="C14" s="388" t="s">
        <v>525</v>
      </c>
      <c r="D14" s="103"/>
      <c r="E14" s="102" t="str">
        <f>IF(ISERROR('Capital de Trabajo'!F23/Producción!F22),"N.A.",'Capital de Trabajo'!F23/Producción!F23*360)</f>
        <v>N.A.</v>
      </c>
      <c r="F14" s="102" t="str">
        <f>IF(ISERROR('Capital de Trabajo'!G23/Producción!G22),"N.A.",'Capital de Trabajo'!G23/Producción!G23*360)</f>
        <v>N.A.</v>
      </c>
      <c r="G14" s="102" t="str">
        <f>IF(ISERROR('Capital de Trabajo'!H23/Producción!H22),"N.A.",'Capital de Trabajo'!H23/Producción!H23*360)</f>
        <v>N.A.</v>
      </c>
      <c r="H14" s="102" t="str">
        <f>IF(ISERROR('Capital de Trabajo'!I23/Producción!I22),"N.A.",'Capital de Trabajo'!I23/Producción!I23*360)</f>
        <v>N.A.</v>
      </c>
      <c r="I14" s="102" t="str">
        <f>IF(ISERROR('Capital de Trabajo'!J23/Producción!J22),"N.A.",'Capital de Trabajo'!J23/Producción!J23*360)</f>
        <v>N.A.</v>
      </c>
      <c r="J14" s="67"/>
      <c r="K14" s="25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</row>
    <row r="15" spans="1:26" ht="12.75" customHeight="1" x14ac:dyDescent="0.25">
      <c r="A15" s="113"/>
      <c r="B15" s="387"/>
      <c r="C15" s="53" t="s">
        <v>526</v>
      </c>
      <c r="D15" s="390"/>
      <c r="E15" s="390"/>
      <c r="F15" s="103"/>
      <c r="G15" s="103"/>
      <c r="H15" s="103"/>
      <c r="I15" s="103"/>
      <c r="J15" s="253"/>
      <c r="K15" s="113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</row>
    <row r="16" spans="1:26" ht="12.75" customHeight="1" x14ac:dyDescent="0.25">
      <c r="A16" s="25"/>
      <c r="B16" s="65"/>
      <c r="C16" s="388" t="s">
        <v>527</v>
      </c>
      <c r="D16" s="260"/>
      <c r="E16" s="102">
        <f>IF(ISERROR(Balance!E12/(Balance!E45+Balance!E46+Balance!E47)),"N.A.",Balance!E12/(Balance!E45+Balance!E46+Balance!E47))</f>
        <v>-11.481692248880622</v>
      </c>
      <c r="F16" s="102">
        <f>IF(ISERROR(Balance!F12/(Balance!F45+Balance!F46+Balance!F47)),"N.A.",Balance!F12/(Balance!F45+Balance!F46+Balance!F47))</f>
        <v>-210.02966232185344</v>
      </c>
      <c r="G16" s="102">
        <f>IF(ISERROR(Balance!G12/(Balance!G45+Balance!G46+Balance!G47)),"N.A.",Balance!G12/(Balance!G45+Balance!G46+Balance!G47))</f>
        <v>-112.64383405249735</v>
      </c>
      <c r="H16" s="102">
        <f>IF(ISERROR(Balance!H12/(Balance!H45+Balance!H46+Balance!H47)),"N.A.",Balance!H12/(Balance!H45+Balance!H46+Balance!H47))</f>
        <v>-381.86726882981714</v>
      </c>
      <c r="I16" s="102">
        <f>IF(ISERROR(Balance!I12/(Balance!I45+Balance!I46+Balance!I47)),"N.A.",Balance!I12/(Balance!I45+Balance!I46+Balance!I47))</f>
        <v>-555.05746207907578</v>
      </c>
      <c r="J16" s="67"/>
      <c r="K16" s="25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</row>
    <row r="17" spans="1:26" ht="12.75" customHeight="1" x14ac:dyDescent="0.25">
      <c r="A17" s="25"/>
      <c r="B17" s="65"/>
      <c r="C17" s="388" t="s">
        <v>528</v>
      </c>
      <c r="D17" s="103"/>
      <c r="E17" s="102">
        <f>IF(ISERROR((Balance!E12-SUM(Balance!E8:E10))/(Balance!E45+Balance!E46+Balance!E47)),0,(Balance!E12-SUM(Balance!E8:E10))/(Balance!E45+Balance!E46+Balance!E47))</f>
        <v>-18.285246535433426</v>
      </c>
      <c r="F17" s="102">
        <f>IF(ISERROR((Balance!F12-SUM(Balance!F8:F10))/(Balance!F45+Balance!F46+Balance!F47)),0,(Balance!F12-SUM(Balance!F8:F10))/(Balance!F45+Balance!F46+Balance!F47))</f>
        <v>-267.29434598312758</v>
      </c>
      <c r="G17" s="102">
        <f>IF(ISERROR((Balance!G12-SUM(Balance!G8:G10))/(Balance!G45+Balance!G46+Balance!G47)),0,(Balance!G12-SUM(Balance!G8:G10))/(Balance!G45+Balance!G46+Balance!G47))</f>
        <v>-137.60990771853093</v>
      </c>
      <c r="H17" s="102">
        <f>IF(ISERROR((Balance!H12-SUM(Balance!H8:H10))/(Balance!H45+Balance!H46+Balance!H47)),0,(Balance!H12-SUM(Balance!H8:H10))/(Balance!H45+Balance!H46+Balance!H47))</f>
        <v>-446.21709403741534</v>
      </c>
      <c r="I17" s="102">
        <f>IF(ISERROR((Balance!I12-SUM(Balance!I8:I10))/(Balance!I45+Balance!I46+Balance!I47)),0,(Balance!I12-SUM(Balance!I8:I10))/(Balance!I45+Balance!I46+Balance!I47))</f>
        <v>-631.16102122125767</v>
      </c>
      <c r="J17" s="67"/>
      <c r="K17" s="25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</row>
    <row r="18" spans="1:26" ht="12.75" customHeight="1" x14ac:dyDescent="0.25">
      <c r="A18" s="25"/>
      <c r="B18" s="65"/>
      <c r="C18" s="388" t="s">
        <v>529</v>
      </c>
      <c r="D18" s="260"/>
      <c r="E18" s="102">
        <f>IF(ISERROR(Balance!E6/'P&amp;G'!D3),"N.A.",Balance!E6/'P&amp;G'!D3*360)</f>
        <v>360</v>
      </c>
      <c r="F18" s="102">
        <f>IF(ISERROR(Balance!F6/'P&amp;G'!E3),"N.A.",Balance!F6/'P&amp;G'!E3*360)</f>
        <v>360</v>
      </c>
      <c r="G18" s="102">
        <f>IF(ISERROR(Balance!G6/'P&amp;G'!F3),"N.A.",Balance!G6/'P&amp;G'!F3*360)</f>
        <v>360</v>
      </c>
      <c r="H18" s="102">
        <f>IF(ISERROR(Balance!H6/'P&amp;G'!G3),"N.A.",Balance!H6/'P&amp;G'!G3*360)</f>
        <v>360</v>
      </c>
      <c r="I18" s="102">
        <f>IF(ISERROR(Balance!I6/'P&amp;G'!H3),"N.A.",Balance!I6/'P&amp;G'!H3*360)</f>
        <v>360.00000000000006</v>
      </c>
      <c r="J18" s="67"/>
      <c r="K18" s="25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</row>
    <row r="19" spans="1:26" ht="12.75" customHeight="1" x14ac:dyDescent="0.25">
      <c r="A19" s="25"/>
      <c r="B19" s="65"/>
      <c r="C19" s="388" t="s">
        <v>530</v>
      </c>
      <c r="D19" s="391"/>
      <c r="E19" s="102">
        <f>IF('P&amp;G'!D3=0,"N.A.",((Balance!E8+Balance!E9+Balance!E10)/Producción!F23)*360)</f>
        <v>359.99999999999994</v>
      </c>
      <c r="F19" s="102">
        <f>IF('P&amp;G'!E3=0,"N.A.",((Balance!F8+Balance!F9+Balance!F10)/Producción!G23)*360)</f>
        <v>360</v>
      </c>
      <c r="G19" s="102">
        <f>IF('P&amp;G'!F3=0,"N.A.",((Balance!G8+Balance!G9+Balance!G10)/Producción!H23)*360)</f>
        <v>360</v>
      </c>
      <c r="H19" s="102">
        <f>IF('P&amp;G'!G3=0,"N.A.",((Balance!H8+Balance!H9+Balance!H10)/Producción!I23)*360)</f>
        <v>360</v>
      </c>
      <c r="I19" s="102">
        <f>IF('P&amp;G'!H3=0,"N.A.",((Balance!I8+Balance!I9+Balance!I10)/Producción!J23)*360)</f>
        <v>360</v>
      </c>
      <c r="J19" s="67"/>
      <c r="K19" s="25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</row>
    <row r="20" spans="1:26" ht="12.75" customHeight="1" x14ac:dyDescent="0.25">
      <c r="A20" s="25"/>
      <c r="B20" s="65"/>
      <c r="C20" s="388" t="s">
        <v>531</v>
      </c>
      <c r="D20" s="391"/>
      <c r="E20" s="102">
        <f>IF('P&amp;G'!D5+'P&amp;G'!D6+'P&amp;G'!D13+'P&amp;G'!D7=0,"N.A.",Balance!E45/(Producción!F13)*360)</f>
        <v>51.999999999999993</v>
      </c>
      <c r="F20" s="102">
        <f>IF('P&amp;G'!E5+'P&amp;G'!E6+'P&amp;G'!E13+'P&amp;G'!E7=0,"N.A.",Balance!F45/(Producción!G13)*360)</f>
        <v>51.999999999999993</v>
      </c>
      <c r="G20" s="102">
        <f>IF('P&amp;G'!F5+'P&amp;G'!F6+'P&amp;G'!F13+'P&amp;G'!F7=0,"N.A.",Balance!G45/(Producción!H13)*360)</f>
        <v>52.000000000000007</v>
      </c>
      <c r="H20" s="102">
        <f>IF('P&amp;G'!G5+'P&amp;G'!G6+'P&amp;G'!G13+'P&amp;G'!G7=0,"N.A.",Balance!H45/(Producción!I13)*360)</f>
        <v>52.000000000000007</v>
      </c>
      <c r="I20" s="102">
        <f>IF('P&amp;G'!H5+'P&amp;G'!H6+'P&amp;G'!H13+'P&amp;G'!H7=0,"N.A.",Balance!I45/(Producción!J13)*360)</f>
        <v>52.000000000000007</v>
      </c>
      <c r="J20" s="67"/>
      <c r="K20" s="25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</row>
    <row r="21" spans="1:26" ht="12.75" customHeight="1" x14ac:dyDescent="0.25">
      <c r="A21" s="25"/>
      <c r="B21" s="65"/>
      <c r="C21" s="388" t="s">
        <v>532</v>
      </c>
      <c r="D21" s="101"/>
      <c r="E21" s="389">
        <f>IF(ISERROR(Balance!E51/Balance!E43),"N.A.",Balance!E51/Balance!E43)</f>
        <v>-0.26551784404095596</v>
      </c>
      <c r="F21" s="389">
        <f>IF(ISERROR(Balance!F51/Balance!F43),"N.A.",Balance!F51/Balance!F43)</f>
        <v>-5.5786238412927645E-2</v>
      </c>
      <c r="G21" s="389">
        <f>IF(ISERROR(Balance!G51/Balance!G43),"N.A.",Balance!G51/Balance!G43)</f>
        <v>-2.9137292039894552E-2</v>
      </c>
      <c r="H21" s="389">
        <f>IF(ISERROR(Balance!H51/Balance!H43),"N.A.",Balance!H51/Balance!H43)</f>
        <v>-9.5613208458931922E-3</v>
      </c>
      <c r="I21" s="389">
        <f>IF(ISERROR(Balance!I51/Balance!I43),"N.A.",Balance!I51/Balance!I43)</f>
        <v>-1.8119794296130179E-3</v>
      </c>
      <c r="J21" s="67"/>
      <c r="K21" s="25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</row>
    <row r="22" spans="1:26" ht="12.75" customHeight="1" x14ac:dyDescent="0.25">
      <c r="A22" s="25"/>
      <c r="B22" s="65"/>
      <c r="C22" s="388" t="s">
        <v>533</v>
      </c>
      <c r="D22" s="103"/>
      <c r="E22" s="392">
        <f>IF(ISERROR(SUM(Balance!E45:E47)/Balance!D51),0,SUM(Balance!E45:E47)/Balance!E51)</f>
        <v>0.35235910505272705</v>
      </c>
      <c r="F22" s="392">
        <f>IF(ISERROR(SUM(Balance!F45:F47)/Balance!E51),0,SUM(Balance!F45:F47)/Balance!F51)</f>
        <v>8.760998244001629E-2</v>
      </c>
      <c r="G22" s="392">
        <f>IF(ISERROR(SUM(Balance!G45:G47)/Balance!F51),0,SUM(Balance!G45:G47)/Balance!G51)</f>
        <v>0.30896933138351029</v>
      </c>
      <c r="H22" s="392">
        <f>IF(ISERROR(SUM(Balance!H45:H47)/Balance!G51),0,SUM(Balance!H45:H47)/Balance!H51)</f>
        <v>0.27622627046570014</v>
      </c>
      <c r="I22" s="392">
        <f>IF(ISERROR(SUM(Balance!I45:I47)/Balance!H51),0,SUM(Balance!I45:I47)/Balance!I51)</f>
        <v>0.99999999999999922</v>
      </c>
      <c r="J22" s="67"/>
      <c r="K22" s="25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</row>
    <row r="23" spans="1:26" ht="12.75" customHeight="1" x14ac:dyDescent="0.25">
      <c r="A23" s="25"/>
      <c r="B23" s="65"/>
      <c r="C23" s="388" t="s">
        <v>534</v>
      </c>
      <c r="D23" s="101"/>
      <c r="E23" s="389">
        <f>IF('P&amp;G'!D16=0,"N.A.",('P&amp;G'!D14+'P&amp;G'!D12+'P&amp;G'!D7+'P&amp;G'!D13+'P&amp;G'!D6)/'P&amp;G'!D16)</f>
        <v>-37.579000172831783</v>
      </c>
      <c r="F23" s="389">
        <f>IF('P&amp;G'!E16=0,"N.A.",('P&amp;G'!E14+'P&amp;G'!E12+'P&amp;G'!E7+'P&amp;G'!E13+'P&amp;G'!E6)/'P&amp;G'!E16)</f>
        <v>-52.255899526588003</v>
      </c>
      <c r="G23" s="389">
        <f>IF('P&amp;G'!F16=0,"N.A.",('P&amp;G'!F14+'P&amp;G'!F12+'P&amp;G'!F7+'P&amp;G'!F13+'P&amp;G'!F6)/'P&amp;G'!F16)</f>
        <v>-85.688950611261845</v>
      </c>
      <c r="H23" s="389">
        <f>IF('P&amp;G'!G16=0,"N.A.",('P&amp;G'!G14+'P&amp;G'!G12+'P&amp;G'!G7+'P&amp;G'!G13+'P&amp;G'!G6)/'P&amp;G'!G16)</f>
        <v>-140.99501871162317</v>
      </c>
      <c r="I23" s="389">
        <f>IF('P&amp;G'!H16=0,"N.A.",('P&amp;G'!H14+'P&amp;G'!H12+'P&amp;G'!H7+'P&amp;G'!H13+'P&amp;G'!H6)/'P&amp;G'!H16)</f>
        <v>-302.97004629293195</v>
      </c>
      <c r="J23" s="67"/>
      <c r="K23" s="25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</row>
    <row r="24" spans="1:26" ht="12.75" customHeight="1" x14ac:dyDescent="0.25">
      <c r="A24" s="25"/>
      <c r="B24" s="65"/>
      <c r="C24" s="388" t="s">
        <v>535</v>
      </c>
      <c r="D24" s="101"/>
      <c r="E24" s="389">
        <f>IF('Flujo de Caja'!E39+'Flujo de Caja'!E38=0,"N.A.",('P&amp;G'!D14+'P&amp;G'!D12+'P&amp;G'!D7+'P&amp;G'!D13+'P&amp;G'!D6)/-('Flujo de Caja'!E39+'Flujo de Caja'!E38))</f>
        <v>-16.297616332798221</v>
      </c>
      <c r="F24" s="389">
        <f>IF('Flujo de Caja'!F39+'Flujo de Caja'!F38=0,"N.A.",('P&amp;G'!E14+'P&amp;G'!E12+'P&amp;G'!E7+'P&amp;G'!E13+'P&amp;G'!E6)/-('Flujo de Caja'!F39+'Flujo de Caja'!F38))</f>
        <v>-19.852204715950986</v>
      </c>
      <c r="G24" s="389">
        <f>IF('Flujo de Caja'!G39+'Flujo de Caja'!G38=0,"N.A.",('P&amp;G'!F14+'P&amp;G'!F12+'P&amp;G'!F7+'P&amp;G'!F13+'P&amp;G'!F6)/-('Flujo de Caja'!G39+'Flujo de Caja'!G38))</f>
        <v>-26.977354645569289</v>
      </c>
      <c r="H24" s="389">
        <f>IF('Flujo de Caja'!H39+'Flujo de Caja'!H38=0,"N.A.",('P&amp;G'!G14+'P&amp;G'!G12+'P&amp;G'!G7+'P&amp;G'!G13+'P&amp;G'!G6)/-('Flujo de Caja'!H39+'Flujo de Caja'!H38))</f>
        <v>-33.062548873586195</v>
      </c>
      <c r="I24" s="389">
        <f>IF('Flujo de Caja'!I39+'Flujo de Caja'!I38=0,"N.A.",('P&amp;G'!H14+'P&amp;G'!H12+'P&amp;G'!H7+'P&amp;G'!H13+'P&amp;G'!H6)/-('Flujo de Caja'!I39+'Flujo de Caja'!I38))</f>
        <v>-40.240481359270966</v>
      </c>
      <c r="J24" s="67"/>
      <c r="K24" s="25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</row>
    <row r="25" spans="1:26" ht="12.75" customHeight="1" x14ac:dyDescent="0.25">
      <c r="A25" s="25"/>
      <c r="B25" s="65"/>
      <c r="C25" s="388" t="s">
        <v>536</v>
      </c>
      <c r="D25" s="101"/>
      <c r="E25" s="389">
        <f>IF(ISERROR('P&amp;G'!D14/'P&amp;G'!D3),"N.A.",'P&amp;G'!D14/'P&amp;G'!D3)</f>
        <v>-7.7665352856790113</v>
      </c>
      <c r="F25" s="389">
        <f>IF(ISERROR('P&amp;G'!E14/'P&amp;G'!E3),"N.A.",'P&amp;G'!E14/'P&amp;G'!E3)</f>
        <v>-7.3260375246247111</v>
      </c>
      <c r="G25" s="389">
        <f>IF(ISERROR('P&amp;G'!F14/'P&amp;G'!F3),"N.A.",'P&amp;G'!F14/'P&amp;G'!F3)</f>
        <v>-7.5818321216163671</v>
      </c>
      <c r="H25" s="389">
        <f>IF(ISERROR('P&amp;G'!G14/'P&amp;G'!G3),"N.A.",'P&amp;G'!G14/'P&amp;G'!G3)</f>
        <v>-7.3567602935117291</v>
      </c>
      <c r="I25" s="389">
        <f>IF(ISERROR('P&amp;G'!H14/'P&amp;G'!H3),"N.A.",'P&amp;G'!H14/'P&amp;G'!H3)</f>
        <v>-6.9671441403121417</v>
      </c>
      <c r="J25" s="67"/>
      <c r="K25" s="25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</row>
    <row r="26" spans="1:26" ht="12.75" customHeight="1" x14ac:dyDescent="0.25">
      <c r="A26" s="25"/>
      <c r="B26" s="65"/>
      <c r="C26" s="388" t="s">
        <v>537</v>
      </c>
      <c r="D26" s="101"/>
      <c r="E26" s="389">
        <f>IF('P&amp;G'!D3=0,"N.A.",'P&amp;G'!D26/'P&amp;G'!D3)</f>
        <v>-7.9706643830249879</v>
      </c>
      <c r="F26" s="389">
        <f>IF('P&amp;G'!E3=0,"N.A.",'P&amp;G'!E26/'P&amp;G'!E3)</f>
        <v>-7.4655196062575717</v>
      </c>
      <c r="G26" s="389">
        <f>IF('P&amp;G'!F3=0,"N.A.",'P&amp;G'!F26/'P&amp;G'!F3)</f>
        <v>-7.6699465698241012</v>
      </c>
      <c r="H26" s="389">
        <f>IF('P&amp;G'!G3=0,"N.A.",'P&amp;G'!G26/'P&amp;G'!G3)</f>
        <v>-7.4087406922733097</v>
      </c>
      <c r="I26" s="389">
        <f>IF('P&amp;G'!H3=0,"N.A.",'P&amp;G'!H26/'P&amp;G'!H3)</f>
        <v>-6.990076542374851</v>
      </c>
      <c r="J26" s="67"/>
      <c r="K26" s="25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customHeight="1" x14ac:dyDescent="0.25">
      <c r="A27" s="25"/>
      <c r="B27" s="65"/>
      <c r="C27" s="388" t="s">
        <v>538</v>
      </c>
      <c r="D27" s="101"/>
      <c r="E27" s="389">
        <f>IF(ISERROR('P&amp;G'!D26/Balance!E58),"N.A.",'P&amp;G'!D26/Balance!E58)</f>
        <v>1.0158124827713431</v>
      </c>
      <c r="F27" s="389">
        <f>IF(ISERROR('P&amp;G'!E26/Balance!F58),"N.A.",'P&amp;G'!E26/Balance!F58)</f>
        <v>0.52694608707003809</v>
      </c>
      <c r="G27" s="389">
        <f>IF(ISERROR('P&amp;G'!F26/Balance!G58),"N.A.",'P&amp;G'!F26/Balance!G58)</f>
        <v>0.39125859010741681</v>
      </c>
      <c r="H27" s="389">
        <f>IF(ISERROR('P&amp;G'!G26/Balance!H58),"N.A.",'P&amp;G'!G26/Balance!H58)</f>
        <v>0.29927952671176034</v>
      </c>
      <c r="I27" s="389">
        <f>IF(ISERROR('P&amp;G'!H26/Balance!I58),"N.A.",'P&amp;G'!H26/Balance!I58)</f>
        <v>0.24243465833814656</v>
      </c>
      <c r="J27" s="67"/>
      <c r="K27" s="25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</row>
    <row r="28" spans="1:26" ht="12.75" customHeight="1" x14ac:dyDescent="0.25">
      <c r="A28" s="25"/>
      <c r="B28" s="65"/>
      <c r="C28" s="388" t="s">
        <v>539</v>
      </c>
      <c r="D28" s="101"/>
      <c r="E28" s="389">
        <f>IF(ISERROR('P&amp;G'!D26/Balance!E43),"N.A.",'P&amp;G'!D26/Balance!E43)</f>
        <v>1.285528823146681</v>
      </c>
      <c r="F28" s="389">
        <f>IF(ISERROR('P&amp;G'!E26/Balance!F43),"N.A.",'P&amp;G'!E26/Balance!F43)</f>
        <v>0.55634242711408644</v>
      </c>
      <c r="G28" s="389">
        <f>IF(ISERROR('P&amp;G'!F26/Balance!G43),"N.A.",'P&amp;G'!F26/Balance!G43)</f>
        <v>0.40265880591049397</v>
      </c>
      <c r="H28" s="389">
        <f>IF(ISERROR('P&amp;G'!G26/Balance!H43),"N.A.",'P&amp;G'!G26/Balance!H43)</f>
        <v>0.30214103428925854</v>
      </c>
      <c r="I28" s="389">
        <f>IF(ISERROR('P&amp;G'!H26/Balance!I43),"N.A.",'P&amp;G'!H26/Balance!I43)</f>
        <v>0.24287394495208053</v>
      </c>
      <c r="J28" s="67"/>
      <c r="K28" s="25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</row>
    <row r="29" spans="1:26" ht="12.75" customHeight="1" x14ac:dyDescent="0.25">
      <c r="A29" s="113"/>
      <c r="B29" s="387"/>
      <c r="C29" s="53" t="s">
        <v>540</v>
      </c>
      <c r="D29" s="390"/>
      <c r="E29" s="390"/>
      <c r="F29" s="103"/>
      <c r="G29" s="103"/>
      <c r="H29" s="103"/>
      <c r="I29" s="103"/>
      <c r="J29" s="253"/>
      <c r="K29" s="113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6" ht="12.75" customHeight="1" x14ac:dyDescent="0.25">
      <c r="A30" s="25"/>
      <c r="B30" s="65"/>
      <c r="C30" s="393" t="s">
        <v>541</v>
      </c>
      <c r="D30" s="394"/>
      <c r="E30" s="104">
        <f>+'Flujo de Caja'!E4</f>
        <v>-419392905.42666662</v>
      </c>
      <c r="F30" s="104">
        <f>+'Flujo de Caja'!F4</f>
        <v>-463168889.4456107</v>
      </c>
      <c r="G30" s="104">
        <f>+'Flujo de Caja'!G4</f>
        <v>-569084770.42861366</v>
      </c>
      <c r="H30" s="104">
        <f>+'Flujo de Caja'!H4</f>
        <v>-624030282.10413289</v>
      </c>
      <c r="I30" s="104">
        <f>+'Flujo de Caja'!I4</f>
        <v>-669782689.05123162</v>
      </c>
      <c r="J30" s="67"/>
      <c r="K30" s="25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6" ht="12.75" customHeight="1" x14ac:dyDescent="0.25">
      <c r="A31" s="25"/>
      <c r="B31" s="65"/>
      <c r="C31" s="393" t="s">
        <v>542</v>
      </c>
      <c r="D31" s="394"/>
      <c r="E31" s="104">
        <f>+'Estructura de Capital'!F79</f>
        <v>0</v>
      </c>
      <c r="F31" s="104">
        <f>+'Estructura de Capital'!G79</f>
        <v>0</v>
      </c>
      <c r="G31" s="104">
        <f>+'Estructura de Capital'!H79</f>
        <v>0</v>
      </c>
      <c r="H31" s="104">
        <f>+'Estructura de Capital'!I79</f>
        <v>0</v>
      </c>
      <c r="I31" s="104">
        <f>+'Estructura de Capital'!J79</f>
        <v>0</v>
      </c>
      <c r="J31" s="67"/>
      <c r="K31" s="25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6" ht="12.75" customHeight="1" x14ac:dyDescent="0.25">
      <c r="A32" s="25"/>
      <c r="B32" s="65"/>
      <c r="C32" s="393" t="s">
        <v>543</v>
      </c>
      <c r="D32" s="394"/>
      <c r="E32" s="104">
        <f>+E30-E31</f>
        <v>-419392905.42666662</v>
      </c>
      <c r="F32" s="104">
        <f>+F30-F31</f>
        <v>-463168889.4456107</v>
      </c>
      <c r="G32" s="104">
        <f>+G30-G31</f>
        <v>-569084770.42861366</v>
      </c>
      <c r="H32" s="104">
        <f>+H30-H31</f>
        <v>-624030282.10413289</v>
      </c>
      <c r="I32" s="104">
        <f>+I30-I31</f>
        <v>-669782689.05123162</v>
      </c>
      <c r="J32" s="67"/>
      <c r="K32" s="25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ht="12.75" customHeight="1" x14ac:dyDescent="0.25">
      <c r="A33" s="25"/>
      <c r="B33" s="65"/>
      <c r="C33" s="393" t="s">
        <v>544</v>
      </c>
      <c r="D33" s="394"/>
      <c r="E33" s="104">
        <f>+'Flujo de Caja'!E5+'Flujo de Caja'!E6+'Flujo de Caja'!E7+'Flujo de Caja'!E8</f>
        <v>5160666.666666666</v>
      </c>
      <c r="F33" s="104">
        <f>+'Flujo de Caja'!F5+'Flujo de Caja'!F6+'Flujo de Caja'!F7+'Flujo de Caja'!F8</f>
        <v>2356666.6666666665</v>
      </c>
      <c r="G33" s="104">
        <f>+'Flujo de Caja'!G5+'Flujo de Caja'!G6+'Flujo de Caja'!G7+'Flujo de Caja'!G8</f>
        <v>2356666.6666666665</v>
      </c>
      <c r="H33" s="104">
        <f>+'Flujo de Caja'!H5+'Flujo de Caja'!H6+'Flujo de Caja'!H7+'Flujo de Caja'!H8</f>
        <v>2356666.6666666665</v>
      </c>
      <c r="I33" s="104">
        <f>+'Flujo de Caja'!I5+'Flujo de Caja'!I6+'Flujo de Caja'!I7+'Flujo de Caja'!I8</f>
        <v>1856666.6666666665</v>
      </c>
      <c r="J33" s="67"/>
      <c r="K33" s="25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ht="12.75" customHeight="1" x14ac:dyDescent="0.25">
      <c r="A34" s="25"/>
      <c r="B34" s="65"/>
      <c r="C34" s="395" t="s">
        <v>545</v>
      </c>
      <c r="D34" s="104">
        <f>-(Balance!D12+Balance!D38+Balance!D41+Balance!D42)</f>
        <v>-109993442.20674074</v>
      </c>
      <c r="E34" s="104">
        <f>'Flujo de Caja'!E34</f>
        <v>-12850000</v>
      </c>
      <c r="F34" s="104">
        <f>'Flujo de Caja'!F34</f>
        <v>-60722799.855249017</v>
      </c>
      <c r="G34" s="104">
        <f>'Flujo de Caja'!G34</f>
        <v>-87016712.191661507</v>
      </c>
      <c r="H34" s="104">
        <f>'Flujo de Caja'!H34</f>
        <v>-49292709.440772966</v>
      </c>
      <c r="I34" s="104">
        <f>'Flujo de Caja'!I34+(((Balance!I12-Balance!I5)+Balance!D5)-Balance!I45)+Balance!I38</f>
        <v>274463720.15435034</v>
      </c>
      <c r="J34" s="67"/>
      <c r="K34" s="25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ht="12.75" customHeight="1" x14ac:dyDescent="0.25">
      <c r="A35" s="25"/>
      <c r="B35" s="65"/>
      <c r="C35" s="395" t="s">
        <v>546</v>
      </c>
      <c r="D35" s="104">
        <f>'Flujo de Caja'!D43</f>
        <v>78668832</v>
      </c>
      <c r="E35" s="104">
        <f>'Flujo de Caja'!E43</f>
        <v>-25416737.656682726</v>
      </c>
      <c r="F35" s="104">
        <f>'Flujo de Caja'!F43</f>
        <v>-23212143.405346181</v>
      </c>
      <c r="G35" s="104">
        <f>'Flujo de Caja'!G43</f>
        <v>-21007549.154009636</v>
      </c>
      <c r="H35" s="104">
        <f>'Flujo de Caja'!H43</f>
        <v>-18802954.902673092</v>
      </c>
      <c r="I35" s="104">
        <f>'Flujo de Caja'!I43</f>
        <v>-16598360.651336547</v>
      </c>
      <c r="J35" s="67"/>
      <c r="K35" s="25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ht="12.75" customHeight="1" x14ac:dyDescent="0.25">
      <c r="A36" s="25"/>
      <c r="B36" s="65"/>
      <c r="C36" s="396" t="s">
        <v>547</v>
      </c>
      <c r="D36" s="397">
        <f>D30+D34</f>
        <v>-109993442.20674074</v>
      </c>
      <c r="E36" s="397">
        <f>+E32+E33+E34</f>
        <v>-427082238.75999993</v>
      </c>
      <c r="F36" s="397">
        <f>+F32+F33+F34</f>
        <v>-521535022.63419306</v>
      </c>
      <c r="G36" s="397">
        <f>+G32+G33+G34</f>
        <v>-653744815.95360851</v>
      </c>
      <c r="H36" s="397">
        <f>+H32+H33+H34</f>
        <v>-670966324.87823927</v>
      </c>
      <c r="I36" s="397">
        <f>+I32+I33+I34</f>
        <v>-393462302.23021466</v>
      </c>
      <c r="J36" s="67"/>
      <c r="K36" s="25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ht="12.75" customHeight="1" outlineLevel="1" x14ac:dyDescent="0.25">
      <c r="A37" s="25"/>
      <c r="B37" s="65"/>
      <c r="C37" s="388" t="s">
        <v>548</v>
      </c>
      <c r="D37" s="104"/>
      <c r="E37" s="392">
        <f>D41</f>
        <v>0</v>
      </c>
      <c r="F37" s="392">
        <f>E37</f>
        <v>0</v>
      </c>
      <c r="G37" s="392">
        <f>F37</f>
        <v>0</v>
      </c>
      <c r="H37" s="392">
        <f>G37</f>
        <v>0</v>
      </c>
      <c r="I37" s="392">
        <f>H37</f>
        <v>0</v>
      </c>
      <c r="J37" s="67"/>
      <c r="K37" s="25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6" ht="12.75" customHeight="1" outlineLevel="1" x14ac:dyDescent="0.25">
      <c r="A38" s="25"/>
      <c r="B38" s="65"/>
      <c r="C38" s="395" t="s">
        <v>549</v>
      </c>
      <c r="D38" s="381">
        <v>1</v>
      </c>
      <c r="E38" s="381">
        <f>D38*(1+E37)</f>
        <v>1</v>
      </c>
      <c r="F38" s="381">
        <f>E38*(1+F37)</f>
        <v>1</v>
      </c>
      <c r="G38" s="381">
        <f>F38*(1+G37)</f>
        <v>1</v>
      </c>
      <c r="H38" s="381">
        <f>G38*(1+H37)</f>
        <v>1</v>
      </c>
      <c r="I38" s="381">
        <f>H38*(1+I37)</f>
        <v>1</v>
      </c>
      <c r="J38" s="67"/>
      <c r="K38" s="25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6" ht="12.75" customHeight="1" x14ac:dyDescent="0.25">
      <c r="A39" s="25"/>
      <c r="B39" s="65"/>
      <c r="C39" s="396" t="s">
        <v>550</v>
      </c>
      <c r="D39" s="397">
        <f t="shared" ref="D39:I39" si="0">D36/D38</f>
        <v>-109993442.20674074</v>
      </c>
      <c r="E39" s="397">
        <f t="shared" si="0"/>
        <v>-427082238.75999993</v>
      </c>
      <c r="F39" s="397">
        <f t="shared" si="0"/>
        <v>-521535022.63419306</v>
      </c>
      <c r="G39" s="397">
        <f t="shared" si="0"/>
        <v>-653744815.95360851</v>
      </c>
      <c r="H39" s="397">
        <f t="shared" si="0"/>
        <v>-670966324.87823927</v>
      </c>
      <c r="I39" s="397">
        <f t="shared" si="0"/>
        <v>-393462302.23021466</v>
      </c>
      <c r="J39" s="67"/>
      <c r="K39" s="25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6" ht="12.75" customHeight="1" x14ac:dyDescent="0.25">
      <c r="A40" s="113"/>
      <c r="B40" s="387"/>
      <c r="C40" s="53" t="s">
        <v>551</v>
      </c>
      <c r="D40" s="390"/>
      <c r="E40" s="390"/>
      <c r="F40" s="103"/>
      <c r="G40" s="103"/>
      <c r="H40" s="103"/>
      <c r="I40" s="103"/>
      <c r="J40" s="253"/>
      <c r="K40" s="113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ht="25.5" customHeight="1" x14ac:dyDescent="0.25">
      <c r="A41" s="398"/>
      <c r="B41" s="399"/>
      <c r="C41" s="400" t="s">
        <v>552</v>
      </c>
      <c r="D41" s="392">
        <f>Bases!D25</f>
        <v>0</v>
      </c>
      <c r="E41" s="401"/>
      <c r="F41" s="402"/>
      <c r="G41" s="402"/>
      <c r="H41" s="402"/>
      <c r="I41" s="402"/>
      <c r="J41" s="403"/>
      <c r="K41" s="398"/>
      <c r="L41" s="404"/>
      <c r="M41" s="404"/>
      <c r="N41" s="404"/>
      <c r="O41" s="404"/>
      <c r="P41" s="404"/>
      <c r="Q41" s="404"/>
      <c r="R41" s="404"/>
      <c r="S41" s="404"/>
      <c r="T41" s="404"/>
      <c r="U41" s="404"/>
      <c r="V41" s="404"/>
      <c r="W41" s="404"/>
      <c r="X41" s="404"/>
      <c r="Y41" s="404"/>
      <c r="Z41" s="404"/>
    </row>
    <row r="42" spans="1:26" ht="12.75" customHeight="1" x14ac:dyDescent="0.25">
      <c r="A42" s="398"/>
      <c r="B42" s="399"/>
      <c r="C42" s="400" t="s">
        <v>553</v>
      </c>
      <c r="D42" s="405" t="str">
        <f>IF(ISERROR(IRR(D36:I36)),"N.A.",IRR(D36:I36))</f>
        <v>N.A.</v>
      </c>
      <c r="E42" s="401"/>
      <c r="F42" s="402"/>
      <c r="G42" s="402"/>
      <c r="H42" s="402"/>
      <c r="I42" s="402"/>
      <c r="J42" s="403"/>
      <c r="K42" s="398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</row>
    <row r="43" spans="1:26" ht="12.75" customHeight="1" x14ac:dyDescent="0.25">
      <c r="A43" s="398"/>
      <c r="B43" s="399"/>
      <c r="C43" s="400" t="s">
        <v>554</v>
      </c>
      <c r="D43" s="406">
        <f t="array" ref="D43">NPV(D41,E36:I36)+D36</f>
        <v>-2776784146.6629963</v>
      </c>
      <c r="E43" s="401"/>
      <c r="F43" s="402"/>
      <c r="G43" s="402"/>
      <c r="H43" s="402"/>
      <c r="I43" s="402"/>
      <c r="J43" s="403"/>
      <c r="K43" s="398"/>
      <c r="L43" s="404"/>
      <c r="M43" s="404"/>
      <c r="N43" s="404"/>
      <c r="O43" s="404"/>
      <c r="P43" s="404"/>
      <c r="Q43" s="404"/>
      <c r="R43" s="404"/>
      <c r="S43" s="404"/>
      <c r="T43" s="404"/>
      <c r="U43" s="404"/>
      <c r="V43" s="404"/>
      <c r="W43" s="404"/>
      <c r="X43" s="404"/>
      <c r="Y43" s="404"/>
      <c r="Z43" s="404"/>
    </row>
    <row r="44" spans="1:26" ht="12.75" customHeight="1" x14ac:dyDescent="0.25">
      <c r="A44" s="398"/>
      <c r="B44" s="399"/>
      <c r="C44" s="400" t="s">
        <v>555</v>
      </c>
      <c r="D44" s="407">
        <f>IF(ISERROR(-D34/AVERAGE(E36:I36)),"N.A.",-D34/AVERAGE(E36:I36))</f>
        <v>-0.20622811160797078</v>
      </c>
      <c r="E44" s="401"/>
      <c r="F44" s="402"/>
      <c r="G44" s="402"/>
      <c r="H44" s="402"/>
      <c r="I44" s="402"/>
      <c r="J44" s="403"/>
      <c r="K44" s="398"/>
      <c r="L44" s="404"/>
      <c r="M44" s="404"/>
      <c r="N44" s="404"/>
      <c r="O44" s="404"/>
      <c r="P44" s="404"/>
      <c r="Q44" s="404"/>
      <c r="R44" s="404"/>
      <c r="S44" s="404"/>
      <c r="T44" s="404"/>
      <c r="U44" s="404"/>
      <c r="V44" s="404"/>
      <c r="W44" s="404"/>
      <c r="X44" s="404"/>
      <c r="Y44" s="404"/>
      <c r="Z44" s="404"/>
    </row>
    <row r="45" spans="1:26" ht="25.5" customHeight="1" x14ac:dyDescent="0.25">
      <c r="A45" s="398"/>
      <c r="B45" s="399"/>
      <c r="C45" s="400" t="s">
        <v>137</v>
      </c>
      <c r="D45" s="408">
        <f>Bases!D26</f>
        <v>3</v>
      </c>
      <c r="E45" s="401"/>
      <c r="F45" s="402"/>
      <c r="G45" s="402"/>
      <c r="H45" s="402"/>
      <c r="I45" s="402"/>
      <c r="J45" s="403"/>
      <c r="K45" s="398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</row>
    <row r="46" spans="1:26" ht="38.25" customHeight="1" x14ac:dyDescent="0.25">
      <c r="A46" s="398"/>
      <c r="B46" s="399"/>
      <c r="C46" s="400" t="s">
        <v>556</v>
      </c>
      <c r="D46" s="405">
        <f>IF(ISERROR(Balance!D51/Balance!D43),"N.A.",Balance!D51/Balance!D43)</f>
        <v>0.93908727769963907</v>
      </c>
      <c r="E46" s="401"/>
      <c r="F46" s="402"/>
      <c r="G46" s="402"/>
      <c r="H46" s="402"/>
      <c r="I46" s="402"/>
      <c r="J46" s="403"/>
      <c r="K46" s="398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04"/>
      <c r="X46" s="404"/>
      <c r="Y46" s="404"/>
      <c r="Z46" s="404"/>
    </row>
    <row r="47" spans="1:26" ht="25.5" customHeight="1" x14ac:dyDescent="0.25">
      <c r="A47" s="398"/>
      <c r="B47" s="399"/>
      <c r="C47" s="400" t="s">
        <v>138</v>
      </c>
      <c r="D47" s="408">
        <f>Bases!D27</f>
        <v>0</v>
      </c>
      <c r="E47" s="401"/>
      <c r="F47" s="402"/>
      <c r="G47" s="402"/>
      <c r="H47" s="402"/>
      <c r="I47" s="402"/>
      <c r="J47" s="403"/>
      <c r="K47" s="398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4"/>
      <c r="Z47" s="404"/>
    </row>
    <row r="48" spans="1:26" ht="25.5" customHeight="1" x14ac:dyDescent="0.25">
      <c r="A48" s="398"/>
      <c r="B48" s="399"/>
      <c r="C48" s="400" t="s">
        <v>139</v>
      </c>
      <c r="D48" s="408">
        <f>Bases!D28</f>
        <v>0</v>
      </c>
      <c r="E48" s="401"/>
      <c r="F48" s="402"/>
      <c r="G48" s="402"/>
      <c r="H48" s="402"/>
      <c r="I48" s="402"/>
      <c r="J48" s="403"/>
      <c r="K48" s="398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404"/>
      <c r="Y48" s="404"/>
      <c r="Z48" s="404"/>
    </row>
    <row r="49" spans="1:26" ht="13.5" customHeight="1" x14ac:dyDescent="0.25">
      <c r="A49" s="25"/>
      <c r="B49" s="237"/>
      <c r="C49" s="409"/>
      <c r="D49" s="240"/>
      <c r="E49" s="240"/>
      <c r="F49" s="410"/>
      <c r="G49" s="410"/>
      <c r="H49" s="410"/>
      <c r="I49" s="410"/>
      <c r="J49" s="411"/>
      <c r="K49" s="25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</row>
    <row r="50" spans="1:26" ht="12.75" customHeight="1" x14ac:dyDescent="0.25">
      <c r="A50" s="25"/>
      <c r="B50" s="25"/>
      <c r="C50" s="92"/>
      <c r="D50" s="113"/>
      <c r="E50" s="113"/>
      <c r="F50" s="25"/>
      <c r="G50" s="25"/>
      <c r="H50" s="25"/>
      <c r="I50" s="25"/>
      <c r="J50" s="25"/>
      <c r="K50" s="25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</row>
    <row r="51" spans="1:26" ht="12.75" customHeight="1" x14ac:dyDescent="0.25">
      <c r="A51" s="68"/>
      <c r="B51" s="68"/>
      <c r="C51" s="94"/>
      <c r="D51" s="55"/>
      <c r="E51" s="55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</row>
    <row r="52" spans="1:26" ht="12.75" customHeight="1" x14ac:dyDescent="0.25">
      <c r="A52" s="68"/>
      <c r="B52" s="68"/>
      <c r="C52" s="94"/>
      <c r="D52" s="55"/>
      <c r="E52" s="55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</row>
    <row r="53" spans="1:26" ht="12.75" customHeight="1" x14ac:dyDescent="0.25">
      <c r="A53" s="68"/>
      <c r="B53" s="68"/>
      <c r="C53" s="94"/>
      <c r="D53" s="55"/>
      <c r="E53" s="55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</row>
    <row r="54" spans="1:26" ht="12.75" customHeight="1" x14ac:dyDescent="0.25">
      <c r="A54" s="68"/>
      <c r="B54" s="68"/>
      <c r="C54" s="94"/>
      <c r="D54" s="55"/>
      <c r="E54" s="55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spans="1:26" ht="12.75" customHeight="1" x14ac:dyDescent="0.25">
      <c r="A55" s="68"/>
      <c r="B55" s="68"/>
      <c r="C55" s="94"/>
      <c r="D55" s="55"/>
      <c r="E55" s="55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</row>
    <row r="56" spans="1:26" ht="12.75" customHeight="1" x14ac:dyDescent="0.25">
      <c r="A56" s="68"/>
      <c r="B56" s="68"/>
      <c r="C56" s="94"/>
      <c r="D56" s="55"/>
      <c r="E56" s="55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</row>
    <row r="57" spans="1:26" ht="12.75" customHeight="1" x14ac:dyDescent="0.25">
      <c r="A57" s="68"/>
      <c r="B57" s="68"/>
      <c r="C57" s="94"/>
      <c r="D57" s="55"/>
      <c r="E57" s="55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</row>
    <row r="58" spans="1:26" ht="12.75" customHeight="1" x14ac:dyDescent="0.25">
      <c r="A58" s="68"/>
      <c r="B58" s="68"/>
      <c r="C58" s="94"/>
      <c r="D58" s="55"/>
      <c r="E58" s="55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</row>
    <row r="59" spans="1:26" ht="12.75" customHeight="1" x14ac:dyDescent="0.25">
      <c r="A59" s="68"/>
      <c r="B59" s="68"/>
      <c r="C59" s="94"/>
      <c r="D59" s="55"/>
      <c r="E59" s="55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</row>
    <row r="60" spans="1:26" ht="12.75" customHeight="1" x14ac:dyDescent="0.25">
      <c r="A60" s="68"/>
      <c r="B60" s="68"/>
      <c r="C60" s="94"/>
      <c r="D60" s="55"/>
      <c r="E60" s="55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</row>
    <row r="61" spans="1:26" ht="12.75" customHeight="1" x14ac:dyDescent="0.25">
      <c r="A61" s="68"/>
      <c r="B61" s="68"/>
      <c r="C61" s="94"/>
      <c r="D61" s="55"/>
      <c r="E61" s="55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spans="1:26" ht="12.75" customHeight="1" x14ac:dyDescent="0.25">
      <c r="A62" s="68"/>
      <c r="B62" s="68"/>
      <c r="C62" s="94"/>
      <c r="D62" s="55"/>
      <c r="E62" s="55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</row>
    <row r="63" spans="1:26" ht="12.75" customHeight="1" x14ac:dyDescent="0.25">
      <c r="A63" s="68"/>
      <c r="B63" s="68"/>
      <c r="C63" s="94"/>
      <c r="D63" s="55"/>
      <c r="E63" s="55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</row>
    <row r="64" spans="1:26" ht="12.75" customHeight="1" x14ac:dyDescent="0.25">
      <c r="A64" s="68"/>
      <c r="B64" s="68"/>
      <c r="C64" s="94"/>
      <c r="D64" s="55"/>
      <c r="E64" s="55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</row>
    <row r="65" spans="1:26" ht="12.75" customHeight="1" x14ac:dyDescent="0.25">
      <c r="A65" s="68"/>
      <c r="B65" s="68"/>
      <c r="C65" s="94"/>
      <c r="D65" s="55"/>
      <c r="E65" s="55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</row>
    <row r="66" spans="1:26" ht="12.75" customHeight="1" x14ac:dyDescent="0.25">
      <c r="A66" s="68"/>
      <c r="B66" s="68"/>
      <c r="C66" s="94"/>
      <c r="D66" s="55"/>
      <c r="E66" s="55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</row>
    <row r="67" spans="1:26" ht="12.75" customHeight="1" x14ac:dyDescent="0.25">
      <c r="A67" s="68"/>
      <c r="B67" s="68"/>
      <c r="C67" s="94"/>
      <c r="D67" s="55"/>
      <c r="E67" s="55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</row>
    <row r="68" spans="1:26" ht="12.75" customHeight="1" x14ac:dyDescent="0.25">
      <c r="A68" s="68"/>
      <c r="B68" s="68"/>
      <c r="C68" s="94"/>
      <c r="D68" s="55"/>
      <c r="E68" s="55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spans="1:26" ht="12.75" customHeight="1" x14ac:dyDescent="0.25">
      <c r="A69" s="68"/>
      <c r="B69" s="68"/>
      <c r="C69" s="94"/>
      <c r="D69" s="55"/>
      <c r="E69" s="55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</row>
    <row r="70" spans="1:26" ht="12.75" customHeight="1" x14ac:dyDescent="0.25">
      <c r="A70" s="68"/>
      <c r="B70" s="68"/>
      <c r="C70" s="94"/>
      <c r="D70" s="55"/>
      <c r="E70" s="55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</row>
    <row r="71" spans="1:26" ht="12.75" customHeight="1" x14ac:dyDescent="0.25">
      <c r="A71" s="68"/>
      <c r="B71" s="68"/>
      <c r="C71" s="94"/>
      <c r="D71" s="55"/>
      <c r="E71" s="55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spans="1:26" ht="12.75" customHeight="1" x14ac:dyDescent="0.25">
      <c r="A72" s="68"/>
      <c r="B72" s="68"/>
      <c r="C72" s="94"/>
      <c r="D72" s="55"/>
      <c r="E72" s="55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spans="1:26" ht="12.75" customHeight="1" x14ac:dyDescent="0.25">
      <c r="A73" s="68"/>
      <c r="B73" s="68"/>
      <c r="C73" s="94"/>
      <c r="D73" s="55"/>
      <c r="E73" s="55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</row>
    <row r="74" spans="1:26" ht="12.75" customHeight="1" x14ac:dyDescent="0.25">
      <c r="A74" s="68"/>
      <c r="B74" s="68"/>
      <c r="C74" s="94"/>
      <c r="D74" s="55"/>
      <c r="E74" s="55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</row>
    <row r="75" spans="1:26" ht="12.75" customHeight="1" x14ac:dyDescent="0.25">
      <c r="A75" s="68"/>
      <c r="B75" s="68"/>
      <c r="C75" s="94"/>
      <c r="D75" s="55"/>
      <c r="E75" s="55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</row>
    <row r="76" spans="1:26" ht="12.75" customHeight="1" x14ac:dyDescent="0.25">
      <c r="A76" s="68"/>
      <c r="B76" s="68"/>
      <c r="C76" s="94"/>
      <c r="D76" s="55"/>
      <c r="E76" s="55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</row>
    <row r="77" spans="1:26" ht="12.75" customHeight="1" x14ac:dyDescent="0.25">
      <c r="A77" s="68"/>
      <c r="B77" s="68"/>
      <c r="C77" s="94"/>
      <c r="D77" s="55"/>
      <c r="E77" s="55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</row>
    <row r="78" spans="1:26" ht="12.75" customHeight="1" x14ac:dyDescent="0.25">
      <c r="A78" s="68"/>
      <c r="B78" s="68"/>
      <c r="C78" s="94"/>
      <c r="D78" s="55"/>
      <c r="E78" s="55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</row>
    <row r="79" spans="1:26" ht="12.75" customHeight="1" x14ac:dyDescent="0.25">
      <c r="A79" s="68"/>
      <c r="B79" s="68"/>
      <c r="C79" s="94"/>
      <c r="D79" s="55"/>
      <c r="E79" s="55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</row>
    <row r="80" spans="1:26" ht="12.75" customHeight="1" x14ac:dyDescent="0.25">
      <c r="A80" s="68"/>
      <c r="B80" s="68"/>
      <c r="C80" s="94"/>
      <c r="D80" s="55"/>
      <c r="E80" s="55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</row>
    <row r="81" spans="1:26" ht="12.75" customHeight="1" x14ac:dyDescent="0.25">
      <c r="A81" s="68"/>
      <c r="B81" s="68"/>
      <c r="C81" s="94"/>
      <c r="D81" s="55"/>
      <c r="E81" s="55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</row>
    <row r="82" spans="1:26" ht="12.75" customHeight="1" x14ac:dyDescent="0.25">
      <c r="A82" s="68"/>
      <c r="B82" s="68"/>
      <c r="C82" s="94"/>
      <c r="D82" s="55"/>
      <c r="E82" s="55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</row>
    <row r="83" spans="1:26" ht="12.75" customHeight="1" x14ac:dyDescent="0.25">
      <c r="A83" s="68"/>
      <c r="B83" s="68"/>
      <c r="C83" s="94"/>
      <c r="D83" s="55"/>
      <c r="E83" s="55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</row>
    <row r="84" spans="1:26" ht="12.75" customHeight="1" x14ac:dyDescent="0.25">
      <c r="A84" s="68"/>
      <c r="B84" s="68"/>
      <c r="C84" s="94"/>
      <c r="D84" s="55"/>
      <c r="E84" s="55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</row>
    <row r="85" spans="1:26" ht="12.75" customHeight="1" x14ac:dyDescent="0.25">
      <c r="A85" s="68"/>
      <c r="B85" s="68"/>
      <c r="C85" s="94"/>
      <c r="D85" s="55"/>
      <c r="E85" s="55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</row>
    <row r="86" spans="1:26" ht="12.75" customHeight="1" x14ac:dyDescent="0.25">
      <c r="A86" s="68"/>
      <c r="B86" s="68"/>
      <c r="C86" s="94"/>
      <c r="D86" s="55"/>
      <c r="E86" s="5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</row>
    <row r="87" spans="1:26" ht="12.75" customHeight="1" x14ac:dyDescent="0.25">
      <c r="A87" s="68"/>
      <c r="B87" s="68"/>
      <c r="C87" s="94"/>
      <c r="D87" s="55"/>
      <c r="E87" s="55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spans="1:26" ht="12.75" customHeight="1" x14ac:dyDescent="0.25">
      <c r="A88" s="68"/>
      <c r="B88" s="68"/>
      <c r="C88" s="94"/>
      <c r="D88" s="55"/>
      <c r="E88" s="55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t="12.75" customHeight="1" x14ac:dyDescent="0.25">
      <c r="A89" s="68"/>
      <c r="B89" s="68"/>
      <c r="C89" s="94"/>
      <c r="D89" s="55"/>
      <c r="E89" s="5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spans="1:26" ht="12.75" customHeight="1" x14ac:dyDescent="0.25">
      <c r="A90" s="68"/>
      <c r="B90" s="68"/>
      <c r="C90" s="94"/>
      <c r="D90" s="55"/>
      <c r="E90" s="5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spans="1:26" ht="12.75" customHeight="1" x14ac:dyDescent="0.25">
      <c r="A91" s="68"/>
      <c r="B91" s="68"/>
      <c r="C91" s="94"/>
      <c r="D91" s="55"/>
      <c r="E91" s="55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spans="1:26" ht="12.75" customHeight="1" x14ac:dyDescent="0.25">
      <c r="A92" s="68"/>
      <c r="B92" s="68"/>
      <c r="C92" s="94"/>
      <c r="D92" s="55"/>
      <c r="E92" s="55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spans="1:26" ht="12.75" customHeight="1" x14ac:dyDescent="0.25">
      <c r="A93" s="68"/>
      <c r="B93" s="68"/>
      <c r="C93" s="94"/>
      <c r="D93" s="55"/>
      <c r="E93" s="55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spans="1:26" ht="12.75" customHeight="1" x14ac:dyDescent="0.25">
      <c r="A94" s="68"/>
      <c r="B94" s="68"/>
      <c r="C94" s="94"/>
      <c r="D94" s="55"/>
      <c r="E94" s="55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spans="1:26" ht="12.75" customHeight="1" x14ac:dyDescent="0.25">
      <c r="A95" s="68"/>
      <c r="B95" s="68"/>
      <c r="C95" s="94"/>
      <c r="D95" s="55"/>
      <c r="E95" s="5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spans="1:26" ht="12.75" customHeight="1" x14ac:dyDescent="0.25">
      <c r="A96" s="68"/>
      <c r="B96" s="68"/>
      <c r="C96" s="94"/>
      <c r="D96" s="55"/>
      <c r="E96" s="55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spans="1:26" ht="12.75" customHeight="1" x14ac:dyDescent="0.25">
      <c r="A97" s="68"/>
      <c r="B97" s="68"/>
      <c r="C97" s="94"/>
      <c r="D97" s="55"/>
      <c r="E97" s="55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spans="1:26" ht="12.75" customHeight="1" x14ac:dyDescent="0.25">
      <c r="A98" s="68"/>
      <c r="B98" s="68"/>
      <c r="C98" s="94"/>
      <c r="D98" s="55"/>
      <c r="E98" s="55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</row>
    <row r="99" spans="1:26" ht="12.75" customHeight="1" x14ac:dyDescent="0.25">
      <c r="A99" s="68"/>
      <c r="B99" s="68"/>
      <c r="C99" s="94"/>
      <c r="D99" s="55"/>
      <c r="E99" s="55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</row>
    <row r="100" spans="1:26" ht="12.75" customHeight="1" x14ac:dyDescent="0.25">
      <c r="A100" s="68"/>
      <c r="B100" s="68"/>
      <c r="C100" s="94"/>
      <c r="D100" s="55"/>
      <c r="E100" s="55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spans="1:26" ht="12.75" customHeight="1" x14ac:dyDescent="0.25">
      <c r="A101" s="68"/>
      <c r="B101" s="68"/>
      <c r="C101" s="94"/>
      <c r="D101" s="55"/>
      <c r="E101" s="55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spans="1:26" ht="12.75" customHeight="1" x14ac:dyDescent="0.25">
      <c r="A102" s="68"/>
      <c r="B102" s="68"/>
      <c r="C102" s="94"/>
      <c r="D102" s="55"/>
      <c r="E102" s="55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</row>
    <row r="103" spans="1:26" ht="12.75" customHeight="1" x14ac:dyDescent="0.25">
      <c r="A103" s="68"/>
      <c r="B103" s="68"/>
      <c r="C103" s="94"/>
      <c r="D103" s="55"/>
      <c r="E103" s="55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spans="1:26" ht="12.75" customHeight="1" x14ac:dyDescent="0.25">
      <c r="A104" s="68"/>
      <c r="B104" s="68"/>
      <c r="C104" s="94"/>
      <c r="D104" s="55"/>
      <c r="E104" s="55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spans="1:26" ht="12.75" customHeight="1" x14ac:dyDescent="0.25">
      <c r="A105" s="68"/>
      <c r="B105" s="68"/>
      <c r="C105" s="94"/>
      <c r="D105" s="55"/>
      <c r="E105" s="55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spans="1:26" ht="12.75" customHeight="1" x14ac:dyDescent="0.25">
      <c r="A106" s="68"/>
      <c r="B106" s="68"/>
      <c r="C106" s="94"/>
      <c r="D106" s="55"/>
      <c r="E106" s="55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spans="1:26" ht="12.75" customHeight="1" x14ac:dyDescent="0.25">
      <c r="A107" s="68"/>
      <c r="B107" s="68"/>
      <c r="C107" s="94"/>
      <c r="D107" s="55"/>
      <c r="E107" s="55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spans="1:26" ht="12.75" customHeight="1" x14ac:dyDescent="0.25">
      <c r="A108" s="68"/>
      <c r="B108" s="68"/>
      <c r="C108" s="94"/>
      <c r="D108" s="55"/>
      <c r="E108" s="55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spans="1:26" ht="12.75" customHeight="1" x14ac:dyDescent="0.25">
      <c r="A109" s="68"/>
      <c r="B109" s="68"/>
      <c r="C109" s="94"/>
      <c r="D109" s="55"/>
      <c r="E109" s="55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t="12.75" customHeight="1" x14ac:dyDescent="0.25">
      <c r="A110" s="68"/>
      <c r="B110" s="68"/>
      <c r="C110" s="94"/>
      <c r="D110" s="55"/>
      <c r="E110" s="55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spans="1:26" ht="12.75" customHeight="1" x14ac:dyDescent="0.25">
      <c r="A111" s="68"/>
      <c r="B111" s="68"/>
      <c r="C111" s="94"/>
      <c r="D111" s="55"/>
      <c r="E111" s="55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spans="1:26" ht="12.75" customHeight="1" x14ac:dyDescent="0.25">
      <c r="A112" s="68"/>
      <c r="B112" s="68"/>
      <c r="C112" s="94"/>
      <c r="D112" s="55"/>
      <c r="E112" s="55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spans="1:26" ht="12.75" customHeight="1" x14ac:dyDescent="0.25">
      <c r="A113" s="68"/>
      <c r="B113" s="68"/>
      <c r="C113" s="94"/>
      <c r="D113" s="55"/>
      <c r="E113" s="55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spans="1:26" ht="12.75" customHeight="1" x14ac:dyDescent="0.25">
      <c r="A114" s="68"/>
      <c r="B114" s="68"/>
      <c r="C114" s="94"/>
      <c r="D114" s="55"/>
      <c r="E114" s="55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spans="1:26" ht="12.75" customHeight="1" x14ac:dyDescent="0.25">
      <c r="A115" s="68"/>
      <c r="B115" s="68"/>
      <c r="C115" s="94"/>
      <c r="D115" s="55"/>
      <c r="E115" s="55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spans="1:26" ht="12.75" customHeight="1" x14ac:dyDescent="0.25">
      <c r="A116" s="68"/>
      <c r="B116" s="68"/>
      <c r="C116" s="94"/>
      <c r="D116" s="55"/>
      <c r="E116" s="55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</row>
    <row r="117" spans="1:26" ht="12.75" customHeight="1" x14ac:dyDescent="0.25">
      <c r="A117" s="68"/>
      <c r="B117" s="68"/>
      <c r="C117" s="94"/>
      <c r="D117" s="55"/>
      <c r="E117" s="55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spans="1:26" ht="12.75" customHeight="1" x14ac:dyDescent="0.25">
      <c r="A118" s="68"/>
      <c r="B118" s="68"/>
      <c r="C118" s="94"/>
      <c r="D118" s="55"/>
      <c r="E118" s="55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1:26" ht="12.75" customHeight="1" x14ac:dyDescent="0.25">
      <c r="A119" s="68"/>
      <c r="B119" s="68"/>
      <c r="C119" s="94"/>
      <c r="D119" s="55"/>
      <c r="E119" s="55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spans="1:26" ht="12.75" customHeight="1" x14ac:dyDescent="0.25">
      <c r="A120" s="68"/>
      <c r="B120" s="68"/>
      <c r="C120" s="94"/>
      <c r="D120" s="55"/>
      <c r="E120" s="55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spans="1:26" ht="12.75" customHeight="1" x14ac:dyDescent="0.25">
      <c r="A121" s="68"/>
      <c r="B121" s="68"/>
      <c r="C121" s="94"/>
      <c r="D121" s="55"/>
      <c r="E121" s="55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spans="1:26" ht="12.75" customHeight="1" x14ac:dyDescent="0.25">
      <c r="A122" s="68"/>
      <c r="B122" s="68"/>
      <c r="C122" s="94"/>
      <c r="D122" s="55"/>
      <c r="E122" s="55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spans="1:26" ht="12.75" customHeight="1" x14ac:dyDescent="0.25">
      <c r="A123" s="68"/>
      <c r="B123" s="68"/>
      <c r="C123" s="94"/>
      <c r="D123" s="55"/>
      <c r="E123" s="55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spans="1:26" ht="12.75" customHeight="1" x14ac:dyDescent="0.25">
      <c r="A124" s="68"/>
      <c r="B124" s="68"/>
      <c r="C124" s="94"/>
      <c r="D124" s="55"/>
      <c r="E124" s="55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1:26" ht="12.75" customHeight="1" x14ac:dyDescent="0.25">
      <c r="A125" s="68"/>
      <c r="B125" s="68"/>
      <c r="C125" s="94"/>
      <c r="D125" s="55"/>
      <c r="E125" s="55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1:26" ht="12.75" customHeight="1" x14ac:dyDescent="0.25">
      <c r="A126" s="68"/>
      <c r="B126" s="68"/>
      <c r="C126" s="94"/>
      <c r="D126" s="55"/>
      <c r="E126" s="55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spans="1:26" ht="12.75" customHeight="1" x14ac:dyDescent="0.25">
      <c r="A127" s="68"/>
      <c r="B127" s="68"/>
      <c r="C127" s="94"/>
      <c r="D127" s="55"/>
      <c r="E127" s="55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spans="1:26" ht="12.75" customHeight="1" x14ac:dyDescent="0.25">
      <c r="A128" s="68"/>
      <c r="B128" s="68"/>
      <c r="C128" s="94"/>
      <c r="D128" s="55"/>
      <c r="E128" s="55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spans="1:26" ht="12.75" customHeight="1" x14ac:dyDescent="0.25">
      <c r="A129" s="68"/>
      <c r="B129" s="68"/>
      <c r="C129" s="94"/>
      <c r="D129" s="55"/>
      <c r="E129" s="55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1:26" ht="12.75" customHeight="1" x14ac:dyDescent="0.25">
      <c r="A130" s="68"/>
      <c r="B130" s="68"/>
      <c r="C130" s="94"/>
      <c r="D130" s="55"/>
      <c r="E130" s="55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1:26" ht="12.75" customHeight="1" x14ac:dyDescent="0.25">
      <c r="A131" s="68"/>
      <c r="B131" s="68"/>
      <c r="C131" s="94"/>
      <c r="D131" s="55"/>
      <c r="E131" s="55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t="12.75" customHeight="1" x14ac:dyDescent="0.25">
      <c r="A132" s="68"/>
      <c r="B132" s="68"/>
      <c r="C132" s="94"/>
      <c r="D132" s="55"/>
      <c r="E132" s="55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spans="1:26" ht="12.75" customHeight="1" x14ac:dyDescent="0.25">
      <c r="A133" s="68"/>
      <c r="B133" s="68"/>
      <c r="C133" s="94"/>
      <c r="D133" s="55"/>
      <c r="E133" s="55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spans="1:26" ht="12.75" customHeight="1" x14ac:dyDescent="0.25">
      <c r="A134" s="68"/>
      <c r="B134" s="68"/>
      <c r="C134" s="94"/>
      <c r="D134" s="55"/>
      <c r="E134" s="55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spans="1:26" ht="12.75" customHeight="1" x14ac:dyDescent="0.25">
      <c r="A135" s="68"/>
      <c r="B135" s="68"/>
      <c r="C135" s="94"/>
      <c r="D135" s="55"/>
      <c r="E135" s="55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spans="1:26" ht="12.75" customHeight="1" x14ac:dyDescent="0.25">
      <c r="A136" s="68"/>
      <c r="B136" s="68"/>
      <c r="C136" s="94"/>
      <c r="D136" s="55"/>
      <c r="E136" s="55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spans="1:26" ht="12.75" customHeight="1" x14ac:dyDescent="0.25">
      <c r="A137" s="68"/>
      <c r="B137" s="68"/>
      <c r="C137" s="94"/>
      <c r="D137" s="55"/>
      <c r="E137" s="55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spans="1:26" ht="12.75" customHeight="1" x14ac:dyDescent="0.25">
      <c r="A138" s="68"/>
      <c r="B138" s="68"/>
      <c r="C138" s="94"/>
      <c r="D138" s="55"/>
      <c r="E138" s="55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spans="1:26" ht="12.75" customHeight="1" x14ac:dyDescent="0.25">
      <c r="A139" s="68"/>
      <c r="B139" s="68"/>
      <c r="C139" s="94"/>
      <c r="D139" s="55"/>
      <c r="E139" s="55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spans="1:26" ht="12.75" customHeight="1" x14ac:dyDescent="0.25">
      <c r="A140" s="68"/>
      <c r="B140" s="68"/>
      <c r="C140" s="94"/>
      <c r="D140" s="55"/>
      <c r="E140" s="55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spans="1:26" ht="12.75" customHeight="1" x14ac:dyDescent="0.25">
      <c r="A141" s="68"/>
      <c r="B141" s="68"/>
      <c r="C141" s="94"/>
      <c r="D141" s="55"/>
      <c r="E141" s="55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spans="1:26" ht="12.75" customHeight="1" x14ac:dyDescent="0.25">
      <c r="A142" s="68"/>
      <c r="B142" s="68"/>
      <c r="C142" s="94"/>
      <c r="D142" s="55"/>
      <c r="E142" s="55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spans="1:26" ht="12.75" customHeight="1" x14ac:dyDescent="0.25">
      <c r="A143" s="68"/>
      <c r="B143" s="68"/>
      <c r="C143" s="94"/>
      <c r="D143" s="55"/>
      <c r="E143" s="55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spans="1:26" ht="12.75" customHeight="1" x14ac:dyDescent="0.25">
      <c r="A144" s="68"/>
      <c r="B144" s="68"/>
      <c r="C144" s="94"/>
      <c r="D144" s="55"/>
      <c r="E144" s="55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</row>
    <row r="145" spans="1:26" ht="12.75" customHeight="1" x14ac:dyDescent="0.25">
      <c r="A145" s="68"/>
      <c r="B145" s="68"/>
      <c r="C145" s="94"/>
      <c r="D145" s="55"/>
      <c r="E145" s="55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1:26" ht="12.75" customHeight="1" x14ac:dyDescent="0.25">
      <c r="A146" s="68"/>
      <c r="B146" s="68"/>
      <c r="C146" s="94"/>
      <c r="D146" s="55"/>
      <c r="E146" s="55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1:26" ht="12.75" customHeight="1" x14ac:dyDescent="0.25">
      <c r="A147" s="68"/>
      <c r="B147" s="68"/>
      <c r="C147" s="94"/>
      <c r="D147" s="55"/>
      <c r="E147" s="55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spans="1:26" ht="12.75" customHeight="1" x14ac:dyDescent="0.25">
      <c r="A148" s="68"/>
      <c r="B148" s="68"/>
      <c r="C148" s="94"/>
      <c r="D148" s="55"/>
      <c r="E148" s="55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spans="1:26" ht="12.75" customHeight="1" x14ac:dyDescent="0.25">
      <c r="A149" s="68"/>
      <c r="B149" s="68"/>
      <c r="C149" s="94"/>
      <c r="D149" s="55"/>
      <c r="E149" s="55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</row>
    <row r="150" spans="1:26" ht="12.75" customHeight="1" x14ac:dyDescent="0.25">
      <c r="A150" s="68"/>
      <c r="B150" s="68"/>
      <c r="C150" s="94"/>
      <c r="D150" s="55"/>
      <c r="E150" s="55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spans="1:26" ht="12.75" customHeight="1" x14ac:dyDescent="0.25">
      <c r="A151" s="68"/>
      <c r="B151" s="68"/>
      <c r="C151" s="94"/>
      <c r="D151" s="55"/>
      <c r="E151" s="55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spans="1:26" ht="12.75" customHeight="1" x14ac:dyDescent="0.25">
      <c r="A152" s="68"/>
      <c r="B152" s="68"/>
      <c r="C152" s="94"/>
      <c r="D152" s="55"/>
      <c r="E152" s="55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spans="1:26" ht="12.75" customHeight="1" x14ac:dyDescent="0.25">
      <c r="A153" s="68"/>
      <c r="B153" s="68"/>
      <c r="C153" s="94"/>
      <c r="D153" s="55"/>
      <c r="E153" s="55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spans="1:26" ht="12.75" customHeight="1" x14ac:dyDescent="0.25">
      <c r="A154" s="68"/>
      <c r="B154" s="68"/>
      <c r="C154" s="94"/>
      <c r="D154" s="55"/>
      <c r="E154" s="55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spans="1:26" ht="12.75" customHeight="1" x14ac:dyDescent="0.25">
      <c r="A155" s="68"/>
      <c r="B155" s="68"/>
      <c r="C155" s="94"/>
      <c r="D155" s="55"/>
      <c r="E155" s="55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spans="1:26" ht="12.75" customHeight="1" x14ac:dyDescent="0.25">
      <c r="A156" s="68"/>
      <c r="B156" s="68"/>
      <c r="C156" s="94"/>
      <c r="D156" s="55"/>
      <c r="E156" s="55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spans="1:26" ht="12.75" customHeight="1" x14ac:dyDescent="0.25">
      <c r="A157" s="68"/>
      <c r="B157" s="68"/>
      <c r="C157" s="94"/>
      <c r="D157" s="55"/>
      <c r="E157" s="55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spans="1:26" ht="12.75" customHeight="1" x14ac:dyDescent="0.25">
      <c r="A158" s="68"/>
      <c r="B158" s="68"/>
      <c r="C158" s="94"/>
      <c r="D158" s="55"/>
      <c r="E158" s="55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spans="1:26" ht="12.75" customHeight="1" x14ac:dyDescent="0.25">
      <c r="A159" s="68"/>
      <c r="B159" s="68"/>
      <c r="C159" s="94"/>
      <c r="D159" s="55"/>
      <c r="E159" s="55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spans="1:26" ht="12.75" customHeight="1" x14ac:dyDescent="0.25">
      <c r="A160" s="68"/>
      <c r="B160" s="68"/>
      <c r="C160" s="94"/>
      <c r="D160" s="55"/>
      <c r="E160" s="55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spans="1:26" ht="12.75" customHeight="1" x14ac:dyDescent="0.25">
      <c r="A161" s="68"/>
      <c r="B161" s="68"/>
      <c r="C161" s="94"/>
      <c r="D161" s="55"/>
      <c r="E161" s="55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spans="1:26" ht="12.75" customHeight="1" x14ac:dyDescent="0.25">
      <c r="A162" s="68"/>
      <c r="B162" s="68"/>
      <c r="C162" s="94"/>
      <c r="D162" s="55"/>
      <c r="E162" s="55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spans="1:26" ht="12.75" customHeight="1" x14ac:dyDescent="0.25">
      <c r="A163" s="68"/>
      <c r="B163" s="68"/>
      <c r="C163" s="94"/>
      <c r="D163" s="55"/>
      <c r="E163" s="55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spans="1:26" ht="12.75" customHeight="1" x14ac:dyDescent="0.25">
      <c r="A164" s="68"/>
      <c r="B164" s="68"/>
      <c r="C164" s="94"/>
      <c r="D164" s="55"/>
      <c r="E164" s="55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spans="1:26" ht="12.75" customHeight="1" x14ac:dyDescent="0.25">
      <c r="A165" s="68"/>
      <c r="B165" s="68"/>
      <c r="C165" s="94"/>
      <c r="D165" s="55"/>
      <c r="E165" s="55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spans="1:26" ht="12.75" customHeight="1" x14ac:dyDescent="0.25">
      <c r="A166" s="68"/>
      <c r="B166" s="68"/>
      <c r="C166" s="94"/>
      <c r="D166" s="55"/>
      <c r="E166" s="55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spans="1:26" ht="12.75" customHeight="1" x14ac:dyDescent="0.25">
      <c r="A167" s="68"/>
      <c r="B167" s="68"/>
      <c r="C167" s="94"/>
      <c r="D167" s="55"/>
      <c r="E167" s="55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spans="1:26" ht="12.75" customHeight="1" x14ac:dyDescent="0.25">
      <c r="A168" s="68"/>
      <c r="B168" s="68"/>
      <c r="C168" s="94"/>
      <c r="D168" s="55"/>
      <c r="E168" s="55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spans="1:26" ht="12.75" customHeight="1" x14ac:dyDescent="0.25">
      <c r="A169" s="68"/>
      <c r="B169" s="68"/>
      <c r="C169" s="94"/>
      <c r="D169" s="55"/>
      <c r="E169" s="55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spans="1:26" ht="12.75" customHeight="1" x14ac:dyDescent="0.25">
      <c r="A170" s="68"/>
      <c r="B170" s="68"/>
      <c r="C170" s="94"/>
      <c r="D170" s="55"/>
      <c r="E170" s="55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spans="1:26" ht="12.75" customHeight="1" x14ac:dyDescent="0.25">
      <c r="A171" s="68"/>
      <c r="B171" s="68"/>
      <c r="C171" s="94"/>
      <c r="D171" s="55"/>
      <c r="E171" s="55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spans="1:26" ht="12.75" customHeight="1" x14ac:dyDescent="0.25">
      <c r="A172" s="68"/>
      <c r="B172" s="68"/>
      <c r="C172" s="94"/>
      <c r="D172" s="55"/>
      <c r="E172" s="55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spans="1:26" ht="12.75" customHeight="1" x14ac:dyDescent="0.25">
      <c r="A173" s="68"/>
      <c r="B173" s="68"/>
      <c r="C173" s="94"/>
      <c r="D173" s="55"/>
      <c r="E173" s="55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spans="1:26" ht="12.75" customHeight="1" x14ac:dyDescent="0.25">
      <c r="A174" s="68"/>
      <c r="B174" s="68"/>
      <c r="C174" s="94"/>
      <c r="D174" s="55"/>
      <c r="E174" s="55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spans="1:26" ht="12.75" customHeight="1" x14ac:dyDescent="0.25">
      <c r="A175" s="68"/>
      <c r="B175" s="68"/>
      <c r="C175" s="94"/>
      <c r="D175" s="55"/>
      <c r="E175" s="55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spans="1:26" ht="12.75" customHeight="1" x14ac:dyDescent="0.25">
      <c r="A176" s="68"/>
      <c r="B176" s="68"/>
      <c r="C176" s="94"/>
      <c r="D176" s="55"/>
      <c r="E176" s="55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spans="1:26" ht="12.75" customHeight="1" x14ac:dyDescent="0.25">
      <c r="A177" s="68"/>
      <c r="B177" s="68"/>
      <c r="C177" s="94"/>
      <c r="D177" s="55"/>
      <c r="E177" s="55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spans="1:26" ht="12.75" customHeight="1" x14ac:dyDescent="0.25">
      <c r="A178" s="68"/>
      <c r="B178" s="68"/>
      <c r="C178" s="94"/>
      <c r="D178" s="55"/>
      <c r="E178" s="55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spans="1:26" ht="12.75" customHeight="1" x14ac:dyDescent="0.25">
      <c r="A179" s="68"/>
      <c r="B179" s="68"/>
      <c r="C179" s="94"/>
      <c r="D179" s="55"/>
      <c r="E179" s="55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spans="1:26" ht="12.75" customHeight="1" x14ac:dyDescent="0.25">
      <c r="A180" s="68"/>
      <c r="B180" s="68"/>
      <c r="C180" s="94"/>
      <c r="D180" s="55"/>
      <c r="E180" s="55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spans="1:26" ht="12.75" customHeight="1" x14ac:dyDescent="0.25">
      <c r="A181" s="68"/>
      <c r="B181" s="68"/>
      <c r="C181" s="94"/>
      <c r="D181" s="55"/>
      <c r="E181" s="55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spans="1:26" ht="12.75" customHeight="1" x14ac:dyDescent="0.25">
      <c r="A182" s="68"/>
      <c r="B182" s="68"/>
      <c r="C182" s="94"/>
      <c r="D182" s="55"/>
      <c r="E182" s="55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spans="1:26" ht="12.75" customHeight="1" x14ac:dyDescent="0.25">
      <c r="A183" s="68"/>
      <c r="B183" s="68"/>
      <c r="C183" s="94"/>
      <c r="D183" s="55"/>
      <c r="E183" s="55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spans="1:26" ht="12.75" customHeight="1" x14ac:dyDescent="0.25">
      <c r="A184" s="68"/>
      <c r="B184" s="68"/>
      <c r="C184" s="94"/>
      <c r="D184" s="55"/>
      <c r="E184" s="55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spans="1:26" ht="12.75" customHeight="1" x14ac:dyDescent="0.25">
      <c r="A185" s="68"/>
      <c r="B185" s="68"/>
      <c r="C185" s="94"/>
      <c r="D185" s="55"/>
      <c r="E185" s="55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spans="1:26" ht="12.75" customHeight="1" x14ac:dyDescent="0.25">
      <c r="A186" s="68"/>
      <c r="B186" s="68"/>
      <c r="C186" s="94"/>
      <c r="D186" s="55"/>
      <c r="E186" s="55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spans="1:26" ht="12.75" customHeight="1" x14ac:dyDescent="0.25">
      <c r="A187" s="68"/>
      <c r="B187" s="68"/>
      <c r="C187" s="94"/>
      <c r="D187" s="55"/>
      <c r="E187" s="55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spans="1:26" ht="12.75" customHeight="1" x14ac:dyDescent="0.25">
      <c r="A188" s="68"/>
      <c r="B188" s="68"/>
      <c r="C188" s="94"/>
      <c r="D188" s="55"/>
      <c r="E188" s="55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spans="1:26" ht="12.75" customHeight="1" x14ac:dyDescent="0.25">
      <c r="A189" s="68"/>
      <c r="B189" s="68"/>
      <c r="C189" s="94"/>
      <c r="D189" s="55"/>
      <c r="E189" s="55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spans="1:26" ht="12.75" customHeight="1" x14ac:dyDescent="0.25">
      <c r="A190" s="68"/>
      <c r="B190" s="68"/>
      <c r="C190" s="94"/>
      <c r="D190" s="55"/>
      <c r="E190" s="55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spans="1:26" ht="12.75" customHeight="1" x14ac:dyDescent="0.25">
      <c r="A191" s="68"/>
      <c r="B191" s="68"/>
      <c r="C191" s="94"/>
      <c r="D191" s="55"/>
      <c r="E191" s="55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spans="1:26" ht="12.75" customHeight="1" x14ac:dyDescent="0.25">
      <c r="A192" s="68"/>
      <c r="B192" s="68"/>
      <c r="C192" s="94"/>
      <c r="D192" s="55"/>
      <c r="E192" s="55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spans="1:26" ht="12.75" customHeight="1" x14ac:dyDescent="0.25">
      <c r="A193" s="68"/>
      <c r="B193" s="68"/>
      <c r="C193" s="94"/>
      <c r="D193" s="55"/>
      <c r="E193" s="55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t="12.75" customHeight="1" x14ac:dyDescent="0.25">
      <c r="A194" s="68"/>
      <c r="B194" s="68"/>
      <c r="C194" s="94"/>
      <c r="D194" s="55"/>
      <c r="E194" s="55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spans="1:26" ht="12.75" customHeight="1" x14ac:dyDescent="0.25">
      <c r="A195" s="68"/>
      <c r="B195" s="68"/>
      <c r="C195" s="94"/>
      <c r="D195" s="55"/>
      <c r="E195" s="55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spans="1:26" ht="12.75" customHeight="1" x14ac:dyDescent="0.25">
      <c r="A196" s="68"/>
      <c r="B196" s="68"/>
      <c r="C196" s="94"/>
      <c r="D196" s="55"/>
      <c r="E196" s="55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spans="1:26" ht="12.75" customHeight="1" x14ac:dyDescent="0.25">
      <c r="A197" s="68"/>
      <c r="B197" s="68"/>
      <c r="C197" s="94"/>
      <c r="D197" s="55"/>
      <c r="E197" s="55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spans="1:26" ht="12.75" customHeight="1" x14ac:dyDescent="0.25">
      <c r="A198" s="68"/>
      <c r="B198" s="68"/>
      <c r="C198" s="94"/>
      <c r="D198" s="55"/>
      <c r="E198" s="55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spans="1:26" ht="12.75" customHeight="1" x14ac:dyDescent="0.25">
      <c r="A199" s="68"/>
      <c r="B199" s="68"/>
      <c r="C199" s="94"/>
      <c r="D199" s="55"/>
      <c r="E199" s="55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spans="1:26" ht="12.75" customHeight="1" x14ac:dyDescent="0.25">
      <c r="A200" s="68"/>
      <c r="B200" s="68"/>
      <c r="C200" s="94"/>
      <c r="D200" s="55"/>
      <c r="E200" s="55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spans="1:26" ht="12.75" customHeight="1" x14ac:dyDescent="0.25">
      <c r="A201" s="68"/>
      <c r="B201" s="68"/>
      <c r="C201" s="94"/>
      <c r="D201" s="55"/>
      <c r="E201" s="55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spans="1:26" ht="12.75" customHeight="1" x14ac:dyDescent="0.25">
      <c r="A202" s="68"/>
      <c r="B202" s="68"/>
      <c r="C202" s="94"/>
      <c r="D202" s="55"/>
      <c r="E202" s="55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spans="1:26" ht="12.75" customHeight="1" x14ac:dyDescent="0.25">
      <c r="A203" s="68"/>
      <c r="B203" s="68"/>
      <c r="C203" s="94"/>
      <c r="D203" s="55"/>
      <c r="E203" s="55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spans="1:26" ht="12.75" customHeight="1" x14ac:dyDescent="0.25">
      <c r="A204" s="68"/>
      <c r="B204" s="68"/>
      <c r="C204" s="94"/>
      <c r="D204" s="55"/>
      <c r="E204" s="55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spans="1:26" ht="12.75" customHeight="1" x14ac:dyDescent="0.25">
      <c r="A205" s="68"/>
      <c r="B205" s="68"/>
      <c r="C205" s="94"/>
      <c r="D205" s="55"/>
      <c r="E205" s="55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</row>
    <row r="206" spans="1:26" ht="12.75" customHeight="1" x14ac:dyDescent="0.25">
      <c r="A206" s="68"/>
      <c r="B206" s="68"/>
      <c r="C206" s="94"/>
      <c r="D206" s="55"/>
      <c r="E206" s="55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spans="1:26" ht="12.75" customHeight="1" x14ac:dyDescent="0.25">
      <c r="A207" s="68"/>
      <c r="B207" s="68"/>
      <c r="C207" s="94"/>
      <c r="D207" s="55"/>
      <c r="E207" s="55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spans="1:26" ht="12.75" customHeight="1" x14ac:dyDescent="0.25">
      <c r="A208" s="68"/>
      <c r="B208" s="68"/>
      <c r="C208" s="94"/>
      <c r="D208" s="55"/>
      <c r="E208" s="55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spans="1:26" ht="12.75" customHeight="1" x14ac:dyDescent="0.25">
      <c r="A209" s="68"/>
      <c r="B209" s="68"/>
      <c r="C209" s="94"/>
      <c r="D209" s="55"/>
      <c r="E209" s="55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spans="1:26" ht="12.75" customHeight="1" x14ac:dyDescent="0.25">
      <c r="A210" s="68"/>
      <c r="B210" s="68"/>
      <c r="C210" s="94"/>
      <c r="D210" s="55"/>
      <c r="E210" s="55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spans="1:26" ht="12.75" customHeight="1" x14ac:dyDescent="0.25">
      <c r="A211" s="68"/>
      <c r="B211" s="68"/>
      <c r="C211" s="94"/>
      <c r="D211" s="55"/>
      <c r="E211" s="55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spans="1:26" ht="12.75" customHeight="1" x14ac:dyDescent="0.25">
      <c r="A212" s="68"/>
      <c r="B212" s="68"/>
      <c r="C212" s="94"/>
      <c r="D212" s="55"/>
      <c r="E212" s="55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spans="1:26" ht="12.75" customHeight="1" x14ac:dyDescent="0.25">
      <c r="A213" s="68"/>
      <c r="B213" s="68"/>
      <c r="C213" s="94"/>
      <c r="D213" s="55"/>
      <c r="E213" s="55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spans="1:26" ht="12.75" customHeight="1" x14ac:dyDescent="0.25">
      <c r="A214" s="68"/>
      <c r="B214" s="68"/>
      <c r="C214" s="94"/>
      <c r="D214" s="55"/>
      <c r="E214" s="55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spans="1:26" ht="12.75" customHeight="1" x14ac:dyDescent="0.25">
      <c r="A215" s="68"/>
      <c r="B215" s="68"/>
      <c r="C215" s="94"/>
      <c r="D215" s="55"/>
      <c r="E215" s="55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spans="1:26" ht="12.75" customHeight="1" x14ac:dyDescent="0.25">
      <c r="A216" s="68"/>
      <c r="B216" s="68"/>
      <c r="C216" s="94"/>
      <c r="D216" s="55"/>
      <c r="E216" s="55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spans="1:26" ht="12.75" customHeight="1" x14ac:dyDescent="0.25">
      <c r="A217" s="68"/>
      <c r="B217" s="68"/>
      <c r="C217" s="94"/>
      <c r="D217" s="55"/>
      <c r="E217" s="55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spans="1:26" ht="12.75" customHeight="1" x14ac:dyDescent="0.25">
      <c r="A218" s="68"/>
      <c r="B218" s="68"/>
      <c r="C218" s="94"/>
      <c r="D218" s="55"/>
      <c r="E218" s="55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spans="1:26" ht="12.75" customHeight="1" x14ac:dyDescent="0.25">
      <c r="A219" s="68"/>
      <c r="B219" s="68"/>
      <c r="C219" s="94"/>
      <c r="D219" s="55"/>
      <c r="E219" s="55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spans="1:26" ht="12.75" customHeight="1" x14ac:dyDescent="0.25">
      <c r="A220" s="68"/>
      <c r="B220" s="68"/>
      <c r="C220" s="94"/>
      <c r="D220" s="55"/>
      <c r="E220" s="55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spans="1:26" ht="12.75" customHeight="1" x14ac:dyDescent="0.25">
      <c r="A221" s="68"/>
      <c r="B221" s="68"/>
      <c r="C221" s="94"/>
      <c r="D221" s="55"/>
      <c r="E221" s="55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spans="1:26" ht="12.75" customHeight="1" x14ac:dyDescent="0.25">
      <c r="A222" s="68"/>
      <c r="B222" s="68"/>
      <c r="C222" s="94"/>
      <c r="D222" s="55"/>
      <c r="E222" s="55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spans="1:26" ht="12.75" customHeight="1" x14ac:dyDescent="0.25">
      <c r="A223" s="68"/>
      <c r="B223" s="68"/>
      <c r="C223" s="94"/>
      <c r="D223" s="55"/>
      <c r="E223" s="55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spans="1:26" ht="12.75" customHeight="1" x14ac:dyDescent="0.25">
      <c r="A224" s="68"/>
      <c r="B224" s="68"/>
      <c r="C224" s="94"/>
      <c r="D224" s="55"/>
      <c r="E224" s="55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spans="1:26" ht="12.75" customHeight="1" x14ac:dyDescent="0.25">
      <c r="A225" s="68"/>
      <c r="B225" s="68"/>
      <c r="C225" s="94"/>
      <c r="D225" s="55"/>
      <c r="E225" s="55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spans="1:26" ht="12.75" customHeight="1" x14ac:dyDescent="0.25">
      <c r="A226" s="68"/>
      <c r="B226" s="68"/>
      <c r="C226" s="94"/>
      <c r="D226" s="55"/>
      <c r="E226" s="55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spans="1:26" ht="12.75" customHeight="1" x14ac:dyDescent="0.25">
      <c r="A227" s="68"/>
      <c r="B227" s="68"/>
      <c r="C227" s="94"/>
      <c r="D227" s="55"/>
      <c r="E227" s="55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spans="1:26" ht="12.75" customHeight="1" x14ac:dyDescent="0.25">
      <c r="A228" s="68"/>
      <c r="B228" s="68"/>
      <c r="C228" s="94"/>
      <c r="D228" s="55"/>
      <c r="E228" s="55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spans="1:26" ht="12.75" customHeight="1" x14ac:dyDescent="0.25">
      <c r="A229" s="68"/>
      <c r="B229" s="68"/>
      <c r="C229" s="94"/>
      <c r="D229" s="55"/>
      <c r="E229" s="55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spans="1:26" ht="12.75" customHeight="1" x14ac:dyDescent="0.25">
      <c r="A230" s="68"/>
      <c r="B230" s="68"/>
      <c r="C230" s="94"/>
      <c r="D230" s="55"/>
      <c r="E230" s="55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spans="1:26" ht="12.75" customHeight="1" x14ac:dyDescent="0.25">
      <c r="A231" s="68"/>
      <c r="B231" s="68"/>
      <c r="C231" s="94"/>
      <c r="D231" s="55"/>
      <c r="E231" s="55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spans="1:26" ht="12.75" customHeight="1" x14ac:dyDescent="0.25">
      <c r="A232" s="68"/>
      <c r="B232" s="68"/>
      <c r="C232" s="94"/>
      <c r="D232" s="55"/>
      <c r="E232" s="55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spans="1:26" ht="12.75" customHeight="1" x14ac:dyDescent="0.25">
      <c r="A233" s="68"/>
      <c r="B233" s="68"/>
      <c r="C233" s="94"/>
      <c r="D233" s="55"/>
      <c r="E233" s="55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spans="1:26" ht="12.75" customHeight="1" x14ac:dyDescent="0.25">
      <c r="A234" s="68"/>
      <c r="B234" s="68"/>
      <c r="C234" s="94"/>
      <c r="D234" s="55"/>
      <c r="E234" s="55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spans="1:26" ht="12.75" customHeight="1" x14ac:dyDescent="0.25">
      <c r="A235" s="68"/>
      <c r="B235" s="68"/>
      <c r="C235" s="94"/>
      <c r="D235" s="55"/>
      <c r="E235" s="55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spans="1:26" ht="12.75" customHeight="1" x14ac:dyDescent="0.25">
      <c r="A236" s="68"/>
      <c r="B236" s="68"/>
      <c r="C236" s="94"/>
      <c r="D236" s="55"/>
      <c r="E236" s="55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spans="1:26" ht="12.75" customHeight="1" x14ac:dyDescent="0.25">
      <c r="A237" s="68"/>
      <c r="B237" s="68"/>
      <c r="C237" s="94"/>
      <c r="D237" s="55"/>
      <c r="E237" s="55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spans="1:26" ht="12.75" customHeight="1" x14ac:dyDescent="0.25">
      <c r="A238" s="68"/>
      <c r="B238" s="68"/>
      <c r="C238" s="94"/>
      <c r="D238" s="55"/>
      <c r="E238" s="55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spans="1:26" ht="12.75" customHeight="1" x14ac:dyDescent="0.25">
      <c r="A239" s="68"/>
      <c r="B239" s="68"/>
      <c r="C239" s="94"/>
      <c r="D239" s="55"/>
      <c r="E239" s="55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spans="1:26" ht="12.75" customHeight="1" x14ac:dyDescent="0.25">
      <c r="A240" s="68"/>
      <c r="B240" s="68"/>
      <c r="C240" s="94"/>
      <c r="D240" s="55"/>
      <c r="E240" s="55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spans="1:26" ht="12.75" customHeight="1" x14ac:dyDescent="0.25">
      <c r="A241" s="68"/>
      <c r="B241" s="68"/>
      <c r="C241" s="94"/>
      <c r="D241" s="55"/>
      <c r="E241" s="55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spans="1:26" ht="12.75" customHeight="1" x14ac:dyDescent="0.25">
      <c r="A242" s="68"/>
      <c r="B242" s="68"/>
      <c r="C242" s="94"/>
      <c r="D242" s="55"/>
      <c r="E242" s="55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</row>
    <row r="243" spans="1:26" ht="12.75" customHeight="1" x14ac:dyDescent="0.25">
      <c r="A243" s="68"/>
      <c r="B243" s="68"/>
      <c r="C243" s="94"/>
      <c r="D243" s="55"/>
      <c r="E243" s="55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spans="1:26" ht="12.75" customHeight="1" x14ac:dyDescent="0.25">
      <c r="A244" s="68"/>
      <c r="B244" s="68"/>
      <c r="C244" s="94"/>
      <c r="D244" s="55"/>
      <c r="E244" s="55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spans="1:26" ht="12.75" customHeight="1" x14ac:dyDescent="0.25">
      <c r="A245" s="68"/>
      <c r="B245" s="68"/>
      <c r="C245" s="94"/>
      <c r="D245" s="55"/>
      <c r="E245" s="55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spans="1:26" ht="12.75" customHeight="1" x14ac:dyDescent="0.25">
      <c r="A246" s="68"/>
      <c r="B246" s="68"/>
      <c r="C246" s="94"/>
      <c r="D246" s="55"/>
      <c r="E246" s="55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spans="1:26" ht="12.75" customHeight="1" x14ac:dyDescent="0.25">
      <c r="A247" s="68"/>
      <c r="B247" s="68"/>
      <c r="C247" s="94"/>
      <c r="D247" s="55"/>
      <c r="E247" s="55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spans="1:26" ht="12.75" customHeight="1" x14ac:dyDescent="0.25">
      <c r="A248" s="68"/>
      <c r="B248" s="68"/>
      <c r="C248" s="94"/>
      <c r="D248" s="55"/>
      <c r="E248" s="55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spans="1:26" ht="12.75" customHeight="1" x14ac:dyDescent="0.25">
      <c r="A249" s="68"/>
      <c r="B249" s="68"/>
      <c r="C249" s="94"/>
      <c r="D249" s="55"/>
      <c r="E249" s="55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spans="1:26" ht="12.75" customHeight="1" x14ac:dyDescent="0.25">
      <c r="A250" s="68"/>
      <c r="B250" s="68"/>
      <c r="C250" s="94"/>
      <c r="D250" s="55"/>
      <c r="E250" s="55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spans="1:26" ht="12.75" customHeight="1" x14ac:dyDescent="0.25">
      <c r="A251" s="68"/>
      <c r="B251" s="68"/>
      <c r="C251" s="94"/>
      <c r="D251" s="55"/>
      <c r="E251" s="55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spans="1:26" ht="12.75" customHeight="1" x14ac:dyDescent="0.25">
      <c r="A252" s="68"/>
      <c r="B252" s="68"/>
      <c r="C252" s="94"/>
      <c r="D252" s="55"/>
      <c r="E252" s="55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spans="1:26" ht="12.75" customHeight="1" x14ac:dyDescent="0.25">
      <c r="A253" s="68"/>
      <c r="B253" s="68"/>
      <c r="C253" s="94"/>
      <c r="D253" s="55"/>
      <c r="E253" s="55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spans="1:26" ht="12.75" customHeight="1" x14ac:dyDescent="0.25">
      <c r="A254" s="68"/>
      <c r="B254" s="68"/>
      <c r="C254" s="94"/>
      <c r="D254" s="55"/>
      <c r="E254" s="55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26" ht="12.75" customHeight="1" x14ac:dyDescent="0.25">
      <c r="A255" s="68"/>
      <c r="B255" s="68"/>
      <c r="C255" s="94"/>
      <c r="D255" s="55"/>
      <c r="E255" s="55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spans="1:26" ht="12.75" customHeight="1" x14ac:dyDescent="0.25">
      <c r="A256" s="68"/>
      <c r="B256" s="68"/>
      <c r="C256" s="94"/>
      <c r="D256" s="55"/>
      <c r="E256" s="55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spans="1:26" ht="12.75" customHeight="1" x14ac:dyDescent="0.25">
      <c r="A257" s="68"/>
      <c r="B257" s="68"/>
      <c r="C257" s="94"/>
      <c r="D257" s="55"/>
      <c r="E257" s="55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spans="1:26" ht="12.75" customHeight="1" x14ac:dyDescent="0.25">
      <c r="A258" s="68"/>
      <c r="B258" s="68"/>
      <c r="C258" s="94"/>
      <c r="D258" s="55"/>
      <c r="E258" s="55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:26" ht="12.75" customHeight="1" x14ac:dyDescent="0.25">
      <c r="A259" s="68"/>
      <c r="B259" s="68"/>
      <c r="C259" s="94"/>
      <c r="D259" s="55"/>
      <c r="E259" s="55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spans="1:26" ht="12.75" customHeight="1" x14ac:dyDescent="0.25">
      <c r="A260" s="68"/>
      <c r="B260" s="68"/>
      <c r="C260" s="94"/>
      <c r="D260" s="55"/>
      <c r="E260" s="55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spans="1:26" ht="12.75" customHeight="1" x14ac:dyDescent="0.25">
      <c r="A261" s="68"/>
      <c r="B261" s="68"/>
      <c r="C261" s="94"/>
      <c r="D261" s="55"/>
      <c r="E261" s="55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spans="1:26" ht="12.75" customHeight="1" x14ac:dyDescent="0.25">
      <c r="A262" s="68"/>
      <c r="B262" s="68"/>
      <c r="C262" s="94"/>
      <c r="D262" s="55"/>
      <c r="E262" s="55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spans="1:26" ht="12.75" customHeight="1" x14ac:dyDescent="0.25">
      <c r="A263" s="68"/>
      <c r="B263" s="68"/>
      <c r="C263" s="94"/>
      <c r="D263" s="55"/>
      <c r="E263" s="55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spans="1:26" ht="12.75" customHeight="1" x14ac:dyDescent="0.25">
      <c r="A264" s="68"/>
      <c r="B264" s="68"/>
      <c r="C264" s="94"/>
      <c r="D264" s="55"/>
      <c r="E264" s="55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spans="1:26" ht="12.75" customHeight="1" x14ac:dyDescent="0.25">
      <c r="A265" s="68"/>
      <c r="B265" s="68"/>
      <c r="C265" s="94"/>
      <c r="D265" s="55"/>
      <c r="E265" s="55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spans="1:26" ht="12.75" customHeight="1" x14ac:dyDescent="0.25">
      <c r="A266" s="68"/>
      <c r="B266" s="68"/>
      <c r="C266" s="94"/>
      <c r="D266" s="55"/>
      <c r="E266" s="55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spans="1:26" ht="12.75" customHeight="1" x14ac:dyDescent="0.25">
      <c r="A267" s="68"/>
      <c r="B267" s="68"/>
      <c r="C267" s="94"/>
      <c r="D267" s="55"/>
      <c r="E267" s="55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spans="1:26" ht="12.75" customHeight="1" x14ac:dyDescent="0.25">
      <c r="A268" s="68"/>
      <c r="B268" s="68"/>
      <c r="C268" s="94"/>
      <c r="D268" s="55"/>
      <c r="E268" s="55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spans="1:26" ht="12.75" customHeight="1" x14ac:dyDescent="0.25">
      <c r="A269" s="68"/>
      <c r="B269" s="68"/>
      <c r="C269" s="94"/>
      <c r="D269" s="55"/>
      <c r="E269" s="55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spans="1:26" ht="12.75" customHeight="1" x14ac:dyDescent="0.25">
      <c r="A270" s="68"/>
      <c r="B270" s="68"/>
      <c r="C270" s="94"/>
      <c r="D270" s="55"/>
      <c r="E270" s="55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spans="1:26" ht="12.75" customHeight="1" x14ac:dyDescent="0.25">
      <c r="A271" s="68"/>
      <c r="B271" s="68"/>
      <c r="C271" s="94"/>
      <c r="D271" s="55"/>
      <c r="E271" s="55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spans="1:26" ht="12.75" customHeight="1" x14ac:dyDescent="0.25">
      <c r="A272" s="68"/>
      <c r="B272" s="68"/>
      <c r="C272" s="94"/>
      <c r="D272" s="55"/>
      <c r="E272" s="55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spans="1:26" ht="12.75" customHeight="1" x14ac:dyDescent="0.25">
      <c r="A273" s="68"/>
      <c r="B273" s="68"/>
      <c r="C273" s="94"/>
      <c r="D273" s="55"/>
      <c r="E273" s="55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spans="1:26" ht="12.75" customHeight="1" x14ac:dyDescent="0.25">
      <c r="A274" s="68"/>
      <c r="B274" s="68"/>
      <c r="C274" s="94"/>
      <c r="D274" s="55"/>
      <c r="E274" s="55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spans="1:26" ht="12.75" customHeight="1" x14ac:dyDescent="0.25">
      <c r="A275" s="68"/>
      <c r="B275" s="68"/>
      <c r="C275" s="94"/>
      <c r="D275" s="55"/>
      <c r="E275" s="55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spans="1:26" ht="12.75" customHeight="1" x14ac:dyDescent="0.25">
      <c r="A276" s="68"/>
      <c r="B276" s="68"/>
      <c r="C276" s="94"/>
      <c r="D276" s="55"/>
      <c r="E276" s="55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spans="1:26" ht="12.75" customHeight="1" x14ac:dyDescent="0.25">
      <c r="A277" s="68"/>
      <c r="B277" s="68"/>
      <c r="C277" s="94"/>
      <c r="D277" s="55"/>
      <c r="E277" s="55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spans="1:26" ht="12.75" customHeight="1" x14ac:dyDescent="0.25">
      <c r="A278" s="68"/>
      <c r="B278" s="68"/>
      <c r="C278" s="94"/>
      <c r="D278" s="55"/>
      <c r="E278" s="55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spans="1:26" ht="12.75" customHeight="1" x14ac:dyDescent="0.25">
      <c r="A279" s="68"/>
      <c r="B279" s="68"/>
      <c r="C279" s="94"/>
      <c r="D279" s="55"/>
      <c r="E279" s="55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</row>
    <row r="280" spans="1:26" ht="12.75" customHeight="1" x14ac:dyDescent="0.25">
      <c r="A280" s="68"/>
      <c r="B280" s="68"/>
      <c r="C280" s="94"/>
      <c r="D280" s="55"/>
      <c r="E280" s="55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spans="1:26" ht="12.75" customHeight="1" x14ac:dyDescent="0.25">
      <c r="A281" s="68"/>
      <c r="B281" s="68"/>
      <c r="C281" s="94"/>
      <c r="D281" s="55"/>
      <c r="E281" s="55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spans="1:26" ht="12.75" customHeight="1" x14ac:dyDescent="0.25">
      <c r="A282" s="68"/>
      <c r="B282" s="68"/>
      <c r="C282" s="94"/>
      <c r="D282" s="55"/>
      <c r="E282" s="55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spans="1:26" ht="12.75" customHeight="1" x14ac:dyDescent="0.25">
      <c r="A283" s="68"/>
      <c r="B283" s="68"/>
      <c r="C283" s="94"/>
      <c r="D283" s="55"/>
      <c r="E283" s="55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:26" ht="12.75" customHeight="1" x14ac:dyDescent="0.25">
      <c r="A284" s="68"/>
      <c r="B284" s="68"/>
      <c r="C284" s="94"/>
      <c r="D284" s="55"/>
      <c r="E284" s="55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:26" ht="12.75" customHeight="1" x14ac:dyDescent="0.25">
      <c r="A285" s="68"/>
      <c r="B285" s="68"/>
      <c r="C285" s="94"/>
      <c r="D285" s="55"/>
      <c r="E285" s="55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spans="1:26" ht="12.75" customHeight="1" x14ac:dyDescent="0.25">
      <c r="A286" s="68"/>
      <c r="B286" s="68"/>
      <c r="C286" s="94"/>
      <c r="D286" s="55"/>
      <c r="E286" s="55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:26" ht="12.75" customHeight="1" x14ac:dyDescent="0.25">
      <c r="A287" s="68"/>
      <c r="B287" s="68"/>
      <c r="C287" s="94"/>
      <c r="D287" s="55"/>
      <c r="E287" s="55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spans="1:26" ht="12.75" customHeight="1" x14ac:dyDescent="0.25">
      <c r="A288" s="68"/>
      <c r="B288" s="68"/>
      <c r="C288" s="94"/>
      <c r="D288" s="55"/>
      <c r="E288" s="55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spans="1:26" ht="12.75" customHeight="1" x14ac:dyDescent="0.25">
      <c r="A289" s="68"/>
      <c r="B289" s="68"/>
      <c r="C289" s="94"/>
      <c r="D289" s="55"/>
      <c r="E289" s="55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spans="1:26" ht="12.75" customHeight="1" x14ac:dyDescent="0.25">
      <c r="A290" s="68"/>
      <c r="B290" s="68"/>
      <c r="C290" s="94"/>
      <c r="D290" s="55"/>
      <c r="E290" s="55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spans="1:26" ht="12.75" customHeight="1" x14ac:dyDescent="0.25">
      <c r="A291" s="68"/>
      <c r="B291" s="68"/>
      <c r="C291" s="94"/>
      <c r="D291" s="55"/>
      <c r="E291" s="55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</row>
    <row r="292" spans="1:26" ht="12.75" customHeight="1" x14ac:dyDescent="0.25">
      <c r="A292" s="68"/>
      <c r="B292" s="68"/>
      <c r="C292" s="94"/>
      <c r="D292" s="55"/>
      <c r="E292" s="55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spans="1:26" ht="12.75" customHeight="1" x14ac:dyDescent="0.25">
      <c r="A293" s="68"/>
      <c r="B293" s="68"/>
      <c r="C293" s="94"/>
      <c r="D293" s="55"/>
      <c r="E293" s="55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spans="1:26" ht="12.75" customHeight="1" x14ac:dyDescent="0.25">
      <c r="A294" s="68"/>
      <c r="B294" s="68"/>
      <c r="C294" s="94"/>
      <c r="D294" s="55"/>
      <c r="E294" s="55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spans="1:26" ht="12.75" customHeight="1" x14ac:dyDescent="0.25">
      <c r="A295" s="68"/>
      <c r="B295" s="68"/>
      <c r="C295" s="94"/>
      <c r="D295" s="55"/>
      <c r="E295" s="55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spans="1:26" ht="12.75" customHeight="1" x14ac:dyDescent="0.25">
      <c r="A296" s="68"/>
      <c r="B296" s="68"/>
      <c r="C296" s="94"/>
      <c r="D296" s="55"/>
      <c r="E296" s="55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spans="1:26" ht="12.75" customHeight="1" x14ac:dyDescent="0.25">
      <c r="A297" s="68"/>
      <c r="B297" s="68"/>
      <c r="C297" s="94"/>
      <c r="D297" s="55"/>
      <c r="E297" s="55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</row>
    <row r="298" spans="1:26" ht="12.75" customHeight="1" x14ac:dyDescent="0.25">
      <c r="A298" s="68"/>
      <c r="B298" s="68"/>
      <c r="C298" s="94"/>
      <c r="D298" s="55"/>
      <c r="E298" s="55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spans="1:26" ht="12.75" customHeight="1" x14ac:dyDescent="0.25">
      <c r="A299" s="68"/>
      <c r="B299" s="68"/>
      <c r="C299" s="94"/>
      <c r="D299" s="55"/>
      <c r="E299" s="55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spans="1:26" ht="12.75" customHeight="1" x14ac:dyDescent="0.25">
      <c r="A300" s="68"/>
      <c r="B300" s="68"/>
      <c r="C300" s="94"/>
      <c r="D300" s="55"/>
      <c r="E300" s="55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spans="1:26" ht="12.75" customHeight="1" x14ac:dyDescent="0.25">
      <c r="A301" s="68"/>
      <c r="B301" s="68"/>
      <c r="C301" s="94"/>
      <c r="D301" s="55"/>
      <c r="E301" s="55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spans="1:26" ht="12.75" customHeight="1" x14ac:dyDescent="0.25">
      <c r="A302" s="68"/>
      <c r="B302" s="68"/>
      <c r="C302" s="94"/>
      <c r="D302" s="55"/>
      <c r="E302" s="55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spans="1:26" ht="12.75" customHeight="1" x14ac:dyDescent="0.25">
      <c r="A303" s="68"/>
      <c r="B303" s="68"/>
      <c r="C303" s="94"/>
      <c r="D303" s="55"/>
      <c r="E303" s="55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spans="1:26" ht="12.75" customHeight="1" x14ac:dyDescent="0.25">
      <c r="A304" s="68"/>
      <c r="B304" s="68"/>
      <c r="C304" s="94"/>
      <c r="D304" s="55"/>
      <c r="E304" s="55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spans="1:26" ht="12.75" customHeight="1" x14ac:dyDescent="0.25">
      <c r="A305" s="68"/>
      <c r="B305" s="68"/>
      <c r="C305" s="94"/>
      <c r="D305" s="55"/>
      <c r="E305" s="55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spans="1:26" ht="12.75" customHeight="1" x14ac:dyDescent="0.25">
      <c r="A306" s="68"/>
      <c r="B306" s="68"/>
      <c r="C306" s="94"/>
      <c r="D306" s="55"/>
      <c r="E306" s="55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spans="1:26" ht="12.75" customHeight="1" x14ac:dyDescent="0.25">
      <c r="A307" s="68"/>
      <c r="B307" s="68"/>
      <c r="C307" s="94"/>
      <c r="D307" s="55"/>
      <c r="E307" s="55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spans="1:26" ht="12.75" customHeight="1" x14ac:dyDescent="0.25">
      <c r="A308" s="68"/>
      <c r="B308" s="68"/>
      <c r="C308" s="94"/>
      <c r="D308" s="55"/>
      <c r="E308" s="55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spans="1:26" ht="12.75" customHeight="1" x14ac:dyDescent="0.25">
      <c r="A309" s="68"/>
      <c r="B309" s="68"/>
      <c r="C309" s="94"/>
      <c r="D309" s="55"/>
      <c r="E309" s="55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spans="1:26" ht="12.75" customHeight="1" x14ac:dyDescent="0.25">
      <c r="A310" s="68"/>
      <c r="B310" s="68"/>
      <c r="C310" s="94"/>
      <c r="D310" s="55"/>
      <c r="E310" s="55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spans="1:26" ht="12.75" customHeight="1" x14ac:dyDescent="0.25">
      <c r="A311" s="68"/>
      <c r="B311" s="68"/>
      <c r="C311" s="94"/>
      <c r="D311" s="55"/>
      <c r="E311" s="55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spans="1:26" ht="12.75" customHeight="1" x14ac:dyDescent="0.25">
      <c r="A312" s="68"/>
      <c r="B312" s="68"/>
      <c r="C312" s="94"/>
      <c r="D312" s="55"/>
      <c r="E312" s="55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spans="1:26" ht="12.75" customHeight="1" x14ac:dyDescent="0.25">
      <c r="A313" s="68"/>
      <c r="B313" s="68"/>
      <c r="C313" s="94"/>
      <c r="D313" s="55"/>
      <c r="E313" s="55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spans="1:26" ht="12.75" customHeight="1" x14ac:dyDescent="0.25">
      <c r="A314" s="68"/>
      <c r="B314" s="68"/>
      <c r="C314" s="94"/>
      <c r="D314" s="55"/>
      <c r="E314" s="55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spans="1:26" ht="12.75" customHeight="1" x14ac:dyDescent="0.25">
      <c r="A315" s="68"/>
      <c r="B315" s="68"/>
      <c r="C315" s="94"/>
      <c r="D315" s="55"/>
      <c r="E315" s="55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spans="1:26" ht="12.75" customHeight="1" x14ac:dyDescent="0.25">
      <c r="A316" s="68"/>
      <c r="B316" s="68"/>
      <c r="C316" s="94"/>
      <c r="D316" s="55"/>
      <c r="E316" s="55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spans="1:26" ht="12.75" customHeight="1" x14ac:dyDescent="0.25">
      <c r="A317" s="68"/>
      <c r="B317" s="68"/>
      <c r="C317" s="94"/>
      <c r="D317" s="55"/>
      <c r="E317" s="55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spans="1:26" ht="12.75" customHeight="1" x14ac:dyDescent="0.25">
      <c r="A318" s="68"/>
      <c r="B318" s="68"/>
      <c r="C318" s="94"/>
      <c r="D318" s="55"/>
      <c r="E318" s="55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spans="1:26" ht="12.75" customHeight="1" x14ac:dyDescent="0.25">
      <c r="A319" s="68"/>
      <c r="B319" s="68"/>
      <c r="C319" s="94"/>
      <c r="D319" s="55"/>
      <c r="E319" s="55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spans="1:26" ht="12.75" customHeight="1" x14ac:dyDescent="0.25">
      <c r="A320" s="68"/>
      <c r="B320" s="68"/>
      <c r="C320" s="94"/>
      <c r="D320" s="55"/>
      <c r="E320" s="55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spans="1:26" ht="12.75" customHeight="1" x14ac:dyDescent="0.25">
      <c r="A321" s="68"/>
      <c r="B321" s="68"/>
      <c r="C321" s="94"/>
      <c r="D321" s="55"/>
      <c r="E321" s="55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spans="1:26" ht="12.75" customHeight="1" x14ac:dyDescent="0.25">
      <c r="A322" s="68"/>
      <c r="B322" s="68"/>
      <c r="C322" s="94"/>
      <c r="D322" s="55"/>
      <c r="E322" s="55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spans="1:26" ht="12.75" customHeight="1" x14ac:dyDescent="0.25">
      <c r="A323" s="68"/>
      <c r="B323" s="68"/>
      <c r="C323" s="94"/>
      <c r="D323" s="55"/>
      <c r="E323" s="55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spans="1:26" ht="12.75" customHeight="1" x14ac:dyDescent="0.25">
      <c r="A324" s="68"/>
      <c r="B324" s="68"/>
      <c r="C324" s="94"/>
      <c r="D324" s="55"/>
      <c r="E324" s="55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spans="1:26" ht="12.75" customHeight="1" x14ac:dyDescent="0.25">
      <c r="A325" s="68"/>
      <c r="B325" s="68"/>
      <c r="C325" s="94"/>
      <c r="D325" s="55"/>
      <c r="E325" s="55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spans="1:26" ht="12.75" customHeight="1" x14ac:dyDescent="0.25">
      <c r="A326" s="68"/>
      <c r="B326" s="68"/>
      <c r="C326" s="94"/>
      <c r="D326" s="55"/>
      <c r="E326" s="55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spans="1:26" ht="12.75" customHeight="1" x14ac:dyDescent="0.25">
      <c r="A327" s="68"/>
      <c r="B327" s="68"/>
      <c r="C327" s="94"/>
      <c r="D327" s="55"/>
      <c r="E327" s="55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spans="1:26" ht="12.75" customHeight="1" x14ac:dyDescent="0.25">
      <c r="A328" s="68"/>
      <c r="B328" s="68"/>
      <c r="C328" s="94"/>
      <c r="D328" s="55"/>
      <c r="E328" s="55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spans="1:26" ht="12.75" customHeight="1" x14ac:dyDescent="0.25">
      <c r="A329" s="68"/>
      <c r="B329" s="68"/>
      <c r="C329" s="94"/>
      <c r="D329" s="55"/>
      <c r="E329" s="55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spans="1:26" ht="12.75" customHeight="1" x14ac:dyDescent="0.25">
      <c r="A330" s="68"/>
      <c r="B330" s="68"/>
      <c r="C330" s="94"/>
      <c r="D330" s="55"/>
      <c r="E330" s="55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spans="1:26" ht="12.75" customHeight="1" x14ac:dyDescent="0.25">
      <c r="A331" s="68"/>
      <c r="B331" s="68"/>
      <c r="C331" s="94"/>
      <c r="D331" s="55"/>
      <c r="E331" s="55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spans="1:26" ht="12.75" customHeight="1" x14ac:dyDescent="0.25">
      <c r="A332" s="68"/>
      <c r="B332" s="68"/>
      <c r="C332" s="94"/>
      <c r="D332" s="55"/>
      <c r="E332" s="55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spans="1:26" ht="12.75" customHeight="1" x14ac:dyDescent="0.25">
      <c r="A333" s="68"/>
      <c r="B333" s="68"/>
      <c r="C333" s="94"/>
      <c r="D333" s="55"/>
      <c r="E333" s="55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spans="1:26" ht="12.75" customHeight="1" x14ac:dyDescent="0.25">
      <c r="A334" s="68"/>
      <c r="B334" s="68"/>
      <c r="C334" s="94"/>
      <c r="D334" s="55"/>
      <c r="E334" s="55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spans="1:26" ht="12.75" customHeight="1" x14ac:dyDescent="0.25">
      <c r="A335" s="68"/>
      <c r="B335" s="68"/>
      <c r="C335" s="94"/>
      <c r="D335" s="55"/>
      <c r="E335" s="55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spans="1:26" ht="12.75" customHeight="1" x14ac:dyDescent="0.25">
      <c r="A336" s="68"/>
      <c r="B336" s="68"/>
      <c r="C336" s="94"/>
      <c r="D336" s="55"/>
      <c r="E336" s="55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spans="1:26" ht="12.75" customHeight="1" x14ac:dyDescent="0.25">
      <c r="A337" s="68"/>
      <c r="B337" s="68"/>
      <c r="C337" s="94"/>
      <c r="D337" s="55"/>
      <c r="E337" s="55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spans="1:26" ht="12.75" customHeight="1" x14ac:dyDescent="0.25">
      <c r="A338" s="68"/>
      <c r="B338" s="68"/>
      <c r="C338" s="94"/>
      <c r="D338" s="55"/>
      <c r="E338" s="55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spans="1:26" ht="12.75" customHeight="1" x14ac:dyDescent="0.25">
      <c r="A339" s="68"/>
      <c r="B339" s="68"/>
      <c r="C339" s="94"/>
      <c r="D339" s="55"/>
      <c r="E339" s="55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spans="1:26" ht="12.75" customHeight="1" x14ac:dyDescent="0.25">
      <c r="A340" s="68"/>
      <c r="B340" s="68"/>
      <c r="C340" s="94"/>
      <c r="D340" s="55"/>
      <c r="E340" s="55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spans="1:26" ht="12.75" customHeight="1" x14ac:dyDescent="0.25">
      <c r="A341" s="68"/>
      <c r="B341" s="68"/>
      <c r="C341" s="94"/>
      <c r="D341" s="55"/>
      <c r="E341" s="55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spans="1:26" ht="12.75" customHeight="1" x14ac:dyDescent="0.25">
      <c r="A342" s="68"/>
      <c r="B342" s="68"/>
      <c r="C342" s="94"/>
      <c r="D342" s="55"/>
      <c r="E342" s="55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spans="1:26" ht="12.75" customHeight="1" x14ac:dyDescent="0.25">
      <c r="A343" s="68"/>
      <c r="B343" s="68"/>
      <c r="C343" s="94"/>
      <c r="D343" s="55"/>
      <c r="E343" s="55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spans="1:26" ht="12.75" customHeight="1" x14ac:dyDescent="0.25">
      <c r="A344" s="68"/>
      <c r="B344" s="68"/>
      <c r="C344" s="94"/>
      <c r="D344" s="55"/>
      <c r="E344" s="55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spans="1:26" ht="12.75" customHeight="1" x14ac:dyDescent="0.25">
      <c r="A345" s="68"/>
      <c r="B345" s="68"/>
      <c r="C345" s="94"/>
      <c r="D345" s="55"/>
      <c r="E345" s="55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spans="1:26" ht="12.75" customHeight="1" x14ac:dyDescent="0.25">
      <c r="A346" s="68"/>
      <c r="B346" s="68"/>
      <c r="C346" s="94"/>
      <c r="D346" s="55"/>
      <c r="E346" s="55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spans="1:26" ht="12.75" customHeight="1" x14ac:dyDescent="0.25">
      <c r="A347" s="68"/>
      <c r="B347" s="68"/>
      <c r="C347" s="94"/>
      <c r="D347" s="55"/>
      <c r="E347" s="55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</row>
    <row r="348" spans="1:26" ht="12.75" customHeight="1" x14ac:dyDescent="0.25">
      <c r="A348" s="68"/>
      <c r="B348" s="68"/>
      <c r="C348" s="94"/>
      <c r="D348" s="55"/>
      <c r="E348" s="55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spans="1:26" ht="12.75" customHeight="1" x14ac:dyDescent="0.25">
      <c r="A349" s="68"/>
      <c r="B349" s="68"/>
      <c r="C349" s="94"/>
      <c r="D349" s="55"/>
      <c r="E349" s="55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spans="1:26" ht="12.75" customHeight="1" x14ac:dyDescent="0.25">
      <c r="A350" s="68"/>
      <c r="B350" s="68"/>
      <c r="C350" s="94"/>
      <c r="D350" s="55"/>
      <c r="E350" s="55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spans="1:26" ht="12.75" customHeight="1" x14ac:dyDescent="0.25">
      <c r="A351" s="68"/>
      <c r="B351" s="68"/>
      <c r="C351" s="94"/>
      <c r="D351" s="55"/>
      <c r="E351" s="55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spans="1:26" ht="12.75" customHeight="1" x14ac:dyDescent="0.25">
      <c r="A352" s="68"/>
      <c r="B352" s="68"/>
      <c r="C352" s="94"/>
      <c r="D352" s="55"/>
      <c r="E352" s="55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spans="1:26" ht="12.75" customHeight="1" x14ac:dyDescent="0.25">
      <c r="A353" s="68"/>
      <c r="B353" s="68"/>
      <c r="C353" s="94"/>
      <c r="D353" s="55"/>
      <c r="E353" s="55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spans="1:26" ht="12.75" customHeight="1" x14ac:dyDescent="0.25">
      <c r="A354" s="68"/>
      <c r="B354" s="68"/>
      <c r="C354" s="94"/>
      <c r="D354" s="55"/>
      <c r="E354" s="55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spans="1:26" ht="12.75" customHeight="1" x14ac:dyDescent="0.25">
      <c r="A355" s="68"/>
      <c r="B355" s="68"/>
      <c r="C355" s="94"/>
      <c r="D355" s="55"/>
      <c r="E355" s="55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spans="1:26" ht="12.75" customHeight="1" x14ac:dyDescent="0.25">
      <c r="A356" s="68"/>
      <c r="B356" s="68"/>
      <c r="C356" s="94"/>
      <c r="D356" s="55"/>
      <c r="E356" s="55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spans="1:26" ht="12.75" customHeight="1" x14ac:dyDescent="0.25">
      <c r="A357" s="68"/>
      <c r="B357" s="68"/>
      <c r="C357" s="94"/>
      <c r="D357" s="55"/>
      <c r="E357" s="55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spans="1:26" ht="12.75" customHeight="1" x14ac:dyDescent="0.25">
      <c r="A358" s="68"/>
      <c r="B358" s="68"/>
      <c r="C358" s="94"/>
      <c r="D358" s="55"/>
      <c r="E358" s="55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spans="1:26" ht="12.75" customHeight="1" x14ac:dyDescent="0.25">
      <c r="A359" s="68"/>
      <c r="B359" s="68"/>
      <c r="C359" s="94"/>
      <c r="D359" s="55"/>
      <c r="E359" s="55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spans="1:26" ht="12.75" customHeight="1" x14ac:dyDescent="0.25">
      <c r="A360" s="68"/>
      <c r="B360" s="68"/>
      <c r="C360" s="94"/>
      <c r="D360" s="55"/>
      <c r="E360" s="55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spans="1:26" ht="12.75" customHeight="1" x14ac:dyDescent="0.25">
      <c r="A361" s="68"/>
      <c r="B361" s="68"/>
      <c r="C361" s="94"/>
      <c r="D361" s="55"/>
      <c r="E361" s="55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spans="1:26" ht="12.75" customHeight="1" x14ac:dyDescent="0.25">
      <c r="A362" s="68"/>
      <c r="B362" s="68"/>
      <c r="C362" s="94"/>
      <c r="D362" s="55"/>
      <c r="E362" s="55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spans="1:26" ht="12.75" customHeight="1" x14ac:dyDescent="0.25">
      <c r="A363" s="68"/>
      <c r="B363" s="68"/>
      <c r="C363" s="94"/>
      <c r="D363" s="55"/>
      <c r="E363" s="55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spans="1:26" ht="12.75" customHeight="1" x14ac:dyDescent="0.25">
      <c r="A364" s="68"/>
      <c r="B364" s="68"/>
      <c r="C364" s="94"/>
      <c r="D364" s="55"/>
      <c r="E364" s="55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spans="1:26" ht="12.75" customHeight="1" x14ac:dyDescent="0.25">
      <c r="A365" s="68"/>
      <c r="B365" s="68"/>
      <c r="C365" s="94"/>
      <c r="D365" s="55"/>
      <c r="E365" s="55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spans="1:26" ht="12.75" customHeight="1" x14ac:dyDescent="0.25">
      <c r="A366" s="68"/>
      <c r="B366" s="68"/>
      <c r="C366" s="94"/>
      <c r="D366" s="55"/>
      <c r="E366" s="55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spans="1:26" ht="12.75" customHeight="1" x14ac:dyDescent="0.25">
      <c r="A367" s="68"/>
      <c r="B367" s="68"/>
      <c r="C367" s="94"/>
      <c r="D367" s="55"/>
      <c r="E367" s="55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spans="1:26" ht="12.75" customHeight="1" x14ac:dyDescent="0.25">
      <c r="A368" s="68"/>
      <c r="B368" s="68"/>
      <c r="C368" s="94"/>
      <c r="D368" s="55"/>
      <c r="E368" s="55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spans="1:26" ht="12.75" customHeight="1" x14ac:dyDescent="0.25">
      <c r="A369" s="68"/>
      <c r="B369" s="68"/>
      <c r="C369" s="94"/>
      <c r="D369" s="55"/>
      <c r="E369" s="55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spans="1:26" ht="12.75" customHeight="1" x14ac:dyDescent="0.25">
      <c r="A370" s="68"/>
      <c r="B370" s="68"/>
      <c r="C370" s="94"/>
      <c r="D370" s="55"/>
      <c r="E370" s="55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spans="1:26" ht="12.75" customHeight="1" x14ac:dyDescent="0.25">
      <c r="A371" s="68"/>
      <c r="B371" s="68"/>
      <c r="C371" s="94"/>
      <c r="D371" s="55"/>
      <c r="E371" s="55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spans="1:26" ht="12.75" customHeight="1" x14ac:dyDescent="0.25">
      <c r="A372" s="68"/>
      <c r="B372" s="68"/>
      <c r="C372" s="94"/>
      <c r="D372" s="55"/>
      <c r="E372" s="55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spans="1:26" ht="12.75" customHeight="1" x14ac:dyDescent="0.25">
      <c r="A373" s="68"/>
      <c r="B373" s="68"/>
      <c r="C373" s="94"/>
      <c r="D373" s="55"/>
      <c r="E373" s="55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spans="1:26" ht="12.75" customHeight="1" x14ac:dyDescent="0.25">
      <c r="A374" s="68"/>
      <c r="B374" s="68"/>
      <c r="C374" s="94"/>
      <c r="D374" s="55"/>
      <c r="E374" s="55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spans="1:26" ht="12.75" customHeight="1" x14ac:dyDescent="0.25">
      <c r="A375" s="68"/>
      <c r="B375" s="68"/>
      <c r="C375" s="94"/>
      <c r="D375" s="55"/>
      <c r="E375" s="55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spans="1:26" ht="12.75" customHeight="1" x14ac:dyDescent="0.25">
      <c r="A376" s="68"/>
      <c r="B376" s="68"/>
      <c r="C376" s="94"/>
      <c r="D376" s="55"/>
      <c r="E376" s="55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spans="1:26" ht="12.75" customHeight="1" x14ac:dyDescent="0.25">
      <c r="A377" s="68"/>
      <c r="B377" s="68"/>
      <c r="C377" s="94"/>
      <c r="D377" s="55"/>
      <c r="E377" s="55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spans="1:26" ht="12.75" customHeight="1" x14ac:dyDescent="0.25">
      <c r="A378" s="68"/>
      <c r="B378" s="68"/>
      <c r="C378" s="94"/>
      <c r="D378" s="55"/>
      <c r="E378" s="55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spans="1:26" ht="12.75" customHeight="1" x14ac:dyDescent="0.25">
      <c r="A379" s="68"/>
      <c r="B379" s="68"/>
      <c r="C379" s="94"/>
      <c r="D379" s="55"/>
      <c r="E379" s="55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spans="1:26" ht="12.75" customHeight="1" x14ac:dyDescent="0.25">
      <c r="A380" s="68"/>
      <c r="B380" s="68"/>
      <c r="C380" s="94"/>
      <c r="D380" s="55"/>
      <c r="E380" s="55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spans="1:26" ht="12.75" customHeight="1" x14ac:dyDescent="0.25">
      <c r="A381" s="68"/>
      <c r="B381" s="68"/>
      <c r="C381" s="94"/>
      <c r="D381" s="55"/>
      <c r="E381" s="55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spans="1:26" ht="12.75" customHeight="1" x14ac:dyDescent="0.25">
      <c r="A382" s="68"/>
      <c r="B382" s="68"/>
      <c r="C382" s="94"/>
      <c r="D382" s="55"/>
      <c r="E382" s="55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spans="1:26" ht="12.75" customHeight="1" x14ac:dyDescent="0.25">
      <c r="A383" s="68"/>
      <c r="B383" s="68"/>
      <c r="C383" s="94"/>
      <c r="D383" s="55"/>
      <c r="E383" s="55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spans="1:26" ht="12.75" customHeight="1" x14ac:dyDescent="0.25">
      <c r="A384" s="68"/>
      <c r="B384" s="68"/>
      <c r="C384" s="94"/>
      <c r="D384" s="55"/>
      <c r="E384" s="55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spans="1:26" ht="12.75" customHeight="1" x14ac:dyDescent="0.25">
      <c r="A385" s="68"/>
      <c r="B385" s="68"/>
      <c r="C385" s="94"/>
      <c r="D385" s="55"/>
      <c r="E385" s="55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spans="1:26" ht="12.75" customHeight="1" x14ac:dyDescent="0.25">
      <c r="A386" s="68"/>
      <c r="B386" s="68"/>
      <c r="C386" s="94"/>
      <c r="D386" s="55"/>
      <c r="E386" s="55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spans="1:26" ht="12.75" customHeight="1" x14ac:dyDescent="0.25">
      <c r="A387" s="68"/>
      <c r="B387" s="68"/>
      <c r="C387" s="94"/>
      <c r="D387" s="55"/>
      <c r="E387" s="55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spans="1:26" ht="12.75" customHeight="1" x14ac:dyDescent="0.25">
      <c r="A388" s="68"/>
      <c r="B388" s="68"/>
      <c r="C388" s="94"/>
      <c r="D388" s="55"/>
      <c r="E388" s="55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spans="1:26" ht="12.75" customHeight="1" x14ac:dyDescent="0.25">
      <c r="A389" s="68"/>
      <c r="B389" s="68"/>
      <c r="C389" s="94"/>
      <c r="D389" s="55"/>
      <c r="E389" s="55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spans="1:26" ht="12.75" customHeight="1" x14ac:dyDescent="0.25">
      <c r="A390" s="68"/>
      <c r="B390" s="68"/>
      <c r="C390" s="94"/>
      <c r="D390" s="55"/>
      <c r="E390" s="55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spans="1:26" ht="12.75" customHeight="1" x14ac:dyDescent="0.25">
      <c r="A391" s="68"/>
      <c r="B391" s="68"/>
      <c r="C391" s="94"/>
      <c r="D391" s="55"/>
      <c r="E391" s="55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spans="1:26" ht="12.75" customHeight="1" x14ac:dyDescent="0.25">
      <c r="A392" s="68"/>
      <c r="B392" s="68"/>
      <c r="C392" s="94"/>
      <c r="D392" s="55"/>
      <c r="E392" s="55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spans="1:26" ht="12.75" customHeight="1" x14ac:dyDescent="0.25">
      <c r="A393" s="68"/>
      <c r="B393" s="68"/>
      <c r="C393" s="94"/>
      <c r="D393" s="55"/>
      <c r="E393" s="55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spans="1:26" ht="12.75" customHeight="1" x14ac:dyDescent="0.25">
      <c r="A394" s="68"/>
      <c r="B394" s="68"/>
      <c r="C394" s="94"/>
      <c r="D394" s="55"/>
      <c r="E394" s="55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spans="1:26" ht="12.75" customHeight="1" x14ac:dyDescent="0.25">
      <c r="A395" s="68"/>
      <c r="B395" s="68"/>
      <c r="C395" s="94"/>
      <c r="D395" s="55"/>
      <c r="E395" s="55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spans="1:26" ht="12.75" customHeight="1" x14ac:dyDescent="0.25">
      <c r="A396" s="68"/>
      <c r="B396" s="68"/>
      <c r="C396" s="94"/>
      <c r="D396" s="55"/>
      <c r="E396" s="55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spans="1:26" ht="12.75" customHeight="1" x14ac:dyDescent="0.25">
      <c r="A397" s="68"/>
      <c r="B397" s="68"/>
      <c r="C397" s="94"/>
      <c r="D397" s="55"/>
      <c r="E397" s="55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spans="1:26" ht="12.75" customHeight="1" x14ac:dyDescent="0.25">
      <c r="A398" s="68"/>
      <c r="B398" s="68"/>
      <c r="C398" s="94"/>
      <c r="D398" s="55"/>
      <c r="E398" s="55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spans="1:26" ht="12.75" customHeight="1" x14ac:dyDescent="0.25">
      <c r="A399" s="68"/>
      <c r="B399" s="68"/>
      <c r="C399" s="94"/>
      <c r="D399" s="55"/>
      <c r="E399" s="55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spans="1:26" ht="12.75" customHeight="1" x14ac:dyDescent="0.25">
      <c r="A400" s="68"/>
      <c r="B400" s="68"/>
      <c r="C400" s="94"/>
      <c r="D400" s="55"/>
      <c r="E400" s="55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spans="1:26" ht="12.75" customHeight="1" x14ac:dyDescent="0.25">
      <c r="A401" s="68"/>
      <c r="B401" s="68"/>
      <c r="C401" s="94"/>
      <c r="D401" s="55"/>
      <c r="E401" s="55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spans="1:26" ht="12.75" customHeight="1" x14ac:dyDescent="0.25">
      <c r="A402" s="68"/>
      <c r="B402" s="68"/>
      <c r="C402" s="94"/>
      <c r="D402" s="55"/>
      <c r="E402" s="55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spans="1:26" ht="12.75" customHeight="1" x14ac:dyDescent="0.25">
      <c r="A403" s="68"/>
      <c r="B403" s="68"/>
      <c r="C403" s="94"/>
      <c r="D403" s="55"/>
      <c r="E403" s="55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spans="1:26" ht="12.75" customHeight="1" x14ac:dyDescent="0.25">
      <c r="A404" s="68"/>
      <c r="B404" s="68"/>
      <c r="C404" s="94"/>
      <c r="D404" s="55"/>
      <c r="E404" s="55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spans="1:26" ht="12.75" customHeight="1" x14ac:dyDescent="0.25">
      <c r="A405" s="68"/>
      <c r="B405" s="68"/>
      <c r="C405" s="94"/>
      <c r="D405" s="55"/>
      <c r="E405" s="55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spans="1:26" ht="12.75" customHeight="1" x14ac:dyDescent="0.25">
      <c r="A406" s="68"/>
      <c r="B406" s="68"/>
      <c r="C406" s="94"/>
      <c r="D406" s="55"/>
      <c r="E406" s="55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spans="1:26" ht="12.75" customHeight="1" x14ac:dyDescent="0.25">
      <c r="A407" s="68"/>
      <c r="B407" s="68"/>
      <c r="C407" s="94"/>
      <c r="D407" s="55"/>
      <c r="E407" s="55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spans="1:26" ht="12.75" customHeight="1" x14ac:dyDescent="0.25">
      <c r="A408" s="68"/>
      <c r="B408" s="68"/>
      <c r="C408" s="94"/>
      <c r="D408" s="55"/>
      <c r="E408" s="55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spans="1:26" ht="12.75" customHeight="1" x14ac:dyDescent="0.25">
      <c r="A409" s="68"/>
      <c r="B409" s="68"/>
      <c r="C409" s="94"/>
      <c r="D409" s="55"/>
      <c r="E409" s="55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spans="1:26" ht="12.75" customHeight="1" x14ac:dyDescent="0.25">
      <c r="A410" s="68"/>
      <c r="B410" s="68"/>
      <c r="C410" s="94"/>
      <c r="D410" s="55"/>
      <c r="E410" s="55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spans="1:26" ht="12.75" customHeight="1" x14ac:dyDescent="0.25">
      <c r="A411" s="68"/>
      <c r="B411" s="68"/>
      <c r="C411" s="94"/>
      <c r="D411" s="55"/>
      <c r="E411" s="55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spans="1:26" ht="12.75" customHeight="1" x14ac:dyDescent="0.25">
      <c r="A412" s="68"/>
      <c r="B412" s="68"/>
      <c r="C412" s="94"/>
      <c r="D412" s="55"/>
      <c r="E412" s="55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spans="1:26" ht="12.75" customHeight="1" x14ac:dyDescent="0.25">
      <c r="A413" s="68"/>
      <c r="B413" s="68"/>
      <c r="C413" s="94"/>
      <c r="D413" s="55"/>
      <c r="E413" s="55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spans="1:26" ht="12.75" customHeight="1" x14ac:dyDescent="0.25">
      <c r="A414" s="68"/>
      <c r="B414" s="68"/>
      <c r="C414" s="94"/>
      <c r="D414" s="55"/>
      <c r="E414" s="55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spans="1:26" ht="12.75" customHeight="1" x14ac:dyDescent="0.25">
      <c r="A415" s="68"/>
      <c r="B415" s="68"/>
      <c r="C415" s="94"/>
      <c r="D415" s="55"/>
      <c r="E415" s="55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spans="1:26" ht="12.75" customHeight="1" x14ac:dyDescent="0.25">
      <c r="A416" s="68"/>
      <c r="B416" s="68"/>
      <c r="C416" s="94"/>
      <c r="D416" s="55"/>
      <c r="E416" s="55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spans="1:26" ht="12.75" customHeight="1" x14ac:dyDescent="0.25">
      <c r="A417" s="68"/>
      <c r="B417" s="68"/>
      <c r="C417" s="94"/>
      <c r="D417" s="55"/>
      <c r="E417" s="55"/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spans="1:26" ht="12.75" customHeight="1" x14ac:dyDescent="0.25">
      <c r="A418" s="68"/>
      <c r="B418" s="68"/>
      <c r="C418" s="94"/>
      <c r="D418" s="55"/>
      <c r="E418" s="55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spans="1:26" ht="12.75" customHeight="1" x14ac:dyDescent="0.25">
      <c r="A419" s="68"/>
      <c r="B419" s="68"/>
      <c r="C419" s="94"/>
      <c r="D419" s="55"/>
      <c r="E419" s="55"/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spans="1:26" ht="12.75" customHeight="1" x14ac:dyDescent="0.25">
      <c r="A420" s="68"/>
      <c r="B420" s="68"/>
      <c r="C420" s="94"/>
      <c r="D420" s="55"/>
      <c r="E420" s="55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spans="1:26" ht="12.75" customHeight="1" x14ac:dyDescent="0.25">
      <c r="A421" s="68"/>
      <c r="B421" s="68"/>
      <c r="C421" s="94"/>
      <c r="D421" s="55"/>
      <c r="E421" s="55"/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spans="1:26" ht="12.75" customHeight="1" x14ac:dyDescent="0.25">
      <c r="A422" s="68"/>
      <c r="B422" s="68"/>
      <c r="C422" s="94"/>
      <c r="D422" s="55"/>
      <c r="E422" s="55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spans="1:26" ht="12.75" customHeight="1" x14ac:dyDescent="0.25">
      <c r="A423" s="68"/>
      <c r="B423" s="68"/>
      <c r="C423" s="94"/>
      <c r="D423" s="55"/>
      <c r="E423" s="55"/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spans="1:26" ht="12.75" customHeight="1" x14ac:dyDescent="0.25">
      <c r="A424" s="68"/>
      <c r="B424" s="68"/>
      <c r="C424" s="94"/>
      <c r="D424" s="55"/>
      <c r="E424" s="55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spans="1:26" ht="12.75" customHeight="1" x14ac:dyDescent="0.25">
      <c r="A425" s="68"/>
      <c r="B425" s="68"/>
      <c r="C425" s="94"/>
      <c r="D425" s="55"/>
      <c r="E425" s="55"/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spans="1:26" ht="12.75" customHeight="1" x14ac:dyDescent="0.25">
      <c r="A426" s="68"/>
      <c r="B426" s="68"/>
      <c r="C426" s="94"/>
      <c r="D426" s="55"/>
      <c r="E426" s="55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spans="1:26" ht="12.75" customHeight="1" x14ac:dyDescent="0.25">
      <c r="A427" s="68"/>
      <c r="B427" s="68"/>
      <c r="C427" s="94"/>
      <c r="D427" s="55"/>
      <c r="E427" s="55"/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spans="1:26" ht="12.75" customHeight="1" x14ac:dyDescent="0.25">
      <c r="A428" s="68"/>
      <c r="B428" s="68"/>
      <c r="C428" s="94"/>
      <c r="D428" s="55"/>
      <c r="E428" s="55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spans="1:26" ht="12.75" customHeight="1" x14ac:dyDescent="0.25">
      <c r="A429" s="68"/>
      <c r="B429" s="68"/>
      <c r="C429" s="94"/>
      <c r="D429" s="55"/>
      <c r="E429" s="55"/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spans="1:26" ht="12.75" customHeight="1" x14ac:dyDescent="0.25">
      <c r="A430" s="68"/>
      <c r="B430" s="68"/>
      <c r="C430" s="94"/>
      <c r="D430" s="55"/>
      <c r="E430" s="55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spans="1:26" ht="12.75" customHeight="1" x14ac:dyDescent="0.25">
      <c r="A431" s="68"/>
      <c r="B431" s="68"/>
      <c r="C431" s="94"/>
      <c r="D431" s="55"/>
      <c r="E431" s="55"/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spans="1:26" ht="12.75" customHeight="1" x14ac:dyDescent="0.25">
      <c r="A432" s="68"/>
      <c r="B432" s="68"/>
      <c r="C432" s="94"/>
      <c r="D432" s="55"/>
      <c r="E432" s="55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spans="1:26" ht="12.75" customHeight="1" x14ac:dyDescent="0.25">
      <c r="A433" s="68"/>
      <c r="B433" s="68"/>
      <c r="C433" s="94"/>
      <c r="D433" s="55"/>
      <c r="E433" s="55"/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spans="1:26" ht="12.75" customHeight="1" x14ac:dyDescent="0.25">
      <c r="A434" s="68"/>
      <c r="B434" s="68"/>
      <c r="C434" s="94"/>
      <c r="D434" s="55"/>
      <c r="E434" s="55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spans="1:26" ht="12.75" customHeight="1" x14ac:dyDescent="0.25">
      <c r="A435" s="68"/>
      <c r="B435" s="68"/>
      <c r="C435" s="94"/>
      <c r="D435" s="55"/>
      <c r="E435" s="55"/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spans="1:26" ht="12.75" customHeight="1" x14ac:dyDescent="0.25">
      <c r="A436" s="68"/>
      <c r="B436" s="68"/>
      <c r="C436" s="94"/>
      <c r="D436" s="55"/>
      <c r="E436" s="55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spans="1:26" ht="12.75" customHeight="1" x14ac:dyDescent="0.25">
      <c r="A437" s="68"/>
      <c r="B437" s="68"/>
      <c r="C437" s="94"/>
      <c r="D437" s="55"/>
      <c r="E437" s="55"/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spans="1:26" ht="12.75" customHeight="1" x14ac:dyDescent="0.25">
      <c r="A438" s="68"/>
      <c r="B438" s="68"/>
      <c r="C438" s="94"/>
      <c r="D438" s="55"/>
      <c r="E438" s="55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spans="1:26" ht="12.75" customHeight="1" x14ac:dyDescent="0.25">
      <c r="A439" s="68"/>
      <c r="B439" s="68"/>
      <c r="C439" s="94"/>
      <c r="D439" s="55"/>
      <c r="E439" s="55"/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spans="1:26" ht="12.75" customHeight="1" x14ac:dyDescent="0.25">
      <c r="A440" s="68"/>
      <c r="B440" s="68"/>
      <c r="C440" s="94"/>
      <c r="D440" s="55"/>
      <c r="E440" s="55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spans="1:26" ht="12.75" customHeight="1" x14ac:dyDescent="0.25">
      <c r="A441" s="68"/>
      <c r="B441" s="68"/>
      <c r="C441" s="94"/>
      <c r="D441" s="55"/>
      <c r="E441" s="55"/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spans="1:26" ht="12.75" customHeight="1" x14ac:dyDescent="0.25">
      <c r="A442" s="68"/>
      <c r="B442" s="68"/>
      <c r="C442" s="94"/>
      <c r="D442" s="55"/>
      <c r="E442" s="55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spans="1:26" ht="12.75" customHeight="1" x14ac:dyDescent="0.25">
      <c r="A443" s="68"/>
      <c r="B443" s="68"/>
      <c r="C443" s="94"/>
      <c r="D443" s="55"/>
      <c r="E443" s="55"/>
      <c r="F443" s="68"/>
      <c r="G443" s="68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spans="1:26" ht="12.75" customHeight="1" x14ac:dyDescent="0.25">
      <c r="A444" s="68"/>
      <c r="B444" s="68"/>
      <c r="C444" s="94"/>
      <c r="D444" s="55"/>
      <c r="E444" s="55"/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spans="1:26" ht="12.75" customHeight="1" x14ac:dyDescent="0.25">
      <c r="A445" s="68"/>
      <c r="B445" s="68"/>
      <c r="C445" s="94"/>
      <c r="D445" s="55"/>
      <c r="E445" s="55"/>
      <c r="F445" s="68"/>
      <c r="G445" s="68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spans="1:26" ht="12.75" customHeight="1" x14ac:dyDescent="0.25">
      <c r="A446" s="68"/>
      <c r="B446" s="68"/>
      <c r="C446" s="94"/>
      <c r="D446" s="55"/>
      <c r="E446" s="55"/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spans="1:26" ht="12.75" customHeight="1" x14ac:dyDescent="0.25">
      <c r="A447" s="68"/>
      <c r="B447" s="68"/>
      <c r="C447" s="94"/>
      <c r="D447" s="55"/>
      <c r="E447" s="55"/>
      <c r="F447" s="68"/>
      <c r="G447" s="68"/>
      <c r="H447" s="68"/>
      <c r="I447" s="68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spans="1:26" ht="12.75" customHeight="1" x14ac:dyDescent="0.25">
      <c r="A448" s="68"/>
      <c r="B448" s="68"/>
      <c r="C448" s="94"/>
      <c r="D448" s="55"/>
      <c r="E448" s="55"/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spans="1:26" ht="12.75" customHeight="1" x14ac:dyDescent="0.25">
      <c r="A449" s="68"/>
      <c r="B449" s="68"/>
      <c r="C449" s="94"/>
      <c r="D449" s="55"/>
      <c r="E449" s="55"/>
      <c r="F449" s="68"/>
      <c r="G449" s="68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spans="1:26" ht="12.75" customHeight="1" x14ac:dyDescent="0.25">
      <c r="A450" s="68"/>
      <c r="B450" s="68"/>
      <c r="C450" s="94"/>
      <c r="D450" s="55"/>
      <c r="E450" s="55"/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spans="1:26" ht="12.75" customHeight="1" x14ac:dyDescent="0.25">
      <c r="A451" s="68"/>
      <c r="B451" s="68"/>
      <c r="C451" s="94"/>
      <c r="D451" s="55"/>
      <c r="E451" s="55"/>
      <c r="F451" s="68"/>
      <c r="G451" s="68"/>
      <c r="H451" s="68"/>
      <c r="I451" s="68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spans="1:26" ht="12.75" customHeight="1" x14ac:dyDescent="0.25">
      <c r="A452" s="68"/>
      <c r="B452" s="68"/>
      <c r="C452" s="94"/>
      <c r="D452" s="55"/>
      <c r="E452" s="55"/>
      <c r="F452" s="68"/>
      <c r="G452" s="68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spans="1:26" ht="12.75" customHeight="1" x14ac:dyDescent="0.25">
      <c r="A453" s="68"/>
      <c r="B453" s="68"/>
      <c r="C453" s="94"/>
      <c r="D453" s="55"/>
      <c r="E453" s="55"/>
      <c r="F453" s="68"/>
      <c r="G453" s="68"/>
      <c r="H453" s="68"/>
      <c r="I453" s="68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spans="1:26" ht="12.75" customHeight="1" x14ac:dyDescent="0.25">
      <c r="A454" s="68"/>
      <c r="B454" s="68"/>
      <c r="C454" s="94"/>
      <c r="D454" s="55"/>
      <c r="E454" s="55"/>
      <c r="F454" s="68"/>
      <c r="G454" s="68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spans="1:26" ht="12.75" customHeight="1" x14ac:dyDescent="0.25">
      <c r="A455" s="68"/>
      <c r="B455" s="68"/>
      <c r="C455" s="94"/>
      <c r="D455" s="55"/>
      <c r="E455" s="55"/>
      <c r="F455" s="68"/>
      <c r="G455" s="68"/>
      <c r="H455" s="68"/>
      <c r="I455" s="68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spans="1:26" ht="12.75" customHeight="1" x14ac:dyDescent="0.25">
      <c r="A456" s="68"/>
      <c r="B456" s="68"/>
      <c r="C456" s="94"/>
      <c r="D456" s="55"/>
      <c r="E456" s="55"/>
      <c r="F456" s="68"/>
      <c r="G456" s="68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spans="1:26" ht="12.75" customHeight="1" x14ac:dyDescent="0.25">
      <c r="A457" s="68"/>
      <c r="B457" s="68"/>
      <c r="C457" s="94"/>
      <c r="D457" s="55"/>
      <c r="E457" s="55"/>
      <c r="F457" s="68"/>
      <c r="G457" s="68"/>
      <c r="H457" s="68"/>
      <c r="I457" s="68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spans="1:26" ht="12.75" customHeight="1" x14ac:dyDescent="0.25">
      <c r="A458" s="68"/>
      <c r="B458" s="68"/>
      <c r="C458" s="94"/>
      <c r="D458" s="55"/>
      <c r="E458" s="55"/>
      <c r="F458" s="68"/>
      <c r="G458" s="68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spans="1:26" ht="12.75" customHeight="1" x14ac:dyDescent="0.25">
      <c r="A459" s="68"/>
      <c r="B459" s="68"/>
      <c r="C459" s="94"/>
      <c r="D459" s="55"/>
      <c r="E459" s="55"/>
      <c r="F459" s="68"/>
      <c r="G459" s="68"/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spans="1:26" ht="12.75" customHeight="1" x14ac:dyDescent="0.25">
      <c r="A460" s="68"/>
      <c r="B460" s="68"/>
      <c r="C460" s="94"/>
      <c r="D460" s="55"/>
      <c r="E460" s="55"/>
      <c r="F460" s="68"/>
      <c r="G460" s="68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spans="1:26" ht="12.75" customHeight="1" x14ac:dyDescent="0.25">
      <c r="A461" s="68"/>
      <c r="B461" s="68"/>
      <c r="C461" s="94"/>
      <c r="D461" s="55"/>
      <c r="E461" s="55"/>
      <c r="F461" s="68"/>
      <c r="G461" s="68"/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spans="1:26" ht="12.75" customHeight="1" x14ac:dyDescent="0.25">
      <c r="A462" s="68"/>
      <c r="B462" s="68"/>
      <c r="C462" s="94"/>
      <c r="D462" s="55"/>
      <c r="E462" s="55"/>
      <c r="F462" s="68"/>
      <c r="G462" s="68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spans="1:26" ht="12.75" customHeight="1" x14ac:dyDescent="0.25">
      <c r="A463" s="68"/>
      <c r="B463" s="68"/>
      <c r="C463" s="94"/>
      <c r="D463" s="55"/>
      <c r="E463" s="55"/>
      <c r="F463" s="68"/>
      <c r="G463" s="68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spans="1:26" ht="12.75" customHeight="1" x14ac:dyDescent="0.25">
      <c r="A464" s="68"/>
      <c r="B464" s="68"/>
      <c r="C464" s="94"/>
      <c r="D464" s="55"/>
      <c r="E464" s="55"/>
      <c r="F464" s="68"/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spans="1:26" ht="12.75" customHeight="1" x14ac:dyDescent="0.25">
      <c r="A465" s="68"/>
      <c r="B465" s="68"/>
      <c r="C465" s="94"/>
      <c r="D465" s="55"/>
      <c r="E465" s="55"/>
      <c r="F465" s="68"/>
      <c r="G465" s="68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spans="1:26" ht="12.75" customHeight="1" x14ac:dyDescent="0.25">
      <c r="A466" s="68"/>
      <c r="B466" s="68"/>
      <c r="C466" s="94"/>
      <c r="D466" s="55"/>
      <c r="E466" s="55"/>
      <c r="F466" s="68"/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spans="1:26" ht="12.75" customHeight="1" x14ac:dyDescent="0.25">
      <c r="A467" s="68"/>
      <c r="B467" s="68"/>
      <c r="C467" s="94"/>
      <c r="D467" s="55"/>
      <c r="E467" s="55"/>
      <c r="F467" s="68"/>
      <c r="G467" s="68"/>
      <c r="H467" s="68"/>
      <c r="I467" s="68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spans="1:26" ht="12.75" customHeight="1" x14ac:dyDescent="0.25">
      <c r="A468" s="68"/>
      <c r="B468" s="68"/>
      <c r="C468" s="94"/>
      <c r="D468" s="55"/>
      <c r="E468" s="55"/>
      <c r="F468" s="68"/>
      <c r="G468" s="68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spans="1:26" ht="12.75" customHeight="1" x14ac:dyDescent="0.25">
      <c r="A469" s="68"/>
      <c r="B469" s="68"/>
      <c r="C469" s="94"/>
      <c r="D469" s="55"/>
      <c r="E469" s="55"/>
      <c r="F469" s="68"/>
      <c r="G469" s="68"/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spans="1:26" ht="12.75" customHeight="1" x14ac:dyDescent="0.25">
      <c r="A470" s="68"/>
      <c r="B470" s="68"/>
      <c r="C470" s="94"/>
      <c r="D470" s="55"/>
      <c r="E470" s="55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spans="1:26" ht="12.75" customHeight="1" x14ac:dyDescent="0.25">
      <c r="A471" s="68"/>
      <c r="B471" s="68"/>
      <c r="C471" s="94"/>
      <c r="D471" s="55"/>
      <c r="E471" s="55"/>
      <c r="F471" s="68"/>
      <c r="G471" s="68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spans="1:26" ht="12.75" customHeight="1" x14ac:dyDescent="0.25">
      <c r="A472" s="68"/>
      <c r="B472" s="68"/>
      <c r="C472" s="94"/>
      <c r="D472" s="55"/>
      <c r="E472" s="55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spans="1:26" ht="12.75" customHeight="1" x14ac:dyDescent="0.25">
      <c r="A473" s="68"/>
      <c r="B473" s="68"/>
      <c r="C473" s="94"/>
      <c r="D473" s="55"/>
      <c r="E473" s="55"/>
      <c r="F473" s="68"/>
      <c r="G473" s="68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spans="1:26" ht="12.75" customHeight="1" x14ac:dyDescent="0.25">
      <c r="A474" s="68"/>
      <c r="B474" s="68"/>
      <c r="C474" s="94"/>
      <c r="D474" s="55"/>
      <c r="E474" s="55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spans="1:26" ht="12.75" customHeight="1" x14ac:dyDescent="0.25">
      <c r="A475" s="68"/>
      <c r="B475" s="68"/>
      <c r="C475" s="94"/>
      <c r="D475" s="55"/>
      <c r="E475" s="55"/>
      <c r="F475" s="68"/>
      <c r="G475" s="68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spans="1:26" ht="12.75" customHeight="1" x14ac:dyDescent="0.25">
      <c r="A476" s="68"/>
      <c r="B476" s="68"/>
      <c r="C476" s="94"/>
      <c r="D476" s="55"/>
      <c r="E476" s="55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spans="1:26" ht="12.75" customHeight="1" x14ac:dyDescent="0.25">
      <c r="A477" s="68"/>
      <c r="B477" s="68"/>
      <c r="C477" s="94"/>
      <c r="D477" s="55"/>
      <c r="E477" s="55"/>
      <c r="F477" s="68"/>
      <c r="G477" s="68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spans="1:26" ht="12.75" customHeight="1" x14ac:dyDescent="0.25">
      <c r="A478" s="68"/>
      <c r="B478" s="68"/>
      <c r="C478" s="94"/>
      <c r="D478" s="55"/>
      <c r="E478" s="55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spans="1:26" ht="12.75" customHeight="1" x14ac:dyDescent="0.25">
      <c r="A479" s="68"/>
      <c r="B479" s="68"/>
      <c r="C479" s="94"/>
      <c r="D479" s="55"/>
      <c r="E479" s="55"/>
      <c r="F479" s="68"/>
      <c r="G479" s="68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spans="1:26" ht="12.75" customHeight="1" x14ac:dyDescent="0.25">
      <c r="A480" s="68"/>
      <c r="B480" s="68"/>
      <c r="C480" s="94"/>
      <c r="D480" s="55"/>
      <c r="E480" s="55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spans="1:26" ht="12.75" customHeight="1" x14ac:dyDescent="0.25">
      <c r="A481" s="68"/>
      <c r="B481" s="68"/>
      <c r="C481" s="94"/>
      <c r="D481" s="55"/>
      <c r="E481" s="55"/>
      <c r="F481" s="68"/>
      <c r="G481" s="68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spans="1:26" ht="12.75" customHeight="1" x14ac:dyDescent="0.25">
      <c r="A482" s="68"/>
      <c r="B482" s="68"/>
      <c r="C482" s="94"/>
      <c r="D482" s="55"/>
      <c r="E482" s="55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spans="1:26" ht="12.75" customHeight="1" x14ac:dyDescent="0.25">
      <c r="A483" s="68"/>
      <c r="B483" s="68"/>
      <c r="C483" s="94"/>
      <c r="D483" s="55"/>
      <c r="E483" s="55"/>
      <c r="F483" s="68"/>
      <c r="G483" s="68"/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spans="1:26" ht="12.75" customHeight="1" x14ac:dyDescent="0.25">
      <c r="A484" s="68"/>
      <c r="B484" s="68"/>
      <c r="C484" s="94"/>
      <c r="D484" s="55"/>
      <c r="E484" s="55"/>
      <c r="F484" s="68"/>
      <c r="G484" s="68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spans="1:26" ht="12.75" customHeight="1" x14ac:dyDescent="0.25">
      <c r="A485" s="68"/>
      <c r="B485" s="68"/>
      <c r="C485" s="94"/>
      <c r="D485" s="55"/>
      <c r="E485" s="55"/>
      <c r="F485" s="68"/>
      <c r="G485" s="68"/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spans="1:26" ht="12.75" customHeight="1" x14ac:dyDescent="0.25">
      <c r="A486" s="68"/>
      <c r="B486" s="68"/>
      <c r="C486" s="94"/>
      <c r="D486" s="55"/>
      <c r="E486" s="55"/>
      <c r="F486" s="68"/>
      <c r="G486" s="68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spans="1:26" ht="12.75" customHeight="1" x14ac:dyDescent="0.25">
      <c r="A487" s="68"/>
      <c r="B487" s="68"/>
      <c r="C487" s="94"/>
      <c r="D487" s="55"/>
      <c r="E487" s="55"/>
      <c r="F487" s="68"/>
      <c r="G487" s="68"/>
      <c r="H487" s="68"/>
      <c r="I487" s="68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spans="1:26" ht="12.75" customHeight="1" x14ac:dyDescent="0.25">
      <c r="A488" s="68"/>
      <c r="B488" s="68"/>
      <c r="C488" s="94"/>
      <c r="D488" s="55"/>
      <c r="E488" s="55"/>
      <c r="F488" s="68"/>
      <c r="G488" s="68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spans="1:26" ht="12.75" customHeight="1" x14ac:dyDescent="0.25">
      <c r="A489" s="68"/>
      <c r="B489" s="68"/>
      <c r="C489" s="94"/>
      <c r="D489" s="55"/>
      <c r="E489" s="55"/>
      <c r="F489" s="68"/>
      <c r="G489" s="68"/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spans="1:26" ht="12.75" customHeight="1" x14ac:dyDescent="0.25">
      <c r="A490" s="68"/>
      <c r="B490" s="68"/>
      <c r="C490" s="94"/>
      <c r="D490" s="55"/>
      <c r="E490" s="55"/>
      <c r="F490" s="68"/>
      <c r="G490" s="68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spans="1:26" ht="12.75" customHeight="1" x14ac:dyDescent="0.25">
      <c r="A491" s="68"/>
      <c r="B491" s="68"/>
      <c r="C491" s="94"/>
      <c r="D491" s="55"/>
      <c r="E491" s="55"/>
      <c r="F491" s="68"/>
      <c r="G491" s="68"/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spans="1:26" ht="12.75" customHeight="1" x14ac:dyDescent="0.25">
      <c r="A492" s="68"/>
      <c r="B492" s="68"/>
      <c r="C492" s="94"/>
      <c r="D492" s="55"/>
      <c r="E492" s="55"/>
      <c r="F492" s="68"/>
      <c r="G492" s="68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spans="1:26" ht="12.75" customHeight="1" x14ac:dyDescent="0.25">
      <c r="A493" s="68"/>
      <c r="B493" s="68"/>
      <c r="C493" s="94"/>
      <c r="D493" s="55"/>
      <c r="E493" s="55"/>
      <c r="F493" s="68"/>
      <c r="G493" s="68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spans="1:26" ht="12.75" customHeight="1" x14ac:dyDescent="0.25">
      <c r="A494" s="68"/>
      <c r="B494" s="68"/>
      <c r="C494" s="94"/>
      <c r="D494" s="55"/>
      <c r="E494" s="55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spans="1:26" ht="12.75" customHeight="1" x14ac:dyDescent="0.25">
      <c r="A495" s="68"/>
      <c r="B495" s="68"/>
      <c r="C495" s="94"/>
      <c r="D495" s="55"/>
      <c r="E495" s="55"/>
      <c r="F495" s="68"/>
      <c r="G495" s="68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spans="1:26" ht="12.75" customHeight="1" x14ac:dyDescent="0.25">
      <c r="A496" s="68"/>
      <c r="B496" s="68"/>
      <c r="C496" s="94"/>
      <c r="D496" s="55"/>
      <c r="E496" s="55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spans="1:26" ht="12.75" customHeight="1" x14ac:dyDescent="0.25">
      <c r="A497" s="68"/>
      <c r="B497" s="68"/>
      <c r="C497" s="94"/>
      <c r="D497" s="55"/>
      <c r="E497" s="55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spans="1:26" ht="12.75" customHeight="1" x14ac:dyDescent="0.25">
      <c r="A498" s="68"/>
      <c r="B498" s="68"/>
      <c r="C498" s="94"/>
      <c r="D498" s="55"/>
      <c r="E498" s="55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spans="1:26" ht="12.75" customHeight="1" x14ac:dyDescent="0.25">
      <c r="A499" s="68"/>
      <c r="B499" s="68"/>
      <c r="C499" s="94"/>
      <c r="D499" s="55"/>
      <c r="E499" s="55"/>
      <c r="F499" s="68"/>
      <c r="G499" s="68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spans="1:26" ht="12.75" customHeight="1" x14ac:dyDescent="0.25">
      <c r="A500" s="68"/>
      <c r="B500" s="68"/>
      <c r="C500" s="94"/>
      <c r="D500" s="55"/>
      <c r="E500" s="55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spans="1:26" ht="12.75" customHeight="1" x14ac:dyDescent="0.25">
      <c r="A501" s="68"/>
      <c r="B501" s="68"/>
      <c r="C501" s="94"/>
      <c r="D501" s="55"/>
      <c r="E501" s="55"/>
      <c r="F501" s="68"/>
      <c r="G501" s="68"/>
      <c r="H501" s="68"/>
      <c r="I501" s="68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spans="1:26" ht="12.75" customHeight="1" x14ac:dyDescent="0.25">
      <c r="A502" s="68"/>
      <c r="B502" s="68"/>
      <c r="C502" s="94"/>
      <c r="D502" s="55"/>
      <c r="E502" s="55"/>
      <c r="F502" s="68"/>
      <c r="G502" s="68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spans="1:26" ht="12.75" customHeight="1" x14ac:dyDescent="0.25">
      <c r="A503" s="68"/>
      <c r="B503" s="68"/>
      <c r="C503" s="94"/>
      <c r="D503" s="55"/>
      <c r="E503" s="55"/>
      <c r="F503" s="68"/>
      <c r="G503" s="68"/>
      <c r="H503" s="68"/>
      <c r="I503" s="68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spans="1:26" ht="12.75" customHeight="1" x14ac:dyDescent="0.25">
      <c r="A504" s="68"/>
      <c r="B504" s="68"/>
      <c r="C504" s="94"/>
      <c r="D504" s="55"/>
      <c r="E504" s="55"/>
      <c r="F504" s="68"/>
      <c r="G504" s="68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spans="1:26" ht="12.75" customHeight="1" x14ac:dyDescent="0.25">
      <c r="A505" s="68"/>
      <c r="B505" s="68"/>
      <c r="C505" s="94"/>
      <c r="D505" s="55"/>
      <c r="E505" s="55"/>
      <c r="F505" s="68"/>
      <c r="G505" s="68"/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spans="1:26" ht="12.75" customHeight="1" x14ac:dyDescent="0.25">
      <c r="A506" s="68"/>
      <c r="B506" s="68"/>
      <c r="C506" s="94"/>
      <c r="D506" s="55"/>
      <c r="E506" s="55"/>
      <c r="F506" s="68"/>
      <c r="G506" s="68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spans="1:26" ht="12.75" customHeight="1" x14ac:dyDescent="0.25">
      <c r="A507" s="68"/>
      <c r="B507" s="68"/>
      <c r="C507" s="94"/>
      <c r="D507" s="55"/>
      <c r="E507" s="55"/>
      <c r="F507" s="68"/>
      <c r="G507" s="68"/>
      <c r="H507" s="68"/>
      <c r="I507" s="68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spans="1:26" ht="12.75" customHeight="1" x14ac:dyDescent="0.25">
      <c r="A508" s="68"/>
      <c r="B508" s="68"/>
      <c r="C508" s="94"/>
      <c r="D508" s="55"/>
      <c r="E508" s="55"/>
      <c r="F508" s="68"/>
      <c r="G508" s="68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spans="1:26" ht="12.75" customHeight="1" x14ac:dyDescent="0.25">
      <c r="A509" s="68"/>
      <c r="B509" s="68"/>
      <c r="C509" s="94"/>
      <c r="D509" s="55"/>
      <c r="E509" s="55"/>
      <c r="F509" s="68"/>
      <c r="G509" s="68"/>
      <c r="H509" s="68"/>
      <c r="I509" s="68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spans="1:26" ht="12.75" customHeight="1" x14ac:dyDescent="0.25">
      <c r="A510" s="68"/>
      <c r="B510" s="68"/>
      <c r="C510" s="94"/>
      <c r="D510" s="55"/>
      <c r="E510" s="55"/>
      <c r="F510" s="68"/>
      <c r="G510" s="68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spans="1:26" ht="12.75" customHeight="1" x14ac:dyDescent="0.25">
      <c r="A511" s="68"/>
      <c r="B511" s="68"/>
      <c r="C511" s="94"/>
      <c r="D511" s="55"/>
      <c r="E511" s="55"/>
      <c r="F511" s="68"/>
      <c r="G511" s="68"/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spans="1:26" ht="12.75" customHeight="1" x14ac:dyDescent="0.25">
      <c r="A512" s="68"/>
      <c r="B512" s="68"/>
      <c r="C512" s="94"/>
      <c r="D512" s="55"/>
      <c r="E512" s="55"/>
      <c r="F512" s="68"/>
      <c r="G512" s="68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spans="1:26" ht="12.75" customHeight="1" x14ac:dyDescent="0.25">
      <c r="A513" s="68"/>
      <c r="B513" s="68"/>
      <c r="C513" s="94"/>
      <c r="D513" s="55"/>
      <c r="E513" s="55"/>
      <c r="F513" s="68"/>
      <c r="G513" s="68"/>
      <c r="H513" s="68"/>
      <c r="I513" s="68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spans="1:26" ht="12.75" customHeight="1" x14ac:dyDescent="0.25">
      <c r="A514" s="68"/>
      <c r="B514" s="68"/>
      <c r="C514" s="94"/>
      <c r="D514" s="55"/>
      <c r="E514" s="55"/>
      <c r="F514" s="68"/>
      <c r="G514" s="68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spans="1:26" ht="12.75" customHeight="1" x14ac:dyDescent="0.25">
      <c r="A515" s="68"/>
      <c r="B515" s="68"/>
      <c r="C515" s="94"/>
      <c r="D515" s="55"/>
      <c r="E515" s="55"/>
      <c r="F515" s="68"/>
      <c r="G515" s="68"/>
      <c r="H515" s="68"/>
      <c r="I515" s="68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spans="1:26" ht="12.75" customHeight="1" x14ac:dyDescent="0.25">
      <c r="A516" s="68"/>
      <c r="B516" s="68"/>
      <c r="C516" s="94"/>
      <c r="D516" s="55"/>
      <c r="E516" s="55"/>
      <c r="F516" s="68"/>
      <c r="G516" s="68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spans="1:26" ht="12.75" customHeight="1" x14ac:dyDescent="0.25">
      <c r="A517" s="68"/>
      <c r="B517" s="68"/>
      <c r="C517" s="94"/>
      <c r="D517" s="55"/>
      <c r="E517" s="55"/>
      <c r="F517" s="68"/>
      <c r="G517" s="68"/>
      <c r="H517" s="68"/>
      <c r="I517" s="68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spans="1:26" ht="12.75" customHeight="1" x14ac:dyDescent="0.25">
      <c r="A518" s="68"/>
      <c r="B518" s="68"/>
      <c r="C518" s="94"/>
      <c r="D518" s="55"/>
      <c r="E518" s="55"/>
      <c r="F518" s="68"/>
      <c r="G518" s="68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spans="1:26" ht="12.75" customHeight="1" x14ac:dyDescent="0.25">
      <c r="A519" s="68"/>
      <c r="B519" s="68"/>
      <c r="C519" s="94"/>
      <c r="D519" s="55"/>
      <c r="E519" s="55"/>
      <c r="F519" s="68"/>
      <c r="G519" s="68"/>
      <c r="H519" s="68"/>
      <c r="I519" s="68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spans="1:26" ht="12.75" customHeight="1" x14ac:dyDescent="0.25">
      <c r="A520" s="68"/>
      <c r="B520" s="68"/>
      <c r="C520" s="94"/>
      <c r="D520" s="55"/>
      <c r="E520" s="55"/>
      <c r="F520" s="68"/>
      <c r="G520" s="68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spans="1:26" ht="12.75" customHeight="1" x14ac:dyDescent="0.25">
      <c r="A521" s="68"/>
      <c r="B521" s="68"/>
      <c r="C521" s="94"/>
      <c r="D521" s="55"/>
      <c r="E521" s="55"/>
      <c r="F521" s="68"/>
      <c r="G521" s="68"/>
      <c r="H521" s="68"/>
      <c r="I521" s="68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spans="1:26" ht="12.75" customHeight="1" x14ac:dyDescent="0.25">
      <c r="A522" s="68"/>
      <c r="B522" s="68"/>
      <c r="C522" s="94"/>
      <c r="D522" s="55"/>
      <c r="E522" s="55"/>
      <c r="F522" s="68"/>
      <c r="G522" s="68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spans="1:26" ht="12.75" customHeight="1" x14ac:dyDescent="0.25">
      <c r="A523" s="68"/>
      <c r="B523" s="68"/>
      <c r="C523" s="94"/>
      <c r="D523" s="55"/>
      <c r="E523" s="55"/>
      <c r="F523" s="68"/>
      <c r="G523" s="68"/>
      <c r="H523" s="68"/>
      <c r="I523" s="68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spans="1:26" ht="12.75" customHeight="1" x14ac:dyDescent="0.25">
      <c r="A524" s="68"/>
      <c r="B524" s="68"/>
      <c r="C524" s="94"/>
      <c r="D524" s="55"/>
      <c r="E524" s="55"/>
      <c r="F524" s="68"/>
      <c r="G524" s="68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spans="1:26" ht="12.75" customHeight="1" x14ac:dyDescent="0.25">
      <c r="A525" s="68"/>
      <c r="B525" s="68"/>
      <c r="C525" s="94"/>
      <c r="D525" s="55"/>
      <c r="E525" s="55"/>
      <c r="F525" s="68"/>
      <c r="G525" s="68"/>
      <c r="H525" s="68"/>
      <c r="I525" s="68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spans="1:26" ht="12.75" customHeight="1" x14ac:dyDescent="0.25">
      <c r="A526" s="68"/>
      <c r="B526" s="68"/>
      <c r="C526" s="94"/>
      <c r="D526" s="55"/>
      <c r="E526" s="55"/>
      <c r="F526" s="68"/>
      <c r="G526" s="68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spans="1:26" ht="12.75" customHeight="1" x14ac:dyDescent="0.25">
      <c r="A527" s="68"/>
      <c r="B527" s="68"/>
      <c r="C527" s="94"/>
      <c r="D527" s="55"/>
      <c r="E527" s="55"/>
      <c r="F527" s="68"/>
      <c r="G527" s="68"/>
      <c r="H527" s="68"/>
      <c r="I527" s="68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spans="1:26" ht="12.75" customHeight="1" x14ac:dyDescent="0.25">
      <c r="A528" s="68"/>
      <c r="B528" s="68"/>
      <c r="C528" s="94"/>
      <c r="D528" s="55"/>
      <c r="E528" s="55"/>
      <c r="F528" s="68"/>
      <c r="G528" s="68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spans="1:26" ht="12.75" customHeight="1" x14ac:dyDescent="0.25">
      <c r="A529" s="68"/>
      <c r="B529" s="68"/>
      <c r="C529" s="94"/>
      <c r="D529" s="55"/>
      <c r="E529" s="55"/>
      <c r="F529" s="68"/>
      <c r="G529" s="68"/>
      <c r="H529" s="68"/>
      <c r="I529" s="68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spans="1:26" ht="12.75" customHeight="1" x14ac:dyDescent="0.25">
      <c r="A530" s="68"/>
      <c r="B530" s="68"/>
      <c r="C530" s="94"/>
      <c r="D530" s="55"/>
      <c r="E530" s="55"/>
      <c r="F530" s="68"/>
      <c r="G530" s="68"/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spans="1:26" ht="12.75" customHeight="1" x14ac:dyDescent="0.25">
      <c r="A531" s="68"/>
      <c r="B531" s="68"/>
      <c r="C531" s="94"/>
      <c r="D531" s="55"/>
      <c r="E531" s="55"/>
      <c r="F531" s="68"/>
      <c r="G531" s="68"/>
      <c r="H531" s="68"/>
      <c r="I531" s="68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spans="1:26" ht="12.75" customHeight="1" x14ac:dyDescent="0.25">
      <c r="A532" s="68"/>
      <c r="B532" s="68"/>
      <c r="C532" s="94"/>
      <c r="D532" s="55"/>
      <c r="E532" s="55"/>
      <c r="F532" s="68"/>
      <c r="G532" s="68"/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spans="1:26" ht="12.75" customHeight="1" x14ac:dyDescent="0.25">
      <c r="A533" s="68"/>
      <c r="B533" s="68"/>
      <c r="C533" s="94"/>
      <c r="D533" s="55"/>
      <c r="E533" s="55"/>
      <c r="F533" s="68"/>
      <c r="G533" s="68"/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spans="1:26" ht="12.75" customHeight="1" x14ac:dyDescent="0.25">
      <c r="A534" s="68"/>
      <c r="B534" s="68"/>
      <c r="C534" s="94"/>
      <c r="D534" s="55"/>
      <c r="E534" s="55"/>
      <c r="F534" s="68"/>
      <c r="G534" s="68"/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spans="1:26" ht="12.75" customHeight="1" x14ac:dyDescent="0.25">
      <c r="A535" s="68"/>
      <c r="B535" s="68"/>
      <c r="C535" s="94"/>
      <c r="D535" s="55"/>
      <c r="E535" s="55"/>
      <c r="F535" s="68"/>
      <c r="G535" s="68"/>
      <c r="H535" s="68"/>
      <c r="I535" s="68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spans="1:26" ht="12.75" customHeight="1" x14ac:dyDescent="0.25">
      <c r="A536" s="68"/>
      <c r="B536" s="68"/>
      <c r="C536" s="94"/>
      <c r="D536" s="55"/>
      <c r="E536" s="55"/>
      <c r="F536" s="68"/>
      <c r="G536" s="68"/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spans="1:26" ht="12.75" customHeight="1" x14ac:dyDescent="0.25">
      <c r="A537" s="68"/>
      <c r="B537" s="68"/>
      <c r="C537" s="94"/>
      <c r="D537" s="55"/>
      <c r="E537" s="55"/>
      <c r="F537" s="68"/>
      <c r="G537" s="68"/>
      <c r="H537" s="68"/>
      <c r="I537" s="68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spans="1:26" ht="12.75" customHeight="1" x14ac:dyDescent="0.25">
      <c r="A538" s="68"/>
      <c r="B538" s="68"/>
      <c r="C538" s="94"/>
      <c r="D538" s="55"/>
      <c r="E538" s="55"/>
      <c r="F538" s="68"/>
      <c r="G538" s="68"/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spans="1:26" ht="12.75" customHeight="1" x14ac:dyDescent="0.25">
      <c r="A539" s="68"/>
      <c r="B539" s="68"/>
      <c r="C539" s="94"/>
      <c r="D539" s="55"/>
      <c r="E539" s="55"/>
      <c r="F539" s="68"/>
      <c r="G539" s="68"/>
      <c r="H539" s="68"/>
      <c r="I539" s="68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spans="1:26" ht="12.75" customHeight="1" x14ac:dyDescent="0.25">
      <c r="A540" s="68"/>
      <c r="B540" s="68"/>
      <c r="C540" s="94"/>
      <c r="D540" s="55"/>
      <c r="E540" s="55"/>
      <c r="F540" s="68"/>
      <c r="G540" s="68"/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spans="1:26" ht="12.75" customHeight="1" x14ac:dyDescent="0.25">
      <c r="A541" s="68"/>
      <c r="B541" s="68"/>
      <c r="C541" s="94"/>
      <c r="D541" s="55"/>
      <c r="E541" s="55"/>
      <c r="F541" s="68"/>
      <c r="G541" s="68"/>
      <c r="H541" s="68"/>
      <c r="I541" s="68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spans="1:26" ht="12.75" customHeight="1" x14ac:dyDescent="0.25">
      <c r="A542" s="68"/>
      <c r="B542" s="68"/>
      <c r="C542" s="94"/>
      <c r="D542" s="55"/>
      <c r="E542" s="55"/>
      <c r="F542" s="68"/>
      <c r="G542" s="68"/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spans="1:26" ht="12.75" customHeight="1" x14ac:dyDescent="0.25">
      <c r="A543" s="68"/>
      <c r="B543" s="68"/>
      <c r="C543" s="94"/>
      <c r="D543" s="55"/>
      <c r="E543" s="55"/>
      <c r="F543" s="68"/>
      <c r="G543" s="68"/>
      <c r="H543" s="68"/>
      <c r="I543" s="68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spans="1:26" ht="12.75" customHeight="1" x14ac:dyDescent="0.25">
      <c r="A544" s="68"/>
      <c r="B544" s="68"/>
      <c r="C544" s="94"/>
      <c r="D544" s="55"/>
      <c r="E544" s="55"/>
      <c r="F544" s="68"/>
      <c r="G544" s="68"/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spans="1:26" ht="12.75" customHeight="1" x14ac:dyDescent="0.25">
      <c r="A545" s="68"/>
      <c r="B545" s="68"/>
      <c r="C545" s="94"/>
      <c r="D545" s="55"/>
      <c r="E545" s="55"/>
      <c r="F545" s="68"/>
      <c r="G545" s="68"/>
      <c r="H545" s="68"/>
      <c r="I545" s="68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spans="1:26" ht="12.75" customHeight="1" x14ac:dyDescent="0.25">
      <c r="A546" s="68"/>
      <c r="B546" s="68"/>
      <c r="C546" s="94"/>
      <c r="D546" s="55"/>
      <c r="E546" s="55"/>
      <c r="F546" s="68"/>
      <c r="G546" s="68"/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spans="1:26" ht="12.75" customHeight="1" x14ac:dyDescent="0.25">
      <c r="A547" s="68"/>
      <c r="B547" s="68"/>
      <c r="C547" s="94"/>
      <c r="D547" s="55"/>
      <c r="E547" s="55"/>
      <c r="F547" s="68"/>
      <c r="G547" s="68"/>
      <c r="H547" s="68"/>
      <c r="I547" s="68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spans="1:26" ht="12.75" customHeight="1" x14ac:dyDescent="0.25">
      <c r="A548" s="68"/>
      <c r="B548" s="68"/>
      <c r="C548" s="94"/>
      <c r="D548" s="55"/>
      <c r="E548" s="55"/>
      <c r="F548" s="68"/>
      <c r="G548" s="68"/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spans="1:26" ht="12.75" customHeight="1" x14ac:dyDescent="0.25">
      <c r="A549" s="68"/>
      <c r="B549" s="68"/>
      <c r="C549" s="94"/>
      <c r="D549" s="55"/>
      <c r="E549" s="55"/>
      <c r="F549" s="68"/>
      <c r="G549" s="68"/>
      <c r="H549" s="68"/>
      <c r="I549" s="68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spans="1:26" ht="12.75" customHeight="1" x14ac:dyDescent="0.25">
      <c r="A550" s="68"/>
      <c r="B550" s="68"/>
      <c r="C550" s="94"/>
      <c r="D550" s="55"/>
      <c r="E550" s="55"/>
      <c r="F550" s="68"/>
      <c r="G550" s="68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spans="1:26" ht="12.75" customHeight="1" x14ac:dyDescent="0.25">
      <c r="A551" s="68"/>
      <c r="B551" s="68"/>
      <c r="C551" s="94"/>
      <c r="D551" s="55"/>
      <c r="E551" s="55"/>
      <c r="F551" s="68"/>
      <c r="G551" s="68"/>
      <c r="H551" s="68"/>
      <c r="I551" s="68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spans="1:26" ht="12.75" customHeight="1" x14ac:dyDescent="0.25">
      <c r="A552" s="68"/>
      <c r="B552" s="68"/>
      <c r="C552" s="94"/>
      <c r="D552" s="55"/>
      <c r="E552" s="55"/>
      <c r="F552" s="68"/>
      <c r="G552" s="68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spans="1:26" ht="12.75" customHeight="1" x14ac:dyDescent="0.25">
      <c r="A553" s="68"/>
      <c r="B553" s="68"/>
      <c r="C553" s="94"/>
      <c r="D553" s="55"/>
      <c r="E553" s="55"/>
      <c r="F553" s="68"/>
      <c r="G553" s="68"/>
      <c r="H553" s="68"/>
      <c r="I553" s="68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spans="1:26" ht="12.75" customHeight="1" x14ac:dyDescent="0.25">
      <c r="A554" s="68"/>
      <c r="B554" s="68"/>
      <c r="C554" s="94"/>
      <c r="D554" s="55"/>
      <c r="E554" s="55"/>
      <c r="F554" s="68"/>
      <c r="G554" s="68"/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spans="1:26" ht="12.75" customHeight="1" x14ac:dyDescent="0.25">
      <c r="A555" s="68"/>
      <c r="B555" s="68"/>
      <c r="C555" s="94"/>
      <c r="D555" s="55"/>
      <c r="E555" s="55"/>
      <c r="F555" s="68"/>
      <c r="G555" s="68"/>
      <c r="H555" s="68"/>
      <c r="I555" s="68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spans="1:26" ht="12.75" customHeight="1" x14ac:dyDescent="0.25">
      <c r="A556" s="68"/>
      <c r="B556" s="68"/>
      <c r="C556" s="94"/>
      <c r="D556" s="55"/>
      <c r="E556" s="55"/>
      <c r="F556" s="68"/>
      <c r="G556" s="68"/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spans="1:26" ht="12.75" customHeight="1" x14ac:dyDescent="0.25">
      <c r="A557" s="68"/>
      <c r="B557" s="68"/>
      <c r="C557" s="94"/>
      <c r="D557" s="55"/>
      <c r="E557" s="55"/>
      <c r="F557" s="68"/>
      <c r="G557" s="68"/>
      <c r="H557" s="68"/>
      <c r="I557" s="68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spans="1:26" ht="12.75" customHeight="1" x14ac:dyDescent="0.25">
      <c r="A558" s="68"/>
      <c r="B558" s="68"/>
      <c r="C558" s="94"/>
      <c r="D558" s="55"/>
      <c r="E558" s="55"/>
      <c r="F558" s="68"/>
      <c r="G558" s="68"/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spans="1:26" ht="12.75" customHeight="1" x14ac:dyDescent="0.25">
      <c r="A559" s="68"/>
      <c r="B559" s="68"/>
      <c r="C559" s="94"/>
      <c r="D559" s="55"/>
      <c r="E559" s="55"/>
      <c r="F559" s="68"/>
      <c r="G559" s="68"/>
      <c r="H559" s="68"/>
      <c r="I559" s="68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spans="1:26" ht="12.75" customHeight="1" x14ac:dyDescent="0.25">
      <c r="A560" s="68"/>
      <c r="B560" s="68"/>
      <c r="C560" s="94"/>
      <c r="D560" s="55"/>
      <c r="E560" s="55"/>
      <c r="F560" s="68"/>
      <c r="G560" s="68"/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spans="1:26" ht="12.75" customHeight="1" x14ac:dyDescent="0.25">
      <c r="A561" s="68"/>
      <c r="B561" s="68"/>
      <c r="C561" s="94"/>
      <c r="D561" s="55"/>
      <c r="E561" s="55"/>
      <c r="F561" s="68"/>
      <c r="G561" s="68"/>
      <c r="H561" s="68"/>
      <c r="I561" s="68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spans="1:26" ht="12.75" customHeight="1" x14ac:dyDescent="0.25">
      <c r="A562" s="68"/>
      <c r="B562" s="68"/>
      <c r="C562" s="94"/>
      <c r="D562" s="55"/>
      <c r="E562" s="55"/>
      <c r="F562" s="68"/>
      <c r="G562" s="68"/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spans="1:26" ht="12.75" customHeight="1" x14ac:dyDescent="0.25">
      <c r="A563" s="68"/>
      <c r="B563" s="68"/>
      <c r="C563" s="94"/>
      <c r="D563" s="55"/>
      <c r="E563" s="55"/>
      <c r="F563" s="68"/>
      <c r="G563" s="68"/>
      <c r="H563" s="68"/>
      <c r="I563" s="68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spans="1:26" ht="12.75" customHeight="1" x14ac:dyDescent="0.25">
      <c r="A564" s="68"/>
      <c r="B564" s="68"/>
      <c r="C564" s="94"/>
      <c r="D564" s="55"/>
      <c r="E564" s="55"/>
      <c r="F564" s="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spans="1:26" ht="12.75" customHeight="1" x14ac:dyDescent="0.25">
      <c r="A565" s="68"/>
      <c r="B565" s="68"/>
      <c r="C565" s="94"/>
      <c r="D565" s="55"/>
      <c r="E565" s="55"/>
      <c r="F565" s="68"/>
      <c r="G565" s="68"/>
      <c r="H565" s="68"/>
      <c r="I565" s="68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spans="1:26" ht="12.75" customHeight="1" x14ac:dyDescent="0.25">
      <c r="A566" s="68"/>
      <c r="B566" s="68"/>
      <c r="C566" s="94"/>
      <c r="D566" s="55"/>
      <c r="E566" s="55"/>
      <c r="F566" s="68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spans="1:26" ht="12.75" customHeight="1" x14ac:dyDescent="0.25">
      <c r="A567" s="68"/>
      <c r="B567" s="68"/>
      <c r="C567" s="94"/>
      <c r="D567" s="55"/>
      <c r="E567" s="55"/>
      <c r="F567" s="68"/>
      <c r="G567" s="68"/>
      <c r="H567" s="68"/>
      <c r="I567" s="68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spans="1:26" ht="12.75" customHeight="1" x14ac:dyDescent="0.25">
      <c r="A568" s="68"/>
      <c r="B568" s="68"/>
      <c r="C568" s="94"/>
      <c r="D568" s="55"/>
      <c r="E568" s="55"/>
      <c r="F568" s="68"/>
      <c r="G568" s="68"/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spans="1:26" ht="12.75" customHeight="1" x14ac:dyDescent="0.25">
      <c r="A569" s="68"/>
      <c r="B569" s="68"/>
      <c r="C569" s="94"/>
      <c r="D569" s="55"/>
      <c r="E569" s="55"/>
      <c r="F569" s="68"/>
      <c r="G569" s="68"/>
      <c r="H569" s="68"/>
      <c r="I569" s="68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spans="1:26" ht="12.75" customHeight="1" x14ac:dyDescent="0.25">
      <c r="A570" s="68"/>
      <c r="B570" s="68"/>
      <c r="C570" s="94"/>
      <c r="D570" s="55"/>
      <c r="E570" s="55"/>
      <c r="F570" s="68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spans="1:26" ht="12.75" customHeight="1" x14ac:dyDescent="0.25">
      <c r="A571" s="68"/>
      <c r="B571" s="68"/>
      <c r="C571" s="94"/>
      <c r="D571" s="55"/>
      <c r="E571" s="55"/>
      <c r="F571" s="68"/>
      <c r="G571" s="68"/>
      <c r="H571" s="68"/>
      <c r="I571" s="68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spans="1:26" ht="12.75" customHeight="1" x14ac:dyDescent="0.25">
      <c r="A572" s="68"/>
      <c r="B572" s="68"/>
      <c r="C572" s="94"/>
      <c r="D572" s="55"/>
      <c r="E572" s="55"/>
      <c r="F572" s="68"/>
      <c r="G572" s="68"/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spans="1:26" ht="12.75" customHeight="1" x14ac:dyDescent="0.25">
      <c r="A573" s="68"/>
      <c r="B573" s="68"/>
      <c r="C573" s="94"/>
      <c r="D573" s="55"/>
      <c r="E573" s="55"/>
      <c r="F573" s="68"/>
      <c r="G573" s="68"/>
      <c r="H573" s="68"/>
      <c r="I573" s="68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:26" ht="12.75" customHeight="1" x14ac:dyDescent="0.25">
      <c r="A574" s="68"/>
      <c r="B574" s="68"/>
      <c r="C574" s="94"/>
      <c r="D574" s="55"/>
      <c r="E574" s="55"/>
      <c r="F574" s="68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spans="1:26" ht="12.75" customHeight="1" x14ac:dyDescent="0.25">
      <c r="A575" s="68"/>
      <c r="B575" s="68"/>
      <c r="C575" s="94"/>
      <c r="D575" s="55"/>
      <c r="E575" s="55"/>
      <c r="F575" s="68"/>
      <c r="G575" s="68"/>
      <c r="H575" s="68"/>
      <c r="I575" s="68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spans="1:26" ht="12.75" customHeight="1" x14ac:dyDescent="0.25">
      <c r="A576" s="68"/>
      <c r="B576" s="68"/>
      <c r="C576" s="94"/>
      <c r="D576" s="55"/>
      <c r="E576" s="55"/>
      <c r="F576" s="68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spans="1:26" ht="12.75" customHeight="1" x14ac:dyDescent="0.25">
      <c r="A577" s="68"/>
      <c r="B577" s="68"/>
      <c r="C577" s="94"/>
      <c r="D577" s="55"/>
      <c r="E577" s="55"/>
      <c r="F577" s="68"/>
      <c r="G577" s="68"/>
      <c r="H577" s="68"/>
      <c r="I577" s="68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spans="1:26" ht="12.75" customHeight="1" x14ac:dyDescent="0.25">
      <c r="A578" s="68"/>
      <c r="B578" s="68"/>
      <c r="C578" s="94"/>
      <c r="D578" s="55"/>
      <c r="E578" s="55"/>
      <c r="F578" s="68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spans="1:26" ht="12.75" customHeight="1" x14ac:dyDescent="0.25">
      <c r="A579" s="68"/>
      <c r="B579" s="68"/>
      <c r="C579" s="94"/>
      <c r="D579" s="55"/>
      <c r="E579" s="55"/>
      <c r="F579" s="68"/>
      <c r="G579" s="68"/>
      <c r="H579" s="68"/>
      <c r="I579" s="68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spans="1:26" ht="12.75" customHeight="1" x14ac:dyDescent="0.25">
      <c r="A580" s="68"/>
      <c r="B580" s="68"/>
      <c r="C580" s="94"/>
      <c r="D580" s="55"/>
      <c r="E580" s="55"/>
      <c r="F580" s="68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spans="1:26" ht="12.75" customHeight="1" x14ac:dyDescent="0.25">
      <c r="A581" s="68"/>
      <c r="B581" s="68"/>
      <c r="C581" s="94"/>
      <c r="D581" s="55"/>
      <c r="E581" s="55"/>
      <c r="F581" s="68"/>
      <c r="G581" s="68"/>
      <c r="H581" s="68"/>
      <c r="I581" s="68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spans="1:26" ht="12.75" customHeight="1" x14ac:dyDescent="0.25">
      <c r="A582" s="68"/>
      <c r="B582" s="68"/>
      <c r="C582" s="94"/>
      <c r="D582" s="55"/>
      <c r="E582" s="55"/>
      <c r="F582" s="68"/>
      <c r="G582" s="68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spans="1:26" ht="12.75" customHeight="1" x14ac:dyDescent="0.25">
      <c r="A583" s="68"/>
      <c r="B583" s="68"/>
      <c r="C583" s="94"/>
      <c r="D583" s="55"/>
      <c r="E583" s="55"/>
      <c r="F583" s="68"/>
      <c r="G583" s="68"/>
      <c r="H583" s="68"/>
      <c r="I583" s="68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spans="1:26" ht="12.75" customHeight="1" x14ac:dyDescent="0.25">
      <c r="A584" s="68"/>
      <c r="B584" s="68"/>
      <c r="C584" s="94"/>
      <c r="D584" s="55"/>
      <c r="E584" s="55"/>
      <c r="F584" s="68"/>
      <c r="G584" s="68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spans="1:26" ht="12.75" customHeight="1" x14ac:dyDescent="0.25">
      <c r="A585" s="68"/>
      <c r="B585" s="68"/>
      <c r="C585" s="94"/>
      <c r="D585" s="55"/>
      <c r="E585" s="55"/>
      <c r="F585" s="68"/>
      <c r="G585" s="68"/>
      <c r="H585" s="68"/>
      <c r="I585" s="68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spans="1:26" ht="12.75" customHeight="1" x14ac:dyDescent="0.25">
      <c r="A586" s="68"/>
      <c r="B586" s="68"/>
      <c r="C586" s="94"/>
      <c r="D586" s="55"/>
      <c r="E586" s="55"/>
      <c r="F586" s="68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spans="1:26" ht="12.75" customHeight="1" x14ac:dyDescent="0.25">
      <c r="A587" s="68"/>
      <c r="B587" s="68"/>
      <c r="C587" s="94"/>
      <c r="D587" s="55"/>
      <c r="E587" s="55"/>
      <c r="F587" s="68"/>
      <c r="G587" s="68"/>
      <c r="H587" s="68"/>
      <c r="I587" s="68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spans="1:26" ht="12.75" customHeight="1" x14ac:dyDescent="0.25">
      <c r="A588" s="68"/>
      <c r="B588" s="68"/>
      <c r="C588" s="94"/>
      <c r="D588" s="55"/>
      <c r="E588" s="55"/>
      <c r="F588" s="68"/>
      <c r="G588" s="68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spans="1:26" ht="12.75" customHeight="1" x14ac:dyDescent="0.25">
      <c r="A589" s="68"/>
      <c r="B589" s="68"/>
      <c r="C589" s="94"/>
      <c r="D589" s="55"/>
      <c r="E589" s="55"/>
      <c r="F589" s="68"/>
      <c r="G589" s="68"/>
      <c r="H589" s="68"/>
      <c r="I589" s="68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spans="1:26" ht="12.75" customHeight="1" x14ac:dyDescent="0.25">
      <c r="A590" s="68"/>
      <c r="B590" s="68"/>
      <c r="C590" s="94"/>
      <c r="D590" s="55"/>
      <c r="E590" s="55"/>
      <c r="F590" s="68"/>
      <c r="G590" s="68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spans="1:26" ht="12.75" customHeight="1" x14ac:dyDescent="0.25">
      <c r="A591" s="68"/>
      <c r="B591" s="68"/>
      <c r="C591" s="94"/>
      <c r="D591" s="55"/>
      <c r="E591" s="55"/>
      <c r="F591" s="68"/>
      <c r="G591" s="68"/>
      <c r="H591" s="68"/>
      <c r="I591" s="68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spans="1:26" ht="12.75" customHeight="1" x14ac:dyDescent="0.25">
      <c r="A592" s="68"/>
      <c r="B592" s="68"/>
      <c r="C592" s="94"/>
      <c r="D592" s="55"/>
      <c r="E592" s="55"/>
      <c r="F592" s="68"/>
      <c r="G592" s="68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spans="1:26" ht="12.75" customHeight="1" x14ac:dyDescent="0.25">
      <c r="A593" s="68"/>
      <c r="B593" s="68"/>
      <c r="C593" s="94"/>
      <c r="D593" s="55"/>
      <c r="E593" s="55"/>
      <c r="F593" s="68"/>
      <c r="G593" s="68"/>
      <c r="H593" s="68"/>
      <c r="I593" s="68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spans="1:26" ht="12.75" customHeight="1" x14ac:dyDescent="0.25">
      <c r="A594" s="68"/>
      <c r="B594" s="68"/>
      <c r="C594" s="94"/>
      <c r="D594" s="55"/>
      <c r="E594" s="55"/>
      <c r="F594" s="68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spans="1:26" ht="12.75" customHeight="1" x14ac:dyDescent="0.25">
      <c r="A595" s="68"/>
      <c r="B595" s="68"/>
      <c r="C595" s="94"/>
      <c r="D595" s="55"/>
      <c r="E595" s="55"/>
      <c r="F595" s="68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spans="1:26" ht="12.75" customHeight="1" x14ac:dyDescent="0.25">
      <c r="A596" s="68"/>
      <c r="B596" s="68"/>
      <c r="C596" s="94"/>
      <c r="D596" s="55"/>
      <c r="E596" s="55"/>
      <c r="F596" s="68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spans="1:26" ht="12.75" customHeight="1" x14ac:dyDescent="0.25">
      <c r="A597" s="68"/>
      <c r="B597" s="68"/>
      <c r="C597" s="94"/>
      <c r="D597" s="55"/>
      <c r="E597" s="55"/>
      <c r="F597" s="68"/>
      <c r="G597" s="68"/>
      <c r="H597" s="68"/>
      <c r="I597" s="68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spans="1:26" ht="12.75" customHeight="1" x14ac:dyDescent="0.25">
      <c r="A598" s="68"/>
      <c r="B598" s="68"/>
      <c r="C598" s="94"/>
      <c r="D598" s="55"/>
      <c r="E598" s="55"/>
      <c r="F598" s="68"/>
      <c r="G598" s="68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spans="1:26" ht="12.75" customHeight="1" x14ac:dyDescent="0.25">
      <c r="A599" s="68"/>
      <c r="B599" s="68"/>
      <c r="C599" s="94"/>
      <c r="D599" s="55"/>
      <c r="E599" s="55"/>
      <c r="F599" s="68"/>
      <c r="G599" s="68"/>
      <c r="H599" s="68"/>
      <c r="I599" s="68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spans="1:26" ht="12.75" customHeight="1" x14ac:dyDescent="0.25">
      <c r="A600" s="68"/>
      <c r="B600" s="68"/>
      <c r="C600" s="94"/>
      <c r="D600" s="55"/>
      <c r="E600" s="55"/>
      <c r="F600" s="68"/>
      <c r="G600" s="68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spans="1:26" ht="12.75" customHeight="1" x14ac:dyDescent="0.25">
      <c r="A601" s="68"/>
      <c r="B601" s="68"/>
      <c r="C601" s="94"/>
      <c r="D601" s="55"/>
      <c r="E601" s="55"/>
      <c r="F601" s="68"/>
      <c r="G601" s="68"/>
      <c r="H601" s="68"/>
      <c r="I601" s="68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spans="1:26" ht="12.75" customHeight="1" x14ac:dyDescent="0.25">
      <c r="A602" s="68"/>
      <c r="B602" s="68"/>
      <c r="C602" s="94"/>
      <c r="D602" s="55"/>
      <c r="E602" s="55"/>
      <c r="F602" s="68"/>
      <c r="G602" s="68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spans="1:26" ht="12.75" customHeight="1" x14ac:dyDescent="0.25">
      <c r="A603" s="68"/>
      <c r="B603" s="68"/>
      <c r="C603" s="94"/>
      <c r="D603" s="55"/>
      <c r="E603" s="55"/>
      <c r="F603" s="68"/>
      <c r="G603" s="68"/>
      <c r="H603" s="68"/>
      <c r="I603" s="68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spans="1:26" ht="12.75" customHeight="1" x14ac:dyDescent="0.25">
      <c r="A604" s="68"/>
      <c r="B604" s="68"/>
      <c r="C604" s="94"/>
      <c r="D604" s="55"/>
      <c r="E604" s="55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spans="1:26" ht="12.75" customHeight="1" x14ac:dyDescent="0.25">
      <c r="A605" s="68"/>
      <c r="B605" s="68"/>
      <c r="C605" s="94"/>
      <c r="D605" s="55"/>
      <c r="E605" s="55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spans="1:26" ht="12.75" customHeight="1" x14ac:dyDescent="0.25">
      <c r="A606" s="68"/>
      <c r="B606" s="68"/>
      <c r="C606" s="94"/>
      <c r="D606" s="55"/>
      <c r="E606" s="55"/>
      <c r="F606" s="68"/>
      <c r="G606" s="68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spans="1:26" ht="12.75" customHeight="1" x14ac:dyDescent="0.25">
      <c r="A607" s="68"/>
      <c r="B607" s="68"/>
      <c r="C607" s="94"/>
      <c r="D607" s="55"/>
      <c r="E607" s="55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spans="1:26" ht="12.75" customHeight="1" x14ac:dyDescent="0.25">
      <c r="A608" s="68"/>
      <c r="B608" s="68"/>
      <c r="C608" s="94"/>
      <c r="D608" s="55"/>
      <c r="E608" s="55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spans="1:26" ht="12.75" customHeight="1" x14ac:dyDescent="0.25">
      <c r="A609" s="68"/>
      <c r="B609" s="68"/>
      <c r="C609" s="94"/>
      <c r="D609" s="55"/>
      <c r="E609" s="55"/>
      <c r="F609" s="68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spans="1:26" ht="12.75" customHeight="1" x14ac:dyDescent="0.25">
      <c r="A610" s="68"/>
      <c r="B610" s="68"/>
      <c r="C610" s="94"/>
      <c r="D610" s="55"/>
      <c r="E610" s="55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spans="1:26" ht="12.75" customHeight="1" x14ac:dyDescent="0.25">
      <c r="A611" s="68"/>
      <c r="B611" s="68"/>
      <c r="C611" s="94"/>
      <c r="D611" s="55"/>
      <c r="E611" s="55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spans="1:26" ht="12.75" customHeight="1" x14ac:dyDescent="0.25">
      <c r="A612" s="68"/>
      <c r="B612" s="68"/>
      <c r="C612" s="94"/>
      <c r="D612" s="55"/>
      <c r="E612" s="55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spans="1:26" ht="12.75" customHeight="1" x14ac:dyDescent="0.25">
      <c r="A613" s="68"/>
      <c r="B613" s="68"/>
      <c r="C613" s="94"/>
      <c r="D613" s="55"/>
      <c r="E613" s="55"/>
      <c r="F613" s="68"/>
      <c r="G613" s="68"/>
      <c r="H613" s="68"/>
      <c r="I613" s="68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spans="1:26" ht="12.75" customHeight="1" x14ac:dyDescent="0.25">
      <c r="A614" s="68"/>
      <c r="B614" s="68"/>
      <c r="C614" s="94"/>
      <c r="D614" s="55"/>
      <c r="E614" s="55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spans="1:26" ht="12.75" customHeight="1" x14ac:dyDescent="0.25">
      <c r="A615" s="68"/>
      <c r="B615" s="68"/>
      <c r="C615" s="94"/>
      <c r="D615" s="55"/>
      <c r="E615" s="55"/>
      <c r="F615" s="68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spans="1:26" ht="12.75" customHeight="1" x14ac:dyDescent="0.25">
      <c r="A616" s="68"/>
      <c r="B616" s="68"/>
      <c r="C616" s="94"/>
      <c r="D616" s="55"/>
      <c r="E616" s="55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spans="1:26" ht="12.75" customHeight="1" x14ac:dyDescent="0.25">
      <c r="A617" s="68"/>
      <c r="B617" s="68"/>
      <c r="C617" s="94"/>
      <c r="D617" s="55"/>
      <c r="E617" s="55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spans="1:26" ht="12.75" customHeight="1" x14ac:dyDescent="0.25">
      <c r="A618" s="68"/>
      <c r="B618" s="68"/>
      <c r="C618" s="94"/>
      <c r="D618" s="55"/>
      <c r="E618" s="55"/>
      <c r="F618" s="68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spans="1:26" ht="12.75" customHeight="1" x14ac:dyDescent="0.25">
      <c r="A619" s="68"/>
      <c r="B619" s="68"/>
      <c r="C619" s="94"/>
      <c r="D619" s="55"/>
      <c r="E619" s="55"/>
      <c r="F619" s="68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spans="1:26" ht="12.75" customHeight="1" x14ac:dyDescent="0.25">
      <c r="A620" s="68"/>
      <c r="B620" s="68"/>
      <c r="C620" s="94"/>
      <c r="D620" s="55"/>
      <c r="E620" s="55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spans="1:26" ht="12.75" customHeight="1" x14ac:dyDescent="0.25">
      <c r="A621" s="68"/>
      <c r="B621" s="68"/>
      <c r="C621" s="94"/>
      <c r="D621" s="55"/>
      <c r="E621" s="55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spans="1:26" ht="12.75" customHeight="1" x14ac:dyDescent="0.25">
      <c r="A622" s="68"/>
      <c r="B622" s="68"/>
      <c r="C622" s="94"/>
      <c r="D622" s="55"/>
      <c r="E622" s="55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spans="1:26" ht="12.75" customHeight="1" x14ac:dyDescent="0.25">
      <c r="A623" s="68"/>
      <c r="B623" s="68"/>
      <c r="C623" s="94"/>
      <c r="D623" s="55"/>
      <c r="E623" s="55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spans="1:26" ht="12.75" customHeight="1" x14ac:dyDescent="0.25">
      <c r="A624" s="68"/>
      <c r="B624" s="68"/>
      <c r="C624" s="94"/>
      <c r="D624" s="55"/>
      <c r="E624" s="55"/>
      <c r="F624" s="68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spans="1:26" ht="12.75" customHeight="1" x14ac:dyDescent="0.25">
      <c r="A625" s="68"/>
      <c r="B625" s="68"/>
      <c r="C625" s="94"/>
      <c r="D625" s="55"/>
      <c r="E625" s="55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spans="1:26" ht="12.75" customHeight="1" x14ac:dyDescent="0.25">
      <c r="A626" s="68"/>
      <c r="B626" s="68"/>
      <c r="C626" s="94"/>
      <c r="D626" s="55"/>
      <c r="E626" s="55"/>
      <c r="F626" s="68"/>
      <c r="G626" s="68"/>
      <c r="H626" s="68"/>
      <c r="I626" s="68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spans="1:26" ht="12.75" customHeight="1" x14ac:dyDescent="0.25">
      <c r="A627" s="68"/>
      <c r="B627" s="68"/>
      <c r="C627" s="94"/>
      <c r="D627" s="55"/>
      <c r="E627" s="55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spans="1:26" ht="12.75" customHeight="1" x14ac:dyDescent="0.25">
      <c r="A628" s="68"/>
      <c r="B628" s="68"/>
      <c r="C628" s="94"/>
      <c r="D628" s="55"/>
      <c r="E628" s="55"/>
      <c r="F628" s="68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spans="1:26" ht="12.75" customHeight="1" x14ac:dyDescent="0.25">
      <c r="A629" s="68"/>
      <c r="B629" s="68"/>
      <c r="C629" s="94"/>
      <c r="D629" s="55"/>
      <c r="E629" s="55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spans="1:26" ht="12.75" customHeight="1" x14ac:dyDescent="0.25">
      <c r="A630" s="68"/>
      <c r="B630" s="68"/>
      <c r="C630" s="94"/>
      <c r="D630" s="55"/>
      <c r="E630" s="55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spans="1:26" ht="12.75" customHeight="1" x14ac:dyDescent="0.25">
      <c r="A631" s="68"/>
      <c r="B631" s="68"/>
      <c r="C631" s="94"/>
      <c r="D631" s="55"/>
      <c r="E631" s="55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spans="1:26" ht="12.75" customHeight="1" x14ac:dyDescent="0.25">
      <c r="A632" s="68"/>
      <c r="B632" s="68"/>
      <c r="C632" s="94"/>
      <c r="D632" s="55"/>
      <c r="E632" s="55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spans="1:26" ht="12.75" customHeight="1" x14ac:dyDescent="0.25">
      <c r="A633" s="68"/>
      <c r="B633" s="68"/>
      <c r="C633" s="94"/>
      <c r="D633" s="55"/>
      <c r="E633" s="55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spans="1:26" ht="12.75" customHeight="1" x14ac:dyDescent="0.25">
      <c r="A634" s="68"/>
      <c r="B634" s="68"/>
      <c r="C634" s="94"/>
      <c r="D634" s="55"/>
      <c r="E634" s="55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spans="1:26" ht="12.75" customHeight="1" x14ac:dyDescent="0.25">
      <c r="A635" s="68"/>
      <c r="B635" s="68"/>
      <c r="C635" s="94"/>
      <c r="D635" s="55"/>
      <c r="E635" s="55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spans="1:26" ht="12.75" customHeight="1" x14ac:dyDescent="0.25">
      <c r="A636" s="68"/>
      <c r="B636" s="68"/>
      <c r="C636" s="94"/>
      <c r="D636" s="55"/>
      <c r="E636" s="55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spans="1:26" ht="12.75" customHeight="1" x14ac:dyDescent="0.25">
      <c r="A637" s="68"/>
      <c r="B637" s="68"/>
      <c r="C637" s="94"/>
      <c r="D637" s="55"/>
      <c r="E637" s="55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spans="1:26" ht="12.75" customHeight="1" x14ac:dyDescent="0.25">
      <c r="A638" s="68"/>
      <c r="B638" s="68"/>
      <c r="C638" s="94"/>
      <c r="D638" s="55"/>
      <c r="E638" s="55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spans="1:26" ht="12.75" customHeight="1" x14ac:dyDescent="0.25">
      <c r="A639" s="68"/>
      <c r="B639" s="68"/>
      <c r="C639" s="94"/>
      <c r="D639" s="55"/>
      <c r="E639" s="55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spans="1:26" ht="12.75" customHeight="1" x14ac:dyDescent="0.25">
      <c r="A640" s="68"/>
      <c r="B640" s="68"/>
      <c r="C640" s="94"/>
      <c r="D640" s="55"/>
      <c r="E640" s="55"/>
      <c r="F640" s="68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spans="1:26" ht="12.75" customHeight="1" x14ac:dyDescent="0.25">
      <c r="A641" s="68"/>
      <c r="B641" s="68"/>
      <c r="C641" s="94"/>
      <c r="D641" s="55"/>
      <c r="E641" s="55"/>
      <c r="F641" s="68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spans="1:26" ht="12.75" customHeight="1" x14ac:dyDescent="0.25">
      <c r="A642" s="68"/>
      <c r="B642" s="68"/>
      <c r="C642" s="94"/>
      <c r="D642" s="55"/>
      <c r="E642" s="55"/>
      <c r="F642" s="68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spans="1:26" ht="12.75" customHeight="1" x14ac:dyDescent="0.25">
      <c r="A643" s="68"/>
      <c r="B643" s="68"/>
      <c r="C643" s="94"/>
      <c r="D643" s="55"/>
      <c r="E643" s="55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spans="1:26" ht="12.75" customHeight="1" x14ac:dyDescent="0.25">
      <c r="A644" s="68"/>
      <c r="B644" s="68"/>
      <c r="C644" s="94"/>
      <c r="D644" s="55"/>
      <c r="E644" s="55"/>
      <c r="F644" s="68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spans="1:26" ht="12.75" customHeight="1" x14ac:dyDescent="0.25">
      <c r="A645" s="68"/>
      <c r="B645" s="68"/>
      <c r="C645" s="94"/>
      <c r="D645" s="55"/>
      <c r="E645" s="55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spans="1:26" ht="12.75" customHeight="1" x14ac:dyDescent="0.25">
      <c r="A646" s="68"/>
      <c r="B646" s="68"/>
      <c r="C646" s="94"/>
      <c r="D646" s="55"/>
      <c r="E646" s="55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spans="1:26" ht="12.75" customHeight="1" x14ac:dyDescent="0.25">
      <c r="A647" s="68"/>
      <c r="B647" s="68"/>
      <c r="C647" s="94"/>
      <c r="D647" s="55"/>
      <c r="E647" s="55"/>
      <c r="F647" s="68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spans="1:26" ht="12.75" customHeight="1" x14ac:dyDescent="0.25">
      <c r="A648" s="68"/>
      <c r="B648" s="68"/>
      <c r="C648" s="94"/>
      <c r="D648" s="55"/>
      <c r="E648" s="55"/>
      <c r="F648" s="68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spans="1:26" ht="12.75" customHeight="1" x14ac:dyDescent="0.25">
      <c r="A649" s="68"/>
      <c r="B649" s="68"/>
      <c r="C649" s="94"/>
      <c r="D649" s="55"/>
      <c r="E649" s="55"/>
      <c r="F649" s="68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spans="1:26" ht="12.75" customHeight="1" x14ac:dyDescent="0.25">
      <c r="A650" s="68"/>
      <c r="B650" s="68"/>
      <c r="C650" s="94"/>
      <c r="D650" s="55"/>
      <c r="E650" s="55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spans="1:26" ht="12.75" customHeight="1" x14ac:dyDescent="0.25">
      <c r="A651" s="68"/>
      <c r="B651" s="68"/>
      <c r="C651" s="94"/>
      <c r="D651" s="55"/>
      <c r="E651" s="55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spans="1:26" ht="12.75" customHeight="1" x14ac:dyDescent="0.25">
      <c r="A652" s="68"/>
      <c r="B652" s="68"/>
      <c r="C652" s="94"/>
      <c r="D652" s="55"/>
      <c r="E652" s="55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spans="1:26" ht="12.75" customHeight="1" x14ac:dyDescent="0.25">
      <c r="A653" s="68"/>
      <c r="B653" s="68"/>
      <c r="C653" s="94"/>
      <c r="D653" s="55"/>
      <c r="E653" s="55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spans="1:26" ht="12.75" customHeight="1" x14ac:dyDescent="0.25">
      <c r="A654" s="68"/>
      <c r="B654" s="68"/>
      <c r="C654" s="94"/>
      <c r="D654" s="55"/>
      <c r="E654" s="55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spans="1:26" ht="12.75" customHeight="1" x14ac:dyDescent="0.25">
      <c r="A655" s="68"/>
      <c r="B655" s="68"/>
      <c r="C655" s="94"/>
      <c r="D655" s="55"/>
      <c r="E655" s="55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spans="1:26" ht="12.75" customHeight="1" x14ac:dyDescent="0.25">
      <c r="A656" s="68"/>
      <c r="B656" s="68"/>
      <c r="C656" s="94"/>
      <c r="D656" s="55"/>
      <c r="E656" s="55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spans="1:26" ht="12.75" customHeight="1" x14ac:dyDescent="0.25">
      <c r="A657" s="68"/>
      <c r="B657" s="68"/>
      <c r="C657" s="94"/>
      <c r="D657" s="55"/>
      <c r="E657" s="55"/>
      <c r="F657" s="68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spans="1:26" ht="12.75" customHeight="1" x14ac:dyDescent="0.25">
      <c r="A658" s="68"/>
      <c r="B658" s="68"/>
      <c r="C658" s="94"/>
      <c r="D658" s="55"/>
      <c r="E658" s="55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spans="1:26" ht="12.75" customHeight="1" x14ac:dyDescent="0.25">
      <c r="A659" s="68"/>
      <c r="B659" s="68"/>
      <c r="C659" s="94"/>
      <c r="D659" s="55"/>
      <c r="E659" s="55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spans="1:26" ht="12.75" customHeight="1" x14ac:dyDescent="0.25">
      <c r="A660" s="68"/>
      <c r="B660" s="68"/>
      <c r="C660" s="94"/>
      <c r="D660" s="55"/>
      <c r="E660" s="55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spans="1:26" ht="12.75" customHeight="1" x14ac:dyDescent="0.25">
      <c r="A661" s="68"/>
      <c r="B661" s="68"/>
      <c r="C661" s="94"/>
      <c r="D661" s="55"/>
      <c r="E661" s="55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spans="1:26" ht="12.75" customHeight="1" x14ac:dyDescent="0.25">
      <c r="A662" s="68"/>
      <c r="B662" s="68"/>
      <c r="C662" s="94"/>
      <c r="D662" s="55"/>
      <c r="E662" s="55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spans="1:26" ht="12.75" customHeight="1" x14ac:dyDescent="0.25">
      <c r="A663" s="68"/>
      <c r="B663" s="68"/>
      <c r="C663" s="94"/>
      <c r="D663" s="55"/>
      <c r="E663" s="55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spans="1:26" ht="12.75" customHeight="1" x14ac:dyDescent="0.25">
      <c r="A664" s="68"/>
      <c r="B664" s="68"/>
      <c r="C664" s="94"/>
      <c r="D664" s="55"/>
      <c r="E664" s="55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spans="1:26" ht="12.75" customHeight="1" x14ac:dyDescent="0.25">
      <c r="A665" s="68"/>
      <c r="B665" s="68"/>
      <c r="C665" s="94"/>
      <c r="D665" s="55"/>
      <c r="E665" s="55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spans="1:26" ht="12.75" customHeight="1" x14ac:dyDescent="0.25">
      <c r="A666" s="68"/>
      <c r="B666" s="68"/>
      <c r="C666" s="94"/>
      <c r="D666" s="55"/>
      <c r="E666" s="55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spans="1:26" ht="12.75" customHeight="1" x14ac:dyDescent="0.25">
      <c r="A667" s="68"/>
      <c r="B667" s="68"/>
      <c r="C667" s="94"/>
      <c r="D667" s="55"/>
      <c r="E667" s="55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spans="1:26" ht="12.75" customHeight="1" x14ac:dyDescent="0.25">
      <c r="A668" s="68"/>
      <c r="B668" s="68"/>
      <c r="C668" s="94"/>
      <c r="D668" s="55"/>
      <c r="E668" s="55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spans="1:26" ht="12.75" customHeight="1" x14ac:dyDescent="0.25">
      <c r="A669" s="68"/>
      <c r="B669" s="68"/>
      <c r="C669" s="94"/>
      <c r="D669" s="55"/>
      <c r="E669" s="55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spans="1:26" ht="12.75" customHeight="1" x14ac:dyDescent="0.25">
      <c r="A670" s="68"/>
      <c r="B670" s="68"/>
      <c r="C670" s="94"/>
      <c r="D670" s="55"/>
      <c r="E670" s="55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spans="1:26" ht="12.75" customHeight="1" x14ac:dyDescent="0.25">
      <c r="A671" s="68"/>
      <c r="B671" s="68"/>
      <c r="C671" s="94"/>
      <c r="D671" s="55"/>
      <c r="E671" s="55"/>
      <c r="F671" s="68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spans="1:26" ht="12.75" customHeight="1" x14ac:dyDescent="0.25">
      <c r="A672" s="68"/>
      <c r="B672" s="68"/>
      <c r="C672" s="94"/>
      <c r="D672" s="55"/>
      <c r="E672" s="55"/>
      <c r="F672" s="68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spans="1:26" ht="12.75" customHeight="1" x14ac:dyDescent="0.25">
      <c r="A673" s="68"/>
      <c r="B673" s="68"/>
      <c r="C673" s="94"/>
      <c r="D673" s="55"/>
      <c r="E673" s="55"/>
      <c r="F673" s="68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spans="1:26" ht="12.75" customHeight="1" x14ac:dyDescent="0.25">
      <c r="A674" s="68"/>
      <c r="B674" s="68"/>
      <c r="C674" s="94"/>
      <c r="D674" s="55"/>
      <c r="E674" s="55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spans="1:26" ht="12.75" customHeight="1" x14ac:dyDescent="0.25">
      <c r="A675" s="68"/>
      <c r="B675" s="68"/>
      <c r="C675" s="94"/>
      <c r="D675" s="55"/>
      <c r="E675" s="55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spans="1:26" ht="12.75" customHeight="1" x14ac:dyDescent="0.25">
      <c r="A676" s="68"/>
      <c r="B676" s="68"/>
      <c r="C676" s="94"/>
      <c r="D676" s="55"/>
      <c r="E676" s="55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spans="1:26" ht="12.75" customHeight="1" x14ac:dyDescent="0.25">
      <c r="A677" s="68"/>
      <c r="B677" s="68"/>
      <c r="C677" s="94"/>
      <c r="D677" s="55"/>
      <c r="E677" s="55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spans="1:26" ht="12.75" customHeight="1" x14ac:dyDescent="0.25">
      <c r="A678" s="68"/>
      <c r="B678" s="68"/>
      <c r="C678" s="94"/>
      <c r="D678" s="55"/>
      <c r="E678" s="55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spans="1:26" ht="12.75" customHeight="1" x14ac:dyDescent="0.25">
      <c r="A679" s="68"/>
      <c r="B679" s="68"/>
      <c r="C679" s="94"/>
      <c r="D679" s="55"/>
      <c r="E679" s="55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spans="1:26" ht="12.75" customHeight="1" x14ac:dyDescent="0.25">
      <c r="A680" s="68"/>
      <c r="B680" s="68"/>
      <c r="C680" s="94"/>
      <c r="D680" s="55"/>
      <c r="E680" s="55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spans="1:26" ht="12.75" customHeight="1" x14ac:dyDescent="0.25">
      <c r="A681" s="68"/>
      <c r="B681" s="68"/>
      <c r="C681" s="94"/>
      <c r="D681" s="55"/>
      <c r="E681" s="55"/>
      <c r="F681" s="68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spans="1:26" ht="12.75" customHeight="1" x14ac:dyDescent="0.25">
      <c r="A682" s="68"/>
      <c r="B682" s="68"/>
      <c r="C682" s="94"/>
      <c r="D682" s="55"/>
      <c r="E682" s="55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spans="1:26" ht="12.75" customHeight="1" x14ac:dyDescent="0.25">
      <c r="A683" s="68"/>
      <c r="B683" s="68"/>
      <c r="C683" s="94"/>
      <c r="D683" s="55"/>
      <c r="E683" s="55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spans="1:26" ht="12.75" customHeight="1" x14ac:dyDescent="0.25">
      <c r="A684" s="68"/>
      <c r="B684" s="68"/>
      <c r="C684" s="94"/>
      <c r="D684" s="55"/>
      <c r="E684" s="55"/>
      <c r="F684" s="68"/>
      <c r="G684" s="68"/>
      <c r="H684" s="68"/>
      <c r="I684" s="68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spans="1:26" ht="12.75" customHeight="1" x14ac:dyDescent="0.25">
      <c r="A685" s="68"/>
      <c r="B685" s="68"/>
      <c r="C685" s="94"/>
      <c r="D685" s="55"/>
      <c r="E685" s="55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spans="1:26" ht="12.75" customHeight="1" x14ac:dyDescent="0.25">
      <c r="A686" s="68"/>
      <c r="B686" s="68"/>
      <c r="C686" s="94"/>
      <c r="D686" s="55"/>
      <c r="E686" s="55"/>
      <c r="F686" s="68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spans="1:26" ht="12.75" customHeight="1" x14ac:dyDescent="0.25">
      <c r="A687" s="68"/>
      <c r="B687" s="68"/>
      <c r="C687" s="94"/>
      <c r="D687" s="55"/>
      <c r="E687" s="55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spans="1:26" ht="12.75" customHeight="1" x14ac:dyDescent="0.25">
      <c r="A688" s="68"/>
      <c r="B688" s="68"/>
      <c r="C688" s="94"/>
      <c r="D688" s="55"/>
      <c r="E688" s="55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spans="1:26" ht="12.75" customHeight="1" x14ac:dyDescent="0.25">
      <c r="A689" s="68"/>
      <c r="B689" s="68"/>
      <c r="C689" s="94"/>
      <c r="D689" s="55"/>
      <c r="E689" s="55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spans="1:26" ht="12.75" customHeight="1" x14ac:dyDescent="0.25">
      <c r="A690" s="68"/>
      <c r="B690" s="68"/>
      <c r="C690" s="94"/>
      <c r="D690" s="55"/>
      <c r="E690" s="55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spans="1:26" ht="12.75" customHeight="1" x14ac:dyDescent="0.25">
      <c r="A691" s="68"/>
      <c r="B691" s="68"/>
      <c r="C691" s="94"/>
      <c r="D691" s="55"/>
      <c r="E691" s="55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spans="1:26" ht="12.75" customHeight="1" x14ac:dyDescent="0.25">
      <c r="A692" s="68"/>
      <c r="B692" s="68"/>
      <c r="C692" s="94"/>
      <c r="D692" s="55"/>
      <c r="E692" s="55"/>
      <c r="F692" s="68"/>
      <c r="G692" s="68"/>
      <c r="H692" s="68"/>
      <c r="I692" s="68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spans="1:26" ht="12.75" customHeight="1" x14ac:dyDescent="0.25">
      <c r="A693" s="68"/>
      <c r="B693" s="68"/>
      <c r="C693" s="94"/>
      <c r="D693" s="55"/>
      <c r="E693" s="55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spans="1:26" ht="12.75" customHeight="1" x14ac:dyDescent="0.25">
      <c r="A694" s="68"/>
      <c r="B694" s="68"/>
      <c r="C694" s="94"/>
      <c r="D694" s="55"/>
      <c r="E694" s="55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spans="1:26" ht="12.75" customHeight="1" x14ac:dyDescent="0.25">
      <c r="A695" s="68"/>
      <c r="B695" s="68"/>
      <c r="C695" s="94"/>
      <c r="D695" s="55"/>
      <c r="E695" s="55"/>
      <c r="F695" s="68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spans="1:26" ht="12.75" customHeight="1" x14ac:dyDescent="0.25">
      <c r="A696" s="68"/>
      <c r="B696" s="68"/>
      <c r="C696" s="94"/>
      <c r="D696" s="55"/>
      <c r="E696" s="55"/>
      <c r="F696" s="68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spans="1:26" ht="12.75" customHeight="1" x14ac:dyDescent="0.25">
      <c r="A697" s="68"/>
      <c r="B697" s="68"/>
      <c r="C697" s="94"/>
      <c r="D697" s="55"/>
      <c r="E697" s="55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spans="1:26" ht="12.75" customHeight="1" x14ac:dyDescent="0.25">
      <c r="A698" s="68"/>
      <c r="B698" s="68"/>
      <c r="C698" s="94"/>
      <c r="D698" s="55"/>
      <c r="E698" s="55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spans="1:26" ht="12.75" customHeight="1" x14ac:dyDescent="0.25">
      <c r="A699" s="68"/>
      <c r="B699" s="68"/>
      <c r="C699" s="94"/>
      <c r="D699" s="55"/>
      <c r="E699" s="55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spans="1:26" ht="12.75" customHeight="1" x14ac:dyDescent="0.25">
      <c r="A700" s="68"/>
      <c r="B700" s="68"/>
      <c r="C700" s="94"/>
      <c r="D700" s="55"/>
      <c r="E700" s="55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spans="1:26" ht="12.75" customHeight="1" x14ac:dyDescent="0.25">
      <c r="A701" s="68"/>
      <c r="B701" s="68"/>
      <c r="C701" s="94"/>
      <c r="D701" s="55"/>
      <c r="E701" s="55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spans="1:26" ht="12.75" customHeight="1" x14ac:dyDescent="0.25">
      <c r="A702" s="68"/>
      <c r="B702" s="68"/>
      <c r="C702" s="94"/>
      <c r="D702" s="55"/>
      <c r="E702" s="55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spans="1:26" ht="12.75" customHeight="1" x14ac:dyDescent="0.25">
      <c r="A703" s="68"/>
      <c r="B703" s="68"/>
      <c r="C703" s="94"/>
      <c r="D703" s="55"/>
      <c r="E703" s="55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spans="1:26" ht="12.75" customHeight="1" x14ac:dyDescent="0.25">
      <c r="A704" s="68"/>
      <c r="B704" s="68"/>
      <c r="C704" s="94"/>
      <c r="D704" s="55"/>
      <c r="E704" s="55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spans="1:26" ht="12.75" customHeight="1" x14ac:dyDescent="0.25">
      <c r="A705" s="68"/>
      <c r="B705" s="68"/>
      <c r="C705" s="94"/>
      <c r="D705" s="55"/>
      <c r="E705" s="55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spans="1:26" ht="12.75" customHeight="1" x14ac:dyDescent="0.25">
      <c r="A706" s="68"/>
      <c r="B706" s="68"/>
      <c r="C706" s="94"/>
      <c r="D706" s="55"/>
      <c r="E706" s="55"/>
      <c r="F706" s="68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spans="1:26" ht="12.75" customHeight="1" x14ac:dyDescent="0.25">
      <c r="A707" s="68"/>
      <c r="B707" s="68"/>
      <c r="C707" s="94"/>
      <c r="D707" s="55"/>
      <c r="E707" s="55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spans="1:26" ht="12.75" customHeight="1" x14ac:dyDescent="0.25">
      <c r="A708" s="68"/>
      <c r="B708" s="68"/>
      <c r="C708" s="94"/>
      <c r="D708" s="55"/>
      <c r="E708" s="55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spans="1:26" ht="12.75" customHeight="1" x14ac:dyDescent="0.25">
      <c r="A709" s="68"/>
      <c r="B709" s="68"/>
      <c r="C709" s="94"/>
      <c r="D709" s="55"/>
      <c r="E709" s="55"/>
      <c r="F709" s="68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spans="1:26" ht="12.75" customHeight="1" x14ac:dyDescent="0.25">
      <c r="A710" s="68"/>
      <c r="B710" s="68"/>
      <c r="C710" s="94"/>
      <c r="D710" s="55"/>
      <c r="E710" s="55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spans="1:26" ht="12.75" customHeight="1" x14ac:dyDescent="0.25">
      <c r="A711" s="68"/>
      <c r="B711" s="68"/>
      <c r="C711" s="94"/>
      <c r="D711" s="55"/>
      <c r="E711" s="55"/>
      <c r="F711" s="68"/>
      <c r="G711" s="68"/>
      <c r="H711" s="68"/>
      <c r="I711" s="68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spans="1:26" ht="12.75" customHeight="1" x14ac:dyDescent="0.25">
      <c r="A712" s="68"/>
      <c r="B712" s="68"/>
      <c r="C712" s="94"/>
      <c r="D712" s="55"/>
      <c r="E712" s="55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spans="1:26" ht="12.75" customHeight="1" x14ac:dyDescent="0.25">
      <c r="A713" s="68"/>
      <c r="B713" s="68"/>
      <c r="C713" s="94"/>
      <c r="D713" s="55"/>
      <c r="E713" s="55"/>
      <c r="F713" s="68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spans="1:26" ht="12.75" customHeight="1" x14ac:dyDescent="0.25">
      <c r="A714" s="68"/>
      <c r="B714" s="68"/>
      <c r="C714" s="94"/>
      <c r="D714" s="55"/>
      <c r="E714" s="55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spans="1:26" ht="12.75" customHeight="1" x14ac:dyDescent="0.25">
      <c r="A715" s="68"/>
      <c r="B715" s="68"/>
      <c r="C715" s="94"/>
      <c r="D715" s="55"/>
      <c r="E715" s="55"/>
      <c r="F715" s="68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spans="1:26" ht="12.75" customHeight="1" x14ac:dyDescent="0.25">
      <c r="A716" s="68"/>
      <c r="B716" s="68"/>
      <c r="C716" s="94"/>
      <c r="D716" s="55"/>
      <c r="E716" s="55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spans="1:26" ht="12.75" customHeight="1" x14ac:dyDescent="0.25">
      <c r="A717" s="68"/>
      <c r="B717" s="68"/>
      <c r="C717" s="94"/>
      <c r="D717" s="55"/>
      <c r="E717" s="55"/>
      <c r="F717" s="68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spans="1:26" ht="12.75" customHeight="1" x14ac:dyDescent="0.25">
      <c r="A718" s="68"/>
      <c r="B718" s="68"/>
      <c r="C718" s="94"/>
      <c r="D718" s="55"/>
      <c r="E718" s="55"/>
      <c r="F718" s="68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spans="1:26" ht="12.75" customHeight="1" x14ac:dyDescent="0.25">
      <c r="A719" s="68"/>
      <c r="B719" s="68"/>
      <c r="C719" s="94"/>
      <c r="D719" s="55"/>
      <c r="E719" s="55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spans="1:26" ht="12.75" customHeight="1" x14ac:dyDescent="0.25">
      <c r="A720" s="68"/>
      <c r="B720" s="68"/>
      <c r="C720" s="94"/>
      <c r="D720" s="55"/>
      <c r="E720" s="55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spans="1:26" ht="12.75" customHeight="1" x14ac:dyDescent="0.25">
      <c r="A721" s="68"/>
      <c r="B721" s="68"/>
      <c r="C721" s="94"/>
      <c r="D721" s="55"/>
      <c r="E721" s="55"/>
      <c r="F721" s="68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spans="1:26" ht="12.75" customHeight="1" x14ac:dyDescent="0.25">
      <c r="A722" s="68"/>
      <c r="B722" s="68"/>
      <c r="C722" s="94"/>
      <c r="D722" s="55"/>
      <c r="E722" s="55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spans="1:26" ht="12.75" customHeight="1" x14ac:dyDescent="0.25">
      <c r="A723" s="68"/>
      <c r="B723" s="68"/>
      <c r="C723" s="94"/>
      <c r="D723" s="55"/>
      <c r="E723" s="55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spans="1:26" ht="12.75" customHeight="1" x14ac:dyDescent="0.25">
      <c r="A724" s="68"/>
      <c r="B724" s="68"/>
      <c r="C724" s="94"/>
      <c r="D724" s="55"/>
      <c r="E724" s="55"/>
      <c r="F724" s="68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spans="1:26" ht="12.75" customHeight="1" x14ac:dyDescent="0.25">
      <c r="A725" s="68"/>
      <c r="B725" s="68"/>
      <c r="C725" s="94"/>
      <c r="D725" s="55"/>
      <c r="E725" s="55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spans="1:26" ht="12.75" customHeight="1" x14ac:dyDescent="0.25">
      <c r="A726" s="68"/>
      <c r="B726" s="68"/>
      <c r="C726" s="94"/>
      <c r="D726" s="55"/>
      <c r="E726" s="55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spans="1:26" ht="12.75" customHeight="1" x14ac:dyDescent="0.25">
      <c r="A727" s="68"/>
      <c r="B727" s="68"/>
      <c r="C727" s="94"/>
      <c r="D727" s="55"/>
      <c r="E727" s="55"/>
      <c r="F727" s="68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spans="1:26" ht="12.75" customHeight="1" x14ac:dyDescent="0.25">
      <c r="A728" s="68"/>
      <c r="B728" s="68"/>
      <c r="C728" s="94"/>
      <c r="D728" s="55"/>
      <c r="E728" s="55"/>
      <c r="F728" s="68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spans="1:26" ht="12.75" customHeight="1" x14ac:dyDescent="0.25">
      <c r="A729" s="68"/>
      <c r="B729" s="68"/>
      <c r="C729" s="94"/>
      <c r="D729" s="55"/>
      <c r="E729" s="55"/>
      <c r="F729" s="68"/>
      <c r="G729" s="68"/>
      <c r="H729" s="68"/>
      <c r="I729" s="68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spans="1:26" ht="12.75" customHeight="1" x14ac:dyDescent="0.25">
      <c r="A730" s="68"/>
      <c r="B730" s="68"/>
      <c r="C730" s="94"/>
      <c r="D730" s="55"/>
      <c r="E730" s="55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spans="1:26" ht="12.75" customHeight="1" x14ac:dyDescent="0.25">
      <c r="A731" s="68"/>
      <c r="B731" s="68"/>
      <c r="C731" s="94"/>
      <c r="D731" s="55"/>
      <c r="E731" s="55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spans="1:26" ht="12.75" customHeight="1" x14ac:dyDescent="0.25">
      <c r="A732" s="68"/>
      <c r="B732" s="68"/>
      <c r="C732" s="94"/>
      <c r="D732" s="55"/>
      <c r="E732" s="55"/>
      <c r="F732" s="68"/>
      <c r="G732" s="68"/>
      <c r="H732" s="68"/>
      <c r="I732" s="68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spans="1:26" ht="12.75" customHeight="1" x14ac:dyDescent="0.25">
      <c r="A733" s="68"/>
      <c r="B733" s="68"/>
      <c r="C733" s="94"/>
      <c r="D733" s="55"/>
      <c r="E733" s="55"/>
      <c r="F733" s="68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spans="1:26" ht="12.75" customHeight="1" x14ac:dyDescent="0.25">
      <c r="A734" s="68"/>
      <c r="B734" s="68"/>
      <c r="C734" s="94"/>
      <c r="D734" s="55"/>
      <c r="E734" s="55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spans="1:26" ht="12.75" customHeight="1" x14ac:dyDescent="0.25">
      <c r="A735" s="68"/>
      <c r="B735" s="68"/>
      <c r="C735" s="94"/>
      <c r="D735" s="55"/>
      <c r="E735" s="55"/>
      <c r="F735" s="68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spans="1:26" ht="12.75" customHeight="1" x14ac:dyDescent="0.25">
      <c r="A736" s="68"/>
      <c r="B736" s="68"/>
      <c r="C736" s="94"/>
      <c r="D736" s="55"/>
      <c r="E736" s="55"/>
      <c r="F736" s="68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spans="1:26" ht="12.75" customHeight="1" x14ac:dyDescent="0.25">
      <c r="A737" s="68"/>
      <c r="B737" s="68"/>
      <c r="C737" s="94"/>
      <c r="D737" s="55"/>
      <c r="E737" s="55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spans="1:26" ht="12.75" customHeight="1" x14ac:dyDescent="0.25">
      <c r="A738" s="68"/>
      <c r="B738" s="68"/>
      <c r="C738" s="94"/>
      <c r="D738" s="55"/>
      <c r="E738" s="55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spans="1:26" ht="12.75" customHeight="1" x14ac:dyDescent="0.25">
      <c r="A739" s="68"/>
      <c r="B739" s="68"/>
      <c r="C739" s="94"/>
      <c r="D739" s="55"/>
      <c r="E739" s="55"/>
      <c r="F739" s="68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spans="1:26" ht="12.75" customHeight="1" x14ac:dyDescent="0.25">
      <c r="A740" s="68"/>
      <c r="B740" s="68"/>
      <c r="C740" s="94"/>
      <c r="D740" s="55"/>
      <c r="E740" s="55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spans="1:26" ht="12.75" customHeight="1" x14ac:dyDescent="0.25">
      <c r="A741" s="68"/>
      <c r="B741" s="68"/>
      <c r="C741" s="94"/>
      <c r="D741" s="55"/>
      <c r="E741" s="55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spans="1:26" ht="12.75" customHeight="1" x14ac:dyDescent="0.25">
      <c r="A742" s="68"/>
      <c r="B742" s="68"/>
      <c r="C742" s="94"/>
      <c r="D742" s="55"/>
      <c r="E742" s="55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spans="1:26" ht="12.75" customHeight="1" x14ac:dyDescent="0.25">
      <c r="A743" s="68"/>
      <c r="B743" s="68"/>
      <c r="C743" s="94"/>
      <c r="D743" s="55"/>
      <c r="E743" s="55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spans="1:26" ht="12.75" customHeight="1" x14ac:dyDescent="0.25">
      <c r="A744" s="68"/>
      <c r="B744" s="68"/>
      <c r="C744" s="94"/>
      <c r="D744" s="55"/>
      <c r="E744" s="55"/>
      <c r="F744" s="68"/>
      <c r="G744" s="68"/>
      <c r="H744" s="68"/>
      <c r="I744" s="68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spans="1:26" ht="12.75" customHeight="1" x14ac:dyDescent="0.25">
      <c r="A745" s="68"/>
      <c r="B745" s="68"/>
      <c r="C745" s="94"/>
      <c r="D745" s="55"/>
      <c r="E745" s="55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spans="1:26" ht="12.75" customHeight="1" x14ac:dyDescent="0.25">
      <c r="A746" s="68"/>
      <c r="B746" s="68"/>
      <c r="C746" s="94"/>
      <c r="D746" s="55"/>
      <c r="E746" s="55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spans="1:26" ht="12.75" customHeight="1" x14ac:dyDescent="0.25">
      <c r="A747" s="68"/>
      <c r="B747" s="68"/>
      <c r="C747" s="94"/>
      <c r="D747" s="55"/>
      <c r="E747" s="55"/>
      <c r="F747" s="68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spans="1:26" ht="12.75" customHeight="1" x14ac:dyDescent="0.25">
      <c r="A748" s="68"/>
      <c r="B748" s="68"/>
      <c r="C748" s="94"/>
      <c r="D748" s="55"/>
      <c r="E748" s="55"/>
      <c r="F748" s="68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spans="1:26" ht="12.75" customHeight="1" x14ac:dyDescent="0.25">
      <c r="A749" s="68"/>
      <c r="B749" s="68"/>
      <c r="C749" s="94"/>
      <c r="D749" s="55"/>
      <c r="E749" s="55"/>
      <c r="F749" s="68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spans="1:26" ht="12.75" customHeight="1" x14ac:dyDescent="0.25">
      <c r="A750" s="68"/>
      <c r="B750" s="68"/>
      <c r="C750" s="94"/>
      <c r="D750" s="55"/>
      <c r="E750" s="55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spans="1:26" ht="12.75" customHeight="1" x14ac:dyDescent="0.25">
      <c r="A751" s="68"/>
      <c r="B751" s="68"/>
      <c r="C751" s="94"/>
      <c r="D751" s="55"/>
      <c r="E751" s="55"/>
      <c r="F751" s="68"/>
      <c r="G751" s="68"/>
      <c r="H751" s="68"/>
      <c r="I751" s="68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spans="1:26" ht="12.75" customHeight="1" x14ac:dyDescent="0.25">
      <c r="A752" s="68"/>
      <c r="B752" s="68"/>
      <c r="C752" s="94"/>
      <c r="D752" s="55"/>
      <c r="E752" s="55"/>
      <c r="F752" s="68"/>
      <c r="G752" s="68"/>
      <c r="H752" s="68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spans="1:26" ht="12.75" customHeight="1" x14ac:dyDescent="0.25">
      <c r="A753" s="68"/>
      <c r="B753" s="68"/>
      <c r="C753" s="94"/>
      <c r="D753" s="55"/>
      <c r="E753" s="55"/>
      <c r="F753" s="68"/>
      <c r="G753" s="68"/>
      <c r="H753" s="68"/>
      <c r="I753" s="68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spans="1:26" ht="12.75" customHeight="1" x14ac:dyDescent="0.25">
      <c r="A754" s="68"/>
      <c r="B754" s="68"/>
      <c r="C754" s="94"/>
      <c r="D754" s="55"/>
      <c r="E754" s="55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spans="1:26" ht="12.75" customHeight="1" x14ac:dyDescent="0.25">
      <c r="A755" s="68"/>
      <c r="B755" s="68"/>
      <c r="C755" s="94"/>
      <c r="D755" s="55"/>
      <c r="E755" s="55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spans="1:26" ht="12.75" customHeight="1" x14ac:dyDescent="0.25">
      <c r="A756" s="68"/>
      <c r="B756" s="68"/>
      <c r="C756" s="94"/>
      <c r="D756" s="55"/>
      <c r="E756" s="55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spans="1:26" ht="12.75" customHeight="1" x14ac:dyDescent="0.25">
      <c r="A757" s="68"/>
      <c r="B757" s="68"/>
      <c r="C757" s="94"/>
      <c r="D757" s="55"/>
      <c r="E757" s="55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spans="1:26" ht="12.75" customHeight="1" x14ac:dyDescent="0.25">
      <c r="A758" s="68"/>
      <c r="B758" s="68"/>
      <c r="C758" s="94"/>
      <c r="D758" s="55"/>
      <c r="E758" s="55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spans="1:26" ht="12.75" customHeight="1" x14ac:dyDescent="0.25">
      <c r="A759" s="68"/>
      <c r="B759" s="68"/>
      <c r="C759" s="94"/>
      <c r="D759" s="55"/>
      <c r="E759" s="55"/>
      <c r="F759" s="68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spans="1:26" ht="12.75" customHeight="1" x14ac:dyDescent="0.25">
      <c r="A760" s="68"/>
      <c r="B760" s="68"/>
      <c r="C760" s="94"/>
      <c r="D760" s="55"/>
      <c r="E760" s="55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spans="1:26" ht="12.75" customHeight="1" x14ac:dyDescent="0.25">
      <c r="A761" s="68"/>
      <c r="B761" s="68"/>
      <c r="C761" s="94"/>
      <c r="D761" s="55"/>
      <c r="E761" s="55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spans="1:26" ht="12.75" customHeight="1" x14ac:dyDescent="0.25">
      <c r="A762" s="68"/>
      <c r="B762" s="68"/>
      <c r="C762" s="94"/>
      <c r="D762" s="55"/>
      <c r="E762" s="55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spans="1:26" ht="12.75" customHeight="1" x14ac:dyDescent="0.25">
      <c r="A763" s="68"/>
      <c r="B763" s="68"/>
      <c r="C763" s="94"/>
      <c r="D763" s="55"/>
      <c r="E763" s="55"/>
      <c r="F763" s="68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spans="1:26" ht="12.75" customHeight="1" x14ac:dyDescent="0.25">
      <c r="A764" s="68"/>
      <c r="B764" s="68"/>
      <c r="C764" s="94"/>
      <c r="D764" s="55"/>
      <c r="E764" s="55"/>
      <c r="F764" s="68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spans="1:26" ht="12.75" customHeight="1" x14ac:dyDescent="0.25">
      <c r="A765" s="68"/>
      <c r="B765" s="68"/>
      <c r="C765" s="94"/>
      <c r="D765" s="55"/>
      <c r="E765" s="55"/>
      <c r="F765" s="68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spans="1:26" ht="12.75" customHeight="1" x14ac:dyDescent="0.25">
      <c r="A766" s="68"/>
      <c r="B766" s="68"/>
      <c r="C766" s="94"/>
      <c r="D766" s="55"/>
      <c r="E766" s="55"/>
      <c r="F766" s="68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spans="1:26" ht="12.75" customHeight="1" x14ac:dyDescent="0.25">
      <c r="A767" s="68"/>
      <c r="B767" s="68"/>
      <c r="C767" s="94"/>
      <c r="D767" s="55"/>
      <c r="E767" s="55"/>
      <c r="F767" s="68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spans="1:26" ht="12.75" customHeight="1" x14ac:dyDescent="0.25">
      <c r="A768" s="68"/>
      <c r="B768" s="68"/>
      <c r="C768" s="94"/>
      <c r="D768" s="55"/>
      <c r="E768" s="55"/>
      <c r="F768" s="68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spans="1:26" ht="12.75" customHeight="1" x14ac:dyDescent="0.25">
      <c r="A769" s="68"/>
      <c r="B769" s="68"/>
      <c r="C769" s="94"/>
      <c r="D769" s="55"/>
      <c r="E769" s="55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spans="1:26" ht="12.75" customHeight="1" x14ac:dyDescent="0.25">
      <c r="A770" s="68"/>
      <c r="B770" s="68"/>
      <c r="C770" s="94"/>
      <c r="D770" s="55"/>
      <c r="E770" s="55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spans="1:26" ht="12.75" customHeight="1" x14ac:dyDescent="0.25">
      <c r="A771" s="68"/>
      <c r="B771" s="68"/>
      <c r="C771" s="94"/>
      <c r="D771" s="55"/>
      <c r="E771" s="55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spans="1:26" ht="12.75" customHeight="1" x14ac:dyDescent="0.25">
      <c r="A772" s="68"/>
      <c r="B772" s="68"/>
      <c r="C772" s="94"/>
      <c r="D772" s="55"/>
      <c r="E772" s="55"/>
      <c r="F772" s="68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spans="1:26" ht="12.75" customHeight="1" x14ac:dyDescent="0.25">
      <c r="A773" s="68"/>
      <c r="B773" s="68"/>
      <c r="C773" s="94"/>
      <c r="D773" s="55"/>
      <c r="E773" s="55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spans="1:26" ht="12.75" customHeight="1" x14ac:dyDescent="0.25">
      <c r="A774" s="68"/>
      <c r="B774" s="68"/>
      <c r="C774" s="94"/>
      <c r="D774" s="55"/>
      <c r="E774" s="55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spans="1:26" ht="12.75" customHeight="1" x14ac:dyDescent="0.25">
      <c r="A775" s="68"/>
      <c r="B775" s="68"/>
      <c r="C775" s="94"/>
      <c r="D775" s="55"/>
      <c r="E775" s="55"/>
      <c r="F775" s="68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spans="1:26" ht="12.75" customHeight="1" x14ac:dyDescent="0.25">
      <c r="A776" s="68"/>
      <c r="B776" s="68"/>
      <c r="C776" s="94"/>
      <c r="D776" s="55"/>
      <c r="E776" s="55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spans="1:26" ht="12.75" customHeight="1" x14ac:dyDescent="0.25">
      <c r="A777" s="68"/>
      <c r="B777" s="68"/>
      <c r="C777" s="94"/>
      <c r="D777" s="55"/>
      <c r="E777" s="55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spans="1:26" ht="12.75" customHeight="1" x14ac:dyDescent="0.25">
      <c r="A778" s="68"/>
      <c r="B778" s="68"/>
      <c r="C778" s="94"/>
      <c r="D778" s="55"/>
      <c r="E778" s="55"/>
      <c r="F778" s="68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spans="1:26" ht="12.75" customHeight="1" x14ac:dyDescent="0.25">
      <c r="A779" s="68"/>
      <c r="B779" s="68"/>
      <c r="C779" s="94"/>
      <c r="D779" s="55"/>
      <c r="E779" s="55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spans="1:26" ht="12.75" customHeight="1" x14ac:dyDescent="0.25">
      <c r="A780" s="68"/>
      <c r="B780" s="68"/>
      <c r="C780" s="94"/>
      <c r="D780" s="55"/>
      <c r="E780" s="55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spans="1:26" ht="12.75" customHeight="1" x14ac:dyDescent="0.25">
      <c r="A781" s="68"/>
      <c r="B781" s="68"/>
      <c r="C781" s="94"/>
      <c r="D781" s="55"/>
      <c r="E781" s="55"/>
      <c r="F781" s="68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spans="1:26" ht="12.75" customHeight="1" x14ac:dyDescent="0.25">
      <c r="A782" s="68"/>
      <c r="B782" s="68"/>
      <c r="C782" s="94"/>
      <c r="D782" s="55"/>
      <c r="E782" s="55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spans="1:26" ht="12.75" customHeight="1" x14ac:dyDescent="0.25">
      <c r="A783" s="68"/>
      <c r="B783" s="68"/>
      <c r="C783" s="94"/>
      <c r="D783" s="55"/>
      <c r="E783" s="55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spans="1:26" ht="12.75" customHeight="1" x14ac:dyDescent="0.25">
      <c r="A784" s="68"/>
      <c r="B784" s="68"/>
      <c r="C784" s="94"/>
      <c r="D784" s="55"/>
      <c r="E784" s="55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spans="1:26" ht="12.75" customHeight="1" x14ac:dyDescent="0.25">
      <c r="A785" s="68"/>
      <c r="B785" s="68"/>
      <c r="C785" s="94"/>
      <c r="D785" s="55"/>
      <c r="E785" s="55"/>
      <c r="F785" s="68"/>
      <c r="G785" s="68"/>
      <c r="H785" s="68"/>
      <c r="I785" s="68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spans="1:26" ht="12.75" customHeight="1" x14ac:dyDescent="0.25">
      <c r="A786" s="68"/>
      <c r="B786" s="68"/>
      <c r="C786" s="94"/>
      <c r="D786" s="55"/>
      <c r="E786" s="55"/>
      <c r="F786" s="68"/>
      <c r="G786" s="68"/>
      <c r="H786" s="68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spans="1:26" ht="12.75" customHeight="1" x14ac:dyDescent="0.25">
      <c r="A787" s="68"/>
      <c r="B787" s="68"/>
      <c r="C787" s="94"/>
      <c r="D787" s="55"/>
      <c r="E787" s="55"/>
      <c r="F787" s="68"/>
      <c r="G787" s="68"/>
      <c r="H787" s="68"/>
      <c r="I787" s="68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spans="1:26" ht="12.75" customHeight="1" x14ac:dyDescent="0.25">
      <c r="A788" s="68"/>
      <c r="B788" s="68"/>
      <c r="C788" s="94"/>
      <c r="D788" s="55"/>
      <c r="E788" s="55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spans="1:26" ht="12.75" customHeight="1" x14ac:dyDescent="0.25">
      <c r="A789" s="68"/>
      <c r="B789" s="68"/>
      <c r="C789" s="94"/>
      <c r="D789" s="55"/>
      <c r="E789" s="55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spans="1:26" ht="12.75" customHeight="1" x14ac:dyDescent="0.25">
      <c r="A790" s="68"/>
      <c r="B790" s="68"/>
      <c r="C790" s="94"/>
      <c r="D790" s="55"/>
      <c r="E790" s="55"/>
      <c r="F790" s="68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spans="1:26" ht="12.75" customHeight="1" x14ac:dyDescent="0.25">
      <c r="A791" s="68"/>
      <c r="B791" s="68"/>
      <c r="C791" s="94"/>
      <c r="D791" s="55"/>
      <c r="E791" s="55"/>
      <c r="F791" s="68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spans="1:26" ht="12.75" customHeight="1" x14ac:dyDescent="0.25">
      <c r="A792" s="68"/>
      <c r="B792" s="68"/>
      <c r="C792" s="94"/>
      <c r="D792" s="55"/>
      <c r="E792" s="55"/>
      <c r="F792" s="68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spans="1:26" ht="12.75" customHeight="1" x14ac:dyDescent="0.25">
      <c r="A793" s="68"/>
      <c r="B793" s="68"/>
      <c r="C793" s="94"/>
      <c r="D793" s="55"/>
      <c r="E793" s="55"/>
      <c r="F793" s="68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spans="1:26" ht="12.75" customHeight="1" x14ac:dyDescent="0.25">
      <c r="A794" s="68"/>
      <c r="B794" s="68"/>
      <c r="C794" s="94"/>
      <c r="D794" s="55"/>
      <c r="E794" s="55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spans="1:26" ht="12.75" customHeight="1" x14ac:dyDescent="0.25">
      <c r="A795" s="68"/>
      <c r="B795" s="68"/>
      <c r="C795" s="94"/>
      <c r="D795" s="55"/>
      <c r="E795" s="55"/>
      <c r="F795" s="68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spans="1:26" ht="12.75" customHeight="1" x14ac:dyDescent="0.25">
      <c r="A796" s="68"/>
      <c r="B796" s="68"/>
      <c r="C796" s="94"/>
      <c r="D796" s="55"/>
      <c r="E796" s="55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spans="1:26" ht="12.75" customHeight="1" x14ac:dyDescent="0.25">
      <c r="A797" s="68"/>
      <c r="B797" s="68"/>
      <c r="C797" s="94"/>
      <c r="D797" s="55"/>
      <c r="E797" s="55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spans="1:26" ht="12.75" customHeight="1" x14ac:dyDescent="0.25">
      <c r="A798" s="68"/>
      <c r="B798" s="68"/>
      <c r="C798" s="94"/>
      <c r="D798" s="55"/>
      <c r="E798" s="55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spans="1:26" ht="12.75" customHeight="1" x14ac:dyDescent="0.25">
      <c r="A799" s="68"/>
      <c r="B799" s="68"/>
      <c r="C799" s="94"/>
      <c r="D799" s="55"/>
      <c r="E799" s="55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spans="1:26" ht="12.75" customHeight="1" x14ac:dyDescent="0.25">
      <c r="A800" s="68"/>
      <c r="B800" s="68"/>
      <c r="C800" s="94"/>
      <c r="D800" s="55"/>
      <c r="E800" s="55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spans="1:26" ht="12.75" customHeight="1" x14ac:dyDescent="0.25">
      <c r="A801" s="68"/>
      <c r="B801" s="68"/>
      <c r="C801" s="94"/>
      <c r="D801" s="55"/>
      <c r="E801" s="55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spans="1:26" ht="12.75" customHeight="1" x14ac:dyDescent="0.25">
      <c r="A802" s="68"/>
      <c r="B802" s="68"/>
      <c r="C802" s="94"/>
      <c r="D802" s="55"/>
      <c r="E802" s="55"/>
      <c r="F802" s="68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spans="1:26" ht="12.75" customHeight="1" x14ac:dyDescent="0.25">
      <c r="A803" s="68"/>
      <c r="B803" s="68"/>
      <c r="C803" s="94"/>
      <c r="D803" s="55"/>
      <c r="E803" s="55"/>
      <c r="F803" s="68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spans="1:26" ht="12.75" customHeight="1" x14ac:dyDescent="0.25">
      <c r="A804" s="68"/>
      <c r="B804" s="68"/>
      <c r="C804" s="94"/>
      <c r="D804" s="55"/>
      <c r="E804" s="55"/>
      <c r="F804" s="68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spans="1:26" ht="12.75" customHeight="1" x14ac:dyDescent="0.25">
      <c r="A805" s="68"/>
      <c r="B805" s="68"/>
      <c r="C805" s="94"/>
      <c r="D805" s="55"/>
      <c r="E805" s="55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spans="1:26" ht="12.75" customHeight="1" x14ac:dyDescent="0.25">
      <c r="A806" s="68"/>
      <c r="B806" s="68"/>
      <c r="C806" s="94"/>
      <c r="D806" s="55"/>
      <c r="E806" s="55"/>
      <c r="F806" s="68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spans="1:26" ht="12.75" customHeight="1" x14ac:dyDescent="0.25">
      <c r="A807" s="68"/>
      <c r="B807" s="68"/>
      <c r="C807" s="94"/>
      <c r="D807" s="55"/>
      <c r="E807" s="55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spans="1:26" ht="12.75" customHeight="1" x14ac:dyDescent="0.25">
      <c r="A808" s="68"/>
      <c r="B808" s="68"/>
      <c r="C808" s="94"/>
      <c r="D808" s="55"/>
      <c r="E808" s="55"/>
      <c r="F808" s="68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spans="1:26" ht="12.75" customHeight="1" x14ac:dyDescent="0.25">
      <c r="A809" s="68"/>
      <c r="B809" s="68"/>
      <c r="C809" s="94"/>
      <c r="D809" s="55"/>
      <c r="E809" s="55"/>
      <c r="F809" s="68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spans="1:26" ht="12.75" customHeight="1" x14ac:dyDescent="0.25">
      <c r="A810" s="68"/>
      <c r="B810" s="68"/>
      <c r="C810" s="94"/>
      <c r="D810" s="55"/>
      <c r="E810" s="55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spans="1:26" ht="12.75" customHeight="1" x14ac:dyDescent="0.25">
      <c r="A811" s="68"/>
      <c r="B811" s="68"/>
      <c r="C811" s="94"/>
      <c r="D811" s="55"/>
      <c r="E811" s="55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spans="1:26" ht="12.75" customHeight="1" x14ac:dyDescent="0.25">
      <c r="A812" s="68"/>
      <c r="B812" s="68"/>
      <c r="C812" s="94"/>
      <c r="D812" s="55"/>
      <c r="E812" s="55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spans="1:26" ht="12.75" customHeight="1" x14ac:dyDescent="0.25">
      <c r="A813" s="68"/>
      <c r="B813" s="68"/>
      <c r="C813" s="94"/>
      <c r="D813" s="55"/>
      <c r="E813" s="55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spans="1:26" ht="12.75" customHeight="1" x14ac:dyDescent="0.25">
      <c r="A814" s="68"/>
      <c r="B814" s="68"/>
      <c r="C814" s="94"/>
      <c r="D814" s="55"/>
      <c r="E814" s="55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spans="1:26" ht="12.75" customHeight="1" x14ac:dyDescent="0.25">
      <c r="A815" s="68"/>
      <c r="B815" s="68"/>
      <c r="C815" s="94"/>
      <c r="D815" s="55"/>
      <c r="E815" s="55"/>
      <c r="F815" s="68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spans="1:26" ht="12.75" customHeight="1" x14ac:dyDescent="0.25">
      <c r="A816" s="68"/>
      <c r="B816" s="68"/>
      <c r="C816" s="94"/>
      <c r="D816" s="55"/>
      <c r="E816" s="55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spans="1:26" ht="12.75" customHeight="1" x14ac:dyDescent="0.25">
      <c r="A817" s="68"/>
      <c r="B817" s="68"/>
      <c r="C817" s="94"/>
      <c r="D817" s="55"/>
      <c r="E817" s="55"/>
      <c r="F817" s="68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spans="1:26" ht="12.75" customHeight="1" x14ac:dyDescent="0.25">
      <c r="A818" s="68"/>
      <c r="B818" s="68"/>
      <c r="C818" s="94"/>
      <c r="D818" s="55"/>
      <c r="E818" s="55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spans="1:26" ht="12.75" customHeight="1" x14ac:dyDescent="0.25">
      <c r="A819" s="68"/>
      <c r="B819" s="68"/>
      <c r="C819" s="94"/>
      <c r="D819" s="55"/>
      <c r="E819" s="55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spans="1:26" ht="12.75" customHeight="1" x14ac:dyDescent="0.25">
      <c r="A820" s="68"/>
      <c r="B820" s="68"/>
      <c r="C820" s="94"/>
      <c r="D820" s="55"/>
      <c r="E820" s="55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spans="1:26" ht="12.75" customHeight="1" x14ac:dyDescent="0.25">
      <c r="A821" s="68"/>
      <c r="B821" s="68"/>
      <c r="C821" s="94"/>
      <c r="D821" s="55"/>
      <c r="E821" s="55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spans="1:26" ht="12.75" customHeight="1" x14ac:dyDescent="0.25">
      <c r="A822" s="68"/>
      <c r="B822" s="68"/>
      <c r="C822" s="94"/>
      <c r="D822" s="55"/>
      <c r="E822" s="55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spans="1:26" ht="12.75" customHeight="1" x14ac:dyDescent="0.25">
      <c r="A823" s="68"/>
      <c r="B823" s="68"/>
      <c r="C823" s="94"/>
      <c r="D823" s="55"/>
      <c r="E823" s="55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spans="1:26" ht="12.75" customHeight="1" x14ac:dyDescent="0.25">
      <c r="A824" s="68"/>
      <c r="B824" s="68"/>
      <c r="C824" s="94"/>
      <c r="D824" s="55"/>
      <c r="E824" s="55"/>
      <c r="F824" s="68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spans="1:26" ht="12.75" customHeight="1" x14ac:dyDescent="0.25">
      <c r="A825" s="68"/>
      <c r="B825" s="68"/>
      <c r="C825" s="94"/>
      <c r="D825" s="55"/>
      <c r="E825" s="55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spans="1:26" ht="12.75" customHeight="1" x14ac:dyDescent="0.25">
      <c r="A826" s="68"/>
      <c r="B826" s="68"/>
      <c r="C826" s="94"/>
      <c r="D826" s="55"/>
      <c r="E826" s="55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spans="1:26" ht="12.75" customHeight="1" x14ac:dyDescent="0.25">
      <c r="A827" s="68"/>
      <c r="B827" s="68"/>
      <c r="C827" s="94"/>
      <c r="D827" s="55"/>
      <c r="E827" s="55"/>
      <c r="F827" s="68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spans="1:26" ht="12.75" customHeight="1" x14ac:dyDescent="0.25">
      <c r="A828" s="68"/>
      <c r="B828" s="68"/>
      <c r="C828" s="94"/>
      <c r="D828" s="55"/>
      <c r="E828" s="55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spans="1:26" ht="12.75" customHeight="1" x14ac:dyDescent="0.25">
      <c r="A829" s="68"/>
      <c r="B829" s="68"/>
      <c r="C829" s="94"/>
      <c r="D829" s="55"/>
      <c r="E829" s="55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spans="1:26" ht="12.75" customHeight="1" x14ac:dyDescent="0.25">
      <c r="A830" s="68"/>
      <c r="B830" s="68"/>
      <c r="C830" s="94"/>
      <c r="D830" s="55"/>
      <c r="E830" s="55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spans="1:26" ht="12.75" customHeight="1" x14ac:dyDescent="0.25">
      <c r="A831" s="68"/>
      <c r="B831" s="68"/>
      <c r="C831" s="94"/>
      <c r="D831" s="55"/>
      <c r="E831" s="55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spans="1:26" ht="12.75" customHeight="1" x14ac:dyDescent="0.25">
      <c r="A832" s="68"/>
      <c r="B832" s="68"/>
      <c r="C832" s="94"/>
      <c r="D832" s="55"/>
      <c r="E832" s="55"/>
      <c r="F832" s="68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spans="1:26" ht="12.75" customHeight="1" x14ac:dyDescent="0.25">
      <c r="A833" s="68"/>
      <c r="B833" s="68"/>
      <c r="C833" s="94"/>
      <c r="D833" s="55"/>
      <c r="E833" s="55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spans="1:26" ht="12.75" customHeight="1" x14ac:dyDescent="0.25">
      <c r="A834" s="68"/>
      <c r="B834" s="68"/>
      <c r="C834" s="94"/>
      <c r="D834" s="55"/>
      <c r="E834" s="55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spans="1:26" ht="12.75" customHeight="1" x14ac:dyDescent="0.25">
      <c r="A835" s="68"/>
      <c r="B835" s="68"/>
      <c r="C835" s="94"/>
      <c r="D835" s="55"/>
      <c r="E835" s="55"/>
      <c r="F835" s="68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spans="1:26" ht="12.75" customHeight="1" x14ac:dyDescent="0.25">
      <c r="A836" s="68"/>
      <c r="B836" s="68"/>
      <c r="C836" s="94"/>
      <c r="D836" s="55"/>
      <c r="E836" s="55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spans="1:26" ht="12.75" customHeight="1" x14ac:dyDescent="0.25">
      <c r="A837" s="68"/>
      <c r="B837" s="68"/>
      <c r="C837" s="94"/>
      <c r="D837" s="55"/>
      <c r="E837" s="55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spans="1:26" ht="12.75" customHeight="1" x14ac:dyDescent="0.25">
      <c r="A838" s="68"/>
      <c r="B838" s="68"/>
      <c r="C838" s="94"/>
      <c r="D838" s="55"/>
      <c r="E838" s="55"/>
      <c r="F838" s="68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spans="1:26" ht="12.75" customHeight="1" x14ac:dyDescent="0.25">
      <c r="A839" s="68"/>
      <c r="B839" s="68"/>
      <c r="C839" s="94"/>
      <c r="D839" s="55"/>
      <c r="E839" s="55"/>
      <c r="F839" s="68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spans="1:26" ht="12.75" customHeight="1" x14ac:dyDescent="0.25">
      <c r="A840" s="68"/>
      <c r="B840" s="68"/>
      <c r="C840" s="94"/>
      <c r="D840" s="55"/>
      <c r="E840" s="55"/>
      <c r="F840" s="68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spans="1:26" ht="12.75" customHeight="1" x14ac:dyDescent="0.25">
      <c r="A841" s="68"/>
      <c r="B841" s="68"/>
      <c r="C841" s="94"/>
      <c r="D841" s="55"/>
      <c r="E841" s="55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spans="1:26" ht="12.75" customHeight="1" x14ac:dyDescent="0.25">
      <c r="A842" s="68"/>
      <c r="B842" s="68"/>
      <c r="C842" s="94"/>
      <c r="D842" s="55"/>
      <c r="E842" s="55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spans="1:26" ht="12.75" customHeight="1" x14ac:dyDescent="0.25">
      <c r="A843" s="68"/>
      <c r="B843" s="68"/>
      <c r="C843" s="94"/>
      <c r="D843" s="55"/>
      <c r="E843" s="55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spans="1:26" ht="12.75" customHeight="1" x14ac:dyDescent="0.25">
      <c r="A844" s="68"/>
      <c r="B844" s="68"/>
      <c r="C844" s="94"/>
      <c r="D844" s="55"/>
      <c r="E844" s="55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spans="1:26" ht="12.75" customHeight="1" x14ac:dyDescent="0.25">
      <c r="A845" s="68"/>
      <c r="B845" s="68"/>
      <c r="C845" s="94"/>
      <c r="D845" s="55"/>
      <c r="E845" s="55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spans="1:26" ht="12.75" customHeight="1" x14ac:dyDescent="0.25">
      <c r="A846" s="68"/>
      <c r="B846" s="68"/>
      <c r="C846" s="94"/>
      <c r="D846" s="55"/>
      <c r="E846" s="55"/>
      <c r="F846" s="68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spans="1:26" ht="12.75" customHeight="1" x14ac:dyDescent="0.25">
      <c r="A847" s="68"/>
      <c r="B847" s="68"/>
      <c r="C847" s="94"/>
      <c r="D847" s="55"/>
      <c r="E847" s="55"/>
      <c r="F847" s="68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spans="1:26" ht="12.75" customHeight="1" x14ac:dyDescent="0.25">
      <c r="A848" s="68"/>
      <c r="B848" s="68"/>
      <c r="C848" s="94"/>
      <c r="D848" s="55"/>
      <c r="E848" s="55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spans="1:26" ht="12.75" customHeight="1" x14ac:dyDescent="0.25">
      <c r="A849" s="68"/>
      <c r="B849" s="68"/>
      <c r="C849" s="94"/>
      <c r="D849" s="55"/>
      <c r="E849" s="55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spans="1:26" ht="12.75" customHeight="1" x14ac:dyDescent="0.25">
      <c r="A850" s="68"/>
      <c r="B850" s="68"/>
      <c r="C850" s="94"/>
      <c r="D850" s="55"/>
      <c r="E850" s="55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spans="1:26" ht="12.75" customHeight="1" x14ac:dyDescent="0.25">
      <c r="A851" s="68"/>
      <c r="B851" s="68"/>
      <c r="C851" s="94"/>
      <c r="D851" s="55"/>
      <c r="E851" s="55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spans="1:26" ht="12.75" customHeight="1" x14ac:dyDescent="0.25">
      <c r="A852" s="68"/>
      <c r="B852" s="68"/>
      <c r="C852" s="94"/>
      <c r="D852" s="55"/>
      <c r="E852" s="55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spans="1:26" ht="12.75" customHeight="1" x14ac:dyDescent="0.25">
      <c r="A853" s="68"/>
      <c r="B853" s="68"/>
      <c r="C853" s="94"/>
      <c r="D853" s="55"/>
      <c r="E853" s="55"/>
      <c r="F853" s="68"/>
      <c r="G853" s="68"/>
      <c r="H853" s="68"/>
      <c r="I853" s="68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spans="1:26" ht="12.75" customHeight="1" x14ac:dyDescent="0.25">
      <c r="A854" s="68"/>
      <c r="B854" s="68"/>
      <c r="C854" s="94"/>
      <c r="D854" s="55"/>
      <c r="E854" s="55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spans="1:26" ht="12.75" customHeight="1" x14ac:dyDescent="0.25">
      <c r="A855" s="68"/>
      <c r="B855" s="68"/>
      <c r="C855" s="94"/>
      <c r="D855" s="55"/>
      <c r="E855" s="55"/>
      <c r="F855" s="68"/>
      <c r="G855" s="68"/>
      <c r="H855" s="68"/>
      <c r="I855" s="68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spans="1:26" ht="12.75" customHeight="1" x14ac:dyDescent="0.25">
      <c r="A856" s="68"/>
      <c r="B856" s="68"/>
      <c r="C856" s="94"/>
      <c r="D856" s="55"/>
      <c r="E856" s="55"/>
      <c r="F856" s="68"/>
      <c r="G856" s="68"/>
      <c r="H856" s="68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spans="1:26" ht="12.75" customHeight="1" x14ac:dyDescent="0.25">
      <c r="A857" s="68"/>
      <c r="B857" s="68"/>
      <c r="C857" s="94"/>
      <c r="D857" s="55"/>
      <c r="E857" s="55"/>
      <c r="F857" s="68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spans="1:26" ht="12.75" customHeight="1" x14ac:dyDescent="0.25">
      <c r="A858" s="68"/>
      <c r="B858" s="68"/>
      <c r="C858" s="94"/>
      <c r="D858" s="55"/>
      <c r="E858" s="55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spans="1:26" ht="12.75" customHeight="1" x14ac:dyDescent="0.25">
      <c r="A859" s="68"/>
      <c r="B859" s="68"/>
      <c r="C859" s="94"/>
      <c r="D859" s="55"/>
      <c r="E859" s="55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spans="1:26" ht="12.75" customHeight="1" x14ac:dyDescent="0.25">
      <c r="A860" s="68"/>
      <c r="B860" s="68"/>
      <c r="C860" s="94"/>
      <c r="D860" s="55"/>
      <c r="E860" s="55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spans="1:26" ht="12.75" customHeight="1" x14ac:dyDescent="0.25">
      <c r="A861" s="68"/>
      <c r="B861" s="68"/>
      <c r="C861" s="94"/>
      <c r="D861" s="55"/>
      <c r="E861" s="55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spans="1:26" ht="12.75" customHeight="1" x14ac:dyDescent="0.25">
      <c r="A862" s="68"/>
      <c r="B862" s="68"/>
      <c r="C862" s="94"/>
      <c r="D862" s="55"/>
      <c r="E862" s="55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spans="1:26" ht="12.75" customHeight="1" x14ac:dyDescent="0.25">
      <c r="A863" s="68"/>
      <c r="B863" s="68"/>
      <c r="C863" s="94"/>
      <c r="D863" s="55"/>
      <c r="E863" s="55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spans="1:26" ht="12.75" customHeight="1" x14ac:dyDescent="0.25">
      <c r="A864" s="68"/>
      <c r="B864" s="68"/>
      <c r="C864" s="94"/>
      <c r="D864" s="55"/>
      <c r="E864" s="55"/>
      <c r="F864" s="68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spans="1:26" ht="12.75" customHeight="1" x14ac:dyDescent="0.25">
      <c r="A865" s="68"/>
      <c r="B865" s="68"/>
      <c r="C865" s="94"/>
      <c r="D865" s="55"/>
      <c r="E865" s="55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spans="1:26" ht="12.75" customHeight="1" x14ac:dyDescent="0.25">
      <c r="A866" s="68"/>
      <c r="B866" s="68"/>
      <c r="C866" s="94"/>
      <c r="D866" s="55"/>
      <c r="E866" s="55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spans="1:26" ht="12.75" customHeight="1" x14ac:dyDescent="0.25">
      <c r="A867" s="68"/>
      <c r="B867" s="68"/>
      <c r="C867" s="94"/>
      <c r="D867" s="55"/>
      <c r="E867" s="55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spans="1:26" ht="12.75" customHeight="1" x14ac:dyDescent="0.25">
      <c r="A868" s="68"/>
      <c r="B868" s="68"/>
      <c r="C868" s="94"/>
      <c r="D868" s="55"/>
      <c r="E868" s="55"/>
      <c r="F868" s="68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spans="1:26" ht="12.75" customHeight="1" x14ac:dyDescent="0.25">
      <c r="A869" s="68"/>
      <c r="B869" s="68"/>
      <c r="C869" s="94"/>
      <c r="D869" s="55"/>
      <c r="E869" s="55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spans="1:26" ht="12.75" customHeight="1" x14ac:dyDescent="0.25">
      <c r="A870" s="68"/>
      <c r="B870" s="68"/>
      <c r="C870" s="94"/>
      <c r="D870" s="55"/>
      <c r="E870" s="55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spans="1:26" ht="12.75" customHeight="1" x14ac:dyDescent="0.25">
      <c r="A871" s="68"/>
      <c r="B871" s="68"/>
      <c r="C871" s="94"/>
      <c r="D871" s="55"/>
      <c r="E871" s="55"/>
      <c r="F871" s="68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spans="1:26" ht="12.75" customHeight="1" x14ac:dyDescent="0.25">
      <c r="A872" s="68"/>
      <c r="B872" s="68"/>
      <c r="C872" s="94"/>
      <c r="D872" s="55"/>
      <c r="E872" s="55"/>
      <c r="F872" s="68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spans="1:26" ht="12.75" customHeight="1" x14ac:dyDescent="0.25">
      <c r="A873" s="68"/>
      <c r="B873" s="68"/>
      <c r="C873" s="94"/>
      <c r="D873" s="55"/>
      <c r="E873" s="55"/>
      <c r="F873" s="68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spans="1:26" ht="12.75" customHeight="1" x14ac:dyDescent="0.25">
      <c r="A874" s="68"/>
      <c r="B874" s="68"/>
      <c r="C874" s="94"/>
      <c r="D874" s="55"/>
      <c r="E874" s="55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spans="1:26" ht="12.75" customHeight="1" x14ac:dyDescent="0.25">
      <c r="A875" s="68"/>
      <c r="B875" s="68"/>
      <c r="C875" s="94"/>
      <c r="D875" s="55"/>
      <c r="E875" s="55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spans="1:26" ht="12.75" customHeight="1" x14ac:dyDescent="0.25">
      <c r="A876" s="68"/>
      <c r="B876" s="68"/>
      <c r="C876" s="94"/>
      <c r="D876" s="55"/>
      <c r="E876" s="55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spans="1:26" ht="12.75" customHeight="1" x14ac:dyDescent="0.25">
      <c r="A877" s="68"/>
      <c r="B877" s="68"/>
      <c r="C877" s="94"/>
      <c r="D877" s="55"/>
      <c r="E877" s="55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spans="1:26" ht="12.75" customHeight="1" x14ac:dyDescent="0.25">
      <c r="A878" s="68"/>
      <c r="B878" s="68"/>
      <c r="C878" s="94"/>
      <c r="D878" s="55"/>
      <c r="E878" s="55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spans="1:26" ht="12.75" customHeight="1" x14ac:dyDescent="0.25">
      <c r="A879" s="68"/>
      <c r="B879" s="68"/>
      <c r="C879" s="94"/>
      <c r="D879" s="55"/>
      <c r="E879" s="55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spans="1:26" ht="12.75" customHeight="1" x14ac:dyDescent="0.25">
      <c r="A880" s="68"/>
      <c r="B880" s="68"/>
      <c r="C880" s="94"/>
      <c r="D880" s="55"/>
      <c r="E880" s="55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spans="1:26" ht="12.75" customHeight="1" x14ac:dyDescent="0.25">
      <c r="A881" s="68"/>
      <c r="B881" s="68"/>
      <c r="C881" s="94"/>
      <c r="D881" s="55"/>
      <c r="E881" s="55"/>
      <c r="F881" s="68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spans="1:26" ht="12.75" customHeight="1" x14ac:dyDescent="0.25">
      <c r="A882" s="68"/>
      <c r="B882" s="68"/>
      <c r="C882" s="94"/>
      <c r="D882" s="55"/>
      <c r="E882" s="55"/>
      <c r="F882" s="68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spans="1:26" ht="12.75" customHeight="1" x14ac:dyDescent="0.25">
      <c r="A883" s="68"/>
      <c r="B883" s="68"/>
      <c r="C883" s="94"/>
      <c r="D883" s="55"/>
      <c r="E883" s="55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spans="1:26" ht="12.75" customHeight="1" x14ac:dyDescent="0.25">
      <c r="A884" s="68"/>
      <c r="B884" s="68"/>
      <c r="C884" s="94"/>
      <c r="D884" s="55"/>
      <c r="E884" s="55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spans="1:26" ht="12.75" customHeight="1" x14ac:dyDescent="0.25">
      <c r="A885" s="68"/>
      <c r="B885" s="68"/>
      <c r="C885" s="94"/>
      <c r="D885" s="55"/>
      <c r="E885" s="55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spans="1:26" ht="12.75" customHeight="1" x14ac:dyDescent="0.25">
      <c r="A886" s="68"/>
      <c r="B886" s="68"/>
      <c r="C886" s="94"/>
      <c r="D886" s="55"/>
      <c r="E886" s="55"/>
      <c r="F886" s="68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spans="1:26" ht="12.75" customHeight="1" x14ac:dyDescent="0.25">
      <c r="A887" s="68"/>
      <c r="B887" s="68"/>
      <c r="C887" s="94"/>
      <c r="D887" s="55"/>
      <c r="E887" s="55"/>
      <c r="F887" s="68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spans="1:26" ht="12.75" customHeight="1" x14ac:dyDescent="0.25">
      <c r="A888" s="68"/>
      <c r="B888" s="68"/>
      <c r="C888" s="94"/>
      <c r="D888" s="55"/>
      <c r="E888" s="55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spans="1:26" ht="12.75" customHeight="1" x14ac:dyDescent="0.25">
      <c r="A889" s="68"/>
      <c r="B889" s="68"/>
      <c r="C889" s="94"/>
      <c r="D889" s="55"/>
      <c r="E889" s="55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spans="1:26" ht="12.75" customHeight="1" x14ac:dyDescent="0.25">
      <c r="A890" s="68"/>
      <c r="B890" s="68"/>
      <c r="C890" s="94"/>
      <c r="D890" s="55"/>
      <c r="E890" s="55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spans="1:26" ht="12.75" customHeight="1" x14ac:dyDescent="0.25">
      <c r="A891" s="68"/>
      <c r="B891" s="68"/>
      <c r="C891" s="94"/>
      <c r="D891" s="55"/>
      <c r="E891" s="55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spans="1:26" ht="12.75" customHeight="1" x14ac:dyDescent="0.25">
      <c r="A892" s="68"/>
      <c r="B892" s="68"/>
      <c r="C892" s="94"/>
      <c r="D892" s="55"/>
      <c r="E892" s="55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spans="1:26" ht="12.75" customHeight="1" x14ac:dyDescent="0.25">
      <c r="A893" s="68"/>
      <c r="B893" s="68"/>
      <c r="C893" s="94"/>
      <c r="D893" s="55"/>
      <c r="E893" s="55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spans="1:26" ht="12.75" customHeight="1" x14ac:dyDescent="0.25">
      <c r="A894" s="68"/>
      <c r="B894" s="68"/>
      <c r="C894" s="94"/>
      <c r="D894" s="55"/>
      <c r="E894" s="55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spans="1:26" ht="12.75" customHeight="1" x14ac:dyDescent="0.25">
      <c r="A895" s="68"/>
      <c r="B895" s="68"/>
      <c r="C895" s="94"/>
      <c r="D895" s="55"/>
      <c r="E895" s="55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spans="1:26" ht="12.75" customHeight="1" x14ac:dyDescent="0.25">
      <c r="A896" s="68"/>
      <c r="B896" s="68"/>
      <c r="C896" s="94"/>
      <c r="D896" s="55"/>
      <c r="E896" s="55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spans="1:26" ht="12.75" customHeight="1" x14ac:dyDescent="0.25">
      <c r="A897" s="68"/>
      <c r="B897" s="68"/>
      <c r="C897" s="94"/>
      <c r="D897" s="55"/>
      <c r="E897" s="55"/>
      <c r="F897" s="68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spans="1:26" ht="12.75" customHeight="1" x14ac:dyDescent="0.25">
      <c r="A898" s="68"/>
      <c r="B898" s="68"/>
      <c r="C898" s="94"/>
      <c r="D898" s="55"/>
      <c r="E898" s="55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spans="1:26" ht="12.75" customHeight="1" x14ac:dyDescent="0.25">
      <c r="A899" s="68"/>
      <c r="B899" s="68"/>
      <c r="C899" s="94"/>
      <c r="D899" s="55"/>
      <c r="E899" s="55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spans="1:26" ht="12.75" customHeight="1" x14ac:dyDescent="0.25">
      <c r="A900" s="68"/>
      <c r="B900" s="68"/>
      <c r="C900" s="94"/>
      <c r="D900" s="55"/>
      <c r="E900" s="55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spans="1:26" ht="12.75" customHeight="1" x14ac:dyDescent="0.25">
      <c r="A901" s="68"/>
      <c r="B901" s="68"/>
      <c r="C901" s="94"/>
      <c r="D901" s="55"/>
      <c r="E901" s="55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spans="1:26" ht="12.75" customHeight="1" x14ac:dyDescent="0.25">
      <c r="A902" s="68"/>
      <c r="B902" s="68"/>
      <c r="C902" s="94"/>
      <c r="D902" s="55"/>
      <c r="E902" s="55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spans="1:26" ht="12.75" customHeight="1" x14ac:dyDescent="0.25">
      <c r="A903" s="68"/>
      <c r="B903" s="68"/>
      <c r="C903" s="94"/>
      <c r="D903" s="55"/>
      <c r="E903" s="55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spans="1:26" ht="12.75" customHeight="1" x14ac:dyDescent="0.25">
      <c r="A904" s="68"/>
      <c r="B904" s="68"/>
      <c r="C904" s="94"/>
      <c r="D904" s="55"/>
      <c r="E904" s="55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spans="1:26" ht="12.75" customHeight="1" x14ac:dyDescent="0.25">
      <c r="A905" s="68"/>
      <c r="B905" s="68"/>
      <c r="C905" s="94"/>
      <c r="D905" s="55"/>
      <c r="E905" s="55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spans="1:26" ht="12.75" customHeight="1" x14ac:dyDescent="0.25">
      <c r="A906" s="68"/>
      <c r="B906" s="68"/>
      <c r="C906" s="94"/>
      <c r="D906" s="55"/>
      <c r="E906" s="55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spans="1:26" ht="12.75" customHeight="1" x14ac:dyDescent="0.25">
      <c r="A907" s="68"/>
      <c r="B907" s="68"/>
      <c r="C907" s="94"/>
      <c r="D907" s="55"/>
      <c r="E907" s="55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spans="1:26" ht="12.75" customHeight="1" x14ac:dyDescent="0.25">
      <c r="A908" s="68"/>
      <c r="B908" s="68"/>
      <c r="C908" s="94"/>
      <c r="D908" s="55"/>
      <c r="E908" s="55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spans="1:26" ht="12.75" customHeight="1" x14ac:dyDescent="0.25">
      <c r="A909" s="68"/>
      <c r="B909" s="68"/>
      <c r="C909" s="94"/>
      <c r="D909" s="55"/>
      <c r="E909" s="55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spans="1:26" ht="12.75" customHeight="1" x14ac:dyDescent="0.25">
      <c r="A910" s="68"/>
      <c r="B910" s="68"/>
      <c r="C910" s="94"/>
      <c r="D910" s="55"/>
      <c r="E910" s="55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spans="1:26" ht="12.75" customHeight="1" x14ac:dyDescent="0.25">
      <c r="A911" s="68"/>
      <c r="B911" s="68"/>
      <c r="C911" s="94"/>
      <c r="D911" s="55"/>
      <c r="E911" s="55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spans="1:26" ht="12.75" customHeight="1" x14ac:dyDescent="0.25">
      <c r="A912" s="68"/>
      <c r="B912" s="68"/>
      <c r="C912" s="94"/>
      <c r="D912" s="55"/>
      <c r="E912" s="55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spans="1:26" ht="12.75" customHeight="1" x14ac:dyDescent="0.25">
      <c r="A913" s="68"/>
      <c r="B913" s="68"/>
      <c r="C913" s="94"/>
      <c r="D913" s="55"/>
      <c r="E913" s="55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spans="1:26" ht="12.75" customHeight="1" x14ac:dyDescent="0.25">
      <c r="A914" s="68"/>
      <c r="B914" s="68"/>
      <c r="C914" s="94"/>
      <c r="D914" s="55"/>
      <c r="E914" s="55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spans="1:26" ht="12.75" customHeight="1" x14ac:dyDescent="0.25">
      <c r="A915" s="68"/>
      <c r="B915" s="68"/>
      <c r="C915" s="94"/>
      <c r="D915" s="55"/>
      <c r="E915" s="55"/>
      <c r="F915" s="68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spans="1:26" ht="12.75" customHeight="1" x14ac:dyDescent="0.25">
      <c r="A916" s="68"/>
      <c r="B916" s="68"/>
      <c r="C916" s="94"/>
      <c r="D916" s="55"/>
      <c r="E916" s="55"/>
      <c r="F916" s="68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spans="1:26" ht="12.75" customHeight="1" x14ac:dyDescent="0.25">
      <c r="A917" s="68"/>
      <c r="B917" s="68"/>
      <c r="C917" s="94"/>
      <c r="D917" s="55"/>
      <c r="E917" s="55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spans="1:26" ht="12.75" customHeight="1" x14ac:dyDescent="0.25">
      <c r="A918" s="68"/>
      <c r="B918" s="68"/>
      <c r="C918" s="94"/>
      <c r="D918" s="55"/>
      <c r="E918" s="55"/>
      <c r="F918" s="68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spans="1:26" ht="12.75" customHeight="1" x14ac:dyDescent="0.25">
      <c r="A919" s="68"/>
      <c r="B919" s="68"/>
      <c r="C919" s="94"/>
      <c r="D919" s="55"/>
      <c r="E919" s="55"/>
      <c r="F919" s="68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spans="1:26" ht="12.75" customHeight="1" x14ac:dyDescent="0.25">
      <c r="A920" s="68"/>
      <c r="B920" s="68"/>
      <c r="C920" s="94"/>
      <c r="D920" s="55"/>
      <c r="E920" s="55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spans="1:26" ht="12.75" customHeight="1" x14ac:dyDescent="0.25">
      <c r="A921" s="68"/>
      <c r="B921" s="68"/>
      <c r="C921" s="94"/>
      <c r="D921" s="55"/>
      <c r="E921" s="55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spans="1:26" ht="12.75" customHeight="1" x14ac:dyDescent="0.25">
      <c r="A922" s="68"/>
      <c r="B922" s="68"/>
      <c r="C922" s="94"/>
      <c r="D922" s="55"/>
      <c r="E922" s="55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spans="1:26" ht="12.75" customHeight="1" x14ac:dyDescent="0.25">
      <c r="A923" s="68"/>
      <c r="B923" s="68"/>
      <c r="C923" s="94"/>
      <c r="D923" s="55"/>
      <c r="E923" s="55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spans="1:26" ht="12.75" customHeight="1" x14ac:dyDescent="0.25">
      <c r="A924" s="68"/>
      <c r="B924" s="68"/>
      <c r="C924" s="94"/>
      <c r="D924" s="55"/>
      <c r="E924" s="55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spans="1:26" ht="12.75" customHeight="1" x14ac:dyDescent="0.25">
      <c r="A925" s="68"/>
      <c r="B925" s="68"/>
      <c r="C925" s="94"/>
      <c r="D925" s="55"/>
      <c r="E925" s="55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spans="1:26" ht="12.75" customHeight="1" x14ac:dyDescent="0.25">
      <c r="A926" s="68"/>
      <c r="B926" s="68"/>
      <c r="C926" s="94"/>
      <c r="D926" s="55"/>
      <c r="E926" s="55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spans="1:26" ht="12.75" customHeight="1" x14ac:dyDescent="0.25">
      <c r="A927" s="68"/>
      <c r="B927" s="68"/>
      <c r="C927" s="94"/>
      <c r="D927" s="55"/>
      <c r="E927" s="55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spans="1:26" ht="12.75" customHeight="1" x14ac:dyDescent="0.25">
      <c r="A928" s="68"/>
      <c r="B928" s="68"/>
      <c r="C928" s="94"/>
      <c r="D928" s="55"/>
      <c r="E928" s="55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spans="1:26" ht="12.75" customHeight="1" x14ac:dyDescent="0.25">
      <c r="A929" s="68"/>
      <c r="B929" s="68"/>
      <c r="C929" s="94"/>
      <c r="D929" s="55"/>
      <c r="E929" s="55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spans="1:26" ht="12.75" customHeight="1" x14ac:dyDescent="0.25">
      <c r="A930" s="68"/>
      <c r="B930" s="68"/>
      <c r="C930" s="94"/>
      <c r="D930" s="55"/>
      <c r="E930" s="55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spans="1:26" ht="12.75" customHeight="1" x14ac:dyDescent="0.25">
      <c r="A931" s="68"/>
      <c r="B931" s="68"/>
      <c r="C931" s="94"/>
      <c r="D931" s="55"/>
      <c r="E931" s="55"/>
      <c r="F931" s="68"/>
      <c r="G931" s="68"/>
      <c r="H931" s="68"/>
      <c r="I931" s="68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spans="1:26" ht="12.75" customHeight="1" x14ac:dyDescent="0.25">
      <c r="A932" s="68"/>
      <c r="B932" s="68"/>
      <c r="C932" s="94"/>
      <c r="D932" s="55"/>
      <c r="E932" s="55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spans="1:26" ht="12.75" customHeight="1" x14ac:dyDescent="0.25">
      <c r="A933" s="68"/>
      <c r="B933" s="68"/>
      <c r="C933" s="94"/>
      <c r="D933" s="55"/>
      <c r="E933" s="55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spans="1:26" ht="12.75" customHeight="1" x14ac:dyDescent="0.25">
      <c r="A934" s="68"/>
      <c r="B934" s="68"/>
      <c r="C934" s="94"/>
      <c r="D934" s="55"/>
      <c r="E934" s="55"/>
      <c r="F934" s="68"/>
      <c r="G934" s="68"/>
      <c r="H934" s="68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spans="1:26" ht="12.75" customHeight="1" x14ac:dyDescent="0.25">
      <c r="A935" s="68"/>
      <c r="B935" s="68"/>
      <c r="C935" s="94"/>
      <c r="D935" s="55"/>
      <c r="E935" s="55"/>
      <c r="F935" s="68"/>
      <c r="G935" s="68"/>
      <c r="H935" s="68"/>
      <c r="I935" s="68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spans="1:26" ht="12.75" customHeight="1" x14ac:dyDescent="0.25">
      <c r="A936" s="68"/>
      <c r="B936" s="68"/>
      <c r="C936" s="94"/>
      <c r="D936" s="55"/>
      <c r="E936" s="55"/>
      <c r="F936" s="68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spans="1:26" ht="12.75" customHeight="1" x14ac:dyDescent="0.25">
      <c r="A937" s="68"/>
      <c r="B937" s="68"/>
      <c r="C937" s="94"/>
      <c r="D937" s="55"/>
      <c r="E937" s="55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spans="1:26" ht="12.75" customHeight="1" x14ac:dyDescent="0.25">
      <c r="A938" s="68"/>
      <c r="B938" s="68"/>
      <c r="C938" s="94"/>
      <c r="D938" s="55"/>
      <c r="E938" s="55"/>
      <c r="F938" s="68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spans="1:26" ht="12.75" customHeight="1" x14ac:dyDescent="0.25">
      <c r="A939" s="68"/>
      <c r="B939" s="68"/>
      <c r="C939" s="94"/>
      <c r="D939" s="55"/>
      <c r="E939" s="55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spans="1:26" ht="12.75" customHeight="1" x14ac:dyDescent="0.25">
      <c r="A940" s="68"/>
      <c r="B940" s="68"/>
      <c r="C940" s="94"/>
      <c r="D940" s="55"/>
      <c r="E940" s="55"/>
      <c r="F940" s="68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spans="1:26" ht="12.75" customHeight="1" x14ac:dyDescent="0.25">
      <c r="A941" s="68"/>
      <c r="B941" s="68"/>
      <c r="C941" s="94"/>
      <c r="D941" s="55"/>
      <c r="E941" s="55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spans="1:26" ht="12.75" customHeight="1" x14ac:dyDescent="0.25">
      <c r="A942" s="68"/>
      <c r="B942" s="68"/>
      <c r="C942" s="94"/>
      <c r="D942" s="55"/>
      <c r="E942" s="55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spans="1:26" ht="12.75" customHeight="1" x14ac:dyDescent="0.25">
      <c r="A943" s="68"/>
      <c r="B943" s="68"/>
      <c r="C943" s="94"/>
      <c r="D943" s="55"/>
      <c r="E943" s="55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spans="1:26" ht="12.75" customHeight="1" x14ac:dyDescent="0.25">
      <c r="A944" s="68"/>
      <c r="B944" s="68"/>
      <c r="C944" s="94"/>
      <c r="D944" s="55"/>
      <c r="E944" s="55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spans="1:26" ht="12.75" customHeight="1" x14ac:dyDescent="0.25">
      <c r="A945" s="68"/>
      <c r="B945" s="68"/>
      <c r="C945" s="94"/>
      <c r="D945" s="55"/>
      <c r="E945" s="55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spans="1:26" ht="12.75" customHeight="1" x14ac:dyDescent="0.25">
      <c r="A946" s="68"/>
      <c r="B946" s="68"/>
      <c r="C946" s="94"/>
      <c r="D946" s="55"/>
      <c r="E946" s="55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spans="1:26" ht="12.75" customHeight="1" x14ac:dyDescent="0.25">
      <c r="A947" s="68"/>
      <c r="B947" s="68"/>
      <c r="C947" s="94"/>
      <c r="D947" s="55"/>
      <c r="E947" s="55"/>
      <c r="F947" s="68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spans="1:26" ht="12.75" customHeight="1" x14ac:dyDescent="0.25">
      <c r="A948" s="68"/>
      <c r="B948" s="68"/>
      <c r="C948" s="94"/>
      <c r="D948" s="55"/>
      <c r="E948" s="55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spans="1:26" ht="12.75" customHeight="1" x14ac:dyDescent="0.25">
      <c r="A949" s="68"/>
      <c r="B949" s="68"/>
      <c r="C949" s="94"/>
      <c r="D949" s="55"/>
      <c r="E949" s="55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spans="1:26" ht="12.75" customHeight="1" x14ac:dyDescent="0.25">
      <c r="A950" s="68"/>
      <c r="B950" s="68"/>
      <c r="C950" s="94"/>
      <c r="D950" s="55"/>
      <c r="E950" s="55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spans="1:26" ht="12.75" customHeight="1" x14ac:dyDescent="0.25">
      <c r="A951" s="68"/>
      <c r="B951" s="68"/>
      <c r="C951" s="94"/>
      <c r="D951" s="55"/>
      <c r="E951" s="55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spans="1:26" ht="12.75" customHeight="1" x14ac:dyDescent="0.25">
      <c r="A952" s="68"/>
      <c r="B952" s="68"/>
      <c r="C952" s="94"/>
      <c r="D952" s="55"/>
      <c r="E952" s="55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spans="1:26" ht="12.75" customHeight="1" x14ac:dyDescent="0.25">
      <c r="A953" s="68"/>
      <c r="B953" s="68"/>
      <c r="C953" s="94"/>
      <c r="D953" s="55"/>
      <c r="E953" s="55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spans="1:26" ht="12.75" customHeight="1" x14ac:dyDescent="0.25">
      <c r="A954" s="68"/>
      <c r="B954" s="68"/>
      <c r="C954" s="94"/>
      <c r="D954" s="55"/>
      <c r="E954" s="55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spans="1:26" ht="12.75" customHeight="1" x14ac:dyDescent="0.25">
      <c r="A955" s="68"/>
      <c r="B955" s="68"/>
      <c r="C955" s="94"/>
      <c r="D955" s="55"/>
      <c r="E955" s="55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spans="1:26" ht="12.75" customHeight="1" x14ac:dyDescent="0.25">
      <c r="A956" s="68"/>
      <c r="B956" s="68"/>
      <c r="C956" s="94"/>
      <c r="D956" s="55"/>
      <c r="E956" s="55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spans="1:26" ht="12.75" customHeight="1" x14ac:dyDescent="0.25">
      <c r="A957" s="68"/>
      <c r="B957" s="68"/>
      <c r="C957" s="94"/>
      <c r="D957" s="55"/>
      <c r="E957" s="55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spans="1:26" ht="12.75" customHeight="1" x14ac:dyDescent="0.25">
      <c r="A958" s="68"/>
      <c r="B958" s="68"/>
      <c r="C958" s="94"/>
      <c r="D958" s="55"/>
      <c r="E958" s="55"/>
      <c r="F958" s="68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spans="1:26" ht="12.75" customHeight="1" x14ac:dyDescent="0.25">
      <c r="A959" s="68"/>
      <c r="B959" s="68"/>
      <c r="C959" s="94"/>
      <c r="D959" s="55"/>
      <c r="E959" s="55"/>
      <c r="F959" s="68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spans="1:26" ht="12.75" customHeight="1" x14ac:dyDescent="0.25">
      <c r="A960" s="68"/>
      <c r="B960" s="68"/>
      <c r="C960" s="94"/>
      <c r="D960" s="55"/>
      <c r="E960" s="55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spans="1:26" ht="12.75" customHeight="1" x14ac:dyDescent="0.25">
      <c r="A961" s="68"/>
      <c r="B961" s="68"/>
      <c r="C961" s="94"/>
      <c r="D961" s="55"/>
      <c r="E961" s="55"/>
      <c r="F961" s="68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spans="1:26" ht="12.75" customHeight="1" x14ac:dyDescent="0.25">
      <c r="A962" s="68"/>
      <c r="B962" s="68"/>
      <c r="C962" s="94"/>
      <c r="D962" s="55"/>
      <c r="E962" s="55"/>
      <c r="F962" s="68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spans="1:26" ht="12.75" customHeight="1" x14ac:dyDescent="0.25">
      <c r="A963" s="68"/>
      <c r="B963" s="68"/>
      <c r="C963" s="94"/>
      <c r="D963" s="55"/>
      <c r="E963" s="55"/>
      <c r="F963" s="68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spans="1:26" ht="12.75" customHeight="1" x14ac:dyDescent="0.25">
      <c r="A964" s="68"/>
      <c r="B964" s="68"/>
      <c r="C964" s="94"/>
      <c r="D964" s="55"/>
      <c r="E964" s="55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spans="1:26" ht="12.75" customHeight="1" x14ac:dyDescent="0.25">
      <c r="A965" s="68"/>
      <c r="B965" s="68"/>
      <c r="C965" s="94"/>
      <c r="D965" s="55"/>
      <c r="E965" s="55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spans="1:26" ht="12.75" customHeight="1" x14ac:dyDescent="0.25">
      <c r="A966" s="68"/>
      <c r="B966" s="68"/>
      <c r="C966" s="94"/>
      <c r="D966" s="55"/>
      <c r="E966" s="55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spans="1:26" ht="12.75" customHeight="1" x14ac:dyDescent="0.25">
      <c r="A967" s="68"/>
      <c r="B967" s="68"/>
      <c r="C967" s="94"/>
      <c r="D967" s="55"/>
      <c r="E967" s="55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spans="1:26" ht="12.75" customHeight="1" x14ac:dyDescent="0.25">
      <c r="A968" s="68"/>
      <c r="B968" s="68"/>
      <c r="C968" s="94"/>
      <c r="D968" s="55"/>
      <c r="E968" s="55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spans="1:26" ht="12.75" customHeight="1" x14ac:dyDescent="0.25">
      <c r="A969" s="68"/>
      <c r="B969" s="68"/>
      <c r="C969" s="94"/>
      <c r="D969" s="55"/>
      <c r="E969" s="55"/>
      <c r="F969" s="68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spans="1:26" ht="12.75" customHeight="1" x14ac:dyDescent="0.25">
      <c r="A970" s="68"/>
      <c r="B970" s="68"/>
      <c r="C970" s="94"/>
      <c r="D970" s="55"/>
      <c r="E970" s="55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spans="1:26" ht="12.75" customHeight="1" x14ac:dyDescent="0.25">
      <c r="A971" s="68"/>
      <c r="B971" s="68"/>
      <c r="C971" s="94"/>
      <c r="D971" s="55"/>
      <c r="E971" s="55"/>
      <c r="F971" s="68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spans="1:26" ht="12.75" customHeight="1" x14ac:dyDescent="0.25">
      <c r="A972" s="68"/>
      <c r="B972" s="68"/>
      <c r="C972" s="94"/>
      <c r="D972" s="55"/>
      <c r="E972" s="55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spans="1:26" ht="12.75" customHeight="1" x14ac:dyDescent="0.25">
      <c r="A973" s="68"/>
      <c r="B973" s="68"/>
      <c r="C973" s="94"/>
      <c r="D973" s="55"/>
      <c r="E973" s="55"/>
      <c r="F973" s="68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spans="1:26" ht="12.75" customHeight="1" x14ac:dyDescent="0.25">
      <c r="A974" s="68"/>
      <c r="B974" s="68"/>
      <c r="C974" s="94"/>
      <c r="D974" s="55"/>
      <c r="E974" s="55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spans="1:26" ht="12.75" customHeight="1" x14ac:dyDescent="0.25">
      <c r="A975" s="68"/>
      <c r="B975" s="68"/>
      <c r="C975" s="94"/>
      <c r="D975" s="55"/>
      <c r="E975" s="55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spans="1:26" ht="12.75" customHeight="1" x14ac:dyDescent="0.25">
      <c r="A976" s="68"/>
      <c r="B976" s="68"/>
      <c r="C976" s="94"/>
      <c r="D976" s="55"/>
      <c r="E976" s="55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spans="1:26" ht="12.75" customHeight="1" x14ac:dyDescent="0.25">
      <c r="A977" s="68"/>
      <c r="B977" s="68"/>
      <c r="C977" s="94"/>
      <c r="D977" s="55"/>
      <c r="E977" s="55"/>
      <c r="F977" s="68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spans="1:26" ht="12.75" customHeight="1" x14ac:dyDescent="0.25">
      <c r="A978" s="68"/>
      <c r="B978" s="68"/>
      <c r="C978" s="94"/>
      <c r="D978" s="55"/>
      <c r="E978" s="55"/>
      <c r="F978" s="68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spans="1:26" ht="12.75" customHeight="1" x14ac:dyDescent="0.25">
      <c r="A979" s="68"/>
      <c r="B979" s="68"/>
      <c r="C979" s="94"/>
      <c r="D979" s="55"/>
      <c r="E979" s="55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spans="1:26" ht="12.75" customHeight="1" x14ac:dyDescent="0.25">
      <c r="A980" s="68"/>
      <c r="B980" s="68"/>
      <c r="C980" s="94"/>
      <c r="D980" s="55"/>
      <c r="E980" s="55"/>
      <c r="F980" s="68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spans="1:26" ht="12.75" customHeight="1" x14ac:dyDescent="0.25">
      <c r="A981" s="68"/>
      <c r="B981" s="68"/>
      <c r="C981" s="94"/>
      <c r="D981" s="55"/>
      <c r="E981" s="55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spans="1:26" ht="12.75" customHeight="1" x14ac:dyDescent="0.25">
      <c r="A982" s="68"/>
      <c r="B982" s="68"/>
      <c r="C982" s="94"/>
      <c r="D982" s="55"/>
      <c r="E982" s="55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spans="1:26" ht="12.75" customHeight="1" x14ac:dyDescent="0.25">
      <c r="A983" s="68"/>
      <c r="B983" s="68"/>
      <c r="C983" s="94"/>
      <c r="D983" s="55"/>
      <c r="E983" s="55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spans="1:26" ht="12.75" customHeight="1" x14ac:dyDescent="0.25">
      <c r="A984" s="68"/>
      <c r="B984" s="68"/>
      <c r="C984" s="94"/>
      <c r="D984" s="55"/>
      <c r="E984" s="55"/>
      <c r="F984" s="68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spans="1:26" ht="12.75" customHeight="1" x14ac:dyDescent="0.25">
      <c r="A985" s="68"/>
      <c r="B985" s="68"/>
      <c r="C985" s="94"/>
      <c r="D985" s="55"/>
      <c r="E985" s="55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spans="1:26" ht="12.75" customHeight="1" x14ac:dyDescent="0.25">
      <c r="A986" s="68"/>
      <c r="B986" s="68"/>
      <c r="C986" s="94"/>
      <c r="D986" s="55"/>
      <c r="E986" s="55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spans="1:26" ht="12.75" customHeight="1" x14ac:dyDescent="0.25">
      <c r="A987" s="68"/>
      <c r="B987" s="68"/>
      <c r="C987" s="94"/>
      <c r="D987" s="55"/>
      <c r="E987" s="55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spans="1:26" ht="12.75" customHeight="1" x14ac:dyDescent="0.25">
      <c r="A988" s="68"/>
      <c r="B988" s="68"/>
      <c r="C988" s="94"/>
      <c r="D988" s="55"/>
      <c r="E988" s="55"/>
      <c r="F988" s="68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spans="1:26" ht="12.75" customHeight="1" x14ac:dyDescent="0.25">
      <c r="A989" s="68"/>
      <c r="B989" s="68"/>
      <c r="C989" s="94"/>
      <c r="D989" s="55"/>
      <c r="E989" s="55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spans="1:26" ht="12.75" customHeight="1" x14ac:dyDescent="0.25">
      <c r="A990" s="68"/>
      <c r="B990" s="68"/>
      <c r="C990" s="94"/>
      <c r="D990" s="55"/>
      <c r="E990" s="55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spans="1:26" ht="12.75" customHeight="1" x14ac:dyDescent="0.25">
      <c r="A991" s="68"/>
      <c r="B991" s="68"/>
      <c r="C991" s="94"/>
      <c r="D991" s="55"/>
      <c r="E991" s="55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spans="1:26" ht="12.75" customHeight="1" x14ac:dyDescent="0.25">
      <c r="A992" s="68"/>
      <c r="B992" s="68"/>
      <c r="C992" s="94"/>
      <c r="D992" s="55"/>
      <c r="E992" s="55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spans="1:26" ht="12.75" customHeight="1" x14ac:dyDescent="0.25">
      <c r="A993" s="68"/>
      <c r="B993" s="68"/>
      <c r="C993" s="94"/>
      <c r="D993" s="55"/>
      <c r="E993" s="55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spans="1:26" ht="12.75" customHeight="1" x14ac:dyDescent="0.25">
      <c r="A994" s="68"/>
      <c r="B994" s="68"/>
      <c r="C994" s="94"/>
      <c r="D994" s="55"/>
      <c r="E994" s="55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spans="1:26" ht="12.75" customHeight="1" x14ac:dyDescent="0.25">
      <c r="A995" s="68"/>
      <c r="B995" s="68"/>
      <c r="C995" s="94"/>
      <c r="D995" s="55"/>
      <c r="E995" s="55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spans="1:26" ht="12.75" customHeight="1" x14ac:dyDescent="0.25">
      <c r="A996" s="68"/>
      <c r="B996" s="68"/>
      <c r="C996" s="94"/>
      <c r="D996" s="55"/>
      <c r="E996" s="55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spans="1:26" ht="12.75" customHeight="1" x14ac:dyDescent="0.25">
      <c r="A997" s="68"/>
      <c r="B997" s="68"/>
      <c r="C997" s="94"/>
      <c r="D997" s="55"/>
      <c r="E997" s="55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spans="1:26" ht="12.75" customHeight="1" x14ac:dyDescent="0.25">
      <c r="A998" s="68"/>
      <c r="B998" s="68"/>
      <c r="C998" s="94"/>
      <c r="D998" s="55"/>
      <c r="E998" s="55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spans="1:26" ht="12.75" customHeight="1" x14ac:dyDescent="0.25">
      <c r="A999" s="68"/>
      <c r="B999" s="68"/>
      <c r="C999" s="94"/>
      <c r="D999" s="55"/>
      <c r="E999" s="55"/>
      <c r="F999" s="68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spans="1:26" ht="12.75" customHeight="1" x14ac:dyDescent="0.25">
      <c r="A1000" s="68"/>
      <c r="B1000" s="68"/>
      <c r="C1000" s="94"/>
      <c r="D1000" s="55"/>
      <c r="E1000" s="55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pageMargins left="0.7" right="0.7" top="0.75" bottom="0.75" header="0" footer="0"/>
  <pageSetup orientation="landscape"/>
  <headerFooter>
    <oddHeader>&amp;CMODELO FINANCIERO &amp;A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7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" customWidth="1"/>
    <col min="2" max="2" width="19" customWidth="1"/>
    <col min="3" max="8" width="15.44140625" customWidth="1"/>
    <col min="9" max="9" width="10" hidden="1" customWidth="1"/>
    <col min="10" max="26" width="10" customWidth="1"/>
  </cols>
  <sheetData>
    <row r="1" spans="1:26" ht="18" customHeight="1" x14ac:dyDescent="0.25">
      <c r="A1" s="26"/>
      <c r="B1" s="8" t="s">
        <v>29</v>
      </c>
      <c r="C1" s="412">
        <v>0</v>
      </c>
      <c r="D1" s="412">
        <v>1</v>
      </c>
      <c r="E1" s="412">
        <v>2</v>
      </c>
      <c r="F1" s="412">
        <v>3</v>
      </c>
      <c r="G1" s="412">
        <v>4</v>
      </c>
      <c r="H1" s="412">
        <v>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557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5" customHeight="1" x14ac:dyDescent="0.25">
      <c r="A3" s="26"/>
      <c r="B3" s="64" t="s">
        <v>558</v>
      </c>
      <c r="C3" s="414"/>
      <c r="D3" s="414">
        <f>Bases!F12+Bases!$D$32</f>
        <v>0.14000000000000001</v>
      </c>
      <c r="E3" s="414">
        <f>Bases!G12+Bases!$D$32</f>
        <v>0.14000000000000001</v>
      </c>
      <c r="F3" s="414">
        <f>Bases!H12+Bases!$D$32</f>
        <v>0.14000000000000001</v>
      </c>
      <c r="G3" s="414">
        <f>Bases!I12+Bases!$D$32</f>
        <v>0.14000000000000001</v>
      </c>
      <c r="H3" s="414">
        <f>Bases!J12+Bases!$D$32</f>
        <v>0.14000000000000001</v>
      </c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6"/>
      <c r="B4" s="64" t="s">
        <v>559</v>
      </c>
      <c r="C4" s="414"/>
      <c r="D4" s="414">
        <f>(1-D3/4)^(-4)-1</f>
        <v>0.15316312562475276</v>
      </c>
      <c r="E4" s="414">
        <f>(1-E3/4)^(-4)-1</f>
        <v>0.15316312562475276</v>
      </c>
      <c r="F4" s="414">
        <f>(1-F3/4)^(-4)-1</f>
        <v>0.15316312562475276</v>
      </c>
      <c r="G4" s="414">
        <f>(1-G3/4)^(-4)-1</f>
        <v>0.15316312562475276</v>
      </c>
      <c r="H4" s="414">
        <f>(1-H3/4)^(-4)-1</f>
        <v>0.15316312562475276</v>
      </c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415"/>
      <c r="B5" s="64" t="s">
        <v>560</v>
      </c>
      <c r="C5" s="286">
        <f>'Estructura de Capital'!E84</f>
        <v>71968832</v>
      </c>
      <c r="D5" s="286">
        <f>'Estructura de Capital'!F84</f>
        <v>0</v>
      </c>
      <c r="E5" s="286">
        <f>'Estructura de Capital'!G84</f>
        <v>0</v>
      </c>
      <c r="F5" s="286">
        <f>'Estructura de Capital'!H84</f>
        <v>0</v>
      </c>
      <c r="G5" s="286">
        <f>'Estructura de Capital'!I84</f>
        <v>0</v>
      </c>
      <c r="H5" s="286">
        <f>'Estructura de Capital'!J84</f>
        <v>0</v>
      </c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</row>
    <row r="6" spans="1:26" ht="12.75" customHeight="1" x14ac:dyDescent="0.25">
      <c r="A6" s="26"/>
      <c r="B6" s="26"/>
      <c r="C6" s="212"/>
      <c r="D6" s="212"/>
      <c r="E6" s="212"/>
      <c r="F6" s="212"/>
      <c r="G6" s="212"/>
      <c r="H6" s="212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26"/>
      <c r="B7" s="416" t="s">
        <v>561</v>
      </c>
      <c r="C7" s="417"/>
      <c r="D7" s="417"/>
      <c r="E7" s="417"/>
      <c r="F7" s="417"/>
      <c r="G7" s="417"/>
      <c r="H7" s="417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0</v>
      </c>
      <c r="B8" s="64" t="s">
        <v>562</v>
      </c>
      <c r="C8" s="286">
        <f t="shared" ref="C8:H8" si="0">IF($A8&gt;C$1,0,IF($A8=C$1,C$5,B8-C16))</f>
        <v>71968832</v>
      </c>
      <c r="D8" s="286">
        <f t="shared" si="0"/>
        <v>57575065.600000001</v>
      </c>
      <c r="E8" s="286">
        <f t="shared" si="0"/>
        <v>43181299.200000003</v>
      </c>
      <c r="F8" s="286">
        <f t="shared" si="0"/>
        <v>28787532.800000004</v>
      </c>
      <c r="G8" s="286">
        <f t="shared" si="0"/>
        <v>14393766.400000004</v>
      </c>
      <c r="H8" s="286">
        <f t="shared" si="0"/>
        <v>3.7252902984619141E-9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1</v>
      </c>
      <c r="B9" s="64" t="s">
        <v>563</v>
      </c>
      <c r="C9" s="286">
        <f t="shared" ref="C9:H9" si="1">IF($A9&gt;C$1,0,IF($A9=C$1,C$5,B9-C17))</f>
        <v>0</v>
      </c>
      <c r="D9" s="286">
        <f t="shared" si="1"/>
        <v>0</v>
      </c>
      <c r="E9" s="286">
        <f t="shared" si="1"/>
        <v>0</v>
      </c>
      <c r="F9" s="286">
        <f t="shared" si="1"/>
        <v>0</v>
      </c>
      <c r="G9" s="286">
        <f t="shared" si="1"/>
        <v>0</v>
      </c>
      <c r="H9" s="286">
        <f t="shared" si="1"/>
        <v>0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2</v>
      </c>
      <c r="B10" s="64" t="s">
        <v>564</v>
      </c>
      <c r="C10" s="286">
        <f t="shared" ref="C10:H10" si="2">IF($A10&gt;C$1,0,IF($A10=C$1,C$5,B10-C18))</f>
        <v>0</v>
      </c>
      <c r="D10" s="286">
        <f t="shared" si="2"/>
        <v>0</v>
      </c>
      <c r="E10" s="286">
        <f t="shared" si="2"/>
        <v>0</v>
      </c>
      <c r="F10" s="286">
        <f t="shared" si="2"/>
        <v>0</v>
      </c>
      <c r="G10" s="286">
        <f t="shared" si="2"/>
        <v>0</v>
      </c>
      <c r="H10" s="286">
        <f t="shared" si="2"/>
        <v>0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64">
        <v>3</v>
      </c>
      <c r="B11" s="64" t="s">
        <v>565</v>
      </c>
      <c r="C11" s="286">
        <f t="shared" ref="C11:H11" si="3">IF($A11&gt;C$1,0,IF($A11=C$1,C$5,B11-C19))</f>
        <v>0</v>
      </c>
      <c r="D11" s="286">
        <f t="shared" si="3"/>
        <v>0</v>
      </c>
      <c r="E11" s="286">
        <f t="shared" si="3"/>
        <v>0</v>
      </c>
      <c r="F11" s="286">
        <f t="shared" si="3"/>
        <v>0</v>
      </c>
      <c r="G11" s="286">
        <f t="shared" si="3"/>
        <v>0</v>
      </c>
      <c r="H11" s="286">
        <f t="shared" si="3"/>
        <v>0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4</v>
      </c>
      <c r="B12" s="64" t="s">
        <v>566</v>
      </c>
      <c r="C12" s="286">
        <f t="shared" ref="C12:H12" si="4">IF($A12&gt;C$1,0,IF($A12=C$1,C$5,B12-C20))</f>
        <v>0</v>
      </c>
      <c r="D12" s="286">
        <f t="shared" si="4"/>
        <v>0</v>
      </c>
      <c r="E12" s="286">
        <f t="shared" si="4"/>
        <v>0</v>
      </c>
      <c r="F12" s="286">
        <f t="shared" si="4"/>
        <v>0</v>
      </c>
      <c r="G12" s="286">
        <f t="shared" si="4"/>
        <v>0</v>
      </c>
      <c r="H12" s="286">
        <f t="shared" si="4"/>
        <v>0</v>
      </c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5</v>
      </c>
      <c r="B13" s="64" t="s">
        <v>567</v>
      </c>
      <c r="C13" s="286">
        <f t="shared" ref="C13:H13" si="5">IF($A13&gt;C$1,0,IF($A13=C$1,C$5,B13-C21))</f>
        <v>0</v>
      </c>
      <c r="D13" s="286">
        <f t="shared" si="5"/>
        <v>0</v>
      </c>
      <c r="E13" s="286">
        <f t="shared" si="5"/>
        <v>0</v>
      </c>
      <c r="F13" s="286">
        <f t="shared" si="5"/>
        <v>0</v>
      </c>
      <c r="G13" s="286">
        <f t="shared" si="5"/>
        <v>0</v>
      </c>
      <c r="H13" s="286">
        <f t="shared" si="5"/>
        <v>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26"/>
      <c r="B14" s="64" t="s">
        <v>568</v>
      </c>
      <c r="C14" s="286">
        <f t="shared" ref="C14:H14" si="6">SUM(C8:C13)</f>
        <v>71968832</v>
      </c>
      <c r="D14" s="286">
        <f t="shared" si="6"/>
        <v>57575065.600000001</v>
      </c>
      <c r="E14" s="286">
        <f t="shared" si="6"/>
        <v>43181299.200000003</v>
      </c>
      <c r="F14" s="286">
        <f t="shared" si="6"/>
        <v>28787532.800000004</v>
      </c>
      <c r="G14" s="286">
        <f t="shared" si="6"/>
        <v>14393766.400000004</v>
      </c>
      <c r="H14" s="286">
        <f t="shared" si="6"/>
        <v>3.7252902984619141E-9</v>
      </c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26"/>
      <c r="B15" s="416" t="s">
        <v>569</v>
      </c>
      <c r="C15" s="417"/>
      <c r="D15" s="417"/>
      <c r="E15" s="417"/>
      <c r="F15" s="417"/>
      <c r="G15" s="417"/>
      <c r="H15" s="41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0</v>
      </c>
      <c r="B16" s="64" t="s">
        <v>562</v>
      </c>
      <c r="C16" s="286">
        <f>IF(OR($A16+Bases!$D$30&gt;=C$1,$A16+Bases!$D$31&lt;C$1),0,HLOOKUP($A16,$B$1:$H$5,ROW($B$5),FALSE)/(Bases!$D$31-Bases!$D$30))</f>
        <v>0</v>
      </c>
      <c r="D16" s="286">
        <f>IF(OR($A16+Bases!$D$30&gt;=D$1,$A16+Bases!$D$31&lt;D$1),0,HLOOKUP($A16,$B$1:$H$5,ROW($B$5),FALSE)/(Bases!$D$31-Bases!$D$30))</f>
        <v>14393766.4</v>
      </c>
      <c r="E16" s="286">
        <f>IF(OR($A16+Bases!$D$30&gt;=E$1,$A16+Bases!$D$31&lt;E$1),0,HLOOKUP($A16,$B$1:$H$5,ROW($B$5),FALSE)/(Bases!$D$31-Bases!$D$30))</f>
        <v>14393766.4</v>
      </c>
      <c r="F16" s="286">
        <f>IF(OR($A16+Bases!$D$30&gt;=F$1,$A16+Bases!$D$31&lt;F$1),0,HLOOKUP($A16,$B$1:$H$5,ROW($B$5),FALSE)/(Bases!$D$31-Bases!$D$30))</f>
        <v>14393766.4</v>
      </c>
      <c r="G16" s="286">
        <f>IF(OR($A16+Bases!$D$30&gt;=G$1,$A16+Bases!$D$31&lt;G$1),0,HLOOKUP($A16,$B$1:$H$5,ROW($B$5),FALSE)/(Bases!$D$31-Bases!$D$30))</f>
        <v>14393766.4</v>
      </c>
      <c r="H16" s="286">
        <f>IF(OR($A16+Bases!$D$30&gt;=H$1,$A16+Bases!$D$31&lt;H$1),0,HLOOKUP($A16,$B$1:$H$5,ROW($B$5),FALSE)/(Bases!$D$31-Bases!$D$30))</f>
        <v>14393766.4</v>
      </c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1</v>
      </c>
      <c r="B17" s="64" t="s">
        <v>563</v>
      </c>
      <c r="C17" s="286">
        <f>IF(OR($A17+Bases!$D$30&gt;=C$1,$A17+Bases!$D$31&lt;C$1),0,HLOOKUP($A17,$B$1:$H$5,ROW($B$5),FALSE)/(Bases!$D$31-Bases!$D$30))</f>
        <v>0</v>
      </c>
      <c r="D17" s="286">
        <f>IF(OR($A17+Bases!$D$30&gt;=D$1,$A17+Bases!$D$31&lt;D$1),0,HLOOKUP($A17,$B$1:$H$5,ROW($B$5),FALSE)/(Bases!$D$31-Bases!$D$30))</f>
        <v>0</v>
      </c>
      <c r="E17" s="286">
        <f>IF(OR($A17+Bases!$D$30&gt;=E$1,$A17+Bases!$D$31&lt;E$1),0,HLOOKUP($A17,$B$1:$H$5,ROW($B$5),FALSE)/(Bases!$D$31-Bases!$D$30))</f>
        <v>0</v>
      </c>
      <c r="F17" s="286">
        <f>IF(OR($A17+Bases!$D$30&gt;=F$1,$A17+Bases!$D$31&lt;F$1),0,HLOOKUP($A17,$B$1:$H$5,ROW($B$5),FALSE)/(Bases!$D$31-Bases!$D$30))</f>
        <v>0</v>
      </c>
      <c r="G17" s="286">
        <f>IF(OR($A17+Bases!$D$30&gt;=G$1,$A17+Bases!$D$31&lt;G$1),0,HLOOKUP($A17,$B$1:$H$5,ROW($B$5),FALSE)/(Bases!$D$31-Bases!$D$30))</f>
        <v>0</v>
      </c>
      <c r="H17" s="286">
        <f>IF(OR($A17+Bases!$D$30&gt;=H$1,$A17+Bases!$D$31&lt;H$1),0,HLOOKUP($A17,$B$1:$H$5,ROW($B$5),FALSE)/(Bases!$D$31-Bases!$D$30))</f>
        <v>0</v>
      </c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64">
        <v>2</v>
      </c>
      <c r="B18" s="64" t="s">
        <v>564</v>
      </c>
      <c r="C18" s="286">
        <f>IF(OR($A18+Bases!$D$30&gt;=C$1,$A18+Bases!$D$31&lt;C$1),0,HLOOKUP($A18,$B$1:$H$5,ROW($B$5),FALSE)/(Bases!$D$31-Bases!$D$30))</f>
        <v>0</v>
      </c>
      <c r="D18" s="286">
        <f>IF(OR($A18+Bases!$D$30&gt;=D$1,$A18+Bases!$D$31&lt;D$1),0,HLOOKUP($A18,$B$1:$H$5,ROW($B$5),FALSE)/(Bases!$D$31-Bases!$D$30))</f>
        <v>0</v>
      </c>
      <c r="E18" s="286">
        <f>IF(OR($A18+Bases!$D$30&gt;=E$1,$A18+Bases!$D$31&lt;E$1),0,HLOOKUP($A18,$B$1:$H$5,ROW($B$5),FALSE)/(Bases!$D$31-Bases!$D$30))</f>
        <v>0</v>
      </c>
      <c r="F18" s="286">
        <f>IF(OR($A18+Bases!$D$30&gt;=F$1,$A18+Bases!$D$31&lt;F$1),0,HLOOKUP($A18,$B$1:$H$5,ROW($B$5),FALSE)/(Bases!$D$31-Bases!$D$30))</f>
        <v>0</v>
      </c>
      <c r="G18" s="286">
        <f>IF(OR($A18+Bases!$D$30&gt;=G$1,$A18+Bases!$D$31&lt;G$1),0,HLOOKUP($A18,$B$1:$H$5,ROW($B$5),FALSE)/(Bases!$D$31-Bases!$D$30))</f>
        <v>0</v>
      </c>
      <c r="H18" s="286">
        <f>IF(OR($A18+Bases!$D$30&gt;=H$1,$A18+Bases!$D$31&lt;H$1),0,HLOOKUP($A18,$B$1:$H$5,ROW($B$5),FALSE)/(Bases!$D$31-Bases!$D$30))</f>
        <v>0</v>
      </c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3</v>
      </c>
      <c r="B19" s="64" t="s">
        <v>565</v>
      </c>
      <c r="C19" s="286">
        <f>IF(OR($A19+Bases!$D$30&gt;=C$1,$A19+Bases!$D$31&lt;C$1),0,HLOOKUP($A19,$B$1:$H$5,ROW($B$5),FALSE)/(Bases!$D$31-Bases!$D$30))</f>
        <v>0</v>
      </c>
      <c r="D19" s="286">
        <f>IF(OR($A19+Bases!$D$30&gt;=D$1,$A19+Bases!$D$31&lt;D$1),0,HLOOKUP($A19,$B$1:$H$5,ROW($B$5),FALSE)/(Bases!$D$31-Bases!$D$30))</f>
        <v>0</v>
      </c>
      <c r="E19" s="286">
        <f>IF(OR($A19+Bases!$D$30&gt;=E$1,$A19+Bases!$D$31&lt;E$1),0,HLOOKUP($A19,$B$1:$H$5,ROW($B$5),FALSE)/(Bases!$D$31-Bases!$D$30))</f>
        <v>0</v>
      </c>
      <c r="F19" s="286">
        <f>IF(OR($A19+Bases!$D$30&gt;=F$1,$A19+Bases!$D$31&lt;F$1),0,HLOOKUP($A19,$B$1:$H$5,ROW($B$5),FALSE)/(Bases!$D$31-Bases!$D$30))</f>
        <v>0</v>
      </c>
      <c r="G19" s="286">
        <f>IF(OR($A19+Bases!$D$30&gt;=G$1,$A19+Bases!$D$31&lt;G$1),0,HLOOKUP($A19,$B$1:$H$5,ROW($B$5),FALSE)/(Bases!$D$31-Bases!$D$30))</f>
        <v>0</v>
      </c>
      <c r="H19" s="286">
        <f>IF(OR($A19+Bases!$D$30&gt;=H$1,$A19+Bases!$D$31&lt;H$1),0,HLOOKUP($A19,$B$1:$H$5,ROW($B$5),FALSE)/(Bases!$D$31-Bases!$D$30))</f>
        <v>0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4</v>
      </c>
      <c r="B20" s="64" t="s">
        <v>566</v>
      </c>
      <c r="C20" s="286">
        <f>IF(OR($A20+Bases!$D$30&gt;=C$1,$A20+Bases!$D$31&lt;C$1),0,HLOOKUP($A20,$B$1:$H$5,ROW($B$5),FALSE)/(Bases!$D$31-Bases!$D$30))</f>
        <v>0</v>
      </c>
      <c r="D20" s="286">
        <f>IF(OR($A20+Bases!$D$30&gt;=D$1,$A20+Bases!$D$31&lt;D$1),0,HLOOKUP($A20,$B$1:$H$5,ROW($B$5),FALSE)/(Bases!$D$31-Bases!$D$30))</f>
        <v>0</v>
      </c>
      <c r="E20" s="286">
        <f>IF(OR($A20+Bases!$D$30&gt;=E$1,$A20+Bases!$D$31&lt;E$1),0,HLOOKUP($A20,$B$1:$H$5,ROW($B$5),FALSE)/(Bases!$D$31-Bases!$D$30))</f>
        <v>0</v>
      </c>
      <c r="F20" s="286">
        <f>IF(OR($A20+Bases!$D$30&gt;=F$1,$A20+Bases!$D$31&lt;F$1),0,HLOOKUP($A20,$B$1:$H$5,ROW($B$5),FALSE)/(Bases!$D$31-Bases!$D$30))</f>
        <v>0</v>
      </c>
      <c r="G20" s="286">
        <f>IF(OR($A20+Bases!$D$30&gt;=G$1,$A20+Bases!$D$31&lt;G$1),0,HLOOKUP($A20,$B$1:$H$5,ROW($B$5),FALSE)/(Bases!$D$31-Bases!$D$30))</f>
        <v>0</v>
      </c>
      <c r="H20" s="286">
        <f>IF(OR($A20+Bases!$D$30&gt;=H$1,$A20+Bases!$D$31&lt;H$1),0,HLOOKUP($A20,$B$1:$H$5,ROW($B$5),FALSE)/(Bases!$D$31-Bases!$D$30))</f>
        <v>0</v>
      </c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5</v>
      </c>
      <c r="B21" s="64" t="s">
        <v>567</v>
      </c>
      <c r="C21" s="286">
        <f>IF(OR($A21+Bases!$D$30&gt;=C$1,$A21+Bases!$D$31&lt;C$1),0,HLOOKUP($A21,$B$1:$H$5,ROW($B$5),FALSE)/(Bases!$D$31-Bases!$D$30))</f>
        <v>0</v>
      </c>
      <c r="D21" s="286">
        <f>IF(OR($A21+Bases!$D$30&gt;=D$1,$A21+Bases!$D$31&lt;D$1),0,HLOOKUP($A21,$B$1:$H$5,ROW($B$5),FALSE)/(Bases!$D$31-Bases!$D$30))</f>
        <v>0</v>
      </c>
      <c r="E21" s="286">
        <f>IF(OR($A21+Bases!$D$30&gt;=E$1,$A21+Bases!$D$31&lt;E$1),0,HLOOKUP($A21,$B$1:$H$5,ROW($B$5),FALSE)/(Bases!$D$31-Bases!$D$30))</f>
        <v>0</v>
      </c>
      <c r="F21" s="286">
        <f>IF(OR($A21+Bases!$D$30&gt;=F$1,$A21+Bases!$D$31&lt;F$1),0,HLOOKUP($A21,$B$1:$H$5,ROW($B$5),FALSE)/(Bases!$D$31-Bases!$D$30))</f>
        <v>0</v>
      </c>
      <c r="G21" s="286">
        <f>IF(OR($A21+Bases!$D$30&gt;=G$1,$A21+Bases!$D$31&lt;G$1),0,HLOOKUP($A21,$B$1:$H$5,ROW($B$5),FALSE)/(Bases!$D$31-Bases!$D$30))</f>
        <v>0</v>
      </c>
      <c r="H21" s="286">
        <f>IF(OR($A21+Bases!$D$30&gt;=H$1,$A21+Bases!$D$31&lt;H$1),0,HLOOKUP($A21,$B$1:$H$5,ROW($B$5),FALSE)/(Bases!$D$31-Bases!$D$30))</f>
        <v>0</v>
      </c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26"/>
      <c r="B22" s="64" t="s">
        <v>570</v>
      </c>
      <c r="C22" s="286">
        <f t="shared" ref="C22:H22" si="7">SUM(C16:C21)</f>
        <v>0</v>
      </c>
      <c r="D22" s="286">
        <f t="shared" si="7"/>
        <v>14393766.4</v>
      </c>
      <c r="E22" s="286">
        <f t="shared" si="7"/>
        <v>14393766.4</v>
      </c>
      <c r="F22" s="286">
        <f t="shared" si="7"/>
        <v>14393766.4</v>
      </c>
      <c r="G22" s="286">
        <f t="shared" si="7"/>
        <v>14393766.4</v>
      </c>
      <c r="H22" s="286">
        <f t="shared" si="7"/>
        <v>14393766.4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6"/>
      <c r="B23" s="416" t="s">
        <v>571</v>
      </c>
      <c r="C23" s="417"/>
      <c r="D23" s="417"/>
      <c r="E23" s="417"/>
      <c r="F23" s="417"/>
      <c r="G23" s="417"/>
      <c r="H23" s="41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>
        <v>0</v>
      </c>
      <c r="B24" s="64" t="s">
        <v>562</v>
      </c>
      <c r="C24" s="286">
        <f t="shared" ref="C24:H24" si="8">IF($A24&gt;=C$1,0,B8*C$4)</f>
        <v>0</v>
      </c>
      <c r="D24" s="286">
        <f t="shared" si="8"/>
        <v>11022971.256682726</v>
      </c>
      <c r="E24" s="286">
        <f t="shared" si="8"/>
        <v>8818377.0053461809</v>
      </c>
      <c r="F24" s="286">
        <f t="shared" si="8"/>
        <v>6613782.7540096361</v>
      </c>
      <c r="G24" s="286">
        <f t="shared" si="8"/>
        <v>4409188.5026730914</v>
      </c>
      <c r="H24" s="286">
        <f t="shared" si="8"/>
        <v>2204594.2513365461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64">
        <v>1</v>
      </c>
      <c r="B25" s="64" t="s">
        <v>563</v>
      </c>
      <c r="C25" s="286">
        <f t="shared" ref="C25:H25" si="9">IF($A25&gt;=C$1,0,B9*C$4)</f>
        <v>0</v>
      </c>
      <c r="D25" s="286">
        <f t="shared" si="9"/>
        <v>0</v>
      </c>
      <c r="E25" s="286">
        <f t="shared" si="9"/>
        <v>0</v>
      </c>
      <c r="F25" s="286">
        <f t="shared" si="9"/>
        <v>0</v>
      </c>
      <c r="G25" s="286">
        <f t="shared" si="9"/>
        <v>0</v>
      </c>
      <c r="H25" s="286">
        <f t="shared" si="9"/>
        <v>0</v>
      </c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2</v>
      </c>
      <c r="B26" s="64" t="s">
        <v>564</v>
      </c>
      <c r="C26" s="286">
        <f t="shared" ref="C26:H26" si="10">IF($A26&gt;=C$1,0,B10*C$4)</f>
        <v>0</v>
      </c>
      <c r="D26" s="286">
        <f t="shared" si="10"/>
        <v>0</v>
      </c>
      <c r="E26" s="286">
        <f t="shared" si="10"/>
        <v>0</v>
      </c>
      <c r="F26" s="286">
        <f t="shared" si="10"/>
        <v>0</v>
      </c>
      <c r="G26" s="286">
        <f t="shared" si="10"/>
        <v>0</v>
      </c>
      <c r="H26" s="286">
        <f t="shared" si="10"/>
        <v>0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3</v>
      </c>
      <c r="B27" s="64" t="s">
        <v>565</v>
      </c>
      <c r="C27" s="286">
        <f t="shared" ref="C27:H27" si="11">IF($A27&gt;=C$1,0,B11*C$4)</f>
        <v>0</v>
      </c>
      <c r="D27" s="286">
        <f t="shared" si="11"/>
        <v>0</v>
      </c>
      <c r="E27" s="286">
        <f t="shared" si="11"/>
        <v>0</v>
      </c>
      <c r="F27" s="286">
        <f t="shared" si="11"/>
        <v>0</v>
      </c>
      <c r="G27" s="286">
        <f t="shared" si="11"/>
        <v>0</v>
      </c>
      <c r="H27" s="286">
        <f t="shared" si="11"/>
        <v>0</v>
      </c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4</v>
      </c>
      <c r="B28" s="64" t="s">
        <v>566</v>
      </c>
      <c r="C28" s="286">
        <f t="shared" ref="C28:H28" si="12">IF($A28&gt;=C$1,0,B12*C$4)</f>
        <v>0</v>
      </c>
      <c r="D28" s="286">
        <f t="shared" si="12"/>
        <v>0</v>
      </c>
      <c r="E28" s="286">
        <f t="shared" si="12"/>
        <v>0</v>
      </c>
      <c r="F28" s="286">
        <f t="shared" si="12"/>
        <v>0</v>
      </c>
      <c r="G28" s="286">
        <f t="shared" si="12"/>
        <v>0</v>
      </c>
      <c r="H28" s="286">
        <f t="shared" si="12"/>
        <v>0</v>
      </c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5</v>
      </c>
      <c r="B29" s="64" t="s">
        <v>567</v>
      </c>
      <c r="C29" s="286">
        <f t="shared" ref="C29:H29" si="13">IF($A29&gt;=C$1,0,B13*C$4)</f>
        <v>0</v>
      </c>
      <c r="D29" s="286">
        <f t="shared" si="13"/>
        <v>0</v>
      </c>
      <c r="E29" s="286">
        <f t="shared" si="13"/>
        <v>0</v>
      </c>
      <c r="F29" s="286">
        <f t="shared" si="13"/>
        <v>0</v>
      </c>
      <c r="G29" s="286">
        <f t="shared" si="13"/>
        <v>0</v>
      </c>
      <c r="H29" s="286">
        <f t="shared" si="13"/>
        <v>0</v>
      </c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6"/>
      <c r="B30" s="64" t="s">
        <v>571</v>
      </c>
      <c r="C30" s="286">
        <f t="shared" ref="C30:H30" si="14">SUM(C24:C29)</f>
        <v>0</v>
      </c>
      <c r="D30" s="286">
        <f t="shared" si="14"/>
        <v>11022971.256682726</v>
      </c>
      <c r="E30" s="286">
        <f t="shared" si="14"/>
        <v>8818377.0053461809</v>
      </c>
      <c r="F30" s="286">
        <f t="shared" si="14"/>
        <v>6613782.7540096361</v>
      </c>
      <c r="G30" s="286">
        <f t="shared" si="14"/>
        <v>4409188.5026730914</v>
      </c>
      <c r="H30" s="286">
        <f t="shared" si="14"/>
        <v>2204594.2513365461</v>
      </c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AMORTIZACIONES OBLIGACIONES FINANCIERAS</oddHeader>
    <oddFooter>&amp;L&amp;F&amp;CPágina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0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127</v>
      </c>
      <c r="C3" s="418">
        <f>Bases!F9</f>
        <v>0</v>
      </c>
      <c r="D3" s="418">
        <f>Bases!G9</f>
        <v>0</v>
      </c>
      <c r="E3" s="418">
        <f>Bases!H9</f>
        <v>0</v>
      </c>
      <c r="F3" s="418">
        <f>Bases!I9</f>
        <v>0</v>
      </c>
      <c r="G3" s="418">
        <f>Bases!J9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6"/>
      <c r="B4" s="64" t="s">
        <v>8</v>
      </c>
      <c r="C4" s="286">
        <f>' Inversiones Fijas y Diferidas'!H66</f>
        <v>0</v>
      </c>
      <c r="D4" s="286">
        <f>' Inversiones Fijas y Diferidas'!I66</f>
        <v>0</v>
      </c>
      <c r="E4" s="286">
        <f>' Inversiones Fijas y Diferidas'!J66</f>
        <v>0</v>
      </c>
      <c r="F4" s="286">
        <f>' Inversiones Fijas y Diferidas'!K66</f>
        <v>0</v>
      </c>
      <c r="G4" s="286">
        <f>' Inversiones Fijas y Diferidas'!L66</f>
        <v>0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340"/>
      <c r="B5" s="419" t="s">
        <v>268</v>
      </c>
      <c r="C5" s="420"/>
      <c r="D5" s="420"/>
      <c r="E5" s="420"/>
      <c r="F5" s="420"/>
      <c r="G5" s="42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</row>
    <row r="6" spans="1:26" ht="12.75" customHeight="1" x14ac:dyDescent="0.25">
      <c r="A6" s="64">
        <v>1</v>
      </c>
      <c r="B6" s="421" t="s">
        <v>573</v>
      </c>
      <c r="C6" s="286">
        <f t="shared" ref="C6:G10" si="0">IF($A6&gt;C$1,0,IF($A6=C$1,C$4*C$3,B13*C$3))</f>
        <v>0</v>
      </c>
      <c r="D6" s="286">
        <f t="shared" si="0"/>
        <v>0</v>
      </c>
      <c r="E6" s="286">
        <f t="shared" si="0"/>
        <v>0</v>
      </c>
      <c r="F6" s="286">
        <f t="shared" si="0"/>
        <v>0</v>
      </c>
      <c r="G6" s="286">
        <f t="shared" si="0"/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2</v>
      </c>
      <c r="B7" s="421" t="s">
        <v>574</v>
      </c>
      <c r="C7" s="286">
        <f t="shared" si="0"/>
        <v>0</v>
      </c>
      <c r="D7" s="286">
        <f t="shared" si="0"/>
        <v>0</v>
      </c>
      <c r="E7" s="286">
        <f t="shared" si="0"/>
        <v>0</v>
      </c>
      <c r="F7" s="286">
        <f t="shared" si="0"/>
        <v>0</v>
      </c>
      <c r="G7" s="286">
        <f t="shared" si="0"/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3</v>
      </c>
      <c r="B8" s="421" t="s">
        <v>575</v>
      </c>
      <c r="C8" s="286">
        <f t="shared" si="0"/>
        <v>0</v>
      </c>
      <c r="D8" s="286">
        <f t="shared" si="0"/>
        <v>0</v>
      </c>
      <c r="E8" s="286">
        <f t="shared" si="0"/>
        <v>0</v>
      </c>
      <c r="F8" s="286">
        <f t="shared" si="0"/>
        <v>0</v>
      </c>
      <c r="G8" s="286">
        <f t="shared" si="0"/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4</v>
      </c>
      <c r="B9" s="421" t="s">
        <v>576</v>
      </c>
      <c r="C9" s="286">
        <f t="shared" si="0"/>
        <v>0</v>
      </c>
      <c r="D9" s="286">
        <f t="shared" si="0"/>
        <v>0</v>
      </c>
      <c r="E9" s="286">
        <f t="shared" si="0"/>
        <v>0</v>
      </c>
      <c r="F9" s="286">
        <f t="shared" si="0"/>
        <v>0</v>
      </c>
      <c r="G9" s="286">
        <f t="shared" si="0"/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5</v>
      </c>
      <c r="B10" s="421" t="s">
        <v>577</v>
      </c>
      <c r="C10" s="286">
        <f t="shared" si="0"/>
        <v>0</v>
      </c>
      <c r="D10" s="286">
        <f t="shared" si="0"/>
        <v>0</v>
      </c>
      <c r="E10" s="286">
        <f t="shared" si="0"/>
        <v>0</v>
      </c>
      <c r="F10" s="286">
        <f t="shared" si="0"/>
        <v>0</v>
      </c>
      <c r="G10" s="286">
        <f t="shared" si="0"/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64" t="s">
        <v>578</v>
      </c>
      <c r="C11" s="286">
        <f>SUM(C6:C10)</f>
        <v>0</v>
      </c>
      <c r="D11" s="286">
        <f>SUM(D6:D10)</f>
        <v>0</v>
      </c>
      <c r="E11" s="286">
        <f>SUM(E6:E10)</f>
        <v>0</v>
      </c>
      <c r="F11" s="286">
        <f>SUM(F6:F10)</f>
        <v>0</v>
      </c>
      <c r="G11" s="286">
        <f>SUM(G6:G10)</f>
        <v>0</v>
      </c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6"/>
      <c r="B12" s="419" t="s">
        <v>579</v>
      </c>
      <c r="C12" s="212"/>
      <c r="D12" s="212"/>
      <c r="E12" s="212"/>
      <c r="F12" s="212"/>
      <c r="G12" s="212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1</v>
      </c>
      <c r="B13" s="421" t="s">
        <v>573</v>
      </c>
      <c r="C13" s="286">
        <f t="shared" ref="C13:G17" si="1">IF($A13&gt;C$1,0,IF($A13=C$1,C$4+C6,B13+C6))</f>
        <v>0</v>
      </c>
      <c r="D13" s="286">
        <f t="shared" si="1"/>
        <v>0</v>
      </c>
      <c r="E13" s="286">
        <f t="shared" si="1"/>
        <v>0</v>
      </c>
      <c r="F13" s="286">
        <f t="shared" si="1"/>
        <v>0</v>
      </c>
      <c r="G13" s="286">
        <f t="shared" si="1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2</v>
      </c>
      <c r="B14" s="421" t="s">
        <v>574</v>
      </c>
      <c r="C14" s="286">
        <f t="shared" si="1"/>
        <v>0</v>
      </c>
      <c r="D14" s="286">
        <f t="shared" si="1"/>
        <v>0</v>
      </c>
      <c r="E14" s="286">
        <f t="shared" si="1"/>
        <v>0</v>
      </c>
      <c r="F14" s="286">
        <f t="shared" si="1"/>
        <v>0</v>
      </c>
      <c r="G14" s="286">
        <f t="shared" si="1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3</v>
      </c>
      <c r="B15" s="421" t="s">
        <v>575</v>
      </c>
      <c r="C15" s="286">
        <f t="shared" si="1"/>
        <v>0</v>
      </c>
      <c r="D15" s="286">
        <f t="shared" si="1"/>
        <v>0</v>
      </c>
      <c r="E15" s="286">
        <f t="shared" si="1"/>
        <v>0</v>
      </c>
      <c r="F15" s="286">
        <f t="shared" si="1"/>
        <v>0</v>
      </c>
      <c r="G15" s="286">
        <f t="shared" si="1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4</v>
      </c>
      <c r="B16" s="421" t="s">
        <v>576</v>
      </c>
      <c r="C16" s="286">
        <f t="shared" si="1"/>
        <v>0</v>
      </c>
      <c r="D16" s="286">
        <f t="shared" si="1"/>
        <v>0</v>
      </c>
      <c r="E16" s="286">
        <f t="shared" si="1"/>
        <v>0</v>
      </c>
      <c r="F16" s="286">
        <f t="shared" si="1"/>
        <v>0</v>
      </c>
      <c r="G16" s="286">
        <f t="shared" si="1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5</v>
      </c>
      <c r="B17" s="421" t="s">
        <v>577</v>
      </c>
      <c r="C17" s="286">
        <f t="shared" si="1"/>
        <v>0</v>
      </c>
      <c r="D17" s="286">
        <f t="shared" si="1"/>
        <v>0</v>
      </c>
      <c r="E17" s="286">
        <f t="shared" si="1"/>
        <v>0</v>
      </c>
      <c r="F17" s="286">
        <f t="shared" si="1"/>
        <v>0</v>
      </c>
      <c r="G17" s="286">
        <f t="shared" si="1"/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26"/>
      <c r="B18" s="64" t="s">
        <v>580</v>
      </c>
      <c r="C18" s="286">
        <f>SUM(C13:C17)</f>
        <v>0</v>
      </c>
      <c r="D18" s="286">
        <f>SUM(D13:D17)</f>
        <v>0</v>
      </c>
      <c r="E18" s="286">
        <f>SUM(E13:E17)</f>
        <v>0</v>
      </c>
      <c r="F18" s="286">
        <f>SUM(F13:F17)</f>
        <v>0</v>
      </c>
      <c r="G18" s="286">
        <f>SUM(G13:G17)</f>
        <v>0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11</v>
      </c>
      <c r="C3" s="375">
        <f>' Inversiones Fijas y Diferidas'!H67</f>
        <v>0</v>
      </c>
      <c r="D3" s="375">
        <f>' Inversiones Fijas y Diferidas'!I67</f>
        <v>0</v>
      </c>
      <c r="E3" s="375">
        <f>' Inversiones Fijas y Diferidas'!J67</f>
        <v>0</v>
      </c>
      <c r="F3" s="375">
        <f>' Inversiones Fijas y Diferidas'!K67</f>
        <v>0</v>
      </c>
      <c r="G3" s="375">
        <f>' Inversiones Fijas y Diferidas'!L67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75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9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423">
        <v>1</v>
      </c>
      <c r="B19" s="421" t="s">
        <v>573</v>
      </c>
      <c r="C19" s="375">
        <f>IF(OR($A19&gt;C$1,Bases!$D$35+$A19-1&lt;C$1),0,C12/Bases!$D$35)</f>
        <v>0</v>
      </c>
      <c r="D19" s="286">
        <f>IF(OR($A19&gt;D$1,Bases!$D$35+$A19-1&lt;D$1),0,D12/Bases!$D$35)</f>
        <v>0</v>
      </c>
      <c r="E19" s="286">
        <f>IF(OR($A19&gt;E$1,Bases!$D$35+$A19-1&lt;E$1),0,E12/Bases!$D$35)</f>
        <v>0</v>
      </c>
      <c r="F19" s="286">
        <f>IF(OR($A19&gt;F$1,Bases!$D$35+$A19-1&lt;F$1),0,F12/Bases!$D$35)</f>
        <v>0</v>
      </c>
      <c r="G19" s="286">
        <f>IF(OR($A19&gt;G$1,Bases!$D$35+$A19-1&lt;G$1),0,G12/Bases!$D$35)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423">
        <v>2</v>
      </c>
      <c r="B20" s="421" t="s">
        <v>574</v>
      </c>
      <c r="C20" s="375">
        <f>IF(OR($A20&gt;C$1,Bases!$D$35+$A20-1&lt;C$1),0,C13/Bases!$D$35)</f>
        <v>0</v>
      </c>
      <c r="D20" s="286">
        <f>IF(OR($A20&gt;D$1,Bases!$D$35+$A20-1&lt;D$1),0,D13/Bases!$D$35)</f>
        <v>0</v>
      </c>
      <c r="E20" s="286">
        <f>IF(OR($A20&gt;E$1,Bases!$D$35+$A20-1&lt;E$1),0,E13/Bases!$D$35)</f>
        <v>0</v>
      </c>
      <c r="F20" s="286">
        <f>IF(OR($A20&gt;F$1,Bases!$D$35+$A20-1&lt;F$1),0,F13/Bases!$D$35)</f>
        <v>0</v>
      </c>
      <c r="G20" s="286">
        <f>IF(OR($A20&gt;G$1,Bases!$D$35+$A20-1&lt;G$1),0,G13/Bases!$D$35)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423">
        <v>3</v>
      </c>
      <c r="B21" s="421" t="s">
        <v>575</v>
      </c>
      <c r="C21" s="375">
        <f>IF(OR($A21&gt;C$1,Bases!$D$35+$A21-1&lt;C$1),0,C14/Bases!$D$35)</f>
        <v>0</v>
      </c>
      <c r="D21" s="286">
        <f>IF(OR($A21&gt;D$1,Bases!$D$35+$A21-1&lt;D$1),0,D14/Bases!$D$35)</f>
        <v>0</v>
      </c>
      <c r="E21" s="286">
        <f>IF(OR($A21&gt;E$1,Bases!$D$35+$A21-1&lt;E$1),0,E14/Bases!$D$35)</f>
        <v>0</v>
      </c>
      <c r="F21" s="286">
        <f>IF(OR($A21&gt;F$1,Bases!$D$35+$A21-1&lt;F$1),0,F14/Bases!$D$35)</f>
        <v>0</v>
      </c>
      <c r="G21" s="286">
        <f>IF(OR($A21&gt;G$1,Bases!$D$35+$A21-1&lt;G$1),0,G14/Bases!$D$35)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423">
        <v>4</v>
      </c>
      <c r="B22" s="421" t="s">
        <v>576</v>
      </c>
      <c r="C22" s="375">
        <f>IF(OR($A22&gt;C$1,Bases!$D$35+$A22-1&lt;C$1),0,C15/Bases!$D$35)</f>
        <v>0</v>
      </c>
      <c r="D22" s="286">
        <f>IF(OR($A22&gt;D$1,Bases!$D$35+$A22-1&lt;D$1),0,D15/Bases!$D$35)</f>
        <v>0</v>
      </c>
      <c r="E22" s="286">
        <f>IF(OR($A22&gt;E$1,Bases!$D$35+$A22-1&lt;E$1),0,E15/Bases!$D$35)</f>
        <v>0</v>
      </c>
      <c r="F22" s="286">
        <f>IF(OR($A22&gt;F$1,Bases!$D$35+$A22-1&lt;F$1),0,F15/Bases!$D$35)</f>
        <v>0</v>
      </c>
      <c r="G22" s="286">
        <f>IF(OR($A22&gt;G$1,Bases!$D$35+$A22-1&lt;G$1),0,G15/Bases!$D$35)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423">
        <v>5</v>
      </c>
      <c r="B23" s="421" t="s">
        <v>577</v>
      </c>
      <c r="C23" s="375">
        <f>IF(OR($A23&gt;C$1,Bases!$D$35+$A23-1&lt;C$1),0,C16/Bases!$D$35)</f>
        <v>0</v>
      </c>
      <c r="D23" s="286">
        <f>IF(OR($A23&gt;D$1,Bases!$D$35+$A23-1&lt;D$1),0,D16/Bases!$D$35)</f>
        <v>0</v>
      </c>
      <c r="E23" s="286">
        <f>IF(OR($A23&gt;E$1,Bases!$D$35+$A23-1&lt;E$1),0,E16/Bases!$D$35)</f>
        <v>0</v>
      </c>
      <c r="F23" s="286">
        <f>IF(OR($A23&gt;F$1,Bases!$D$35+$A23-1&lt;F$1),0,F16/Bases!$D$35)</f>
        <v>0</v>
      </c>
      <c r="G23" s="286">
        <f>IF(OR($A23&gt;G$1,Bases!$D$35+$A23-1&lt;G$1),0,G16/Bases!$D$35)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375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9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423">
        <v>1</v>
      </c>
      <c r="B26" s="344" t="s">
        <v>573</v>
      </c>
      <c r="C26" s="375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423">
        <v>2</v>
      </c>
      <c r="B27" s="344" t="s">
        <v>574</v>
      </c>
      <c r="C27" s="375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423">
        <v>3</v>
      </c>
      <c r="B28" s="344" t="s">
        <v>575</v>
      </c>
      <c r="C28" s="375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423">
        <v>4</v>
      </c>
      <c r="B29" s="344" t="s">
        <v>576</v>
      </c>
      <c r="C29" s="375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423">
        <v>5</v>
      </c>
      <c r="B30" s="344" t="s">
        <v>577</v>
      </c>
      <c r="C30" s="375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375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9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423">
        <v>1</v>
      </c>
      <c r="B33" s="421" t="s">
        <v>573</v>
      </c>
      <c r="C33" s="375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423">
        <v>2</v>
      </c>
      <c r="B34" s="421" t="s">
        <v>574</v>
      </c>
      <c r="C34" s="375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423">
        <v>3</v>
      </c>
      <c r="B35" s="421" t="s">
        <v>575</v>
      </c>
      <c r="C35" s="375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423">
        <v>4</v>
      </c>
      <c r="B36" s="421" t="s">
        <v>576</v>
      </c>
      <c r="C36" s="375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423">
        <v>5</v>
      </c>
      <c r="B37" s="421" t="s">
        <v>577</v>
      </c>
      <c r="C37" s="375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375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30">
    <tabColor rgb="FF865357"/>
  </sheetPr>
  <dimension ref="A1:AA1000"/>
  <sheetViews>
    <sheetView workbookViewId="0"/>
  </sheetViews>
  <sheetFormatPr baseColWidth="10" defaultColWidth="12.5546875" defaultRowHeight="15" customHeight="1" x14ac:dyDescent="0.25"/>
  <cols>
    <col min="1" max="1" width="2.77734375" customWidth="1"/>
    <col min="2" max="2" width="28.44140625" customWidth="1"/>
    <col min="3" max="3" width="13.77734375" customWidth="1"/>
    <col min="4" max="4" width="14.44140625" customWidth="1"/>
    <col min="5" max="5" width="14.21875" customWidth="1"/>
    <col min="6" max="7" width="14.44140625" customWidth="1"/>
    <col min="8" max="27" width="10" hidden="1" customWidth="1"/>
  </cols>
  <sheetData>
    <row r="1" spans="1:27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</row>
    <row r="3" spans="1:27" ht="12.75" customHeight="1" x14ac:dyDescent="0.25">
      <c r="A3" s="26"/>
      <c r="B3" s="64" t="s">
        <v>14</v>
      </c>
      <c r="C3" s="375">
        <f>' Inversiones Fijas y Diferidas'!H68</f>
        <v>2000000</v>
      </c>
      <c r="D3" s="375">
        <f>' Inversiones Fijas y Diferidas'!I68</f>
        <v>0</v>
      </c>
      <c r="E3" s="375">
        <f>' Inversiones Fijas y Diferidas'!J68</f>
        <v>0</v>
      </c>
      <c r="F3" s="375">
        <f>' Inversiones Fijas y Diferidas'!K68</f>
        <v>0</v>
      </c>
      <c r="G3" s="375">
        <f>' Inversiones Fijas y Diferidas'!L68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</row>
    <row r="4" spans="1:27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  <c r="AA4" s="340"/>
    </row>
    <row r="5" spans="1:27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</row>
    <row r="6" spans="1:27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</row>
    <row r="7" spans="1:27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7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</row>
    <row r="9" spans="1:27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</row>
    <row r="10" spans="1:27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</row>
    <row r="11" spans="1:27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</row>
    <row r="12" spans="1:27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2000000</v>
      </c>
      <c r="D12" s="286">
        <f t="shared" si="0"/>
        <v>2000000</v>
      </c>
      <c r="E12" s="286">
        <f t="shared" si="0"/>
        <v>2000000</v>
      </c>
      <c r="F12" s="286">
        <f t="shared" si="0"/>
        <v>2000000</v>
      </c>
      <c r="G12" s="286">
        <f t="shared" si="0"/>
        <v>2000000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</row>
    <row r="13" spans="1:27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</row>
    <row r="14" spans="1:27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</row>
    <row r="15" spans="1:27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</row>
    <row r="16" spans="1:27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</row>
    <row r="17" spans="1:27" ht="12.75" customHeight="1" x14ac:dyDescent="0.25">
      <c r="A17" s="26"/>
      <c r="B17" s="64" t="s">
        <v>580</v>
      </c>
      <c r="C17" s="375">
        <f>SUM(C12:C16)</f>
        <v>2000000</v>
      </c>
      <c r="D17" s="286">
        <f>SUM(D12:D16)</f>
        <v>2000000</v>
      </c>
      <c r="E17" s="286">
        <f>SUM(E12:E16)</f>
        <v>2000000</v>
      </c>
      <c r="F17" s="286">
        <f>SUM(F12:F16)</f>
        <v>2000000</v>
      </c>
      <c r="G17" s="286">
        <f>SUM(G12:G16)</f>
        <v>2000000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</row>
    <row r="18" spans="1:27" ht="12.75" customHeight="1" x14ac:dyDescent="0.25">
      <c r="A18" s="26"/>
      <c r="B18" s="419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</row>
    <row r="19" spans="1:27" ht="12.75" customHeight="1" x14ac:dyDescent="0.25">
      <c r="A19" s="423">
        <v>1</v>
      </c>
      <c r="B19" s="421" t="s">
        <v>573</v>
      </c>
      <c r="C19" s="375">
        <f>IF(OR($A19&gt;C$1,Bases!$D$36+$A19-1&lt;C$1),0,C12/Bases!$D$36)</f>
        <v>500000</v>
      </c>
      <c r="D19" s="286">
        <f>IF(OR($A19&gt;D$1,Bases!$D$36+$A19-1&lt;D$1),0,D12/Bases!$D$36)</f>
        <v>500000</v>
      </c>
      <c r="E19" s="286">
        <f>IF(OR($A19&gt;E$1,Bases!$D$36+$A19-1&lt;E$1),0,E12/Bases!$D$36)</f>
        <v>500000</v>
      </c>
      <c r="F19" s="286">
        <f>IF(OR($A19&gt;F$1,Bases!$D$36+$A19-1&lt;F$1),0,F12/Bases!$D$36)</f>
        <v>500000</v>
      </c>
      <c r="G19" s="286">
        <f>IF(OR($A19&gt;G$1,Bases!$D$36+$A19-1&lt;G$1),0,G12/Bases!$D$36)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</row>
    <row r="20" spans="1:27" ht="12.75" customHeight="1" x14ac:dyDescent="0.25">
      <c r="A20" s="423">
        <v>2</v>
      </c>
      <c r="B20" s="421" t="s">
        <v>574</v>
      </c>
      <c r="C20" s="375">
        <f>IF(OR($A20&gt;C$1,Bases!$D$36+$A20-1&lt;C$1),0,C13/Bases!$D$36)</f>
        <v>0</v>
      </c>
      <c r="D20" s="286">
        <f>IF(OR($A20&gt;D$1,Bases!$D$36+$A20-1&lt;D$1),0,D13/Bases!$D$36)</f>
        <v>0</v>
      </c>
      <c r="E20" s="286">
        <f>IF(OR($A20&gt;E$1,Bases!$D$36+$A20-1&lt;E$1),0,E13/Bases!$D$36)</f>
        <v>0</v>
      </c>
      <c r="F20" s="286">
        <f>IF(OR($A20&gt;F$1,Bases!$D$36+$A20-1&lt;F$1),0,F13/Bases!$D$36)</f>
        <v>0</v>
      </c>
      <c r="G20" s="286">
        <f>IF(OR($A20&gt;G$1,Bases!$D$36+$A20-1&lt;G$1),0,G13/Bases!$D$36)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</row>
    <row r="21" spans="1:27" ht="12.75" customHeight="1" x14ac:dyDescent="0.25">
      <c r="A21" s="423">
        <v>3</v>
      </c>
      <c r="B21" s="421" t="s">
        <v>575</v>
      </c>
      <c r="C21" s="375">
        <f>IF(OR($A21&gt;C$1,Bases!$D$36+$A21-1&lt;C$1),0,C14/Bases!$D$36)</f>
        <v>0</v>
      </c>
      <c r="D21" s="375">
        <f>IF(OR($A21&gt;D$1,Bases!$D$36+$A21-1&lt;D$1),0,D14/Bases!$D$36)</f>
        <v>0</v>
      </c>
      <c r="E21" s="375">
        <f>IF(OR($A21&gt;E$1,Bases!$D$36+$A21-1&lt;E$1),0,E14/Bases!$D$36)</f>
        <v>0</v>
      </c>
      <c r="F21" s="375">
        <f>IF(OR($A21&gt;F$1,Bases!$D$36+$A21-1&lt;F$1),0,F14/Bases!$D$36)</f>
        <v>0</v>
      </c>
      <c r="G21" s="375">
        <f>IF(OR($A21&gt;G$1,Bases!$D$36+$A21-1&lt;G$1),0,G14/Bases!$D$36)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</row>
    <row r="22" spans="1:27" ht="12.75" customHeight="1" x14ac:dyDescent="0.25">
      <c r="A22" s="423">
        <v>4</v>
      </c>
      <c r="B22" s="421" t="s">
        <v>576</v>
      </c>
      <c r="C22" s="375">
        <f>IF(OR($A22&gt;C$1,Bases!$D$36+$A22-1&lt;C$1),0,C15/Bases!$D$36)</f>
        <v>0</v>
      </c>
      <c r="D22" s="375">
        <f>IF(OR($A22&gt;D$1,Bases!$D$36+$A22-1&lt;D$1),0,D15/Bases!$D$36)</f>
        <v>0</v>
      </c>
      <c r="E22" s="375">
        <f>IF(OR($A22&gt;E$1,Bases!$D$36+$A22-1&lt;E$1),0,E15/Bases!$D$36)</f>
        <v>0</v>
      </c>
      <c r="F22" s="375">
        <f>IF(OR($A22&gt;F$1,Bases!$D$36+$A22-1&lt;F$1),0,F15/Bases!$D$36)</f>
        <v>0</v>
      </c>
      <c r="G22" s="375">
        <f>IF(OR($A22&gt;G$1,Bases!$D$36+$A22-1&lt;G$1),0,G15/Bases!$D$36)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</row>
    <row r="23" spans="1:27" ht="12.75" customHeight="1" x14ac:dyDescent="0.25">
      <c r="A23" s="423">
        <v>5</v>
      </c>
      <c r="B23" s="421" t="s">
        <v>577</v>
      </c>
      <c r="C23" s="375">
        <f>IF(OR($A23&gt;C$1,Bases!$D$36+$A23-1&lt;C$1),0,C16/Bases!$D$36)</f>
        <v>0</v>
      </c>
      <c r="D23" s="375">
        <f>IF(OR($A23&gt;D$1,Bases!$D$36+$A23-1&lt;D$1),0,D16/Bases!$D$36)</f>
        <v>0</v>
      </c>
      <c r="E23" s="375">
        <f>IF(OR($A23&gt;E$1,Bases!$D$36+$A23-1&lt;E$1),0,E16/Bases!$D$36)</f>
        <v>0</v>
      </c>
      <c r="F23" s="375">
        <f>IF(OR($A23&gt;F$1,Bases!$D$36+$A23-1&lt;F$1),0,F16/Bases!$D$36)</f>
        <v>0</v>
      </c>
      <c r="G23" s="375">
        <f>IF(OR($A23&gt;G$1,Bases!$D$36+$A23-1&lt;G$1),0,G16/Bases!$D$36)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</row>
    <row r="24" spans="1:27" ht="12.75" customHeight="1" x14ac:dyDescent="0.25">
      <c r="A24" s="26"/>
      <c r="B24" s="64" t="s">
        <v>581</v>
      </c>
      <c r="C24" s="375">
        <f>SUM(C19:C23)</f>
        <v>500000</v>
      </c>
      <c r="D24" s="286">
        <f>SUM(D19:D23)</f>
        <v>500000</v>
      </c>
      <c r="E24" s="286">
        <f>SUM(E19:E23)</f>
        <v>500000</v>
      </c>
      <c r="F24" s="286">
        <f>SUM(F19:F23)</f>
        <v>500000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</row>
    <row r="25" spans="1:27" ht="12.75" customHeight="1" x14ac:dyDescent="0.25">
      <c r="A25" s="26"/>
      <c r="B25" s="419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</row>
    <row r="26" spans="1:27" ht="12.75" customHeight="1" x14ac:dyDescent="0.25">
      <c r="A26" s="423">
        <v>1</v>
      </c>
      <c r="B26" s="344" t="s">
        <v>573</v>
      </c>
      <c r="C26" s="375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</row>
    <row r="27" spans="1:27" ht="12.75" customHeight="1" x14ac:dyDescent="0.25">
      <c r="A27" s="423">
        <v>2</v>
      </c>
      <c r="B27" s="344" t="s">
        <v>574</v>
      </c>
      <c r="C27" s="375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</row>
    <row r="28" spans="1:27" ht="12.75" customHeight="1" x14ac:dyDescent="0.25">
      <c r="A28" s="423">
        <v>3</v>
      </c>
      <c r="B28" s="344" t="s">
        <v>575</v>
      </c>
      <c r="C28" s="375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</row>
    <row r="29" spans="1:27" ht="12.75" customHeight="1" x14ac:dyDescent="0.25">
      <c r="A29" s="423">
        <v>4</v>
      </c>
      <c r="B29" s="344" t="s">
        <v>576</v>
      </c>
      <c r="C29" s="375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</row>
    <row r="30" spans="1:27" ht="12.75" customHeight="1" x14ac:dyDescent="0.25">
      <c r="A30" s="423">
        <v>5</v>
      </c>
      <c r="B30" s="344" t="s">
        <v>577</v>
      </c>
      <c r="C30" s="375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</row>
    <row r="31" spans="1:27" ht="12.75" customHeight="1" x14ac:dyDescent="0.25">
      <c r="A31" s="26"/>
      <c r="B31" s="368" t="s">
        <v>583</v>
      </c>
      <c r="C31" s="375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</row>
    <row r="32" spans="1:27" ht="12.75" customHeight="1" x14ac:dyDescent="0.25">
      <c r="A32" s="26"/>
      <c r="B32" s="419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</row>
    <row r="33" spans="1:27" ht="12.75" customHeight="1" x14ac:dyDescent="0.25">
      <c r="A33" s="423">
        <v>1</v>
      </c>
      <c r="B33" s="421" t="s">
        <v>573</v>
      </c>
      <c r="C33" s="375">
        <f t="shared" ref="C33:G37" si="1">IF($A33&gt;C$1,0,IF($A33=C$1,C19,B33+C19+C26))</f>
        <v>500000</v>
      </c>
      <c r="D33" s="286">
        <f t="shared" si="1"/>
        <v>1000000</v>
      </c>
      <c r="E33" s="286">
        <f t="shared" si="1"/>
        <v>1500000</v>
      </c>
      <c r="F33" s="286">
        <f t="shared" si="1"/>
        <v>2000000</v>
      </c>
      <c r="G33" s="286">
        <f t="shared" si="1"/>
        <v>2000000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</row>
    <row r="34" spans="1:27" ht="12.75" customHeight="1" x14ac:dyDescent="0.25">
      <c r="A34" s="423">
        <v>2</v>
      </c>
      <c r="B34" s="421" t="s">
        <v>574</v>
      </c>
      <c r="C34" s="375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</row>
    <row r="35" spans="1:27" ht="12.75" customHeight="1" x14ac:dyDescent="0.25">
      <c r="A35" s="423">
        <v>3</v>
      </c>
      <c r="B35" s="421" t="s">
        <v>575</v>
      </c>
      <c r="C35" s="375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</row>
    <row r="36" spans="1:27" ht="12.75" customHeight="1" x14ac:dyDescent="0.25">
      <c r="A36" s="423">
        <v>4</v>
      </c>
      <c r="B36" s="421" t="s">
        <v>576</v>
      </c>
      <c r="C36" s="375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</row>
    <row r="37" spans="1:27" ht="12.75" customHeight="1" x14ac:dyDescent="0.25">
      <c r="A37" s="423">
        <v>5</v>
      </c>
      <c r="B37" s="421" t="s">
        <v>577</v>
      </c>
      <c r="C37" s="375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</row>
    <row r="38" spans="1:27" ht="12.75" customHeight="1" x14ac:dyDescent="0.25">
      <c r="A38" s="26"/>
      <c r="B38" s="64" t="s">
        <v>585</v>
      </c>
      <c r="C38" s="375">
        <f>SUM(C33:C37)</f>
        <v>500000</v>
      </c>
      <c r="D38" s="286">
        <f>SUM(D33:D37)</f>
        <v>1000000</v>
      </c>
      <c r="E38" s="286">
        <f>SUM(E33:E37)</f>
        <v>1500000</v>
      </c>
      <c r="F38" s="286">
        <f>SUM(F33:F37)</f>
        <v>2000000</v>
      </c>
      <c r="G38" s="286">
        <f>SUM(G33:G37)</f>
        <v>2000000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</row>
    <row r="39" spans="1:27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</row>
    <row r="40" spans="1:27" ht="12.75" hidden="1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</row>
    <row r="41" spans="1:27" ht="12.75" hidden="1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</row>
    <row r="42" spans="1:27" ht="12.75" hidden="1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</row>
    <row r="43" spans="1:27" ht="12.75" hidden="1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</row>
    <row r="44" spans="1:27" ht="12.75" hidden="1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</row>
    <row r="45" spans="1:27" ht="12.75" hidden="1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</row>
    <row r="46" spans="1:27" ht="12.75" hidden="1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</row>
    <row r="47" spans="1:27" ht="12.75" hidden="1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</row>
    <row r="48" spans="1:27" ht="12.75" hidden="1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</row>
    <row r="49" spans="1:27" ht="12.75" hidden="1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</row>
    <row r="50" spans="1:27" ht="12.75" hidden="1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</row>
    <row r="51" spans="1:27" ht="12.75" hidden="1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</row>
    <row r="52" spans="1:27" ht="12.75" hidden="1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</row>
    <row r="53" spans="1:27" ht="12.75" hidden="1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</row>
    <row r="54" spans="1:27" ht="12.75" hidden="1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</row>
    <row r="55" spans="1:27" ht="12.75" hidden="1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</row>
    <row r="56" spans="1:27" ht="12.75" hidden="1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</row>
    <row r="57" spans="1:27" ht="12.75" hidden="1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</row>
    <row r="58" spans="1:27" ht="12.75" hidden="1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</row>
    <row r="59" spans="1:27" ht="12.75" hidden="1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</row>
    <row r="60" spans="1:27" ht="12.75" hidden="1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</row>
    <row r="61" spans="1:27" ht="12.75" hidden="1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</row>
    <row r="62" spans="1:27" ht="12.75" hidden="1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</row>
    <row r="63" spans="1:27" ht="12.75" hidden="1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</row>
    <row r="64" spans="1:27" ht="12.75" hidden="1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</row>
    <row r="65" spans="1:27" ht="12.75" hidden="1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</row>
    <row r="66" spans="1:27" ht="12.75" hidden="1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</row>
    <row r="67" spans="1:27" ht="12.75" hidden="1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</row>
    <row r="68" spans="1:27" ht="12.75" hidden="1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</row>
    <row r="69" spans="1:27" ht="12.75" hidden="1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</row>
    <row r="70" spans="1:27" ht="12.75" hidden="1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</row>
    <row r="71" spans="1:27" ht="12.75" hidden="1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</row>
    <row r="72" spans="1:27" ht="12.75" hidden="1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</row>
    <row r="73" spans="1:27" ht="12.75" hidden="1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</row>
    <row r="74" spans="1:27" ht="12.75" hidden="1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</row>
    <row r="75" spans="1:27" ht="12.75" hidden="1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</row>
    <row r="76" spans="1:27" ht="12.75" hidden="1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</row>
    <row r="77" spans="1:27" ht="12.75" hidden="1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</row>
    <row r="78" spans="1:27" ht="12.75" hidden="1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</row>
    <row r="79" spans="1:27" ht="12.75" hidden="1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</row>
    <row r="80" spans="1:27" ht="12.75" hidden="1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</row>
    <row r="81" spans="1:27" ht="12.75" hidden="1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</row>
    <row r="82" spans="1:27" ht="12.75" hidden="1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</row>
    <row r="83" spans="1:27" ht="12.75" hidden="1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</row>
    <row r="84" spans="1:27" ht="12.75" hidden="1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</row>
    <row r="85" spans="1:27" ht="12.75" hidden="1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</row>
    <row r="86" spans="1:27" ht="12.75" hidden="1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</row>
    <row r="87" spans="1:27" ht="12.75" hidden="1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</row>
    <row r="88" spans="1:27" ht="12.75" hidden="1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</row>
    <row r="89" spans="1:27" ht="12.75" hidden="1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</row>
    <row r="90" spans="1:27" ht="12.75" hidden="1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</row>
    <row r="91" spans="1:27" ht="12.75" hidden="1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</row>
    <row r="92" spans="1:27" ht="12.75" hidden="1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</row>
    <row r="93" spans="1:27" ht="12.75" hidden="1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</row>
    <row r="94" spans="1:27" ht="12.75" hidden="1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</row>
    <row r="95" spans="1:27" ht="12.75" hidden="1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</row>
    <row r="96" spans="1:27" ht="12.75" hidden="1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</row>
    <row r="97" spans="1:27" ht="12.75" hidden="1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</row>
    <row r="98" spans="1:27" ht="12.75" hidden="1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</row>
    <row r="99" spans="1:27" ht="12.75" hidden="1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</row>
    <row r="100" spans="1:27" ht="12.75" hidden="1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</row>
    <row r="101" spans="1:27" ht="12.75" hidden="1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</row>
    <row r="102" spans="1:27" ht="12.75" hidden="1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</row>
    <row r="103" spans="1:27" ht="12.75" hidden="1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</row>
    <row r="104" spans="1:27" ht="12.75" hidden="1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</row>
    <row r="105" spans="1:27" ht="12.75" hidden="1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</row>
    <row r="106" spans="1:27" ht="12.75" hidden="1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</row>
    <row r="107" spans="1:27" ht="12.75" hidden="1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</row>
    <row r="108" spans="1:27" ht="12.75" hidden="1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</row>
    <row r="109" spans="1:27" ht="12.75" hidden="1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</row>
    <row r="110" spans="1:27" ht="12.75" hidden="1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</row>
    <row r="111" spans="1:27" ht="12.75" hidden="1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</row>
    <row r="112" spans="1:27" ht="12.75" hidden="1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</row>
    <row r="113" spans="1:27" ht="12.75" hidden="1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</row>
    <row r="114" spans="1:27" ht="12.75" hidden="1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</row>
    <row r="115" spans="1:27" ht="12.75" hidden="1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</row>
    <row r="116" spans="1:27" ht="12.75" hidden="1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</row>
    <row r="117" spans="1:27" ht="12.75" hidden="1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</row>
    <row r="118" spans="1:27" ht="12.75" hidden="1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</row>
    <row r="119" spans="1:27" ht="12.75" hidden="1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</row>
    <row r="120" spans="1:27" ht="12.75" hidden="1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</row>
    <row r="121" spans="1:27" ht="12.75" hidden="1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</row>
    <row r="122" spans="1:27" ht="12.75" hidden="1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</row>
    <row r="123" spans="1:27" ht="12.75" hidden="1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</row>
    <row r="124" spans="1:27" ht="12.75" hidden="1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</row>
    <row r="125" spans="1:27" ht="12.75" hidden="1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</row>
    <row r="126" spans="1:27" ht="12.75" hidden="1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</row>
    <row r="127" spans="1:27" ht="12.75" hidden="1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</row>
    <row r="128" spans="1:27" ht="12.75" hidden="1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</row>
    <row r="129" spans="1:27" ht="12.75" hidden="1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</row>
    <row r="130" spans="1:27" ht="12.75" hidden="1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27" ht="12.75" hidden="1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</row>
    <row r="132" spans="1:27" ht="12.75" hidden="1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27" ht="12.75" hidden="1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  <row r="134" spans="1:27" ht="12.75" hidden="1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27" ht="12.75" hidden="1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</row>
    <row r="136" spans="1:27" ht="12.75" hidden="1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27" ht="12.75" hidden="1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27" ht="12.75" hidden="1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27" ht="12.75" hidden="1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27" ht="12.75" hidden="1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27" ht="12.75" hidden="1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27" ht="12.75" hidden="1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27" ht="12.75" hidden="1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27" ht="12.75" hidden="1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  <row r="145" spans="1:27" ht="12.75" hidden="1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</row>
    <row r="146" spans="1:27" ht="12.75" hidden="1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</row>
    <row r="147" spans="1:27" ht="12.75" hidden="1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</row>
    <row r="148" spans="1:27" ht="12.75" hidden="1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</row>
    <row r="149" spans="1:27" ht="12.75" hidden="1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</row>
    <row r="150" spans="1:27" ht="12.75" hidden="1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</row>
    <row r="151" spans="1:27" ht="12.75" hidden="1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</row>
    <row r="152" spans="1:27" ht="12.75" hidden="1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</row>
    <row r="153" spans="1:27" ht="12.75" hidden="1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</row>
    <row r="154" spans="1:27" ht="12.75" hidden="1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</row>
    <row r="155" spans="1:27" ht="12.75" hidden="1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</row>
    <row r="156" spans="1:27" ht="12.75" hidden="1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</row>
    <row r="157" spans="1:27" ht="12.75" hidden="1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</row>
    <row r="158" spans="1:27" ht="12.75" hidden="1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</row>
    <row r="159" spans="1:27" ht="12.75" hidden="1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</row>
    <row r="160" spans="1:27" ht="12.75" hidden="1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</row>
    <row r="161" spans="1:27" ht="12.75" hidden="1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</row>
    <row r="162" spans="1:27" ht="12.75" hidden="1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</row>
    <row r="163" spans="1:27" ht="12.75" hidden="1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</row>
    <row r="164" spans="1:27" ht="12.75" hidden="1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</row>
    <row r="165" spans="1:27" ht="12.75" hidden="1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</row>
    <row r="166" spans="1:27" ht="12.75" hidden="1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</row>
    <row r="167" spans="1:27" ht="12.75" customHeight="1" x14ac:dyDescent="0.25"/>
    <row r="168" spans="1:27" ht="12.75" customHeight="1" x14ac:dyDescent="0.25"/>
    <row r="169" spans="1:27" ht="12.75" customHeight="1" x14ac:dyDescent="0.25"/>
    <row r="170" spans="1:27" ht="12.75" customHeight="1" x14ac:dyDescent="0.25"/>
    <row r="171" spans="1:27" ht="12.75" customHeight="1" x14ac:dyDescent="0.25"/>
    <row r="172" spans="1:27" ht="12.75" customHeight="1" x14ac:dyDescent="0.25"/>
    <row r="173" spans="1:27" ht="12.75" customHeight="1" x14ac:dyDescent="0.25"/>
    <row r="174" spans="1:27" ht="12.75" customHeight="1" x14ac:dyDescent="0.25"/>
    <row r="175" spans="1:27" ht="12.75" customHeight="1" x14ac:dyDescent="0.25"/>
    <row r="176" spans="1:27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9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274</v>
      </c>
      <c r="C3" s="375">
        <f>' Inversiones Fijas y Diferidas'!H95</f>
        <v>4150000</v>
      </c>
      <c r="D3" s="375">
        <f>' Inversiones Fijas y Diferidas'!I95</f>
        <v>0</v>
      </c>
      <c r="E3" s="375">
        <f>' Inversiones Fijas y Diferidas'!J95</f>
        <v>0</v>
      </c>
      <c r="F3" s="375">
        <f>' Inversiones Fijas y Diferidas'!K95</f>
        <v>0</v>
      </c>
      <c r="G3" s="375">
        <f>' Inversiones Fijas y Diferidas'!L95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4150000</v>
      </c>
      <c r="D12" s="286">
        <f t="shared" si="0"/>
        <v>4150000</v>
      </c>
      <c r="E12" s="286">
        <f t="shared" si="0"/>
        <v>4150000</v>
      </c>
      <c r="F12" s="286">
        <f t="shared" si="0"/>
        <v>4150000</v>
      </c>
      <c r="G12" s="286">
        <f t="shared" si="0"/>
        <v>4150000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75">
        <f>SUM(C12:C16)</f>
        <v>4150000</v>
      </c>
      <c r="D17" s="286">
        <f>SUM(D12:D16)</f>
        <v>4150000</v>
      </c>
      <c r="E17" s="286">
        <f>SUM(E12:E16)</f>
        <v>4150000</v>
      </c>
      <c r="F17" s="286">
        <f>SUM(F12:F16)</f>
        <v>4150000</v>
      </c>
      <c r="G17" s="286">
        <f>SUM(G12:G16)</f>
        <v>4150000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4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IF(OR($A19&gt;C$1,Bases!$D$37+$A19-1&lt;C$1),0,C12/Bases!$D$37)</f>
        <v>415000</v>
      </c>
      <c r="D19" s="286">
        <f>IF(OR($A19&gt;D$1,Bases!$D$37+$A19-1&lt;D$1),0,D12/Bases!$D$37)</f>
        <v>415000</v>
      </c>
      <c r="E19" s="286">
        <f>IF(OR($A19&gt;E$1,Bases!$D$37+$A19-1&lt;E$1),0,E12/Bases!$D$37)</f>
        <v>415000</v>
      </c>
      <c r="F19" s="286">
        <f>IF(OR($A19&gt;F$1,Bases!$D$37+$A19-1&lt;F$1),0,F12/Bases!$D$37)</f>
        <v>415000</v>
      </c>
      <c r="G19" s="286">
        <f>IF(OR($A19&gt;G$1,Bases!$D$37+$A19-1&lt;G$1),0,G12/Bases!$D$37)</f>
        <v>415000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IF(OR($A20&gt;C$1,Bases!$D$37+$A20-1&lt;C$1),0,C13/Bases!$D$37)</f>
        <v>0</v>
      </c>
      <c r="D20" s="286">
        <f>IF(OR($A20&gt;D$1,Bases!$D$37+$A20-1&lt;D$1),0,D13/Bases!$D$37)</f>
        <v>0</v>
      </c>
      <c r="E20" s="286">
        <f>IF(OR($A20&gt;E$1,Bases!$D$37+$A20-1&lt;E$1),0,E13/Bases!$D$37)</f>
        <v>0</v>
      </c>
      <c r="F20" s="286">
        <f>IF(OR($A20&gt;F$1,Bases!$D$37+$A20-1&lt;F$1),0,F13/Bases!$D$37)</f>
        <v>0</v>
      </c>
      <c r="G20" s="286">
        <f>IF(OR($A20&gt;G$1,Bases!$D$37+$A20-1&lt;G$1),0,G13/Bases!$D$37)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IF(OR($A21&gt;C$1,Bases!$D$37+$A21-1&lt;C$1),0,C14/Bases!$D$37)</f>
        <v>0</v>
      </c>
      <c r="D21" s="286">
        <f>IF(OR($A21&gt;D$1,Bases!$D$37+$A21-1&lt;D$1),0,D14/Bases!$D$37)</f>
        <v>0</v>
      </c>
      <c r="E21" s="286">
        <f>IF(OR($A21&gt;E$1,Bases!$D$37+$A21-1&lt;E$1),0,E14/Bases!$D$37)</f>
        <v>0</v>
      </c>
      <c r="F21" s="286">
        <f>IF(OR($A21&gt;F$1,Bases!$D$37+$A21-1&lt;F$1),0,F14/Bases!$D$37)</f>
        <v>0</v>
      </c>
      <c r="G21" s="286">
        <f>IF(OR($A21&gt;G$1,Bases!$D$37+$A21-1&lt;G$1),0,G14/Bases!$D$37)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IF(OR($A22&gt;C$1,Bases!$D$37+$A22-1&lt;C$1),0,C15/Bases!$D$37)</f>
        <v>0</v>
      </c>
      <c r="D22" s="286">
        <f>IF(OR($A22&gt;D$1,Bases!$D$37+$A22-1&lt;D$1),0,D15/Bases!$D$37)</f>
        <v>0</v>
      </c>
      <c r="E22" s="286">
        <f>IF(OR($A22&gt;E$1,Bases!$D$37+$A22-1&lt;E$1),0,E15/Bases!$D$37)</f>
        <v>0</v>
      </c>
      <c r="F22" s="286">
        <f>IF(OR($A22&gt;F$1,Bases!$D$37+$A22-1&lt;F$1),0,F15/Bases!$D$37)</f>
        <v>0</v>
      </c>
      <c r="G22" s="286">
        <f>IF(OR($A22&gt;G$1,Bases!$D$37+$A22-1&lt;G$1),0,G15/Bases!$D$37)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IF(OR($A23&gt;C$1,Bases!$D$37+$A23-1&lt;C$1),0,C16/Bases!$D$37)</f>
        <v>0</v>
      </c>
      <c r="D23" s="286">
        <f>IF(OR($A23&gt;D$1,Bases!$D$37+$A23-1&lt;D$1),0,D16/Bases!$D$37)</f>
        <v>0</v>
      </c>
      <c r="E23" s="286">
        <f>IF(OR($A23&gt;E$1,Bases!$D$37+$A23-1&lt;E$1),0,E16/Bases!$D$37)</f>
        <v>0</v>
      </c>
      <c r="F23" s="286">
        <f>IF(OR($A23&gt;F$1,Bases!$D$37+$A23-1&lt;F$1),0,F16/Bases!$D$37)</f>
        <v>0</v>
      </c>
      <c r="G23" s="286">
        <f>IF(OR($A23&gt;G$1,Bases!$D$37+$A23-1&lt;G$1),0,G16/Bases!$D$37)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/>
      <c r="B24" s="64" t="s">
        <v>581</v>
      </c>
      <c r="C24" s="286">
        <f>SUM(C19:C23)</f>
        <v>415000</v>
      </c>
      <c r="D24" s="286">
        <f>SUM(D19:D23)</f>
        <v>415000</v>
      </c>
      <c r="E24" s="286">
        <f>SUM(E19:E23)</f>
        <v>415000</v>
      </c>
      <c r="F24" s="286">
        <f>SUM(F19:F23)</f>
        <v>415000</v>
      </c>
      <c r="G24" s="286">
        <f>SUM(G19:G23)</f>
        <v>415000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64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415000</v>
      </c>
      <c r="D33" s="286">
        <f t="shared" si="1"/>
        <v>830000</v>
      </c>
      <c r="E33" s="286">
        <f t="shared" si="1"/>
        <v>1245000</v>
      </c>
      <c r="F33" s="286">
        <f t="shared" si="1"/>
        <v>1660000</v>
      </c>
      <c r="G33" s="286">
        <f t="shared" si="1"/>
        <v>2075000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415000</v>
      </c>
      <c r="D38" s="286">
        <f>SUM(D33:D37)</f>
        <v>830000</v>
      </c>
      <c r="E38" s="286">
        <f>SUM(E33:E37)</f>
        <v>1245000</v>
      </c>
      <c r="F38" s="286">
        <f>SUM(F33:F37)</f>
        <v>1660000</v>
      </c>
      <c r="G38" s="286">
        <f>SUM(G33:G37)</f>
        <v>2075000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2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20</v>
      </c>
      <c r="C3" s="286">
        <f>' Inversiones Fijas y Diferidas'!H107</f>
        <v>0</v>
      </c>
      <c r="D3" s="286">
        <f>' Inversiones Fijas y Diferidas'!I107</f>
        <v>0</v>
      </c>
      <c r="E3" s="286">
        <f>' Inversiones Fijas y Diferidas'!J107</f>
        <v>0</v>
      </c>
      <c r="F3" s="286">
        <f>' Inversiones Fijas y Diferidas'!K107</f>
        <v>0</v>
      </c>
      <c r="G3" s="286">
        <f>' Inversiones Fijas y Diferidas'!L107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1</v>
      </c>
      <c r="B5" s="421" t="s">
        <v>573</v>
      </c>
      <c r="C5" s="286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64">
        <v>2</v>
      </c>
      <c r="B6" s="421" t="s">
        <v>574</v>
      </c>
      <c r="C6" s="286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3</v>
      </c>
      <c r="B7" s="421" t="s">
        <v>575</v>
      </c>
      <c r="C7" s="286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4</v>
      </c>
      <c r="B8" s="421" t="s">
        <v>576</v>
      </c>
      <c r="C8" s="286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5</v>
      </c>
      <c r="B9" s="421" t="s">
        <v>577</v>
      </c>
      <c r="C9" s="286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286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6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6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IF(OR($A19&gt;C$1,Bases!$D$38+$A19-1&lt;C$1),0,C12/Bases!$D$38)</f>
        <v>0</v>
      </c>
      <c r="D19" s="286">
        <f>IF(OR($A19&gt;D$1,Bases!$D$38+$A19-1&lt;D$1),0,D12/Bases!$D$38)</f>
        <v>0</v>
      </c>
      <c r="E19" s="286">
        <f>IF(OR($A19&gt;E$1,Bases!$D$38+$A19-1&lt;E$1),0,E12/Bases!$D$38)</f>
        <v>0</v>
      </c>
      <c r="F19" s="286">
        <f>IF(OR($A19&gt;F$1,Bases!$D$38+$A19-1&lt;F$1),0,F12/Bases!$D$38)</f>
        <v>0</v>
      </c>
      <c r="G19" s="286">
        <f>IF(OR($A19&gt;G$1,Bases!$D$38+$A19-1&lt;G$1),0,G12/Bases!$D$38)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IF(OR($A20&gt;C$1,Bases!$D$38+$A20-1&lt;C$1),0,C13/Bases!$D$38)</f>
        <v>0</v>
      </c>
      <c r="D20" s="286">
        <f>IF(OR($A20&gt;D$1,Bases!$D$38+$A20-1&lt;D$1),0,D13/Bases!$D$38)</f>
        <v>0</v>
      </c>
      <c r="E20" s="286">
        <f>IF(OR($A20&gt;E$1,Bases!$D$38+$A20-1&lt;E$1),0,E13/Bases!$D$38)</f>
        <v>0</v>
      </c>
      <c r="F20" s="286">
        <f>IF(OR($A20&gt;F$1,Bases!$D$38+$A20-1&lt;F$1),0,F13/Bases!$D$38)</f>
        <v>0</v>
      </c>
      <c r="G20" s="286">
        <f>IF(OR($A20&gt;G$1,Bases!$D$38+$A20-1&lt;G$1),0,G13/Bases!$D$38)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IF(OR($A21&gt;C$1,Bases!$D$38+$A21-1&lt;C$1),0,C14/Bases!$D$38)</f>
        <v>0</v>
      </c>
      <c r="D21" s="286">
        <f>IF(OR($A21&gt;D$1,Bases!$D$38+$A21-1&lt;D$1),0,D14/Bases!$D$38)</f>
        <v>0</v>
      </c>
      <c r="E21" s="286">
        <f>IF(OR($A21&gt;E$1,Bases!$D$38+$A21-1&lt;E$1),0,E14/Bases!$D$38)</f>
        <v>0</v>
      </c>
      <c r="F21" s="286">
        <f>IF(OR($A21&gt;F$1,Bases!$D$38+$A21-1&lt;F$1),0,F14/Bases!$D$38)</f>
        <v>0</v>
      </c>
      <c r="G21" s="286">
        <f>IF(OR($A21&gt;G$1,Bases!$D$38+$A21-1&lt;G$1),0,G14/Bases!$D$38)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IF(OR($A22&gt;C$1,Bases!$D$38+$A22-1&lt;C$1),0,C15/Bases!$D$38)</f>
        <v>0</v>
      </c>
      <c r="D22" s="286">
        <f>IF(OR($A22&gt;D$1,Bases!$D$38+$A22-1&lt;D$1),0,D15/Bases!$D$38)</f>
        <v>0</v>
      </c>
      <c r="E22" s="286">
        <f>IF(OR($A22&gt;E$1,Bases!$D$38+$A22-1&lt;E$1),0,E15/Bases!$D$38)</f>
        <v>0</v>
      </c>
      <c r="F22" s="286">
        <f>IF(OR($A22&gt;F$1,Bases!$D$38+$A22-1&lt;F$1),0,F15/Bases!$D$38)</f>
        <v>0</v>
      </c>
      <c r="G22" s="286">
        <f>IF(OR($A22&gt;G$1,Bases!$D$38+$A22-1&lt;G$1),0,G15/Bases!$D$38)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IF(OR($A23&gt;C$1,Bases!$D$38+$A23-1&lt;C$1),0,C16/Bases!$D$38)</f>
        <v>0</v>
      </c>
      <c r="D23" s="286">
        <f>IF(OR($A23&gt;D$1,Bases!$D$38+$A23-1&lt;D$1),0,D16/Bases!$D$38)</f>
        <v>0</v>
      </c>
      <c r="E23" s="286">
        <f>IF(OR($A23&gt;E$1,Bases!$D$38+$A23-1&lt;E$1),0,E16/Bases!$D$38)</f>
        <v>0</v>
      </c>
      <c r="F23" s="286">
        <f>IF(OR($A23&gt;F$1,Bases!$D$38+$A23-1&lt;F$1),0,F16/Bases!$D$38)</f>
        <v>0</v>
      </c>
      <c r="G23" s="286">
        <f>IF(OR($A23&gt;G$1,Bases!$D$38+$A23-1&lt;G$1),0,G16/Bases!$D$38)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6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6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3">
    <tabColor rgb="FF865357"/>
  </sheetPr>
  <dimension ref="A1:Z1000"/>
  <sheetViews>
    <sheetView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22</v>
      </c>
      <c r="C3" s="286">
        <f>' Inversiones Fijas y Diferidas'!H115</f>
        <v>6700000</v>
      </c>
      <c r="D3" s="286">
        <f>' Inversiones Fijas y Diferidas'!I115</f>
        <v>0</v>
      </c>
      <c r="E3" s="286">
        <f>' Inversiones Fijas y Diferidas'!J115</f>
        <v>0</v>
      </c>
      <c r="F3" s="286">
        <f>' Inversiones Fijas y Diferidas'!K115</f>
        <v>0</v>
      </c>
      <c r="G3" s="286">
        <f>' Inversiones Fijas y Diferidas'!L115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1</v>
      </c>
      <c r="B5" s="421" t="s">
        <v>573</v>
      </c>
      <c r="C5" s="286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64">
        <v>2</v>
      </c>
      <c r="B6" s="421" t="s">
        <v>574</v>
      </c>
      <c r="C6" s="286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3</v>
      </c>
      <c r="B7" s="421" t="s">
        <v>575</v>
      </c>
      <c r="C7" s="286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4</v>
      </c>
      <c r="B8" s="421" t="s">
        <v>576</v>
      </c>
      <c r="C8" s="286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5</v>
      </c>
      <c r="B9" s="421" t="s">
        <v>577</v>
      </c>
      <c r="C9" s="286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286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6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6700000</v>
      </c>
      <c r="D12" s="286">
        <f t="shared" si="0"/>
        <v>6700000</v>
      </c>
      <c r="E12" s="286">
        <f t="shared" si="0"/>
        <v>6700000</v>
      </c>
      <c r="F12" s="286">
        <f t="shared" si="0"/>
        <v>6700000</v>
      </c>
      <c r="G12" s="286">
        <f t="shared" si="0"/>
        <v>6700000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6700000</v>
      </c>
      <c r="D17" s="286">
        <f>SUM(D12:D16)</f>
        <v>6700000</v>
      </c>
      <c r="E17" s="286">
        <f>SUM(E12:E16)</f>
        <v>6700000</v>
      </c>
      <c r="F17" s="286">
        <f>SUM(F12:F16)</f>
        <v>6700000</v>
      </c>
      <c r="G17" s="286">
        <f>SUM(G12:G16)</f>
        <v>6700000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6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IF(OR($A19&gt;C$1,Bases!$D$39+$A19-1&lt;C$1),0,C12/Bases!$D$39)</f>
        <v>335000</v>
      </c>
      <c r="D19" s="286">
        <f>IF(OR($A19&gt;D$1,Bases!$D$39+$A19-1&lt;D$1),0,D12/Bases!$D$39)</f>
        <v>335000</v>
      </c>
      <c r="E19" s="286">
        <f>IF(OR($A19&gt;E$1,Bases!$D$39+$A19-1&lt;E$1),0,E12/Bases!$D$39)</f>
        <v>335000</v>
      </c>
      <c r="F19" s="286">
        <f>IF(OR($A19&gt;F$1,Bases!$D$39+$A19-1&lt;F$1),0,F12/Bases!$D$39)</f>
        <v>335000</v>
      </c>
      <c r="G19" s="286">
        <f>IF(OR($A19&gt;G$1,Bases!$D$39+$A19-1&lt;G$1),0,G12/Bases!$D$39)</f>
        <v>335000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IF(OR($A20&gt;C$1,Bases!$D$39+$A20-1&lt;C$1),0,C13/Bases!$D$39)</f>
        <v>0</v>
      </c>
      <c r="D20" s="286">
        <f>IF(OR($A20&gt;D$1,Bases!$D$39+$A20-1&lt;D$1),0,D13/Bases!$D$39)</f>
        <v>0</v>
      </c>
      <c r="E20" s="286">
        <f>IF(OR($A20&gt;E$1,Bases!$D$39+$A20-1&lt;E$1),0,E13/Bases!$D$39)</f>
        <v>0</v>
      </c>
      <c r="F20" s="286">
        <f>IF(OR($A20&gt;F$1,Bases!$D$39+$A20-1&lt;F$1),0,F13/Bases!$D$39)</f>
        <v>0</v>
      </c>
      <c r="G20" s="286">
        <f>IF(OR($A20&gt;G$1,Bases!$D$39+$A20-1&lt;G$1),0,G13/Bases!$D$39)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IF(OR($A21&gt;C$1,Bases!$D$39+$A21-1&lt;C$1),0,C14/Bases!$D$39)</f>
        <v>0</v>
      </c>
      <c r="D21" s="286">
        <f>IF(OR($A21&gt;D$1,Bases!$D$39+$A21-1&lt;D$1),0,D14/Bases!$D$39)</f>
        <v>0</v>
      </c>
      <c r="E21" s="286">
        <f>IF(OR($A21&gt;E$1,Bases!$D$39+$A21-1&lt;E$1),0,E14/Bases!$D$39)</f>
        <v>0</v>
      </c>
      <c r="F21" s="286">
        <f>IF(OR($A21&gt;F$1,Bases!$D$39+$A21-1&lt;F$1),0,F14/Bases!$D$39)</f>
        <v>0</v>
      </c>
      <c r="G21" s="286">
        <f>IF(OR($A21&gt;G$1,Bases!$D$39+$A21-1&lt;G$1),0,G14/Bases!$D$39)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IF(OR($A22&gt;C$1,Bases!$D$39+$A22-1&lt;C$1),0,C15/Bases!$D$39)</f>
        <v>0</v>
      </c>
      <c r="D22" s="286">
        <f>IF(OR($A22&gt;D$1,Bases!$D$39+$A22-1&lt;D$1),0,D15/Bases!$D$39)</f>
        <v>0</v>
      </c>
      <c r="E22" s="286">
        <f>IF(OR($A22&gt;E$1,Bases!$D$39+$A22-1&lt;E$1),0,E15/Bases!$D$39)</f>
        <v>0</v>
      </c>
      <c r="F22" s="286">
        <f>IF(OR($A22&gt;F$1,Bases!$D$39+$A22-1&lt;F$1),0,F15/Bases!$D$39)</f>
        <v>0</v>
      </c>
      <c r="G22" s="286">
        <f>IF(OR($A22&gt;G$1,Bases!$D$39+$A22-1&lt;G$1),0,G15/Bases!$D$39)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IF(OR($A23&gt;C$1,Bases!$D$39+$A23-1&lt;C$1),0,C16/Bases!$D$39)</f>
        <v>0</v>
      </c>
      <c r="D23" s="286">
        <f>IF(OR($A23&gt;D$1,Bases!$D$39+$A23-1&lt;D$1),0,D16/Bases!$D$39)</f>
        <v>0</v>
      </c>
      <c r="E23" s="286">
        <f>IF(OR($A23&gt;E$1,Bases!$D$39+$A23-1&lt;E$1),0,E16/Bases!$D$39)</f>
        <v>0</v>
      </c>
      <c r="F23" s="286">
        <f>IF(OR($A23&gt;F$1,Bases!$D$39+$A23-1&lt;F$1),0,F16/Bases!$D$39)</f>
        <v>0</v>
      </c>
      <c r="G23" s="286">
        <f>IF(OR($A23&gt;G$1,Bases!$D$39+$A23-1&lt;G$1),0,G16/Bases!$D$39)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335000</v>
      </c>
      <c r="D24" s="286">
        <f>SUM(D19:D23)</f>
        <v>335000</v>
      </c>
      <c r="E24" s="286">
        <f>SUM(E19:E23)</f>
        <v>335000</v>
      </c>
      <c r="F24" s="286">
        <f>SUM(F19:F23)</f>
        <v>335000</v>
      </c>
      <c r="G24" s="286">
        <f>SUM(G19:G23)</f>
        <v>335000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6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6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335000</v>
      </c>
      <c r="D33" s="286">
        <f t="shared" si="1"/>
        <v>670000</v>
      </c>
      <c r="E33" s="286">
        <f t="shared" si="1"/>
        <v>1005000</v>
      </c>
      <c r="F33" s="286">
        <f t="shared" si="1"/>
        <v>1340000</v>
      </c>
      <c r="G33" s="286">
        <f t="shared" si="1"/>
        <v>1675000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335000</v>
      </c>
      <c r="D38" s="286">
        <f>SUM(D33:D37)</f>
        <v>670000</v>
      </c>
      <c r="E38" s="286">
        <f>SUM(E33:E37)</f>
        <v>1005000</v>
      </c>
      <c r="F38" s="286">
        <f>SUM(F33:F37)</f>
        <v>1340000</v>
      </c>
      <c r="G38" s="286">
        <f>SUM(G33:G37)</f>
        <v>1675000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4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24</v>
      </c>
      <c r="C3" s="375">
        <f>' Inversiones Fijas y Diferidas'!H125</f>
        <v>0</v>
      </c>
      <c r="D3" s="375">
        <f>' Inversiones Fijas y Diferidas'!I125</f>
        <v>0</v>
      </c>
      <c r="E3" s="375">
        <f>' Inversiones Fijas y Diferidas'!J125</f>
        <v>0</v>
      </c>
      <c r="F3" s="375">
        <f>' Inversiones Fijas y Diferidas'!K125</f>
        <v>0</v>
      </c>
      <c r="G3" s="375">
        <f>' Inversiones Fijas y Diferidas'!L125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24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5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IF(OR($A19&gt;C$1,Bases!$D$40+$A19-1&lt;C$1),0,C12/Bases!$D$40)</f>
        <v>0</v>
      </c>
      <c r="D19" s="286">
        <f>IF(OR($A19&gt;D$1,Bases!$D$40+$A19-1&lt;D$1),0,D12/Bases!$D$40)</f>
        <v>0</v>
      </c>
      <c r="E19" s="286">
        <f>IF(OR($A19&gt;E$1,Bases!$D$40+$A19-1&lt;E$1),0,E12/Bases!$D$40)</f>
        <v>0</v>
      </c>
      <c r="F19" s="286">
        <f>IF(OR($A19&gt;F$1,Bases!$D$40+$A19-1&lt;F$1),0,F12/Bases!$D$40)</f>
        <v>0</v>
      </c>
      <c r="G19" s="286">
        <f>IF(OR($A19&gt;G$1,Bases!$D$40+$A19-1&lt;G$1),0,G12/Bases!$D$40)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IF(OR($A20&gt;C$1,Bases!$D$40+$A20-1&lt;C$1),0,C13/Bases!$D$40)</f>
        <v>0</v>
      </c>
      <c r="D20" s="286">
        <f>IF(OR($A20&gt;D$1,Bases!$D$40+$A20-1&lt;D$1),0,D13/Bases!$D$40)</f>
        <v>0</v>
      </c>
      <c r="E20" s="286">
        <f>IF(OR($A20&gt;E$1,Bases!$D$40+$A20-1&lt;E$1),0,E13/Bases!$D$40)</f>
        <v>0</v>
      </c>
      <c r="F20" s="286">
        <f>IF(OR($A20&gt;F$1,Bases!$D$40+$A20-1&lt;F$1),0,F13/Bases!$D$40)</f>
        <v>0</v>
      </c>
      <c r="G20" s="286">
        <f>IF(OR($A20&gt;G$1,Bases!$D$40+$A20-1&lt;G$1),0,G13/Bases!$D$40)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IF(OR($A21&gt;C$1,Bases!$D$40+$A21-1&lt;C$1),0,C14/Bases!$D$40)</f>
        <v>0</v>
      </c>
      <c r="D21" s="286">
        <f>IF(OR($A21&gt;D$1,Bases!$D$40+$A21-1&lt;D$1),0,D14/Bases!$D$40)</f>
        <v>0</v>
      </c>
      <c r="E21" s="286">
        <f>IF(OR($A21&gt;E$1,Bases!$D$40+$A21-1&lt;E$1),0,E14/Bases!$D$40)</f>
        <v>0</v>
      </c>
      <c r="F21" s="286">
        <f>IF(OR($A21&gt;F$1,Bases!$D$40+$A21-1&lt;F$1),0,F14/Bases!$D$40)</f>
        <v>0</v>
      </c>
      <c r="G21" s="286">
        <f>IF(OR($A21&gt;G$1,Bases!$D$40+$A21-1&lt;G$1),0,G14/Bases!$D$40)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IF(OR($A22&gt;C$1,Bases!$D$40+$A22-1&lt;C$1),0,C15/Bases!$D$40)</f>
        <v>0</v>
      </c>
      <c r="D22" s="286">
        <f>IF(OR($A22&gt;D$1,Bases!$D$40+$A22-1&lt;D$1),0,D15/Bases!$D$40)</f>
        <v>0</v>
      </c>
      <c r="E22" s="286">
        <f>IF(OR($A22&gt;E$1,Bases!$D$40+$A22-1&lt;E$1),0,E15/Bases!$D$40)</f>
        <v>0</v>
      </c>
      <c r="F22" s="286">
        <f>IF(OR($A22&gt;F$1,Bases!$D$40+$A22-1&lt;F$1),0,F15/Bases!$D$40)</f>
        <v>0</v>
      </c>
      <c r="G22" s="286">
        <f>IF(OR($A22&gt;G$1,Bases!$D$40+$A22-1&lt;G$1),0,G15/Bases!$D$40)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IF(OR($A23&gt;C$1,Bases!$D$40+$A23-1&lt;C$1),0,C16/Bases!$D$40)</f>
        <v>0</v>
      </c>
      <c r="D23" s="286">
        <f>IF(OR($A23&gt;D$1,Bases!$D$40+$A23-1&lt;D$1),0,D16/Bases!$D$40)</f>
        <v>0</v>
      </c>
      <c r="E23" s="286">
        <f>IF(OR($A23&gt;E$1,Bases!$D$40+$A23-1&lt;E$1),0,E16/Bases!$D$40)</f>
        <v>0</v>
      </c>
      <c r="F23" s="286">
        <f>IF(OR($A23&gt;F$1,Bases!$D$40+$A23-1&lt;F$1),0,F16/Bases!$D$40)</f>
        <v>0</v>
      </c>
      <c r="G23" s="286">
        <f>IF(OR($A23&gt;G$1,Bases!$D$40+$A23-1&lt;G$1),0,G16/Bases!$D$40)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15">
    <tabColor rgb="FF865357"/>
  </sheetPr>
  <dimension ref="A1:Z100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customWidth="1"/>
    <col min="9" max="26" width="10" customWidth="1"/>
  </cols>
  <sheetData>
    <row r="1" spans="1:26" ht="12.75" customHeight="1" x14ac:dyDescent="0.25">
      <c r="A1" s="26"/>
      <c r="B1" s="26"/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156</v>
      </c>
      <c r="C3" s="426">
        <f>' Inversiones Fijas y Diferidas'!H128</f>
        <v>0</v>
      </c>
      <c r="D3" s="426">
        <f>' Inversiones Fijas y Diferidas'!I128</f>
        <v>0</v>
      </c>
      <c r="E3" s="426">
        <f>' Inversiones Fijas y Diferidas'!J128</f>
        <v>0</v>
      </c>
      <c r="F3" s="426">
        <f>' Inversiones Fijas y Diferidas'!K128</f>
        <v>0</v>
      </c>
      <c r="G3" s="426">
        <f>' Inversiones Fijas y Diferidas'!L128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7"/>
      <c r="D4" s="427"/>
      <c r="E4" s="427"/>
      <c r="F4" s="427"/>
      <c r="G4" s="427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426">
        <f>IF($A5&gt;C$1,0,IF($A5=C$1,C$3*Bases!F$9,B12*Bases!F$9))</f>
        <v>0</v>
      </c>
      <c r="D5" s="305">
        <f>IF($A5&gt;D$1,0,IF($A5=D$1,D$3*Bases!G$9,C12*Bases!G$9))</f>
        <v>0</v>
      </c>
      <c r="E5" s="305">
        <f>IF($A5&gt;E$1,0,IF($A5=E$1,E$3*Bases!H$9,D12*Bases!H$9))</f>
        <v>0</v>
      </c>
      <c r="F5" s="305">
        <f>IF($A5&gt;F$1,0,IF($A5=F$1,F$3*Bases!I$9,E12*Bases!I$9))</f>
        <v>0</v>
      </c>
      <c r="G5" s="305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426">
        <f>IF($A6&gt;C$1,0,IF($A6=C$1,C$3*Bases!F$9,B13*Bases!F$9))</f>
        <v>0</v>
      </c>
      <c r="D6" s="305">
        <f>IF($A6&gt;D$1,0,IF($A6=D$1,D$3*Bases!G$9,C13*Bases!G$9))</f>
        <v>0</v>
      </c>
      <c r="E6" s="305">
        <f>IF($A6&gt;E$1,0,IF($A6=E$1,E$3*Bases!H$9,D13*Bases!H$9))</f>
        <v>0</v>
      </c>
      <c r="F6" s="305">
        <f>IF($A6&gt;F$1,0,IF($A6=F$1,F$3*Bases!I$9,E13*Bases!I$9))</f>
        <v>0</v>
      </c>
      <c r="G6" s="305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426">
        <f>IF($A7&gt;C$1,0,IF($A7=C$1,C$3*Bases!F$9,B14*Bases!F$9))</f>
        <v>0</v>
      </c>
      <c r="D7" s="305">
        <f>IF($A7&gt;D$1,0,IF($A7=D$1,D$3*Bases!G$9,C14*Bases!G$9))</f>
        <v>0</v>
      </c>
      <c r="E7" s="305">
        <f>IF($A7&gt;E$1,0,IF($A7=E$1,E$3*Bases!H$9,D14*Bases!H$9))</f>
        <v>0</v>
      </c>
      <c r="F7" s="305">
        <f>IF($A7&gt;F$1,0,IF($A7=F$1,F$3*Bases!I$9,E14*Bases!I$9))</f>
        <v>0</v>
      </c>
      <c r="G7" s="305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426">
        <f>IF($A8&gt;C$1,0,IF($A8=C$1,C$3*Bases!F$9,B15*Bases!F$9))</f>
        <v>0</v>
      </c>
      <c r="D8" s="305">
        <f>IF($A8&gt;D$1,0,IF($A8=D$1,D$3*Bases!G$9,C15*Bases!G$9))</f>
        <v>0</v>
      </c>
      <c r="E8" s="305">
        <f>IF($A8&gt;E$1,0,IF($A8=E$1,E$3*Bases!H$9,D15*Bases!H$9))</f>
        <v>0</v>
      </c>
      <c r="F8" s="305">
        <f>IF($A8&gt;F$1,0,IF($A8=F$1,F$3*Bases!I$9,E15*Bases!I$9))</f>
        <v>0</v>
      </c>
      <c r="G8" s="305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426">
        <f>IF($A9&gt;C$1,0,IF($A9=C$1,C$3*Bases!F$9,B16*Bases!F$9))</f>
        <v>0</v>
      </c>
      <c r="D9" s="305">
        <f>IF($A9&gt;D$1,0,IF($A9=D$1,D$3*Bases!G$9,C16*Bases!G$9))</f>
        <v>0</v>
      </c>
      <c r="E9" s="305">
        <f>IF($A9&gt;E$1,0,IF($A9=E$1,E$3*Bases!H$9,D16*Bases!H$9))</f>
        <v>0</v>
      </c>
      <c r="F9" s="305">
        <f>IF($A9&gt;F$1,0,IF($A9=F$1,F$3*Bases!I$9,E16*Bases!I$9))</f>
        <v>0</v>
      </c>
      <c r="G9" s="305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426">
        <f>SUM(C5:C9)</f>
        <v>0</v>
      </c>
      <c r="D10" s="305">
        <f>SUM(D5:D9)</f>
        <v>0</v>
      </c>
      <c r="E10" s="305">
        <f>SUM(E5:E9)</f>
        <v>0</v>
      </c>
      <c r="F10" s="305">
        <f>SUM(F5:F9)</f>
        <v>0</v>
      </c>
      <c r="G10" s="305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303"/>
      <c r="D11" s="303"/>
      <c r="E11" s="303"/>
      <c r="F11" s="303"/>
      <c r="G11" s="30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426">
        <f t="shared" ref="C12:G16" si="0">IF($A12&gt;C$1,0,IF($A12=C$1,C$3+C5,B12+C5))</f>
        <v>0</v>
      </c>
      <c r="D12" s="305">
        <f t="shared" si="0"/>
        <v>0</v>
      </c>
      <c r="E12" s="305">
        <f t="shared" si="0"/>
        <v>0</v>
      </c>
      <c r="F12" s="305">
        <f t="shared" si="0"/>
        <v>0</v>
      </c>
      <c r="G12" s="305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426">
        <f t="shared" si="0"/>
        <v>0</v>
      </c>
      <c r="D13" s="305">
        <f t="shared" si="0"/>
        <v>0</v>
      </c>
      <c r="E13" s="305">
        <f t="shared" si="0"/>
        <v>0</v>
      </c>
      <c r="F13" s="305">
        <f t="shared" si="0"/>
        <v>0</v>
      </c>
      <c r="G13" s="305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426">
        <f t="shared" si="0"/>
        <v>0</v>
      </c>
      <c r="D14" s="305">
        <f t="shared" si="0"/>
        <v>0</v>
      </c>
      <c r="E14" s="305">
        <f t="shared" si="0"/>
        <v>0</v>
      </c>
      <c r="F14" s="305">
        <f t="shared" si="0"/>
        <v>0</v>
      </c>
      <c r="G14" s="305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426">
        <f t="shared" si="0"/>
        <v>0</v>
      </c>
      <c r="D15" s="305">
        <f t="shared" si="0"/>
        <v>0</v>
      </c>
      <c r="E15" s="305">
        <f t="shared" si="0"/>
        <v>0</v>
      </c>
      <c r="F15" s="305">
        <f t="shared" si="0"/>
        <v>0</v>
      </c>
      <c r="G15" s="305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426">
        <f t="shared" si="0"/>
        <v>0</v>
      </c>
      <c r="D16" s="305">
        <f t="shared" si="0"/>
        <v>0</v>
      </c>
      <c r="E16" s="305">
        <f t="shared" si="0"/>
        <v>0</v>
      </c>
      <c r="F16" s="305">
        <f t="shared" si="0"/>
        <v>0</v>
      </c>
      <c r="G16" s="305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426">
        <f>SUM(C12:C16)</f>
        <v>0</v>
      </c>
      <c r="D17" s="305">
        <f>SUM(D12:D16)</f>
        <v>0</v>
      </c>
      <c r="E17" s="305">
        <f>SUM(E12:E16)</f>
        <v>0</v>
      </c>
      <c r="F17" s="305">
        <f>SUM(F12:F16)</f>
        <v>0</v>
      </c>
      <c r="G17" s="305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9" t="s">
        <v>586</v>
      </c>
      <c r="C18" s="303"/>
      <c r="D18" s="303"/>
      <c r="E18" s="303"/>
      <c r="F18" s="303"/>
      <c r="G18" s="30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423">
        <v>1</v>
      </c>
      <c r="B19" s="421" t="s">
        <v>573</v>
      </c>
      <c r="C19" s="426">
        <f>IF(OR($A19&gt;C$1,Bases!$D$41+$A19-1&lt;C$1),0,C12/Bases!$D$41)</f>
        <v>0</v>
      </c>
      <c r="D19" s="305">
        <f>IF(OR($A19&gt;D$1,Bases!$D$41+$A19-1&lt;D$1),0,D12/Bases!$D$41)</f>
        <v>0</v>
      </c>
      <c r="E19" s="305">
        <f>IF(OR($A19&gt;E$1,Bases!$D$41+$A19-1&lt;E$1),0,E12/Bases!$D$41)</f>
        <v>0</v>
      </c>
      <c r="F19" s="305">
        <f>IF(OR($A19&gt;F$1,Bases!$D$41+$A19-1&lt;F$1),0,F12/Bases!$D$41)</f>
        <v>0</v>
      </c>
      <c r="G19" s="305">
        <f>IF(OR($A19&gt;G$1,Bases!$D$41+$A19-1&lt;G$1),0,G12/Bases!$D$41)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423">
        <v>2</v>
      </c>
      <c r="B20" s="421" t="s">
        <v>574</v>
      </c>
      <c r="C20" s="426">
        <f>IF(OR($A20&gt;C$1,Bases!$D$41+$A20-1&lt;C$1),0,C13/Bases!$D$41)</f>
        <v>0</v>
      </c>
      <c r="D20" s="305">
        <f>IF(OR($A20&gt;D$1,Bases!$D$41+$A20-1&lt;D$1),0,D13/Bases!$D$41)</f>
        <v>0</v>
      </c>
      <c r="E20" s="305">
        <f>IF(OR($A20&gt;E$1,Bases!$D$41+$A20-1&lt;E$1),0,E13/Bases!$D$41)</f>
        <v>0</v>
      </c>
      <c r="F20" s="305">
        <f>IF(OR($A20&gt;F$1,Bases!$D$41+$A20-1&lt;F$1),0,F13/Bases!$D$41)</f>
        <v>0</v>
      </c>
      <c r="G20" s="305">
        <f>IF(OR($A20&gt;G$1,Bases!$D$41+$A20-1&lt;G$1),0,G13/Bases!$D$41)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423">
        <v>3</v>
      </c>
      <c r="B21" s="421" t="s">
        <v>575</v>
      </c>
      <c r="C21" s="426">
        <f>IF(OR($A21&gt;C$1,Bases!$D$41+$A21-1&lt;C$1),0,C14/Bases!$D$41)</f>
        <v>0</v>
      </c>
      <c r="D21" s="305">
        <f>IF(OR($A21&gt;D$1,Bases!$D$41+$A21-1&lt;D$1),0,D14/Bases!$D$41)</f>
        <v>0</v>
      </c>
      <c r="E21" s="305">
        <f>IF(OR($A21&gt;E$1,Bases!$D$41+$A21-1&lt;E$1),0,E14/Bases!$D$41)</f>
        <v>0</v>
      </c>
      <c r="F21" s="305">
        <f>IF(OR($A21&gt;F$1,Bases!$D$41+$A21-1&lt;F$1),0,F14/Bases!$D$41)</f>
        <v>0</v>
      </c>
      <c r="G21" s="305">
        <f>IF(OR($A21&gt;G$1,Bases!$D$41+$A21-1&lt;G$1),0,G14/Bases!$D$41)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423">
        <v>4</v>
      </c>
      <c r="B22" s="421" t="s">
        <v>576</v>
      </c>
      <c r="C22" s="426">
        <f>IF(OR($A22&gt;C$1,Bases!$D$41+$A22-1&lt;C$1),0,C15/Bases!$D$41)</f>
        <v>0</v>
      </c>
      <c r="D22" s="305">
        <f>IF(OR($A22&gt;D$1,Bases!$D$41+$A22-1&lt;D$1),0,D15/Bases!$D$41)</f>
        <v>0</v>
      </c>
      <c r="E22" s="305">
        <f>IF(OR($A22&gt;E$1,Bases!$D$41+$A22-1&lt;E$1),0,E15/Bases!$D$41)</f>
        <v>0</v>
      </c>
      <c r="F22" s="305">
        <f>IF(OR($A22&gt;F$1,Bases!$D$41+$A22-1&lt;F$1),0,F15/Bases!$D$41)</f>
        <v>0</v>
      </c>
      <c r="G22" s="305">
        <f>IF(OR($A22&gt;G$1,Bases!$D$41+$A22-1&lt;G$1),0,G15/Bases!$D$41)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423">
        <v>5</v>
      </c>
      <c r="B23" s="421" t="s">
        <v>577</v>
      </c>
      <c r="C23" s="426">
        <f>IF(OR($A23&gt;C$1,Bases!$D$41+$A23-1&lt;C$1),0,C16/Bases!$D$41)</f>
        <v>0</v>
      </c>
      <c r="D23" s="305">
        <f>IF(OR($A23&gt;D$1,Bases!$D$41+$A23-1&lt;D$1),0,D16/Bases!$D$41)</f>
        <v>0</v>
      </c>
      <c r="E23" s="305">
        <f>IF(OR($A23&gt;E$1,Bases!$D$41+$A23-1&lt;E$1),0,E16/Bases!$D$41)</f>
        <v>0</v>
      </c>
      <c r="F23" s="305">
        <f>IF(OR($A23&gt;F$1,Bases!$D$41+$A23-1&lt;F$1),0,F16/Bases!$D$41)</f>
        <v>0</v>
      </c>
      <c r="G23" s="305">
        <f>IF(OR($A23&gt;G$1,Bases!$D$41+$A23-1&lt;G$1),0,G16/Bases!$D$41)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587</v>
      </c>
      <c r="C24" s="305">
        <f>SUM(C19:C23)</f>
        <v>0</v>
      </c>
      <c r="D24" s="305">
        <f>SUM(D19:D23)</f>
        <v>0</v>
      </c>
      <c r="E24" s="305">
        <f>SUM(E19:E23)</f>
        <v>0</v>
      </c>
      <c r="F24" s="305">
        <f>SUM(F19:F23)</f>
        <v>0</v>
      </c>
      <c r="G24" s="305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588</v>
      </c>
      <c r="C25" s="303"/>
      <c r="D25" s="303"/>
      <c r="E25" s="303"/>
      <c r="F25" s="303"/>
      <c r="G25" s="30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305">
        <f>IF($A26&gt;=C$1,0,B33*Bases!F$9)</f>
        <v>0</v>
      </c>
      <c r="D26" s="305">
        <f>IF($A26&gt;=D$1,0,C33*Bases!G$9)</f>
        <v>0</v>
      </c>
      <c r="E26" s="305">
        <f>IF($A26&gt;=E$1,0,D33*Bases!H$9)</f>
        <v>0</v>
      </c>
      <c r="F26" s="305">
        <f>IF($A26&gt;=F$1,0,E33*Bases!I$9)</f>
        <v>0</v>
      </c>
      <c r="G26" s="305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305">
        <f>IF($A27&gt;=C$1,0,B34*Bases!F$9)</f>
        <v>0</v>
      </c>
      <c r="D27" s="305">
        <f>IF($A27&gt;=D$1,0,C34*Bases!G$9)</f>
        <v>0</v>
      </c>
      <c r="E27" s="305">
        <f>IF($A27&gt;=E$1,0,D34*Bases!H$9)</f>
        <v>0</v>
      </c>
      <c r="F27" s="305">
        <f>IF($A27&gt;=F$1,0,E34*Bases!I$9)</f>
        <v>0</v>
      </c>
      <c r="G27" s="305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305">
        <f>IF($A28&gt;=C$1,0,B35*Bases!F$9)</f>
        <v>0</v>
      </c>
      <c r="D28" s="305">
        <f>IF($A28&gt;=D$1,0,C35*Bases!G$9)</f>
        <v>0</v>
      </c>
      <c r="E28" s="305">
        <f>IF($A28&gt;=E$1,0,D35*Bases!H$9)</f>
        <v>0</v>
      </c>
      <c r="F28" s="305">
        <f>IF($A28&gt;=F$1,0,E35*Bases!I$9)</f>
        <v>0</v>
      </c>
      <c r="G28" s="305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305">
        <f>IF($A29&gt;=C$1,0,B36*Bases!F$9)</f>
        <v>0</v>
      </c>
      <c r="D29" s="305">
        <f>IF($A29&gt;=D$1,0,C36*Bases!G$9)</f>
        <v>0</v>
      </c>
      <c r="E29" s="305">
        <f>IF($A29&gt;=E$1,0,D36*Bases!H$9)</f>
        <v>0</v>
      </c>
      <c r="F29" s="305">
        <f>IF($A29&gt;=F$1,0,E36*Bases!I$9)</f>
        <v>0</v>
      </c>
      <c r="G29" s="305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305">
        <f>IF($A30&gt;=C$1,0,B37*Bases!F$9)</f>
        <v>0</v>
      </c>
      <c r="D30" s="305">
        <f>IF($A30&gt;=D$1,0,C37*Bases!G$9)</f>
        <v>0</v>
      </c>
      <c r="E30" s="305">
        <f>IF($A30&gt;=E$1,0,D37*Bases!H$9)</f>
        <v>0</v>
      </c>
      <c r="F30" s="305">
        <f>IF($A30&gt;=F$1,0,E37*Bases!I$9)</f>
        <v>0</v>
      </c>
      <c r="G30" s="305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589</v>
      </c>
      <c r="C31" s="305">
        <f>SUM(C26:C30)</f>
        <v>0</v>
      </c>
      <c r="D31" s="305">
        <f>SUM(D26:D30)</f>
        <v>0</v>
      </c>
      <c r="E31" s="305">
        <f>SUM(E26:E30)</f>
        <v>0</v>
      </c>
      <c r="F31" s="305">
        <f>SUM(F26:F30)</f>
        <v>0</v>
      </c>
      <c r="G31" s="305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442</v>
      </c>
      <c r="C32" s="303"/>
      <c r="D32" s="303"/>
      <c r="E32" s="303"/>
      <c r="F32" s="303"/>
      <c r="G32" s="30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305">
        <f t="shared" ref="C33:G37" si="1">IF($A33&gt;C$1,0,IF($A33=C$1,C19,B33+C19+C26))</f>
        <v>0</v>
      </c>
      <c r="D33" s="305">
        <f t="shared" si="1"/>
        <v>0</v>
      </c>
      <c r="E33" s="305">
        <f t="shared" si="1"/>
        <v>0</v>
      </c>
      <c r="F33" s="305">
        <f t="shared" si="1"/>
        <v>0</v>
      </c>
      <c r="G33" s="305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305">
        <f t="shared" si="1"/>
        <v>0</v>
      </c>
      <c r="D34" s="305">
        <f t="shared" si="1"/>
        <v>0</v>
      </c>
      <c r="E34" s="305">
        <f t="shared" si="1"/>
        <v>0</v>
      </c>
      <c r="F34" s="305">
        <f t="shared" si="1"/>
        <v>0</v>
      </c>
      <c r="G34" s="305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305">
        <f t="shared" si="1"/>
        <v>0</v>
      </c>
      <c r="D35" s="305">
        <f t="shared" si="1"/>
        <v>0</v>
      </c>
      <c r="E35" s="305">
        <f t="shared" si="1"/>
        <v>0</v>
      </c>
      <c r="F35" s="305">
        <f t="shared" si="1"/>
        <v>0</v>
      </c>
      <c r="G35" s="305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305">
        <f t="shared" si="1"/>
        <v>0</v>
      </c>
      <c r="D36" s="305">
        <f t="shared" si="1"/>
        <v>0</v>
      </c>
      <c r="E36" s="305">
        <f t="shared" si="1"/>
        <v>0</v>
      </c>
      <c r="F36" s="305">
        <f t="shared" si="1"/>
        <v>0</v>
      </c>
      <c r="G36" s="305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305">
        <f t="shared" si="1"/>
        <v>0</v>
      </c>
      <c r="D37" s="305">
        <f t="shared" si="1"/>
        <v>0</v>
      </c>
      <c r="E37" s="305">
        <f t="shared" si="1"/>
        <v>0</v>
      </c>
      <c r="F37" s="305">
        <f t="shared" si="1"/>
        <v>0</v>
      </c>
      <c r="G37" s="305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590</v>
      </c>
      <c r="C38" s="305">
        <f>SUM(C33:C37)</f>
        <v>0</v>
      </c>
      <c r="D38" s="305">
        <f>SUM(D33:D37)</f>
        <v>0</v>
      </c>
      <c r="E38" s="305">
        <f>SUM(E33:E37)</f>
        <v>0</v>
      </c>
      <c r="F38" s="305">
        <f>SUM(F33:F37)</f>
        <v>0</v>
      </c>
      <c r="G38" s="305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6">
    <tabColor rgb="FF865357"/>
  </sheetPr>
  <dimension ref="A1:Z100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customWidth="1"/>
    <col min="9" max="26" width="10" customWidth="1"/>
  </cols>
  <sheetData>
    <row r="1" spans="1:26" ht="12.75" customHeight="1" x14ac:dyDescent="0.25">
      <c r="A1" s="26"/>
      <c r="B1" s="26"/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591</v>
      </c>
      <c r="C3" s="426">
        <f>' Inversiones Fijas y Diferidas'!H131</f>
        <v>0</v>
      </c>
      <c r="D3" s="426">
        <f>' Inversiones Fijas y Diferidas'!I131</f>
        <v>0</v>
      </c>
      <c r="E3" s="426">
        <f>' Inversiones Fijas y Diferidas'!J131</f>
        <v>0</v>
      </c>
      <c r="F3" s="426">
        <f>' Inversiones Fijas y Diferidas'!K131</f>
        <v>0</v>
      </c>
      <c r="G3" s="426">
        <f>' Inversiones Fijas y Diferidas'!L131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7"/>
      <c r="D4" s="427"/>
      <c r="E4" s="427"/>
      <c r="F4" s="427"/>
      <c r="G4" s="427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426">
        <f>IF($A5&gt;C$1,0,IF($A5=C$1,C$3*Bases!F$9,B12*Bases!F$9))</f>
        <v>0</v>
      </c>
      <c r="D5" s="305">
        <f>IF($A5&gt;D$1,0,IF($A5=D$1,D$3*Bases!G$9,C12*Bases!G$9))</f>
        <v>0</v>
      </c>
      <c r="E5" s="305">
        <f>IF($A5&gt;E$1,0,IF($A5=E$1,E$3*Bases!H$9,D12*Bases!H$9))</f>
        <v>0</v>
      </c>
      <c r="F5" s="305">
        <f>IF($A5&gt;F$1,0,IF($A5=F$1,F$3*Bases!I$9,E12*Bases!I$9))</f>
        <v>0</v>
      </c>
      <c r="G5" s="305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426">
        <f>IF($A6&gt;C$1,0,IF($A6=C$1,C$3*Bases!F$9,B13*Bases!F$9))</f>
        <v>0</v>
      </c>
      <c r="D6" s="305">
        <f>IF($A6&gt;D$1,0,IF($A6=D$1,D$3*Bases!G$9,C13*Bases!G$9))</f>
        <v>0</v>
      </c>
      <c r="E6" s="305">
        <f>IF($A6&gt;E$1,0,IF($A6=E$1,E$3*Bases!H$9,D13*Bases!H$9))</f>
        <v>0</v>
      </c>
      <c r="F6" s="305">
        <f>IF($A6&gt;F$1,0,IF($A6=F$1,F$3*Bases!I$9,E13*Bases!I$9))</f>
        <v>0</v>
      </c>
      <c r="G6" s="305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426">
        <f>IF($A7&gt;C$1,0,IF($A7=C$1,C$3*Bases!F$9,B14*Bases!F$9))</f>
        <v>0</v>
      </c>
      <c r="D7" s="305">
        <f>IF($A7&gt;D$1,0,IF($A7=D$1,D$3*Bases!G$9,C14*Bases!G$9))</f>
        <v>0</v>
      </c>
      <c r="E7" s="305">
        <f>IF($A7&gt;E$1,0,IF($A7=E$1,E$3*Bases!H$9,D14*Bases!H$9))</f>
        <v>0</v>
      </c>
      <c r="F7" s="305">
        <f>IF($A7&gt;F$1,0,IF($A7=F$1,F$3*Bases!I$9,E14*Bases!I$9))</f>
        <v>0</v>
      </c>
      <c r="G7" s="305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426">
        <f>IF($A8&gt;C$1,0,IF($A8=C$1,C$3*Bases!F$9,B15*Bases!F$9))</f>
        <v>0</v>
      </c>
      <c r="D8" s="305">
        <f>IF($A8&gt;D$1,0,IF($A8=D$1,D$3*Bases!G$9,C15*Bases!G$9))</f>
        <v>0</v>
      </c>
      <c r="E8" s="305">
        <f>IF($A8&gt;E$1,0,IF($A8=E$1,E$3*Bases!H$9,D15*Bases!H$9))</f>
        <v>0</v>
      </c>
      <c r="F8" s="305">
        <f>IF($A8&gt;F$1,0,IF($A8=F$1,F$3*Bases!I$9,E15*Bases!I$9))</f>
        <v>0</v>
      </c>
      <c r="G8" s="305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426">
        <f>IF($A9&gt;C$1,0,IF($A9=C$1,C$3*Bases!F$9,B16*Bases!F$9))</f>
        <v>0</v>
      </c>
      <c r="D9" s="305">
        <f>IF($A9&gt;D$1,0,IF($A9=D$1,D$3*Bases!G$9,C16*Bases!G$9))</f>
        <v>0</v>
      </c>
      <c r="E9" s="305">
        <f>IF($A9&gt;E$1,0,IF($A9=E$1,E$3*Bases!H$9,D16*Bases!H$9))</f>
        <v>0</v>
      </c>
      <c r="F9" s="305">
        <f>IF($A9&gt;F$1,0,IF($A9=F$1,F$3*Bases!I$9,E16*Bases!I$9))</f>
        <v>0</v>
      </c>
      <c r="G9" s="305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426">
        <f>SUM(C5:C9)</f>
        <v>0</v>
      </c>
      <c r="D10" s="305">
        <f>SUM(D5:D9)</f>
        <v>0</v>
      </c>
      <c r="E10" s="305">
        <f>SUM(E5:E9)</f>
        <v>0</v>
      </c>
      <c r="F10" s="305">
        <f>SUM(F5:F9)</f>
        <v>0</v>
      </c>
      <c r="G10" s="305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24" t="s">
        <v>579</v>
      </c>
      <c r="C11" s="303"/>
      <c r="D11" s="303"/>
      <c r="E11" s="303"/>
      <c r="F11" s="303"/>
      <c r="G11" s="30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305">
        <f t="shared" ref="C12:G16" si="0">IF($A12&gt;C$1,0,IF($A12=C$1,C$3+C5,B12+C5))</f>
        <v>0</v>
      </c>
      <c r="D12" s="305">
        <f t="shared" si="0"/>
        <v>0</v>
      </c>
      <c r="E12" s="305">
        <f t="shared" si="0"/>
        <v>0</v>
      </c>
      <c r="F12" s="305">
        <f t="shared" si="0"/>
        <v>0</v>
      </c>
      <c r="G12" s="305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305">
        <f t="shared" si="0"/>
        <v>0</v>
      </c>
      <c r="D13" s="305">
        <f t="shared" si="0"/>
        <v>0</v>
      </c>
      <c r="E13" s="305">
        <f t="shared" si="0"/>
        <v>0</v>
      </c>
      <c r="F13" s="305">
        <f t="shared" si="0"/>
        <v>0</v>
      </c>
      <c r="G13" s="305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305">
        <f t="shared" si="0"/>
        <v>0</v>
      </c>
      <c r="D14" s="305">
        <f t="shared" si="0"/>
        <v>0</v>
      </c>
      <c r="E14" s="305">
        <f t="shared" si="0"/>
        <v>0</v>
      </c>
      <c r="F14" s="305">
        <f t="shared" si="0"/>
        <v>0</v>
      </c>
      <c r="G14" s="305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305">
        <f t="shared" si="0"/>
        <v>0</v>
      </c>
      <c r="D15" s="305">
        <f t="shared" si="0"/>
        <v>0</v>
      </c>
      <c r="E15" s="305">
        <f t="shared" si="0"/>
        <v>0</v>
      </c>
      <c r="F15" s="305">
        <f t="shared" si="0"/>
        <v>0</v>
      </c>
      <c r="G15" s="305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305">
        <f t="shared" si="0"/>
        <v>0</v>
      </c>
      <c r="D16" s="305">
        <f t="shared" si="0"/>
        <v>0</v>
      </c>
      <c r="E16" s="305">
        <f t="shared" si="0"/>
        <v>0</v>
      </c>
      <c r="F16" s="305">
        <f t="shared" si="0"/>
        <v>0</v>
      </c>
      <c r="G16" s="305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05">
        <f>SUM(C12:C16)</f>
        <v>0</v>
      </c>
      <c r="D17" s="305">
        <f>SUM(D12:D16)</f>
        <v>0</v>
      </c>
      <c r="E17" s="305">
        <f>SUM(E12:E16)</f>
        <v>0</v>
      </c>
      <c r="F17" s="305">
        <f>SUM(F12:F16)</f>
        <v>0</v>
      </c>
      <c r="G17" s="305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5" t="s">
        <v>586</v>
      </c>
      <c r="C18" s="303"/>
      <c r="D18" s="303"/>
      <c r="E18" s="303"/>
      <c r="F18" s="303"/>
      <c r="G18" s="30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305">
        <f>IF(OR($A19&gt;C$1,Bases!$D$42+$A19-1&lt;C$1),0,C12/Bases!$D$42)</f>
        <v>0</v>
      </c>
      <c r="D19" s="305">
        <f>IF(OR($A19&gt;D$1,Bases!$D$42+$A19-1&lt;D$1),0,D12/Bases!$D$42)</f>
        <v>0</v>
      </c>
      <c r="E19" s="305">
        <f>IF(OR($A19&gt;E$1,Bases!$D$42+$A19-1&lt;E$1),0,E12/Bases!$D$42)</f>
        <v>0</v>
      </c>
      <c r="F19" s="305">
        <f>IF(OR($A19&gt;F$1,Bases!$D$42+$A19-1&lt;F$1),0,F12/Bases!$D$42)</f>
        <v>0</v>
      </c>
      <c r="G19" s="305">
        <f>IF(OR($A19&gt;G$1,Bases!$D$42+$A19-1&lt;G$1),0,G12/Bases!$D$42)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305">
        <f>IF(OR($A20&gt;C$1,Bases!$D$42+$A20-1&lt;C$1),0,C13/Bases!$D$42)</f>
        <v>0</v>
      </c>
      <c r="D20" s="305">
        <f>IF(OR($A20&gt;D$1,Bases!$D$42+$A20-1&lt;D$1),0,D13/Bases!$D$42)</f>
        <v>0</v>
      </c>
      <c r="E20" s="305">
        <f>IF(OR($A20&gt;E$1,Bases!$D$42+$A20-1&lt;E$1),0,E13/Bases!$D$42)</f>
        <v>0</v>
      </c>
      <c r="F20" s="305">
        <f>IF(OR($A20&gt;F$1,Bases!$D$42+$A20-1&lt;F$1),0,F13/Bases!$D$42)</f>
        <v>0</v>
      </c>
      <c r="G20" s="305">
        <f>IF(OR($A20&gt;G$1,Bases!$D$42+$A20-1&lt;G$1),0,G13/Bases!$D$42)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305">
        <f>IF(OR($A21&gt;C$1,Bases!$D$42+$A21-1&lt;C$1),0,C14/Bases!$D$42)</f>
        <v>0</v>
      </c>
      <c r="D21" s="305">
        <f>IF(OR($A21&gt;D$1,Bases!$D$42+$A21-1&lt;D$1),0,D14/Bases!$D$42)</f>
        <v>0</v>
      </c>
      <c r="E21" s="305">
        <f>IF(OR($A21&gt;E$1,Bases!$D$42+$A21-1&lt;E$1),0,E14/Bases!$D$42)</f>
        <v>0</v>
      </c>
      <c r="F21" s="305">
        <f>IF(OR($A21&gt;F$1,Bases!$D$42+$A21-1&lt;F$1),0,F14/Bases!$D$42)</f>
        <v>0</v>
      </c>
      <c r="G21" s="305">
        <f>IF(OR($A21&gt;G$1,Bases!$D$42+$A21-1&lt;G$1),0,G14/Bases!$D$42)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305">
        <f>IF(OR($A22&gt;C$1,Bases!$D$42+$A22-1&lt;C$1),0,C15/Bases!$D$42)</f>
        <v>0</v>
      </c>
      <c r="D22" s="305">
        <f>IF(OR($A22&gt;D$1,Bases!$D$42+$A22-1&lt;D$1),0,D15/Bases!$D$42)</f>
        <v>0</v>
      </c>
      <c r="E22" s="305">
        <f>IF(OR($A22&gt;E$1,Bases!$D$42+$A22-1&lt;E$1),0,E15/Bases!$D$42)</f>
        <v>0</v>
      </c>
      <c r="F22" s="305">
        <f>IF(OR($A22&gt;F$1,Bases!$D$42+$A22-1&lt;F$1),0,F15/Bases!$D$42)</f>
        <v>0</v>
      </c>
      <c r="G22" s="305">
        <f>IF(OR($A22&gt;G$1,Bases!$D$42+$A22-1&lt;G$1),0,G15/Bases!$D$42)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305">
        <f>IF(OR($A23&gt;C$1,Bases!$D$42+$A23-1&lt;C$1),0,C16/Bases!$D$42)</f>
        <v>0</v>
      </c>
      <c r="D23" s="305">
        <f>IF(OR($A23&gt;D$1,Bases!$D$42+$A23-1&lt;D$1),0,D16/Bases!$D$42)</f>
        <v>0</v>
      </c>
      <c r="E23" s="305">
        <f>IF(OR($A23&gt;E$1,Bases!$D$42+$A23-1&lt;E$1),0,E16/Bases!$D$42)</f>
        <v>0</v>
      </c>
      <c r="F23" s="305">
        <f>IF(OR($A23&gt;F$1,Bases!$D$42+$A23-1&lt;F$1),0,F16/Bases!$D$42)</f>
        <v>0</v>
      </c>
      <c r="G23" s="305">
        <f>IF(OR($A23&gt;G$1,Bases!$D$42+$A23-1&lt;G$1),0,G16/Bases!$D$42)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587</v>
      </c>
      <c r="C24" s="305">
        <f>SUM(C19:C23)</f>
        <v>0</v>
      </c>
      <c r="D24" s="305">
        <f>SUM(D19:D23)</f>
        <v>0</v>
      </c>
      <c r="E24" s="305">
        <f>SUM(E19:E23)</f>
        <v>0</v>
      </c>
      <c r="F24" s="305">
        <f>SUM(F19:F23)</f>
        <v>0</v>
      </c>
      <c r="G24" s="305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588</v>
      </c>
      <c r="C25" s="303"/>
      <c r="D25" s="303"/>
      <c r="E25" s="303"/>
      <c r="F25" s="303"/>
      <c r="G25" s="30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305">
        <f>IF($A26&gt;=C$1,0,B33*Bases!F$9)</f>
        <v>0</v>
      </c>
      <c r="D26" s="305">
        <f>IF($A26&gt;=D$1,0,C33*Bases!G$9)</f>
        <v>0</v>
      </c>
      <c r="E26" s="305">
        <f>IF($A26&gt;=E$1,0,D33*Bases!H$9)</f>
        <v>0</v>
      </c>
      <c r="F26" s="305">
        <f>IF($A26&gt;=F$1,0,E33*Bases!I$9)</f>
        <v>0</v>
      </c>
      <c r="G26" s="305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305">
        <f>IF($A27&gt;=C$1,0,B34*Bases!F$9)</f>
        <v>0</v>
      </c>
      <c r="D27" s="305">
        <f>IF($A27&gt;=D$1,0,C34*Bases!G$9)</f>
        <v>0</v>
      </c>
      <c r="E27" s="305">
        <f>IF($A27&gt;=E$1,0,D34*Bases!H$9)</f>
        <v>0</v>
      </c>
      <c r="F27" s="305">
        <f>IF($A27&gt;=F$1,0,E34*Bases!I$9)</f>
        <v>0</v>
      </c>
      <c r="G27" s="305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305">
        <f>IF($A28&gt;=C$1,0,B35*Bases!F$9)</f>
        <v>0</v>
      </c>
      <c r="D28" s="305">
        <f>IF($A28&gt;=D$1,0,C35*Bases!G$9)</f>
        <v>0</v>
      </c>
      <c r="E28" s="305">
        <f>IF($A28&gt;=E$1,0,D35*Bases!H$9)</f>
        <v>0</v>
      </c>
      <c r="F28" s="305">
        <f>IF($A28&gt;=F$1,0,E35*Bases!I$9)</f>
        <v>0</v>
      </c>
      <c r="G28" s="305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305">
        <f>IF($A29&gt;=C$1,0,B36*Bases!F$9)</f>
        <v>0</v>
      </c>
      <c r="D29" s="305">
        <f>IF($A29&gt;=D$1,0,C36*Bases!G$9)</f>
        <v>0</v>
      </c>
      <c r="E29" s="305">
        <f>IF($A29&gt;=E$1,0,D36*Bases!H$9)</f>
        <v>0</v>
      </c>
      <c r="F29" s="305">
        <f>IF($A29&gt;=F$1,0,E36*Bases!I$9)</f>
        <v>0</v>
      </c>
      <c r="G29" s="305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305">
        <f>IF($A30&gt;=C$1,0,B37*Bases!F$9)</f>
        <v>0</v>
      </c>
      <c r="D30" s="305">
        <f>IF($A30&gt;=D$1,0,C37*Bases!G$9)</f>
        <v>0</v>
      </c>
      <c r="E30" s="305">
        <f>IF($A30&gt;=E$1,0,D37*Bases!H$9)</f>
        <v>0</v>
      </c>
      <c r="F30" s="305">
        <f>IF($A30&gt;=F$1,0,E37*Bases!I$9)</f>
        <v>0</v>
      </c>
      <c r="G30" s="305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589</v>
      </c>
      <c r="C31" s="305">
        <f>SUM(C26:C30)</f>
        <v>0</v>
      </c>
      <c r="D31" s="305">
        <f>SUM(D26:D30)</f>
        <v>0</v>
      </c>
      <c r="E31" s="305">
        <f>SUM(E26:E30)</f>
        <v>0</v>
      </c>
      <c r="F31" s="305">
        <f>SUM(F26:F30)</f>
        <v>0</v>
      </c>
      <c r="G31" s="305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442</v>
      </c>
      <c r="C32" s="303"/>
      <c r="D32" s="303"/>
      <c r="E32" s="303"/>
      <c r="F32" s="303"/>
      <c r="G32" s="30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305">
        <f t="shared" ref="C33:G37" si="1">IF($A33&gt;C$1,0,IF($A33=C$1,C19,B33+C19+C26))</f>
        <v>0</v>
      </c>
      <c r="D33" s="305">
        <f t="shared" si="1"/>
        <v>0</v>
      </c>
      <c r="E33" s="305">
        <f t="shared" si="1"/>
        <v>0</v>
      </c>
      <c r="F33" s="305">
        <f t="shared" si="1"/>
        <v>0</v>
      </c>
      <c r="G33" s="305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305">
        <f t="shared" si="1"/>
        <v>0</v>
      </c>
      <c r="D34" s="305">
        <f t="shared" si="1"/>
        <v>0</v>
      </c>
      <c r="E34" s="305">
        <f t="shared" si="1"/>
        <v>0</v>
      </c>
      <c r="F34" s="305">
        <f t="shared" si="1"/>
        <v>0</v>
      </c>
      <c r="G34" s="305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305">
        <f t="shared" si="1"/>
        <v>0</v>
      </c>
      <c r="D35" s="305">
        <f t="shared" si="1"/>
        <v>0</v>
      </c>
      <c r="E35" s="305">
        <f t="shared" si="1"/>
        <v>0</v>
      </c>
      <c r="F35" s="305">
        <f t="shared" si="1"/>
        <v>0</v>
      </c>
      <c r="G35" s="305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305">
        <f t="shared" si="1"/>
        <v>0</v>
      </c>
      <c r="D36" s="305">
        <f t="shared" si="1"/>
        <v>0</v>
      </c>
      <c r="E36" s="305">
        <f t="shared" si="1"/>
        <v>0</v>
      </c>
      <c r="F36" s="305">
        <f t="shared" si="1"/>
        <v>0</v>
      </c>
      <c r="G36" s="305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305">
        <f t="shared" si="1"/>
        <v>0</v>
      </c>
      <c r="D37" s="305">
        <f t="shared" si="1"/>
        <v>0</v>
      </c>
      <c r="E37" s="305">
        <f t="shared" si="1"/>
        <v>0</v>
      </c>
      <c r="F37" s="305">
        <f t="shared" si="1"/>
        <v>0</v>
      </c>
      <c r="G37" s="305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590</v>
      </c>
      <c r="C38" s="305">
        <f>SUM(C33:C37)</f>
        <v>0</v>
      </c>
      <c r="D38" s="305">
        <f>SUM(D33:D37)</f>
        <v>0</v>
      </c>
      <c r="E38" s="305">
        <f>SUM(E33:E37)</f>
        <v>0</v>
      </c>
      <c r="F38" s="305">
        <f>SUM(F33:F37)</f>
        <v>0</v>
      </c>
      <c r="G38" s="305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8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5" width="16.21875" customWidth="1"/>
    <col min="6" max="8" width="15.21875" customWidth="1"/>
    <col min="9" max="9" width="12.77734375" customWidth="1"/>
    <col min="10" max="26" width="10" customWidth="1"/>
  </cols>
  <sheetData>
    <row r="1" spans="1:26" ht="12.75" customHeight="1" x14ac:dyDescent="0.25">
      <c r="A1" s="26"/>
      <c r="B1" s="26"/>
      <c r="C1" s="412">
        <v>0</v>
      </c>
      <c r="D1" s="412">
        <v>1</v>
      </c>
      <c r="E1" s="412">
        <v>2</v>
      </c>
      <c r="F1" s="412">
        <v>3</v>
      </c>
      <c r="G1" s="412">
        <v>4</v>
      </c>
      <c r="H1" s="412">
        <v>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8" customHeight="1" x14ac:dyDescent="0.25">
      <c r="A2" s="26"/>
      <c r="B2" s="413" t="s">
        <v>592</v>
      </c>
      <c r="C2" s="80"/>
      <c r="D2" s="80"/>
      <c r="E2" s="80"/>
      <c r="F2" s="80"/>
      <c r="G2" s="80"/>
      <c r="H2" s="80"/>
      <c r="I2" s="8" t="s">
        <v>29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591</v>
      </c>
      <c r="C3" s="286">
        <f>+' Inversiones Fijas y Diferidas'!G167</f>
        <v>2804000</v>
      </c>
      <c r="D3" s="286">
        <f>+' Inversiones Fijas y Diferidas'!H167</f>
        <v>0</v>
      </c>
      <c r="E3" s="286">
        <f>+' Inversiones Fijas y Diferidas'!I167</f>
        <v>0</v>
      </c>
      <c r="F3" s="286">
        <f>+' Inversiones Fijas y Diferidas'!J167</f>
        <v>0</v>
      </c>
      <c r="G3" s="286">
        <f>+' Inversiones Fijas y Diferidas'!K167</f>
        <v>0</v>
      </c>
      <c r="H3" s="286">
        <f>+' Inversiones Fijas y Diferidas'!L167</f>
        <v>0</v>
      </c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42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0</v>
      </c>
      <c r="B5" s="421" t="s">
        <v>593</v>
      </c>
      <c r="C5" s="286">
        <f>IF($A5&gt;C$1,0,IF($A5=C$1,C$3*Bases!E$9,B13*Bases!E$9))</f>
        <v>0</v>
      </c>
      <c r="D5" s="286">
        <f>IF($A5&gt;D$1,0,IF($A5=D$1,D$3*Bases!F$9,C13*Bases!F$9))</f>
        <v>0</v>
      </c>
      <c r="E5" s="286">
        <f>IF($A5&gt;E$1,0,IF($A5=E$1,E$3*Bases!G$9,D13*Bases!G$9))</f>
        <v>0</v>
      </c>
      <c r="F5" s="286">
        <f>IF($A5&gt;F$1,0,IF($A5=F$1,F$3*Bases!H$9,E13*Bases!H$9))</f>
        <v>0</v>
      </c>
      <c r="G5" s="286">
        <f>IF($A5&gt;G$1,0,IF($A5=G$1,G$3*Bases!I$9,F13*Bases!I$9))</f>
        <v>0</v>
      </c>
      <c r="H5" s="286">
        <f>IF($A5&gt;H$1,0,IF($A5=H$1,H$3*Bases!J$9,G13*Bases!J$9))</f>
        <v>0</v>
      </c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</row>
    <row r="6" spans="1:26" ht="12.75" customHeight="1" x14ac:dyDescent="0.25">
      <c r="A6" s="64">
        <v>1</v>
      </c>
      <c r="B6" s="421" t="s">
        <v>573</v>
      </c>
      <c r="C6" s="286">
        <f>IF($A6&gt;C$1,0,IF($A6=C$1,C$3*Bases!E$9,B14*Bases!E$9))</f>
        <v>0</v>
      </c>
      <c r="D6" s="286">
        <f>IF($A6&gt;D$1,0,IF($A6=D$1,D$3*Bases!F$9,C14*Bases!F$9))</f>
        <v>0</v>
      </c>
      <c r="E6" s="286">
        <f>IF($A6&gt;E$1,0,IF($A6=E$1,E$3*Bases!G$9,D14*Bases!G$9))</f>
        <v>0</v>
      </c>
      <c r="F6" s="286">
        <f>IF($A6&gt;F$1,0,IF($A6=F$1,F$3*Bases!H$9,E14*Bases!H$9))</f>
        <v>0</v>
      </c>
      <c r="G6" s="286">
        <f>IF($A6&gt;G$1,0,IF($A6=G$1,G$3*Bases!I$9,F14*Bases!I$9))</f>
        <v>0</v>
      </c>
      <c r="H6" s="286">
        <f>IF($A6&gt;H$1,0,IF($A6=H$1,H$3*Bases!J$9,G14*Bases!J$9))</f>
        <v>0</v>
      </c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2</v>
      </c>
      <c r="B7" s="421" t="s">
        <v>574</v>
      </c>
      <c r="C7" s="286">
        <f>IF($A7&gt;C$1,0,IF($A7=C$1,C$3*Bases!E$9,B15*Bases!E$9))</f>
        <v>0</v>
      </c>
      <c r="D7" s="286">
        <f>IF($A7&gt;D$1,0,IF($A7=D$1,D$3*Bases!F$9,C15*Bases!F$9))</f>
        <v>0</v>
      </c>
      <c r="E7" s="286">
        <f>IF($A7&gt;E$1,0,IF($A7=E$1,E$3*Bases!G$9,D15*Bases!G$9))</f>
        <v>0</v>
      </c>
      <c r="F7" s="286">
        <f>IF($A7&gt;F$1,0,IF($A7=F$1,F$3*Bases!H$9,E15*Bases!H$9))</f>
        <v>0</v>
      </c>
      <c r="G7" s="286">
        <f>IF($A7&gt;G$1,0,IF($A7=G$1,G$3*Bases!I$9,F15*Bases!I$9))</f>
        <v>0</v>
      </c>
      <c r="H7" s="286">
        <f>IF($A7&gt;H$1,0,IF($A7=H$1,H$3*Bases!J$9,G15*Bases!J$9))</f>
        <v>0</v>
      </c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3</v>
      </c>
      <c r="B8" s="421" t="s">
        <v>575</v>
      </c>
      <c r="C8" s="286">
        <f>IF($A8&gt;C$1,0,IF($A8=C$1,C$3*Bases!E$9,B16*Bases!E$9))</f>
        <v>0</v>
      </c>
      <c r="D8" s="286">
        <f>IF($A8&gt;D$1,0,IF($A8=D$1,D$3*Bases!F$9,C16*Bases!F$9))</f>
        <v>0</v>
      </c>
      <c r="E8" s="286">
        <f>IF($A8&gt;E$1,0,IF($A8=E$1,E$3*Bases!G$9,D16*Bases!G$9))</f>
        <v>0</v>
      </c>
      <c r="F8" s="286">
        <f>IF($A8&gt;F$1,0,IF($A8=F$1,F$3*Bases!H$9,E16*Bases!H$9))</f>
        <v>0</v>
      </c>
      <c r="G8" s="286">
        <f>IF($A8&gt;G$1,0,IF($A8=G$1,G$3*Bases!I$9,F16*Bases!I$9))</f>
        <v>0</v>
      </c>
      <c r="H8" s="286">
        <f>IF($A8&gt;H$1,0,IF($A8=H$1,H$3*Bases!J$9,G16*Bases!J$9))</f>
        <v>0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4</v>
      </c>
      <c r="B9" s="421" t="s">
        <v>576</v>
      </c>
      <c r="C9" s="286">
        <f>IF($A9&gt;C$1,0,IF($A9=C$1,C$3*Bases!E$9,B17*Bases!E$9))</f>
        <v>0</v>
      </c>
      <c r="D9" s="286">
        <f>IF($A9&gt;D$1,0,IF($A9=D$1,D$3*Bases!F$9,C17*Bases!F$9))</f>
        <v>0</v>
      </c>
      <c r="E9" s="286">
        <f>IF($A9&gt;E$1,0,IF($A9=E$1,E$3*Bases!G$9,D17*Bases!G$9))</f>
        <v>0</v>
      </c>
      <c r="F9" s="286">
        <f>IF($A9&gt;F$1,0,IF($A9=F$1,F$3*Bases!H$9,E17*Bases!H$9))</f>
        <v>0</v>
      </c>
      <c r="G9" s="286">
        <f>IF($A9&gt;G$1,0,IF($A9=G$1,G$3*Bases!I$9,F17*Bases!I$9))</f>
        <v>0</v>
      </c>
      <c r="H9" s="286">
        <f>IF($A9&gt;H$1,0,IF($A9=H$1,H$3*Bases!J$9,G17*Bases!J$9))</f>
        <v>0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5</v>
      </c>
      <c r="B10" s="421" t="s">
        <v>577</v>
      </c>
      <c r="C10" s="286">
        <f>IF($A10&gt;C$1,0,IF($A10=C$1,C$3*Bases!E$9,B18*Bases!E$9))</f>
        <v>0</v>
      </c>
      <c r="D10" s="286">
        <f>IF($A10&gt;D$1,0,IF($A10=D$1,D$3*Bases!F$9,C18*Bases!F$9))</f>
        <v>0</v>
      </c>
      <c r="E10" s="286">
        <f>IF($A10&gt;E$1,0,IF($A10=E$1,E$3*Bases!G$9,D18*Bases!G$9))</f>
        <v>0</v>
      </c>
      <c r="F10" s="286">
        <f>IF($A10&gt;F$1,0,IF($A10=F$1,F$3*Bases!H$9,E18*Bases!H$9))</f>
        <v>0</v>
      </c>
      <c r="G10" s="286">
        <f>IF($A10&gt;G$1,0,IF($A10=G$1,G$3*Bases!I$9,F18*Bases!I$9))</f>
        <v>0</v>
      </c>
      <c r="H10" s="286">
        <f>IF($A10&gt;H$1,0,IF($A10=H$1,H$3*Bases!J$9,G18*Bases!J$9))</f>
        <v>0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64" t="s">
        <v>578</v>
      </c>
      <c r="C11" s="286">
        <f t="shared" ref="C11:H11" si="0">SUM(C5:C10)</f>
        <v>0</v>
      </c>
      <c r="D11" s="286">
        <f t="shared" si="0"/>
        <v>0</v>
      </c>
      <c r="E11" s="286">
        <f t="shared" si="0"/>
        <v>0</v>
      </c>
      <c r="F11" s="286">
        <f t="shared" si="0"/>
        <v>0</v>
      </c>
      <c r="G11" s="286">
        <f t="shared" si="0"/>
        <v>0</v>
      </c>
      <c r="H11" s="286">
        <f t="shared" si="0"/>
        <v>0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6"/>
      <c r="B12" s="416" t="s">
        <v>579</v>
      </c>
      <c r="C12" s="212"/>
      <c r="D12" s="212"/>
      <c r="E12" s="212"/>
      <c r="F12" s="212"/>
      <c r="G12" s="212"/>
      <c r="H12" s="212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0</v>
      </c>
      <c r="B13" s="421" t="s">
        <v>593</v>
      </c>
      <c r="C13" s="286">
        <f t="shared" ref="C13:H13" si="1">IF($A13&gt;C$1,0,IF($A13=C$1,C$3+C5,B13+C5))</f>
        <v>2804000</v>
      </c>
      <c r="D13" s="286">
        <f t="shared" si="1"/>
        <v>2804000</v>
      </c>
      <c r="E13" s="286">
        <f t="shared" si="1"/>
        <v>2804000</v>
      </c>
      <c r="F13" s="286">
        <f t="shared" si="1"/>
        <v>2804000</v>
      </c>
      <c r="G13" s="286">
        <f t="shared" si="1"/>
        <v>2804000</v>
      </c>
      <c r="H13" s="286">
        <f t="shared" si="1"/>
        <v>2804000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1</v>
      </c>
      <c r="B14" s="421" t="s">
        <v>573</v>
      </c>
      <c r="C14" s="286">
        <f t="shared" ref="C14:H14" si="2">IF($A14&gt;C$1,0,IF($A14=C$1,C$3+C6,B14+C6))</f>
        <v>0</v>
      </c>
      <c r="D14" s="286">
        <f t="shared" si="2"/>
        <v>0</v>
      </c>
      <c r="E14" s="286">
        <f t="shared" si="2"/>
        <v>0</v>
      </c>
      <c r="F14" s="286">
        <f t="shared" si="2"/>
        <v>0</v>
      </c>
      <c r="G14" s="286">
        <f t="shared" si="2"/>
        <v>0</v>
      </c>
      <c r="H14" s="286">
        <f t="shared" si="2"/>
        <v>0</v>
      </c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2</v>
      </c>
      <c r="B15" s="421" t="s">
        <v>574</v>
      </c>
      <c r="C15" s="286">
        <f t="shared" ref="C15:H15" si="3">IF($A15&gt;C$1,0,IF($A15=C$1,C$3+C7,B15+C7))</f>
        <v>0</v>
      </c>
      <c r="D15" s="286">
        <f t="shared" si="3"/>
        <v>0</v>
      </c>
      <c r="E15" s="286">
        <f t="shared" si="3"/>
        <v>0</v>
      </c>
      <c r="F15" s="286">
        <f t="shared" si="3"/>
        <v>0</v>
      </c>
      <c r="G15" s="286">
        <f t="shared" si="3"/>
        <v>0</v>
      </c>
      <c r="H15" s="286">
        <f t="shared" si="3"/>
        <v>0</v>
      </c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3</v>
      </c>
      <c r="B16" s="421" t="s">
        <v>575</v>
      </c>
      <c r="C16" s="286">
        <f t="shared" ref="C16:H16" si="4">IF($A16&gt;C$1,0,IF($A16=C$1,C$3+C8,B16+C8))</f>
        <v>0</v>
      </c>
      <c r="D16" s="286">
        <f t="shared" si="4"/>
        <v>0</v>
      </c>
      <c r="E16" s="286">
        <f t="shared" si="4"/>
        <v>0</v>
      </c>
      <c r="F16" s="286">
        <f t="shared" si="4"/>
        <v>0</v>
      </c>
      <c r="G16" s="286">
        <f t="shared" si="4"/>
        <v>0</v>
      </c>
      <c r="H16" s="286">
        <f t="shared" si="4"/>
        <v>0</v>
      </c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4</v>
      </c>
      <c r="B17" s="421" t="s">
        <v>576</v>
      </c>
      <c r="C17" s="286">
        <f t="shared" ref="C17:H17" si="5">IF($A17&gt;C$1,0,IF($A17=C$1,C$3+C9,B17+C9))</f>
        <v>0</v>
      </c>
      <c r="D17" s="286">
        <f t="shared" si="5"/>
        <v>0</v>
      </c>
      <c r="E17" s="286">
        <f t="shared" si="5"/>
        <v>0</v>
      </c>
      <c r="F17" s="286">
        <f t="shared" si="5"/>
        <v>0</v>
      </c>
      <c r="G17" s="286">
        <f t="shared" si="5"/>
        <v>0</v>
      </c>
      <c r="H17" s="286">
        <f t="shared" si="5"/>
        <v>0</v>
      </c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64">
        <v>5</v>
      </c>
      <c r="B18" s="421" t="s">
        <v>577</v>
      </c>
      <c r="C18" s="286">
        <f t="shared" ref="C18:H18" si="6">IF($A18&gt;C$1,0,IF($A18=C$1,C$3+C10,B18+C10))</f>
        <v>0</v>
      </c>
      <c r="D18" s="286">
        <f t="shared" si="6"/>
        <v>0</v>
      </c>
      <c r="E18" s="286">
        <f t="shared" si="6"/>
        <v>0</v>
      </c>
      <c r="F18" s="286">
        <f t="shared" si="6"/>
        <v>0</v>
      </c>
      <c r="G18" s="286">
        <f t="shared" si="6"/>
        <v>0</v>
      </c>
      <c r="H18" s="286">
        <f t="shared" si="6"/>
        <v>0</v>
      </c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26"/>
      <c r="B19" s="64" t="s">
        <v>580</v>
      </c>
      <c r="C19" s="286">
        <f t="shared" ref="C19:H19" si="7">SUM(C13:C18)</f>
        <v>2804000</v>
      </c>
      <c r="D19" s="286">
        <f t="shared" si="7"/>
        <v>2804000</v>
      </c>
      <c r="E19" s="286">
        <f t="shared" si="7"/>
        <v>2804000</v>
      </c>
      <c r="F19" s="286">
        <f t="shared" si="7"/>
        <v>2804000</v>
      </c>
      <c r="G19" s="286">
        <f t="shared" si="7"/>
        <v>2804000</v>
      </c>
      <c r="H19" s="286">
        <f t="shared" si="7"/>
        <v>2804000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3.5" customHeight="1" x14ac:dyDescent="0.25">
      <c r="A20" s="26"/>
      <c r="B20" s="416" t="s">
        <v>586</v>
      </c>
      <c r="C20" s="212"/>
      <c r="D20" s="212"/>
      <c r="E20" s="212"/>
      <c r="F20" s="212"/>
      <c r="G20" s="212"/>
      <c r="H20" s="212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0</v>
      </c>
      <c r="B21" s="421" t="s">
        <v>593</v>
      </c>
      <c r="C21" s="80"/>
      <c r="D21" s="286">
        <f>IF(OR($A21&gt;C$1,Bases!$D$44+$A21-1&lt;C$1),0,C13/Bases!$D$44)</f>
        <v>2804000</v>
      </c>
      <c r="E21" s="286">
        <f>IF(OR($A21&gt;D$1,Bases!$D$44+$A21-1&lt;D$1),0,D13/Bases!$D$44)</f>
        <v>0</v>
      </c>
      <c r="F21" s="286">
        <f>IF(OR($A21&gt;E$1,Bases!$D$44+$A21-1&lt;E$1),0,E13/Bases!$D$44)</f>
        <v>0</v>
      </c>
      <c r="G21" s="286">
        <f>IF(OR($A21&gt;F$1,Bases!$D$44+$A21-1&lt;F$1),0,F13/Bases!$D$44)</f>
        <v>0</v>
      </c>
      <c r="H21" s="286">
        <f>IF(OR($A21&gt;G$1,Bases!$D$44+$A21-1&lt;G$1),0,G13/Bases!$D$44)</f>
        <v>0</v>
      </c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1</v>
      </c>
      <c r="B22" s="421" t="s">
        <v>573</v>
      </c>
      <c r="C22" s="286">
        <f>IF(OR($A22&gt;C$1,Bases!$D$44+$A22-1&lt;C$1),0,C14/Bases!$D$44)</f>
        <v>0</v>
      </c>
      <c r="D22" s="286">
        <f>IF(OR($A22&gt;D$1,Bases!$D$44+$A22-1&lt;D$1),0,D14/Bases!$D$44)</f>
        <v>0</v>
      </c>
      <c r="E22" s="286">
        <f>IF(OR($A22&gt;E$1,Bases!$D$44+$A22-1&lt;E$1),0,E14/Bases!$D$44)</f>
        <v>0</v>
      </c>
      <c r="F22" s="286">
        <f>IF(OR($A22&gt;F$1,Bases!$D$44+$A22-1&lt;F$1),0,F14/Bases!$D$44)</f>
        <v>0</v>
      </c>
      <c r="G22" s="286">
        <f>IF(OR($A22&gt;G$1,Bases!$D$44+$A22-1&lt;G$1),0,G14/Bases!$D$44)</f>
        <v>0</v>
      </c>
      <c r="H22" s="286">
        <f>IF(OR($A22&gt;H$1,Bases!$D$44+$A22-1&lt;H$1),0,H14/Bases!$D$44)</f>
        <v>0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2</v>
      </c>
      <c r="B23" s="421" t="s">
        <v>574</v>
      </c>
      <c r="C23" s="286">
        <f>IF(OR($A23&gt;C$1,Bases!$D$44+$A23-1&lt;C$1),0,C15/Bases!$D$44)</f>
        <v>0</v>
      </c>
      <c r="D23" s="286">
        <f>IF(OR($A23&gt;D$1,Bases!$D$44+$A23-1&lt;D$1),0,D15/Bases!$D$44)</f>
        <v>0</v>
      </c>
      <c r="E23" s="286">
        <f>IF(OR($A23&gt;E$1,Bases!$D$44+$A23-1&lt;E$1),0,E15/Bases!$D$44)</f>
        <v>0</v>
      </c>
      <c r="F23" s="286">
        <f>IF(OR($A23&gt;F$1,Bases!$D$44+$A23-1&lt;F$1),0,F15/Bases!$D$44)</f>
        <v>0</v>
      </c>
      <c r="G23" s="286">
        <f>IF(OR($A23&gt;G$1,Bases!$D$44+$A23-1&lt;G$1),0,G15/Bases!$D$44)</f>
        <v>0</v>
      </c>
      <c r="H23" s="286">
        <f>IF(OR($A23&gt;H$1,Bases!$D$44+$A23-1&lt;H$1),0,H15/Bases!$D$44)</f>
        <v>0</v>
      </c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>
        <v>3</v>
      </c>
      <c r="B24" s="421" t="s">
        <v>575</v>
      </c>
      <c r="C24" s="286">
        <f>IF(OR($A24&gt;C$1,Bases!$D$44+$A24-1&lt;C$1),0,C16/Bases!$D$44)</f>
        <v>0</v>
      </c>
      <c r="D24" s="286">
        <f>IF(OR($A24&gt;D$1,Bases!$D$44+$A24-1&lt;D$1),0,D16/Bases!$D$44)</f>
        <v>0</v>
      </c>
      <c r="E24" s="286">
        <f>IF(OR($A24&gt;E$1,Bases!$D$44+$A24-1&lt;E$1),0,E16/Bases!$D$44)</f>
        <v>0</v>
      </c>
      <c r="F24" s="286">
        <f>IF(OR($A24&gt;F$1,Bases!$D$44+$A24-1&lt;F$1),0,F16/Bases!$D$44)</f>
        <v>0</v>
      </c>
      <c r="G24" s="286">
        <f>IF(OR($A24&gt;G$1,Bases!$D$44+$A24-1&lt;G$1),0,G16/Bases!$D$44)</f>
        <v>0</v>
      </c>
      <c r="H24" s="286">
        <f>IF(OR($A24&gt;H$1,Bases!$D$44+$A24-1&lt;H$1),0,H16/Bases!$D$44)</f>
        <v>0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64">
        <v>4</v>
      </c>
      <c r="B25" s="421" t="s">
        <v>576</v>
      </c>
      <c r="C25" s="286">
        <f>IF(OR($A25&gt;C$1,Bases!$D$44+$A25-1&lt;C$1),0,C17/Bases!$D$44)</f>
        <v>0</v>
      </c>
      <c r="D25" s="286">
        <f>IF(OR($A25&gt;D$1,Bases!$D$44+$A25-1&lt;D$1),0,D17/Bases!$D$44)</f>
        <v>0</v>
      </c>
      <c r="E25" s="286">
        <f>IF(OR($A25&gt;E$1,Bases!$D$44+$A25-1&lt;E$1),0,E17/Bases!$D$44)</f>
        <v>0</v>
      </c>
      <c r="F25" s="286">
        <f>IF(OR($A25&gt;F$1,Bases!$D$44+$A25-1&lt;F$1),0,F17/Bases!$D$44)</f>
        <v>0</v>
      </c>
      <c r="G25" s="286">
        <f>IF(OR($A25&gt;G$1,Bases!$D$44+$A25-1&lt;G$1),0,G17/Bases!$D$44)</f>
        <v>0</v>
      </c>
      <c r="H25" s="286">
        <f>IF(OR($A25&gt;H$1,Bases!$D$44+$A25-1&lt;H$1),0,H17/Bases!$D$44)</f>
        <v>0</v>
      </c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5</v>
      </c>
      <c r="B26" s="421" t="s">
        <v>577</v>
      </c>
      <c r="C26" s="286">
        <f>IF(OR($A26&gt;C$1,Bases!$D$44+$A26-1&lt;C$1),0,C18/Bases!$D$44)</f>
        <v>0</v>
      </c>
      <c r="D26" s="286">
        <f>IF(OR($A26&gt;D$1,Bases!$D$44+$A26-1&lt;D$1),0,D18/Bases!$D$44)</f>
        <v>0</v>
      </c>
      <c r="E26" s="286">
        <f>IF(OR($A26&gt;E$1,Bases!$D$44+$A26-1&lt;E$1),0,E18/Bases!$D$44)</f>
        <v>0</v>
      </c>
      <c r="F26" s="286">
        <f>IF(OR($A26&gt;F$1,Bases!$D$44+$A26-1&lt;F$1),0,F18/Bases!$D$44)</f>
        <v>0</v>
      </c>
      <c r="G26" s="286">
        <f>IF(OR($A26&gt;G$1,Bases!$D$44+$A26-1&lt;G$1),0,G18/Bases!$D$44)</f>
        <v>0</v>
      </c>
      <c r="H26" s="286">
        <f>IF(OR($A26&gt;H$1,Bases!$D$44+$A26-1&lt;H$1),0,H18/Bases!$D$44)</f>
        <v>0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6"/>
      <c r="B27" s="64" t="s">
        <v>587</v>
      </c>
      <c r="C27" s="286">
        <f t="shared" ref="C27:H27" si="8">SUM(C21:C26)</f>
        <v>0</v>
      </c>
      <c r="D27" s="286">
        <f t="shared" si="8"/>
        <v>2804000</v>
      </c>
      <c r="E27" s="286">
        <f t="shared" si="8"/>
        <v>0</v>
      </c>
      <c r="F27" s="286">
        <f t="shared" si="8"/>
        <v>0</v>
      </c>
      <c r="G27" s="286">
        <f t="shared" si="8"/>
        <v>0</v>
      </c>
      <c r="H27" s="286">
        <f t="shared" si="8"/>
        <v>0</v>
      </c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3.5" customHeight="1" x14ac:dyDescent="0.25">
      <c r="A28" s="26"/>
      <c r="B28" s="416" t="s">
        <v>588</v>
      </c>
      <c r="C28" s="212"/>
      <c r="D28" s="212"/>
      <c r="E28" s="212"/>
      <c r="F28" s="212"/>
      <c r="G28" s="212"/>
      <c r="H28" s="212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0</v>
      </c>
      <c r="B29" s="421" t="s">
        <v>593</v>
      </c>
      <c r="C29" s="286">
        <f>IF($A29&gt;=C$1,0,B37*Bases!E$9)</f>
        <v>0</v>
      </c>
      <c r="D29" s="286">
        <f>IF($A29&gt;=D$1,0,C37*Bases!F$9)</f>
        <v>0</v>
      </c>
      <c r="E29" s="286">
        <f>IF($A29&gt;=E$1,0,D37*Bases!G$9)</f>
        <v>0</v>
      </c>
      <c r="F29" s="286">
        <f>IF($A29&gt;=F$1,0,E37*Bases!H$9)</f>
        <v>0</v>
      </c>
      <c r="G29" s="286">
        <f>IF($A29&gt;=G$1,0,F37*Bases!I$9)</f>
        <v>0</v>
      </c>
      <c r="H29" s="286">
        <f>IF($A29&gt;=H$1,0,G37*Bases!J$9)</f>
        <v>0</v>
      </c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1</v>
      </c>
      <c r="B30" s="344" t="s">
        <v>573</v>
      </c>
      <c r="C30" s="286">
        <f>IF($A30&gt;=C$1,0,B38*Bases!E$9)</f>
        <v>0</v>
      </c>
      <c r="D30" s="286">
        <f>IF($A30&gt;=D$1,0,C38*Bases!F$9)</f>
        <v>0</v>
      </c>
      <c r="E30" s="286">
        <f>IF($A30&gt;=E$1,0,D38*Bases!G$9)</f>
        <v>0</v>
      </c>
      <c r="F30" s="286">
        <f>IF($A30&gt;=F$1,0,E38*Bases!H$9)</f>
        <v>0</v>
      </c>
      <c r="G30" s="286">
        <f>IF($A30&gt;=G$1,0,F38*Bases!I$9)</f>
        <v>0</v>
      </c>
      <c r="H30" s="286">
        <f>IF($A30&gt;=H$1,0,G38*Bases!J$9)</f>
        <v>0</v>
      </c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64">
        <v>2</v>
      </c>
      <c r="B31" s="344" t="s">
        <v>574</v>
      </c>
      <c r="C31" s="286">
        <f>IF($A31&gt;=C$1,0,B39*Bases!E$9)</f>
        <v>0</v>
      </c>
      <c r="D31" s="286">
        <f>IF($A31&gt;=D$1,0,C39*Bases!F$9)</f>
        <v>0</v>
      </c>
      <c r="E31" s="286">
        <f>IF($A31&gt;=E$1,0,D39*Bases!G$9)</f>
        <v>0</v>
      </c>
      <c r="F31" s="286">
        <f>IF($A31&gt;=F$1,0,E39*Bases!H$9)</f>
        <v>0</v>
      </c>
      <c r="G31" s="286">
        <f>IF($A31&gt;=G$1,0,F39*Bases!I$9)</f>
        <v>0</v>
      </c>
      <c r="H31" s="286">
        <f>IF($A31&gt;=H$1,0,G39*Bases!J$9)</f>
        <v>0</v>
      </c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64">
        <v>3</v>
      </c>
      <c r="B32" s="344" t="s">
        <v>575</v>
      </c>
      <c r="C32" s="286">
        <f>IF($A32&gt;=C$1,0,B40*Bases!E$9)</f>
        <v>0</v>
      </c>
      <c r="D32" s="286">
        <f>IF($A32&gt;=D$1,0,C40*Bases!F$9)</f>
        <v>0</v>
      </c>
      <c r="E32" s="286">
        <f>IF($A32&gt;=E$1,0,D40*Bases!G$9)</f>
        <v>0</v>
      </c>
      <c r="F32" s="286">
        <f>IF($A32&gt;=F$1,0,E40*Bases!H$9)</f>
        <v>0</v>
      </c>
      <c r="G32" s="286">
        <f>IF($A32&gt;=G$1,0,F40*Bases!I$9)</f>
        <v>0</v>
      </c>
      <c r="H32" s="286">
        <f>IF($A32&gt;=H$1,0,G40*Bases!J$9)</f>
        <v>0</v>
      </c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4</v>
      </c>
      <c r="B33" s="344" t="s">
        <v>576</v>
      </c>
      <c r="C33" s="286">
        <f>IF($A33&gt;=C$1,0,B41*Bases!E$9)</f>
        <v>0</v>
      </c>
      <c r="D33" s="286">
        <f>IF($A33&gt;=D$1,0,C41*Bases!F$9)</f>
        <v>0</v>
      </c>
      <c r="E33" s="286">
        <f>IF($A33&gt;=E$1,0,D41*Bases!G$9)</f>
        <v>0</v>
      </c>
      <c r="F33" s="286">
        <f>IF($A33&gt;=F$1,0,E41*Bases!H$9)</f>
        <v>0</v>
      </c>
      <c r="G33" s="286">
        <f>IF($A33&gt;=G$1,0,F41*Bases!I$9)</f>
        <v>0</v>
      </c>
      <c r="H33" s="286">
        <f>IF($A33&gt;=H$1,0,G41*Bases!J$9)</f>
        <v>0</v>
      </c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5</v>
      </c>
      <c r="B34" s="344" t="s">
        <v>577</v>
      </c>
      <c r="C34" s="286">
        <f>IF($A34&gt;=C$1,0,B42*Bases!E$9)</f>
        <v>0</v>
      </c>
      <c r="D34" s="286">
        <f>IF($A34&gt;=D$1,0,C42*Bases!F$9)</f>
        <v>0</v>
      </c>
      <c r="E34" s="286">
        <f>IF($A34&gt;=E$1,0,D42*Bases!G$9)</f>
        <v>0</v>
      </c>
      <c r="F34" s="286">
        <f>IF($A34&gt;=F$1,0,E42*Bases!H$9)</f>
        <v>0</v>
      </c>
      <c r="G34" s="286">
        <f>IF($A34&gt;=G$1,0,F42*Bases!I$9)</f>
        <v>0</v>
      </c>
      <c r="H34" s="286">
        <f>IF($A34&gt;=H$1,0,G42*Bases!J$9)</f>
        <v>0</v>
      </c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368" t="s">
        <v>589</v>
      </c>
      <c r="C35" s="286">
        <f t="shared" ref="C35:H35" si="9">SUM(C29:C34)</f>
        <v>0</v>
      </c>
      <c r="D35" s="286">
        <f t="shared" si="9"/>
        <v>0</v>
      </c>
      <c r="E35" s="286">
        <f t="shared" si="9"/>
        <v>0</v>
      </c>
      <c r="F35" s="286">
        <f t="shared" si="9"/>
        <v>0</v>
      </c>
      <c r="G35" s="286">
        <f t="shared" si="9"/>
        <v>0</v>
      </c>
      <c r="H35" s="286">
        <f t="shared" si="9"/>
        <v>0</v>
      </c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3.5" customHeight="1" x14ac:dyDescent="0.25">
      <c r="A36" s="26"/>
      <c r="B36" s="416" t="s">
        <v>442</v>
      </c>
      <c r="C36" s="212"/>
      <c r="D36" s="212"/>
      <c r="E36" s="212"/>
      <c r="F36" s="212"/>
      <c r="G36" s="212"/>
      <c r="H36" s="212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0</v>
      </c>
      <c r="B37" s="421" t="s">
        <v>593</v>
      </c>
      <c r="C37" s="286">
        <f t="shared" ref="C37:H37" si="10">IF($A37&gt;C$1,0,IF($A37=C$1,D21,B37+D21+C29))</f>
        <v>2804000</v>
      </c>
      <c r="D37" s="286">
        <f t="shared" si="10"/>
        <v>2804000</v>
      </c>
      <c r="E37" s="286">
        <f t="shared" si="10"/>
        <v>2804000</v>
      </c>
      <c r="F37" s="286">
        <f t="shared" si="10"/>
        <v>2804000</v>
      </c>
      <c r="G37" s="286">
        <f t="shared" si="10"/>
        <v>2804000</v>
      </c>
      <c r="H37" s="286">
        <f t="shared" si="10"/>
        <v>2804000</v>
      </c>
      <c r="I37" s="29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64">
        <v>1</v>
      </c>
      <c r="B38" s="421" t="s">
        <v>573</v>
      </c>
      <c r="C38" s="286">
        <f t="shared" ref="C38:H38" si="11">IF($A38&gt;C$1,0,IF($A38=C$1,C22,B38+C22+C30))</f>
        <v>0</v>
      </c>
      <c r="D38" s="286">
        <f t="shared" si="11"/>
        <v>0</v>
      </c>
      <c r="E38" s="286">
        <f t="shared" si="11"/>
        <v>0</v>
      </c>
      <c r="F38" s="286">
        <f t="shared" si="11"/>
        <v>0</v>
      </c>
      <c r="G38" s="286">
        <f t="shared" si="11"/>
        <v>0</v>
      </c>
      <c r="H38" s="286">
        <f t="shared" si="11"/>
        <v>0</v>
      </c>
      <c r="I38" s="29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64">
        <v>2</v>
      </c>
      <c r="B39" s="421" t="s">
        <v>574</v>
      </c>
      <c r="C39" s="286">
        <f t="shared" ref="C39:H39" si="12">IF($A39&gt;C$1,0,IF($A39=C$1,C23,B39+C23+C31))</f>
        <v>0</v>
      </c>
      <c r="D39" s="286">
        <f t="shared" si="12"/>
        <v>0</v>
      </c>
      <c r="E39" s="286">
        <f t="shared" si="12"/>
        <v>0</v>
      </c>
      <c r="F39" s="286">
        <f t="shared" si="12"/>
        <v>0</v>
      </c>
      <c r="G39" s="286">
        <f t="shared" si="12"/>
        <v>0</v>
      </c>
      <c r="H39" s="286">
        <f t="shared" si="12"/>
        <v>0</v>
      </c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64">
        <v>3</v>
      </c>
      <c r="B40" s="421" t="s">
        <v>575</v>
      </c>
      <c r="C40" s="286">
        <f t="shared" ref="C40:H40" si="13">IF($A40&gt;C$1,0,IF($A40=C$1,C24,B40+C24+C32))</f>
        <v>0</v>
      </c>
      <c r="D40" s="286">
        <f t="shared" si="13"/>
        <v>0</v>
      </c>
      <c r="E40" s="286">
        <f t="shared" si="13"/>
        <v>0</v>
      </c>
      <c r="F40" s="286">
        <f t="shared" si="13"/>
        <v>0</v>
      </c>
      <c r="G40" s="286">
        <f t="shared" si="13"/>
        <v>0</v>
      </c>
      <c r="H40" s="286">
        <f t="shared" si="13"/>
        <v>0</v>
      </c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64">
        <v>4</v>
      </c>
      <c r="B41" s="421" t="s">
        <v>576</v>
      </c>
      <c r="C41" s="286">
        <f t="shared" ref="C41:H41" si="14">IF($A41&gt;C$1,0,IF($A41=C$1,C25,B41+C25+C33))</f>
        <v>0</v>
      </c>
      <c r="D41" s="286">
        <f t="shared" si="14"/>
        <v>0</v>
      </c>
      <c r="E41" s="286">
        <f t="shared" si="14"/>
        <v>0</v>
      </c>
      <c r="F41" s="286">
        <f t="shared" si="14"/>
        <v>0</v>
      </c>
      <c r="G41" s="286">
        <f t="shared" si="14"/>
        <v>0</v>
      </c>
      <c r="H41" s="286">
        <f t="shared" si="14"/>
        <v>0</v>
      </c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64">
        <v>5</v>
      </c>
      <c r="B42" s="421" t="s">
        <v>577</v>
      </c>
      <c r="C42" s="286">
        <f t="shared" ref="C42:H42" si="15">IF($A42&gt;C$1,0,IF($A42=C$1,C26,B42+C26+C34))</f>
        <v>0</v>
      </c>
      <c r="D42" s="286">
        <f t="shared" si="15"/>
        <v>0</v>
      </c>
      <c r="E42" s="286">
        <f t="shared" si="15"/>
        <v>0</v>
      </c>
      <c r="F42" s="286">
        <f t="shared" si="15"/>
        <v>0</v>
      </c>
      <c r="G42" s="286">
        <f t="shared" si="15"/>
        <v>0</v>
      </c>
      <c r="H42" s="286">
        <f t="shared" si="15"/>
        <v>0</v>
      </c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64" t="s">
        <v>590</v>
      </c>
      <c r="C43" s="286">
        <f t="shared" ref="C43:H43" si="16">SUM(C37:C42)</f>
        <v>2804000</v>
      </c>
      <c r="D43" s="286">
        <f t="shared" si="16"/>
        <v>2804000</v>
      </c>
      <c r="E43" s="286">
        <f t="shared" si="16"/>
        <v>2804000</v>
      </c>
      <c r="F43" s="286">
        <f t="shared" si="16"/>
        <v>2804000</v>
      </c>
      <c r="G43" s="286">
        <f t="shared" si="16"/>
        <v>2804000</v>
      </c>
      <c r="H43" s="286">
        <f t="shared" si="16"/>
        <v>2804000</v>
      </c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1dd0a9e-964d-48c8-9389-7445c2a187f7" xsi:nil="true"/>
    <lcf76f155ced4ddcb4097134ff3c332f xmlns="edbb1c21-1b45-407e-8894-c97732534993">
      <Terms xmlns="http://schemas.microsoft.com/office/infopath/2007/PartnerControls"/>
    </lcf76f155ced4ddcb4097134ff3c332f>
    <_Flow_SignoffStatus xmlns="edbb1c21-1b45-407e-8894-c97732534993" xsi:nil="true"/>
    <FechayHora xmlns="edbb1c21-1b45-407e-8894-c97732534993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0239B14884FBB46AB47CE62E6B5D997" ma:contentTypeVersion="21" ma:contentTypeDescription="Crear nuevo documento." ma:contentTypeScope="" ma:versionID="2a9bcddaa6b58888cc7f1ece4e45ee38">
  <xsd:schema xmlns:xsd="http://www.w3.org/2001/XMLSchema" xmlns:xs="http://www.w3.org/2001/XMLSchema" xmlns:p="http://schemas.microsoft.com/office/2006/metadata/properties" xmlns:ns1="http://schemas.microsoft.com/sharepoint/v3" xmlns:ns2="edbb1c21-1b45-407e-8894-c97732534993" xmlns:ns3="41dd0a9e-964d-48c8-9389-7445c2a187f7" targetNamespace="http://schemas.microsoft.com/office/2006/metadata/properties" ma:root="true" ma:fieldsID="c23e58910b8f482a1fe270190082dd26" ns1:_="" ns2:_="" ns3:_="">
    <xsd:import namespace="http://schemas.microsoft.com/sharepoint/v3"/>
    <xsd:import namespace="edbb1c21-1b45-407e-8894-c97732534993"/>
    <xsd:import namespace="41dd0a9e-964d-48c8-9389-7445c2a187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FechayHora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7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8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bb1c21-1b45-407e-8894-c977325349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_Flow_SignoffStatus" ma:index="20" nillable="true" ma:displayName="Estado de aprobación" ma:internalName="Estado_x0020_de_x0020_aprobaci_x00f3_n">
      <xsd:simpleType>
        <xsd:restriction base="dms:Text"/>
      </xsd:simpleType>
    </xsd:element>
    <xsd:element name="FechayHora" ma:index="21" nillable="true" ma:displayName="Fecha y Hora" ma:description="Fecha y Hora" ma:format="DateTime" ma:internalName="FechayHora">
      <xsd:simpleType>
        <xsd:restriction base="dms:DateTime"/>
      </xsd:simpleType>
    </xsd:element>
    <xsd:element name="lcf76f155ced4ddcb4097134ff3c332f" ma:index="23" nillable="true" ma:taxonomy="true" ma:internalName="lcf76f155ced4ddcb4097134ff3c332f" ma:taxonomyFieldName="MediaServiceImageTags" ma:displayName="Etiquetas de imagen" ma:readOnly="false" ma:fieldId="{5cf76f15-5ced-4ddc-b409-7134ff3c332f}" ma:taxonomyMulti="true" ma:sspId="d33c8c81-5745-4931-bcc4-c2aeafe867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dd0a9e-964d-48c8-9389-7445c2a1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955bbf-853c-4bfd-87ed-1b9a3029639f}" ma:internalName="TaxCatchAll" ma:showField="CatchAllData" ma:web="41dd0a9e-964d-48c8-9389-7445c2a187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EAF3AB-48CB-4751-A79A-9D4930EF6486}">
  <ds:schemaRefs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edbb1c21-1b45-407e-8894-c97732534993"/>
    <ds:schemaRef ds:uri="41dd0a9e-964d-48c8-9389-7445c2a187f7"/>
    <ds:schemaRef ds:uri="http://schemas.microsoft.com/sharepoint/v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80D63F5-C9CF-4CFD-BE55-939DCFB32A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dbb1c21-1b45-407e-8894-c97732534993"/>
    <ds:schemaRef ds:uri="41dd0a9e-964d-48c8-9389-7445c2a1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92EB18-7D23-4052-B516-03F511321BB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10</vt:i4>
      </vt:variant>
    </vt:vector>
  </HeadingPairs>
  <TitlesOfParts>
    <vt:vector size="38" baseType="lpstr">
      <vt:lpstr>Inicio</vt:lpstr>
      <vt:lpstr>Manual de Instrucciones</vt:lpstr>
      <vt:lpstr>Bases</vt:lpstr>
      <vt:lpstr>Precios Ventas</vt:lpstr>
      <vt:lpstr>Costo de Mercancías</vt:lpstr>
      <vt:lpstr>Proceso Comercial</vt:lpstr>
      <vt:lpstr>Gastos Generales Admon y Ventas</vt:lpstr>
      <vt:lpstr> Inversiones Fijas y Diferidas</vt:lpstr>
      <vt:lpstr>Capital de Trabajo</vt:lpstr>
      <vt:lpstr>Estructura de Capital</vt:lpstr>
      <vt:lpstr>Plan Inversión y Financiación</vt:lpstr>
      <vt:lpstr>Márgenes por Productos</vt:lpstr>
      <vt:lpstr>P&amp;G</vt:lpstr>
      <vt:lpstr>Balance</vt:lpstr>
      <vt:lpstr>Flujo de Caja</vt:lpstr>
      <vt:lpstr>Producción</vt:lpstr>
      <vt:lpstr>Salidas</vt:lpstr>
      <vt:lpstr>Deuda $</vt:lpstr>
      <vt:lpstr>Terrenos</vt:lpstr>
      <vt:lpstr>Construcciones</vt:lpstr>
      <vt:lpstr>Adecuaciones y Mejoras</vt:lpstr>
      <vt:lpstr>Maquinaria</vt:lpstr>
      <vt:lpstr>Muebles</vt:lpstr>
      <vt:lpstr>Transporte</vt:lpstr>
      <vt:lpstr>Oficina</vt:lpstr>
      <vt:lpstr>Semovientes</vt:lpstr>
      <vt:lpstr>Permanentes</vt:lpstr>
      <vt:lpstr>Diferidos</vt:lpstr>
      <vt:lpstr>Inflacion1</vt:lpstr>
      <vt:lpstr>Inflacion2</vt:lpstr>
      <vt:lpstr>Inflacion3</vt:lpstr>
      <vt:lpstr>Inflacion4</vt:lpstr>
      <vt:lpstr>Balance!Z_63916809_C01D_4B23_BE77_5F659C46351E_.wvu.PrintArea</vt:lpstr>
      <vt:lpstr>Bases!Z_63916809_C01D_4B23_BE77_5F659C46351E_.wvu.PrintArea</vt:lpstr>
      <vt:lpstr>'Estructura de Capital'!Z_63916809_C01D_4B23_BE77_5F659C46351E_.wvu.PrintArea</vt:lpstr>
      <vt:lpstr>'Flujo de Caja'!Z_63916809_C01D_4B23_BE77_5F659C46351E_.wvu.PrintArea</vt:lpstr>
      <vt:lpstr>'P&amp;G'!Z_63916809_C01D_4B23_BE77_5F659C46351E_.wvu.PrintArea</vt:lpstr>
      <vt:lpstr>'Estructura de Capital'!Z_63916809_C01D_4B23_BE77_5F659C46351E_.wvu.PrintTitles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Martínez</dc:creator>
  <cp:lastModifiedBy>Diego Tapia Salazar</cp:lastModifiedBy>
  <dcterms:created xsi:type="dcterms:W3CDTF">1996-01-01T07:13:34Z</dcterms:created>
  <dcterms:modified xsi:type="dcterms:W3CDTF">2026-10-08T23:38:20Z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0x01010080239B14884FBB46AB47CE62E6B5D997</vt:lpwstr>
  </property>
</Properties>
</file>