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situ\DMT\2023\IDE\"/>
    </mc:Choice>
  </mc:AlternateContent>
  <xr:revisionPtr revIDLastSave="0" documentId="8_{89CC2C43-944D-4E05-914F-99E7141F8C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  <sheet name="Grapher Plot Values" sheetId="3" r:id="rId2"/>
    <sheet name="Summary" sheetId="5" r:id="rId3"/>
    <sheet name="Notes" sheetId="4" r:id="rId4"/>
  </sheets>
  <definedNames>
    <definedName name="DIAFT">#REF!</definedName>
    <definedName name="DSIGV">#REF!</definedName>
    <definedName name="EMBEDFT">#REF!</definedName>
    <definedName name="EMBEDM">#REF!</definedName>
    <definedName name="ID">#REF!</definedName>
    <definedName name="LENGTHFT">#REF!</definedName>
    <definedName name="LENGTHM">#REF!</definedName>
    <definedName name="LOAD">#REF!</definedName>
    <definedName name="WIDTHFT">#REF!</definedName>
    <definedName name="WIDTHM">#REF!</definedName>
    <definedName name="WinDMT_import" localSheetId="0">Data!$A$5:$AF$77</definedName>
  </definedNames>
  <calcPr calcId="181029"/>
</workbook>
</file>

<file path=xl/calcChain.xml><?xml version="1.0" encoding="utf-8"?>
<calcChain xmlns="http://schemas.openxmlformats.org/spreadsheetml/2006/main">
  <c r="F6" i="5" l="1"/>
  <c r="B2" i="3"/>
  <c r="H6" i="5"/>
  <c r="B6" i="3"/>
  <c r="B4" i="3" l="1"/>
  <c r="AG6" i="2"/>
  <c r="AH6" i="2"/>
  <c r="AI6" i="2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AG42" i="2"/>
  <c r="AH42" i="2"/>
  <c r="AI42" i="2"/>
  <c r="AG43" i="2"/>
  <c r="AH43" i="2"/>
  <c r="AI43" i="2"/>
  <c r="AG44" i="2"/>
  <c r="AH44" i="2"/>
  <c r="AI44" i="2"/>
  <c r="AG45" i="2"/>
  <c r="AH45" i="2"/>
  <c r="AI45" i="2"/>
  <c r="AG46" i="2"/>
  <c r="AH46" i="2"/>
  <c r="AI46" i="2"/>
  <c r="AG47" i="2"/>
  <c r="AH47" i="2"/>
  <c r="AI47" i="2"/>
  <c r="AG48" i="2"/>
  <c r="AH48" i="2"/>
  <c r="AI48" i="2"/>
  <c r="AG49" i="2"/>
  <c r="AH49" i="2"/>
  <c r="AI49" i="2"/>
  <c r="AG50" i="2"/>
  <c r="AH50" i="2"/>
  <c r="AI50" i="2"/>
  <c r="AG51" i="2"/>
  <c r="AH51" i="2"/>
  <c r="AI51" i="2"/>
  <c r="AG52" i="2"/>
  <c r="AH52" i="2"/>
  <c r="AI52" i="2"/>
  <c r="AG53" i="2"/>
  <c r="AH53" i="2"/>
  <c r="AI53" i="2"/>
  <c r="AG54" i="2"/>
  <c r="AH54" i="2"/>
  <c r="AI54" i="2"/>
  <c r="AG55" i="2"/>
  <c r="AH55" i="2"/>
  <c r="AI55" i="2"/>
  <c r="AG56" i="2"/>
  <c r="AH56" i="2"/>
  <c r="AI56" i="2"/>
  <c r="AG57" i="2"/>
  <c r="AH57" i="2"/>
  <c r="AI57" i="2"/>
  <c r="AG58" i="2"/>
  <c r="AH58" i="2"/>
  <c r="AI58" i="2"/>
  <c r="AG59" i="2"/>
  <c r="AH59" i="2"/>
  <c r="AI59" i="2"/>
  <c r="AG60" i="2"/>
  <c r="AH60" i="2"/>
  <c r="AI60" i="2"/>
  <c r="AG61" i="2"/>
  <c r="AH61" i="2"/>
  <c r="AI61" i="2"/>
  <c r="AG62" i="2"/>
  <c r="AH62" i="2"/>
  <c r="AI62" i="2"/>
  <c r="AG63" i="2"/>
  <c r="AH63" i="2"/>
  <c r="AI63" i="2"/>
  <c r="AG64" i="2"/>
  <c r="AH64" i="2"/>
  <c r="AI64" i="2"/>
  <c r="AG65" i="2"/>
  <c r="AH65" i="2"/>
  <c r="AI65" i="2"/>
  <c r="AG66" i="2"/>
  <c r="AH66" i="2"/>
  <c r="AI66" i="2"/>
  <c r="AG67" i="2"/>
  <c r="AH67" i="2"/>
  <c r="AI67" i="2"/>
  <c r="AG68" i="2"/>
  <c r="AH68" i="2"/>
  <c r="AI68" i="2"/>
  <c r="AG69" i="2"/>
  <c r="AH69" i="2"/>
  <c r="AI69" i="2"/>
  <c r="AG70" i="2"/>
  <c r="AH70" i="2"/>
  <c r="AI70" i="2"/>
  <c r="AG71" i="2"/>
  <c r="AH71" i="2"/>
  <c r="AI71" i="2"/>
  <c r="AG72" i="2"/>
  <c r="AH72" i="2"/>
  <c r="AI72" i="2"/>
  <c r="AG73" i="2"/>
  <c r="AH73" i="2"/>
  <c r="AI73" i="2"/>
  <c r="AG74" i="2"/>
  <c r="AH74" i="2"/>
  <c r="AI74" i="2"/>
  <c r="AG75" i="2"/>
  <c r="AH75" i="2"/>
  <c r="AI75" i="2"/>
  <c r="AG76" i="2"/>
  <c r="AH76" i="2"/>
  <c r="AI76" i="2"/>
  <c r="AG77" i="2"/>
  <c r="AH77" i="2"/>
  <c r="AI77" i="2"/>
  <c r="AG78" i="2"/>
  <c r="AH78" i="2"/>
  <c r="AI78" i="2"/>
  <c r="AG79" i="2"/>
  <c r="AH79" i="2"/>
  <c r="AI79" i="2"/>
  <c r="AG80" i="2"/>
  <c r="AH80" i="2"/>
  <c r="AI80" i="2"/>
  <c r="AG81" i="2"/>
  <c r="AH81" i="2"/>
  <c r="AI81" i="2"/>
  <c r="AG82" i="2"/>
  <c r="AH82" i="2"/>
  <c r="AI82" i="2"/>
  <c r="AG83" i="2"/>
  <c r="AH83" i="2"/>
  <c r="AI83" i="2"/>
  <c r="AG84" i="2"/>
  <c r="AH84" i="2"/>
  <c r="AI84" i="2"/>
  <c r="AG85" i="2"/>
  <c r="AH85" i="2"/>
  <c r="AI85" i="2"/>
  <c r="AG86" i="2"/>
  <c r="AH86" i="2"/>
  <c r="AI86" i="2"/>
  <c r="AG87" i="2"/>
  <c r="AH87" i="2"/>
  <c r="AI87" i="2"/>
  <c r="AG88" i="2"/>
  <c r="AH88" i="2"/>
  <c r="AI88" i="2"/>
  <c r="AG89" i="2"/>
  <c r="AH89" i="2"/>
  <c r="AI89" i="2"/>
  <c r="AG90" i="2"/>
  <c r="AH90" i="2"/>
  <c r="AI90" i="2"/>
  <c r="AG91" i="2"/>
  <c r="AH91" i="2"/>
  <c r="AI91" i="2"/>
  <c r="AG92" i="2"/>
  <c r="AH92" i="2"/>
  <c r="AI92" i="2"/>
  <c r="AG93" i="2"/>
  <c r="AH93" i="2"/>
  <c r="AI93" i="2"/>
  <c r="AG94" i="2"/>
  <c r="AH94" i="2"/>
  <c r="AI94" i="2"/>
  <c r="AG95" i="2"/>
  <c r="AH95" i="2"/>
  <c r="AI95" i="2"/>
  <c r="AG96" i="2"/>
  <c r="AH96" i="2"/>
  <c r="AI96" i="2"/>
  <c r="AG97" i="2"/>
  <c r="AH97" i="2"/>
  <c r="AI97" i="2"/>
  <c r="AG98" i="2"/>
  <c r="AH98" i="2"/>
  <c r="AI98" i="2"/>
  <c r="AG99" i="2"/>
  <c r="AH99" i="2"/>
  <c r="AI99" i="2"/>
  <c r="AG100" i="2"/>
  <c r="AH100" i="2"/>
  <c r="AI100" i="2"/>
  <c r="AG101" i="2"/>
  <c r="AH101" i="2"/>
  <c r="AI101" i="2"/>
  <c r="AG102" i="2"/>
  <c r="AH102" i="2"/>
  <c r="AI102" i="2"/>
  <c r="AG103" i="2"/>
  <c r="AH103" i="2"/>
  <c r="AI103" i="2"/>
  <c r="AG104" i="2"/>
  <c r="AH104" i="2"/>
  <c r="AI104" i="2"/>
  <c r="AG105" i="2"/>
  <c r="AH105" i="2"/>
  <c r="AI105" i="2"/>
  <c r="AG106" i="2"/>
  <c r="AH106" i="2"/>
  <c r="AI106" i="2"/>
  <c r="AG107" i="2"/>
  <c r="AH107" i="2"/>
  <c r="AI107" i="2"/>
  <c r="AG108" i="2"/>
  <c r="AH108" i="2"/>
  <c r="AI108" i="2"/>
  <c r="AG109" i="2"/>
  <c r="AH109" i="2"/>
  <c r="AI109" i="2"/>
  <c r="AG110" i="2"/>
  <c r="AH110" i="2"/>
  <c r="AI110" i="2"/>
  <c r="AG111" i="2"/>
  <c r="AH111" i="2"/>
  <c r="AI111" i="2"/>
  <c r="AG112" i="2"/>
  <c r="AH112" i="2"/>
  <c r="AI112" i="2"/>
  <c r="AG113" i="2"/>
  <c r="AH113" i="2"/>
  <c r="AI113" i="2"/>
  <c r="AG114" i="2"/>
  <c r="AH114" i="2"/>
  <c r="AI114" i="2"/>
  <c r="AG115" i="2"/>
  <c r="AH115" i="2"/>
  <c r="AI115" i="2"/>
  <c r="AG116" i="2"/>
  <c r="AH116" i="2"/>
  <c r="AI116" i="2"/>
  <c r="AG117" i="2"/>
  <c r="AH117" i="2"/>
  <c r="AI117" i="2"/>
  <c r="AG118" i="2"/>
  <c r="AH118" i="2"/>
  <c r="AI118" i="2"/>
  <c r="AG119" i="2"/>
  <c r="AH119" i="2"/>
  <c r="AI119" i="2"/>
  <c r="AG120" i="2"/>
  <c r="AH120" i="2"/>
  <c r="AI120" i="2"/>
  <c r="AG121" i="2"/>
  <c r="AH121" i="2"/>
  <c r="AI121" i="2"/>
  <c r="AG122" i="2"/>
  <c r="AH122" i="2"/>
  <c r="AI122" i="2"/>
  <c r="AG123" i="2"/>
  <c r="AH123" i="2"/>
  <c r="AI123" i="2"/>
  <c r="AG124" i="2"/>
  <c r="AH124" i="2"/>
  <c r="AI124" i="2"/>
  <c r="AG125" i="2"/>
  <c r="AH125" i="2"/>
  <c r="AI125" i="2"/>
  <c r="AG126" i="2"/>
  <c r="AH126" i="2"/>
  <c r="AI126" i="2"/>
  <c r="AG127" i="2"/>
  <c r="AH127" i="2"/>
  <c r="AI127" i="2"/>
  <c r="AG128" i="2"/>
  <c r="AH128" i="2"/>
  <c r="AI128" i="2"/>
  <c r="AG129" i="2"/>
  <c r="AH129" i="2"/>
  <c r="AI129" i="2"/>
  <c r="AG130" i="2"/>
  <c r="AH130" i="2"/>
  <c r="AI130" i="2"/>
  <c r="AG131" i="2"/>
  <c r="AH131" i="2"/>
  <c r="AI131" i="2"/>
  <c r="AG132" i="2"/>
  <c r="AH132" i="2"/>
  <c r="AI132" i="2"/>
  <c r="AG133" i="2"/>
  <c r="AH133" i="2"/>
  <c r="AI133" i="2"/>
  <c r="AG134" i="2"/>
  <c r="AH134" i="2"/>
  <c r="AI134" i="2"/>
  <c r="AG135" i="2"/>
  <c r="AH135" i="2"/>
  <c r="AI135" i="2"/>
  <c r="AG136" i="2"/>
  <c r="AH136" i="2"/>
  <c r="AI136" i="2"/>
  <c r="AG137" i="2"/>
  <c r="AH137" i="2"/>
  <c r="AI137" i="2"/>
  <c r="AG138" i="2"/>
  <c r="AH138" i="2"/>
  <c r="AI138" i="2"/>
  <c r="AG139" i="2"/>
  <c r="AH139" i="2"/>
  <c r="AI139" i="2"/>
  <c r="AG140" i="2"/>
  <c r="AH140" i="2"/>
  <c r="AI140" i="2"/>
  <c r="AG141" i="2"/>
  <c r="AH141" i="2"/>
  <c r="AI141" i="2"/>
  <c r="AG142" i="2"/>
  <c r="AH142" i="2"/>
  <c r="AI142" i="2"/>
  <c r="AG143" i="2"/>
  <c r="AH143" i="2"/>
  <c r="AI143" i="2"/>
  <c r="AG144" i="2"/>
  <c r="AH144" i="2"/>
  <c r="AI144" i="2"/>
  <c r="AG145" i="2"/>
  <c r="AH145" i="2"/>
  <c r="AI145" i="2"/>
  <c r="AG146" i="2"/>
  <c r="AH146" i="2"/>
  <c r="AI146" i="2"/>
  <c r="AG147" i="2"/>
  <c r="AH147" i="2"/>
  <c r="AI147" i="2"/>
  <c r="AG148" i="2"/>
  <c r="AH148" i="2"/>
  <c r="AI148" i="2"/>
  <c r="AG149" i="2"/>
  <c r="AH149" i="2"/>
  <c r="AI149" i="2"/>
  <c r="AG150" i="2"/>
  <c r="AH150" i="2"/>
  <c r="AI150" i="2"/>
  <c r="AG151" i="2"/>
  <c r="AH151" i="2"/>
  <c r="AI151" i="2"/>
  <c r="AG152" i="2"/>
  <c r="AH152" i="2"/>
  <c r="AI152" i="2"/>
  <c r="AG153" i="2"/>
  <c r="AH153" i="2"/>
  <c r="AI153" i="2"/>
  <c r="AG154" i="2"/>
  <c r="AH154" i="2"/>
  <c r="AI154" i="2"/>
  <c r="AG155" i="2"/>
  <c r="AH155" i="2"/>
  <c r="AI155" i="2"/>
  <c r="AG156" i="2"/>
  <c r="AH156" i="2"/>
  <c r="AI156" i="2"/>
  <c r="AG157" i="2"/>
  <c r="AH157" i="2"/>
  <c r="AI157" i="2"/>
  <c r="AG158" i="2"/>
  <c r="AH158" i="2"/>
  <c r="AI158" i="2"/>
  <c r="AG159" i="2"/>
  <c r="AH159" i="2"/>
  <c r="AI159" i="2"/>
  <c r="AG160" i="2"/>
  <c r="AH160" i="2"/>
  <c r="AI160" i="2"/>
  <c r="AG161" i="2"/>
  <c r="AH161" i="2"/>
  <c r="AI161" i="2"/>
  <c r="AG162" i="2"/>
  <c r="AH162" i="2"/>
  <c r="AI162" i="2"/>
  <c r="AG163" i="2"/>
  <c r="AH163" i="2"/>
  <c r="AI163" i="2"/>
  <c r="AG164" i="2"/>
  <c r="AH164" i="2"/>
  <c r="AI164" i="2"/>
  <c r="AG165" i="2"/>
  <c r="AH165" i="2"/>
  <c r="AI165" i="2"/>
  <c r="AG166" i="2"/>
  <c r="AH166" i="2"/>
  <c r="AI166" i="2"/>
  <c r="AG167" i="2"/>
  <c r="AH167" i="2"/>
  <c r="AI167" i="2"/>
  <c r="AG168" i="2"/>
  <c r="AH168" i="2"/>
  <c r="AI168" i="2"/>
  <c r="AG169" i="2"/>
  <c r="AH169" i="2"/>
  <c r="AI169" i="2"/>
  <c r="AG170" i="2"/>
  <c r="AH170" i="2"/>
  <c r="AI170" i="2"/>
  <c r="AG171" i="2"/>
  <c r="AH171" i="2"/>
  <c r="AI171" i="2"/>
  <c r="AG172" i="2"/>
  <c r="AH172" i="2"/>
  <c r="AI172" i="2"/>
  <c r="AG173" i="2"/>
  <c r="AH173" i="2"/>
  <c r="AI173" i="2"/>
  <c r="AG174" i="2"/>
  <c r="AH174" i="2"/>
  <c r="AI174" i="2"/>
  <c r="AG175" i="2"/>
  <c r="AH175" i="2"/>
  <c r="AI175" i="2"/>
  <c r="AG176" i="2"/>
  <c r="AH176" i="2"/>
  <c r="AI176" i="2"/>
  <c r="AG177" i="2"/>
  <c r="AH177" i="2"/>
  <c r="AI177" i="2"/>
  <c r="AG178" i="2"/>
  <c r="AH178" i="2"/>
  <c r="AI178" i="2"/>
  <c r="AG179" i="2"/>
  <c r="AH179" i="2"/>
  <c r="AI179" i="2"/>
  <c r="AG180" i="2"/>
  <c r="AH180" i="2"/>
  <c r="AI180" i="2"/>
  <c r="AG181" i="2"/>
  <c r="AH181" i="2"/>
  <c r="AI181" i="2"/>
  <c r="AG182" i="2"/>
  <c r="AH182" i="2"/>
  <c r="AI182" i="2"/>
  <c r="AG183" i="2"/>
  <c r="AH183" i="2"/>
  <c r="AI183" i="2"/>
  <c r="AG184" i="2"/>
  <c r="AH184" i="2"/>
  <c r="AI184" i="2"/>
  <c r="AG185" i="2"/>
  <c r="AH185" i="2"/>
  <c r="AI185" i="2"/>
  <c r="AG186" i="2"/>
  <c r="AH186" i="2"/>
  <c r="AI186" i="2"/>
  <c r="AG187" i="2"/>
  <c r="AH187" i="2"/>
  <c r="AI187" i="2"/>
  <c r="AG188" i="2"/>
  <c r="AH188" i="2"/>
  <c r="AI188" i="2"/>
  <c r="AG189" i="2"/>
  <c r="AH189" i="2"/>
  <c r="AI189" i="2"/>
  <c r="AG190" i="2"/>
  <c r="AH190" i="2"/>
  <c r="AI190" i="2"/>
  <c r="AG191" i="2"/>
  <c r="AH191" i="2"/>
  <c r="AI191" i="2"/>
  <c r="AG192" i="2"/>
  <c r="AH192" i="2"/>
  <c r="AI192" i="2"/>
  <c r="AG193" i="2"/>
  <c r="AH193" i="2"/>
  <c r="AI193" i="2"/>
  <c r="AG194" i="2"/>
  <c r="AH194" i="2"/>
  <c r="AI194" i="2"/>
  <c r="AG195" i="2"/>
  <c r="AH195" i="2"/>
  <c r="AI195" i="2"/>
  <c r="AG196" i="2"/>
  <c r="AH196" i="2"/>
  <c r="AI196" i="2"/>
  <c r="AG197" i="2"/>
  <c r="AH197" i="2"/>
  <c r="AI197" i="2"/>
  <c r="AG198" i="2"/>
  <c r="AH198" i="2"/>
  <c r="AI198" i="2"/>
  <c r="AG199" i="2"/>
  <c r="AH199" i="2"/>
  <c r="AI199" i="2"/>
  <c r="AG200" i="2"/>
  <c r="AH200" i="2"/>
  <c r="AI200" i="2"/>
  <c r="G2" i="3"/>
  <c r="F2" i="3"/>
  <c r="E2" i="3"/>
  <c r="B3" i="3"/>
  <c r="B11" i="3"/>
  <c r="B1" i="3"/>
  <c r="B21" i="3"/>
  <c r="AG201" i="2"/>
  <c r="AH201" i="2"/>
  <c r="AG202" i="2"/>
  <c r="AH202" i="2"/>
  <c r="AG203" i="2"/>
  <c r="AH203" i="2"/>
  <c r="AG204" i="2"/>
  <c r="AH204" i="2"/>
  <c r="AG205" i="2"/>
  <c r="AH205" i="2"/>
  <c r="AG206" i="2"/>
  <c r="AH206" i="2"/>
  <c r="AG207" i="2"/>
  <c r="AH207" i="2"/>
  <c r="AG208" i="2"/>
  <c r="AH208" i="2"/>
  <c r="AG209" i="2"/>
  <c r="AH209" i="2"/>
  <c r="AG210" i="2"/>
  <c r="AH210" i="2"/>
  <c r="AG211" i="2"/>
  <c r="AH211" i="2"/>
  <c r="AG212" i="2"/>
  <c r="AH212" i="2"/>
  <c r="AG213" i="2"/>
  <c r="AH213" i="2"/>
  <c r="AG214" i="2"/>
  <c r="AH214" i="2"/>
  <c r="AG215" i="2"/>
  <c r="AH215" i="2"/>
  <c r="AG216" i="2"/>
  <c r="AH216" i="2"/>
  <c r="AG217" i="2"/>
  <c r="AH217" i="2"/>
  <c r="AG218" i="2"/>
  <c r="AH218" i="2"/>
  <c r="AG219" i="2"/>
  <c r="AH219" i="2"/>
  <c r="AG220" i="2"/>
  <c r="AH220" i="2"/>
  <c r="AG221" i="2"/>
  <c r="AH221" i="2"/>
  <c r="AG222" i="2"/>
  <c r="AH222" i="2"/>
  <c r="AG223" i="2"/>
  <c r="AH223" i="2"/>
  <c r="AG224" i="2"/>
  <c r="AH224" i="2"/>
  <c r="AG225" i="2"/>
  <c r="AH225" i="2"/>
  <c r="AG226" i="2"/>
  <c r="AH226" i="2"/>
  <c r="AG227" i="2"/>
  <c r="AH227" i="2"/>
  <c r="AG228" i="2"/>
  <c r="AH228" i="2"/>
  <c r="AG229" i="2"/>
  <c r="AH229" i="2"/>
  <c r="AG230" i="2"/>
  <c r="AH230" i="2"/>
  <c r="AG231" i="2"/>
  <c r="AH231" i="2"/>
  <c r="AG232" i="2"/>
  <c r="AH232" i="2"/>
  <c r="AG233" i="2"/>
  <c r="AH233" i="2"/>
  <c r="AG234" i="2"/>
  <c r="AH234" i="2"/>
  <c r="AG235" i="2"/>
  <c r="AH235" i="2"/>
  <c r="AG236" i="2"/>
  <c r="AH236" i="2"/>
  <c r="AG237" i="2"/>
  <c r="AH237" i="2"/>
  <c r="AG238" i="2"/>
  <c r="AH238" i="2"/>
  <c r="AG239" i="2"/>
  <c r="AH239" i="2"/>
  <c r="AG240" i="2"/>
  <c r="AH240" i="2"/>
  <c r="AG241" i="2"/>
  <c r="AH241" i="2"/>
  <c r="AG242" i="2"/>
  <c r="AH242" i="2"/>
  <c r="AG243" i="2"/>
  <c r="AH243" i="2"/>
  <c r="AG244" i="2"/>
  <c r="AH244" i="2"/>
  <c r="AG245" i="2"/>
  <c r="AH245" i="2"/>
  <c r="AG246" i="2"/>
  <c r="AH246" i="2"/>
  <c r="AG247" i="2"/>
  <c r="AH247" i="2"/>
  <c r="AG248" i="2"/>
  <c r="AH248" i="2"/>
  <c r="AG249" i="2"/>
  <c r="AH249" i="2"/>
  <c r="AG250" i="2"/>
  <c r="AH250" i="2"/>
  <c r="AG251" i="2"/>
  <c r="AH251" i="2"/>
  <c r="AG252" i="2"/>
  <c r="AH252" i="2"/>
  <c r="AG253" i="2"/>
  <c r="AH253" i="2"/>
  <c r="AG254" i="2"/>
  <c r="AH254" i="2"/>
  <c r="AG255" i="2"/>
  <c r="AH255" i="2"/>
  <c r="AG256" i="2"/>
  <c r="AH256" i="2"/>
  <c r="AG257" i="2"/>
  <c r="AH257" i="2"/>
  <c r="AG258" i="2"/>
  <c r="AH258" i="2"/>
  <c r="AG259" i="2"/>
  <c r="AH259" i="2"/>
  <c r="AG260" i="2"/>
  <c r="AH260" i="2"/>
  <c r="AG261" i="2"/>
  <c r="AH261" i="2"/>
  <c r="AG262" i="2"/>
  <c r="AH262" i="2"/>
  <c r="AG263" i="2"/>
  <c r="AH263" i="2"/>
  <c r="AG264" i="2"/>
  <c r="AH264" i="2"/>
  <c r="AG265" i="2"/>
  <c r="AH265" i="2"/>
  <c r="AG266" i="2"/>
  <c r="AH266" i="2"/>
  <c r="AG267" i="2"/>
  <c r="AH267" i="2"/>
  <c r="AG268" i="2"/>
  <c r="AH268" i="2"/>
  <c r="AG269" i="2"/>
  <c r="AH269" i="2"/>
  <c r="AG270" i="2"/>
  <c r="AH270" i="2"/>
  <c r="AG271" i="2"/>
  <c r="AH271" i="2"/>
  <c r="AG272" i="2"/>
  <c r="AH272" i="2"/>
  <c r="AG273" i="2"/>
  <c r="AH273" i="2"/>
  <c r="AG274" i="2"/>
  <c r="AH274" i="2"/>
  <c r="AG275" i="2"/>
  <c r="AH275" i="2"/>
  <c r="AG5" i="2"/>
  <c r="AH5" i="2"/>
  <c r="AI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H2" i="3" l="1"/>
  <c r="B5" i="3" s="1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inDMT Import" type="6" refreshedVersion="8" background="1" saveData="1">
    <textPr codePage="437" firstRow="20" sourceFile="D:\Insitu\DMT\2023\IDE\DMT-5.ASC" delimited="0">
      <textFields count="32">
        <textField/>
        <textField position="14"/>
        <textField position="28"/>
        <textField position="42"/>
        <textField position="56"/>
        <textField position="70"/>
        <textField position="84"/>
        <textField position="98"/>
        <textField position="112"/>
        <textField position="126"/>
        <textField position="140"/>
        <textField position="154"/>
        <textField position="168"/>
        <textField position="182"/>
        <textField position="196"/>
        <textField position="210"/>
        <textField position="224"/>
        <textField position="238"/>
        <textField position="252"/>
        <textField position="266"/>
        <textField position="280"/>
        <textField position="294"/>
        <textField position="308"/>
        <textField position="322"/>
        <textField position="336"/>
        <textField position="350"/>
        <textField position="364"/>
        <textField position="378"/>
        <textField position="392"/>
        <textField position="406"/>
        <textField position="420"/>
        <textField position="434"/>
      </textFields>
    </textPr>
  </connection>
</connections>
</file>

<file path=xl/sharedStrings.xml><?xml version="1.0" encoding="utf-8"?>
<sst xmlns="http://schemas.openxmlformats.org/spreadsheetml/2006/main" count="295" uniqueCount="145">
  <si>
    <t>m</t>
  </si>
  <si>
    <t>OCR</t>
  </si>
  <si>
    <t>C</t>
  </si>
  <si>
    <t>Z</t>
  </si>
  <si>
    <t>THRUST</t>
  </si>
  <si>
    <t>A</t>
  </si>
  <si>
    <t>B</t>
  </si>
  <si>
    <t>DA</t>
  </si>
  <si>
    <t>DB</t>
  </si>
  <si>
    <t>ZMRNG</t>
  </si>
  <si>
    <t>ZMLO</t>
  </si>
  <si>
    <t>ZMHI</t>
  </si>
  <si>
    <t>ZMCAL</t>
  </si>
  <si>
    <t>P0</t>
  </si>
  <si>
    <t>P1</t>
  </si>
  <si>
    <t>P2</t>
  </si>
  <si>
    <t>U0</t>
  </si>
  <si>
    <t>GAMMA</t>
  </si>
  <si>
    <t>SVP</t>
  </si>
  <si>
    <t>KD</t>
  </si>
  <si>
    <t>ID</t>
  </si>
  <si>
    <t>UD</t>
  </si>
  <si>
    <t>ED</t>
  </si>
  <si>
    <t>K0</t>
  </si>
  <si>
    <t>SU</t>
  </si>
  <si>
    <t>QD</t>
  </si>
  <si>
    <t>PHI</t>
  </si>
  <si>
    <t>SIGFF</t>
  </si>
  <si>
    <t>PHI0</t>
  </si>
  <si>
    <t>PC</t>
  </si>
  <si>
    <t>M</t>
  </si>
  <si>
    <t>SOIL TYPE</t>
  </si>
  <si>
    <t>TxlPhi</t>
  </si>
  <si>
    <t>SHP</t>
  </si>
  <si>
    <t>(M)</t>
  </si>
  <si>
    <t>(KGF)</t>
  </si>
  <si>
    <t>(BAR)</t>
  </si>
  <si>
    <t>(T/M3)</t>
  </si>
  <si>
    <t>(DEG)</t>
  </si>
  <si>
    <t>*************</t>
  </si>
  <si>
    <t>********</t>
  </si>
  <si>
    <t>******</t>
  </si>
  <si>
    <t>Project</t>
  </si>
  <si>
    <t>Location</t>
  </si>
  <si>
    <t>Sounding</t>
  </si>
  <si>
    <t>Sounding Date</t>
  </si>
  <si>
    <t>Ground Elev</t>
  </si>
  <si>
    <t>Water Depth</t>
  </si>
  <si>
    <t>Depth min</t>
  </si>
  <si>
    <t>Depth max</t>
  </si>
  <si>
    <t>major tic</t>
  </si>
  <si>
    <t>Results Page</t>
  </si>
  <si>
    <t>Thrust min</t>
  </si>
  <si>
    <t>kgf</t>
  </si>
  <si>
    <t>Thrust max</t>
  </si>
  <si>
    <t>Po, P1 max</t>
  </si>
  <si>
    <t>bars</t>
  </si>
  <si>
    <t>Strength Page</t>
  </si>
  <si>
    <t>Ko max</t>
  </si>
  <si>
    <t>Kd max</t>
  </si>
  <si>
    <t>format places</t>
  </si>
  <si>
    <t>Su max</t>
  </si>
  <si>
    <t>phi min</t>
  </si>
  <si>
    <t>phi max</t>
  </si>
  <si>
    <t>Deformation Page</t>
  </si>
  <si>
    <t>Ed min</t>
  </si>
  <si>
    <t>Ed max</t>
  </si>
  <si>
    <t>Pc Stress Max</t>
  </si>
  <si>
    <t>M min</t>
  </si>
  <si>
    <t>M max</t>
  </si>
  <si>
    <t>Perform DMT analysis using "Dilly4" program.</t>
  </si>
  <si>
    <t>Import the DMT output file into Excel</t>
  </si>
  <si>
    <t>1. Use File, Open and change from Excel files to all files.</t>
  </si>
  <si>
    <t>2. Choose desired DMT output file.</t>
  </si>
  <si>
    <t>3. Start import at row 15.</t>
  </si>
  <si>
    <t>4. Click between columns and click finish.</t>
  </si>
  <si>
    <t>5. Type "Ctrl" + A or Click upper left box between "A" and "1" to select all.</t>
  </si>
  <si>
    <t>6. Copy to clipboard using "Ctrl" + C or copy icon.</t>
  </si>
  <si>
    <t>7. Close file using "Alt" + F, then C.</t>
  </si>
  <si>
    <t>8. Go to DMT output sheet and paste clipboard into cell A1.</t>
  </si>
  <si>
    <t>9. If there are fewer rows of data than were contained in template, delete extra rows.</t>
  </si>
  <si>
    <t xml:space="preserve">        Highlight rows by dragging mouse over them and right click--choose delete.</t>
  </si>
  <si>
    <t>10. Check formulas for Triaxial Phi (Col. AF) and Horizontal Earth Pressure (Col. AG)</t>
  </si>
  <si>
    <t xml:space="preserve">        and make sure they still exist. (They can get deleted when deleting extra rows.)</t>
  </si>
  <si>
    <t>Using the DMT Settlement Program:</t>
  </si>
  <si>
    <t xml:space="preserve">1. This template can be used to calculate the settlement underneath a footing.  Use </t>
  </si>
  <si>
    <t xml:space="preserve">        "DMT Embankment Settlement" for computing settlement beneath an embankment.</t>
  </si>
  <si>
    <t>2. Input the load and footing dimensions.</t>
  </si>
  <si>
    <t>3. Each test depth will become a layer in computing settlement.</t>
  </si>
  <si>
    <t>4. It is unlikely that the number of layers on the initial settlement sheet will be the same</t>
  </si>
  <si>
    <t xml:space="preserve">        as the number of test depths that were just imported.</t>
  </si>
  <si>
    <t>5. If there are too many rows on the "settlement sheet", then you will need to delete the</t>
  </si>
  <si>
    <t xml:space="preserve">        extra ones (they should have "ref" in their cells).  </t>
  </si>
  <si>
    <t>6. If after deleting those extra rows "ref" appears in a few cells on the bottom row</t>
  </si>
  <si>
    <t xml:space="preserve">        that should contain data, copy the formulas from the cells above.</t>
  </si>
  <si>
    <t>7. If there are too few rows on the "settlement sheet", then you will need to insert rows</t>
  </si>
  <si>
    <t xml:space="preserve">        below the last row that contains data.</t>
  </si>
  <si>
    <t>8. After inserting those rows, copy the formulas from the entire row above (Col. A:AN).</t>
  </si>
  <si>
    <t>9. Check to see if the settlement predictions from the ordinary and special methods</t>
  </si>
  <si>
    <t xml:space="preserve">        are similar.  In soft NC clays settlement from special method should be less.</t>
  </si>
  <si>
    <t>Spreadsheet Template Agreement</t>
  </si>
  <si>
    <t xml:space="preserve">Although In-Situ Soil Testing, L.C. has tested the spreadsheet template for accuracy, we make no </t>
  </si>
  <si>
    <t>warranty, either implied or expressed, that the template will meet your requirements.  You may</t>
  </si>
  <si>
    <t>modify this template to suit your needs.  It is your responsibility to check the accuracy of the</t>
  </si>
  <si>
    <t>computations generated by this spreadsheet.</t>
  </si>
  <si>
    <t>In no event will In-Situ Soil Testing, L.C. be liable for any damages arising out of the use of this</t>
  </si>
  <si>
    <t>program.  By using this template, you agree to the above terms.</t>
  </si>
  <si>
    <t>Kd major tic</t>
  </si>
  <si>
    <t>Horiz Stress max</t>
  </si>
  <si>
    <t>Horiz Stress major tic</t>
  </si>
  <si>
    <t>Su (Lutenegger, 2006)</t>
  </si>
  <si>
    <t>SILTY SAND</t>
  </si>
  <si>
    <t>ELEV</t>
  </si>
  <si>
    <t>******* *************</t>
  </si>
  <si>
    <t>Depth per Page</t>
  </si>
  <si>
    <t>Number of Pages</t>
  </si>
  <si>
    <t>GSE (ft)</t>
  </si>
  <si>
    <t>(m)</t>
  </si>
  <si>
    <t>Lat</t>
  </si>
  <si>
    <t>Long</t>
  </si>
  <si>
    <t>SANDY SILT</t>
  </si>
  <si>
    <t>Spread Footing Design Input</t>
  </si>
  <si>
    <t>Design</t>
  </si>
  <si>
    <t>Load (kips)</t>
  </si>
  <si>
    <t>Width</t>
  </si>
  <si>
    <t>(feet)</t>
  </si>
  <si>
    <t>Length</t>
  </si>
  <si>
    <t>Floor Elev (feet)</t>
  </si>
  <si>
    <t>Embedment</t>
  </si>
  <si>
    <t>Ground Surface Elev</t>
  </si>
  <si>
    <t>Adjacent Finished</t>
  </si>
  <si>
    <t>Lateral Pile Capacity</t>
  </si>
  <si>
    <t>P-y Calculated Parameters</t>
  </si>
  <si>
    <t>Pile Width</t>
  </si>
  <si>
    <t>(inches)</t>
  </si>
  <si>
    <t>Northing</t>
  </si>
  <si>
    <t>Easting</t>
  </si>
  <si>
    <t>Rural Hall, North Carolina</t>
  </si>
  <si>
    <t>DMT-5</t>
  </si>
  <si>
    <t>SILT</t>
  </si>
  <si>
    <t>CLAYEY SILT</t>
  </si>
  <si>
    <t>SAND</t>
  </si>
  <si>
    <t>633 Angus Street</t>
  </si>
  <si>
    <t>80.29472</t>
  </si>
  <si>
    <t>36.21639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</si>
</sst>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0"/>
  </numFmts>
  <fonts count="6" x14ac:knownFonts="1">
    <font>
      <sz val="12"/>
      <name val="Arial"/>
    </font>
    <font>
      <sz val="8"/>
      <name val="Arial"/>
    </font>
    <font>
      <sz val="8"/>
      <name val="Century Schoolbook"/>
      <family val="1"/>
    </font>
    <font>
      <b/>
      <u/>
      <sz val="12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B7BC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2" fillId="0" borderId="0" xfId="1"/>
    <xf numFmtId="164" fontId="2" fillId="0" borderId="0" xfId="1" applyNumberFormat="1"/>
    <xf numFmtId="2" fontId="2" fillId="0" borderId="0" xfId="1" applyNumberFormat="1"/>
    <xf numFmtId="0" fontId="3" fillId="0" borderId="0" xfId="0" applyFont="1"/>
    <xf numFmtId="0" fontId="4" fillId="0" borderId="0" xfId="0" applyFont="1"/>
    <xf numFmtId="14" fontId="4" fillId="0" borderId="0" xfId="0" quotePrefix="1" applyNumberFormat="1" applyFont="1"/>
    <xf numFmtId="2" fontId="4" fillId="0" borderId="3" xfId="0" applyNumberFormat="1" applyFont="1" applyBorder="1" applyAlignment="1">
      <alignment horizontal="center"/>
    </xf>
    <xf numFmtId="0" fontId="4" fillId="0" borderId="0" xfId="0" quotePrefix="1" applyFont="1"/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Border="1"/>
    <xf numFmtId="164" fontId="0" fillId="0" borderId="14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0" borderId="23" xfId="0" applyFont="1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4" fillId="2" borderId="25" xfId="0" applyFont="1" applyFill="1" applyBorder="1"/>
    <xf numFmtId="0" fontId="0" fillId="0" borderId="25" xfId="0" applyBorder="1"/>
    <xf numFmtId="0" fontId="0" fillId="0" borderId="25" xfId="0" applyBorder="1" applyAlignment="1">
      <alignment horizontal="centerContinuous"/>
    </xf>
    <xf numFmtId="0" fontId="4" fillId="0" borderId="26" xfId="0" applyFont="1" applyBorder="1"/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4" fillId="0" borderId="2" xfId="0" applyFont="1" applyBorder="1"/>
    <xf numFmtId="0" fontId="0" fillId="0" borderId="16" xfId="0" applyBorder="1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8" xfId="0" applyBorder="1"/>
    <xf numFmtId="14" fontId="4" fillId="2" borderId="13" xfId="0" quotePrefix="1" applyNumberFormat="1" applyFont="1" applyFill="1" applyBorder="1"/>
    <xf numFmtId="0" fontId="0" fillId="2" borderId="14" xfId="0" applyFill="1" applyBorder="1"/>
    <xf numFmtId="0" fontId="0" fillId="2" borderId="4" xfId="0" applyFill="1" applyBorder="1"/>
    <xf numFmtId="14" fontId="4" fillId="2" borderId="10" xfId="0" quotePrefix="1" applyNumberFormat="1" applyFont="1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23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2" borderId="15" xfId="0" applyFont="1" applyFill="1" applyBorder="1"/>
    <xf numFmtId="49" fontId="4" fillId="0" borderId="3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7" fontId="0" fillId="0" borderId="0" xfId="0" quotePrefix="1" applyNumberFormat="1"/>
  </cellXfs>
  <cellStyles count="2">
    <cellStyle name="Normal" xfId="0" builtinId="0"/>
    <cellStyle name="Normal_RB24_7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MT import" growShrinkType="overwriteClear" adjustColumnWidth="0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495"/>
  <sheetViews>
    <sheetView tabSelected="1" workbookViewId="0"/>
  </sheetViews>
  <sheetFormatPr defaultColWidth="6.21875" defaultRowHeight="12.75" x14ac:dyDescent="0.25"/>
  <cols>
    <col min="1" max="31" width="6.21875" style="1" customWidth="1"/>
    <col min="32" max="32" width="11.44140625" style="1" customWidth="1"/>
    <col min="33" max="33" width="6.21875" style="1" customWidth="1"/>
    <col min="34" max="34" width="6.21875" style="3" customWidth="1"/>
    <col min="35" max="35" width="13.44140625" style="1" customWidth="1"/>
    <col min="36" max="16384" width="6.21875" style="1"/>
  </cols>
  <sheetData>
    <row r="1" spans="1:35" x14ac:dyDescent="0.25">
      <c r="A1" s="1" t="s">
        <v>3</v>
      </c>
      <c r="B1" s="1" t="s">
        <v>112</v>
      </c>
      <c r="C1" s="1" t="s">
        <v>4</v>
      </c>
      <c r="D1" s="1" t="s">
        <v>5</v>
      </c>
      <c r="E1" s="1" t="s">
        <v>6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1</v>
      </c>
      <c r="AE1" s="1" t="s">
        <v>30</v>
      </c>
      <c r="AF1" s="1" t="s">
        <v>31</v>
      </c>
      <c r="AG1" s="1" t="s">
        <v>32</v>
      </c>
      <c r="AH1" s="3" t="s">
        <v>33</v>
      </c>
      <c r="AI1" s="1" t="s">
        <v>110</v>
      </c>
    </row>
    <row r="2" spans="1:35" x14ac:dyDescent="0.25">
      <c r="A2" s="1" t="s">
        <v>34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36</v>
      </c>
      <c r="G2" s="1" t="s">
        <v>36</v>
      </c>
      <c r="H2" s="1" t="s">
        <v>36</v>
      </c>
      <c r="I2" s="1" t="s">
        <v>36</v>
      </c>
      <c r="J2" s="1" t="s">
        <v>36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36</v>
      </c>
      <c r="Q2" s="1" t="s">
        <v>37</v>
      </c>
      <c r="R2" s="1" t="s">
        <v>36</v>
      </c>
      <c r="V2" s="1" t="s">
        <v>36</v>
      </c>
      <c r="X2" s="1" t="s">
        <v>36</v>
      </c>
      <c r="Y2" s="1" t="s">
        <v>36</v>
      </c>
      <c r="Z2" s="1" t="s">
        <v>38</v>
      </c>
      <c r="AA2" s="1" t="s">
        <v>36</v>
      </c>
      <c r="AB2" s="1" t="s">
        <v>38</v>
      </c>
      <c r="AC2" s="1" t="s">
        <v>36</v>
      </c>
      <c r="AE2" s="1" t="s">
        <v>36</v>
      </c>
      <c r="AG2" s="1" t="s">
        <v>38</v>
      </c>
      <c r="AH2" s="3" t="s">
        <v>36</v>
      </c>
      <c r="AI2" s="1" t="s">
        <v>36</v>
      </c>
    </row>
    <row r="3" spans="1:35" x14ac:dyDescent="0.25">
      <c r="A3" s="1" t="s">
        <v>39</v>
      </c>
      <c r="B3" s="1" t="s">
        <v>39</v>
      </c>
      <c r="C3" s="1" t="s">
        <v>39</v>
      </c>
      <c r="D3" s="1" t="s">
        <v>41</v>
      </c>
      <c r="E3" s="1" t="s">
        <v>113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  <c r="W3" s="1" t="s">
        <v>39</v>
      </c>
      <c r="X3" s="1" t="s">
        <v>39</v>
      </c>
      <c r="Y3" s="1" t="s">
        <v>39</v>
      </c>
      <c r="Z3" s="1" t="s">
        <v>39</v>
      </c>
      <c r="AA3" s="1" t="s">
        <v>39</v>
      </c>
      <c r="AB3" s="1" t="s">
        <v>39</v>
      </c>
      <c r="AC3" s="1" t="s">
        <v>39</v>
      </c>
      <c r="AD3" s="1" t="s">
        <v>39</v>
      </c>
      <c r="AE3" s="1" t="s">
        <v>39</v>
      </c>
      <c r="AF3" s="1" t="s">
        <v>39</v>
      </c>
      <c r="AG3" s="1" t="s">
        <v>40</v>
      </c>
      <c r="AH3" s="3" t="s">
        <v>41</v>
      </c>
      <c r="AI3" s="3" t="s">
        <v>41</v>
      </c>
    </row>
    <row r="5" spans="1:35" x14ac:dyDescent="0.25">
      <c r="A5" s="1">
        <v>0.2</v>
      </c>
      <c r="B5" s="1">
        <v>286.3</v>
      </c>
      <c r="C5" s="1">
        <v>770</v>
      </c>
      <c r="D5" s="1">
        <v>2.2200000000000002</v>
      </c>
      <c r="E5" s="1">
        <v>5.5</v>
      </c>
      <c r="G5" s="1">
        <v>0.13</v>
      </c>
      <c r="H5" s="1">
        <v>0.25</v>
      </c>
      <c r="I5" s="1">
        <v>9.5</v>
      </c>
      <c r="J5" s="1">
        <v>0</v>
      </c>
      <c r="K5" s="1">
        <v>0</v>
      </c>
      <c r="L5" s="1">
        <v>0</v>
      </c>
      <c r="M5" s="1">
        <v>2.21</v>
      </c>
      <c r="N5" s="1">
        <v>5.25</v>
      </c>
      <c r="P5" s="1">
        <v>0</v>
      </c>
      <c r="Q5" s="1">
        <v>1.7</v>
      </c>
      <c r="R5" s="1">
        <v>0.03</v>
      </c>
      <c r="S5" s="1">
        <v>73.5</v>
      </c>
      <c r="T5" s="1">
        <v>1.38</v>
      </c>
      <c r="V5" s="1">
        <v>106</v>
      </c>
      <c r="AE5" s="1">
        <v>464</v>
      </c>
      <c r="AF5" s="1" t="s">
        <v>120</v>
      </c>
      <c r="AG5" s="2" t="str">
        <f>IF(Z5=0,"",IF(Z5&lt;32,Z5,32+2/3*(Z5-32)))</f>
        <v/>
      </c>
      <c r="AH5" s="3" t="str">
        <f>IF(W5=0,"",W5*R5)</f>
        <v/>
      </c>
      <c r="AI5" s="3" t="str">
        <f>IF(O5=0,"",IF(T5&lt;0.6,(M5-O5)/2.65,""))</f>
        <v/>
      </c>
    </row>
    <row r="6" spans="1:35" x14ac:dyDescent="0.25">
      <c r="A6" s="1">
        <v>0.4</v>
      </c>
      <c r="B6" s="1">
        <v>286.10000000000002</v>
      </c>
      <c r="C6" s="1">
        <v>840</v>
      </c>
      <c r="D6" s="1">
        <v>2.23</v>
      </c>
      <c r="E6" s="1">
        <v>5.7</v>
      </c>
      <c r="G6" s="1">
        <v>0.13</v>
      </c>
      <c r="H6" s="1">
        <v>0.25</v>
      </c>
      <c r="I6" s="1">
        <v>9.5</v>
      </c>
      <c r="J6" s="1">
        <v>0</v>
      </c>
      <c r="K6" s="1">
        <v>0</v>
      </c>
      <c r="L6" s="1">
        <v>0</v>
      </c>
      <c r="M6" s="1">
        <v>2.21</v>
      </c>
      <c r="N6" s="1">
        <v>5.45</v>
      </c>
      <c r="P6" s="1">
        <v>0</v>
      </c>
      <c r="Q6" s="1">
        <v>1.7</v>
      </c>
      <c r="R6" s="1">
        <v>6.3E-2</v>
      </c>
      <c r="S6" s="1">
        <v>34.81</v>
      </c>
      <c r="T6" s="1">
        <v>1.47</v>
      </c>
      <c r="V6" s="1">
        <v>113</v>
      </c>
      <c r="W6" s="1">
        <v>4.16</v>
      </c>
      <c r="Y6" s="1">
        <v>22.8</v>
      </c>
      <c r="Z6" s="1">
        <v>43.8</v>
      </c>
      <c r="AA6" s="1">
        <v>0.11</v>
      </c>
      <c r="AB6" s="1">
        <v>39</v>
      </c>
      <c r="AC6" s="1">
        <v>7.53</v>
      </c>
      <c r="AD6" s="1">
        <v>118.9</v>
      </c>
      <c r="AE6" s="1">
        <v>414</v>
      </c>
      <c r="AF6" s="1" t="s">
        <v>120</v>
      </c>
      <c r="AG6" s="2">
        <f t="shared" ref="AG6:AG69" si="0">IF(Z6=0,"",IF(Z6&lt;32,Z6,32+2/3*(Z6-32)))</f>
        <v>39.866666666666667</v>
      </c>
      <c r="AH6" s="3">
        <f t="shared" ref="AH6:AH69" si="1">IF(W6=0,"",W6*R6)</f>
        <v>0.26208000000000004</v>
      </c>
      <c r="AI6" s="3" t="str">
        <f t="shared" ref="AI6:AI69" si="2">IF(O6=0,"",IF(T6&lt;0.6,(M6-O6)/2.65,""))</f>
        <v/>
      </c>
    </row>
    <row r="7" spans="1:35" x14ac:dyDescent="0.25">
      <c r="A7" s="1">
        <v>0.6</v>
      </c>
      <c r="B7" s="1">
        <v>285.89999999999998</v>
      </c>
      <c r="C7" s="1">
        <v>610</v>
      </c>
      <c r="D7" s="1">
        <v>1.79</v>
      </c>
      <c r="E7" s="1">
        <v>4.93</v>
      </c>
      <c r="G7" s="1">
        <v>0.13</v>
      </c>
      <c r="H7" s="1">
        <v>0.25</v>
      </c>
      <c r="I7" s="1">
        <v>9.5</v>
      </c>
      <c r="J7" s="1">
        <v>0</v>
      </c>
      <c r="K7" s="1">
        <v>0</v>
      </c>
      <c r="L7" s="1">
        <v>0</v>
      </c>
      <c r="M7" s="1">
        <v>1.78</v>
      </c>
      <c r="N7" s="1">
        <v>4.68</v>
      </c>
      <c r="P7" s="1">
        <v>0</v>
      </c>
      <c r="Q7" s="1">
        <v>1.7</v>
      </c>
      <c r="R7" s="1">
        <v>9.7000000000000003E-2</v>
      </c>
      <c r="S7" s="1">
        <v>18.420000000000002</v>
      </c>
      <c r="T7" s="1">
        <v>1.63</v>
      </c>
      <c r="V7" s="1">
        <v>101</v>
      </c>
      <c r="W7" s="1">
        <v>2.3199999999999998</v>
      </c>
      <c r="Y7" s="1">
        <v>16.600000000000001</v>
      </c>
      <c r="Z7" s="1">
        <v>40.6</v>
      </c>
      <c r="AA7" s="1">
        <v>0.16</v>
      </c>
      <c r="AB7" s="1">
        <v>36</v>
      </c>
      <c r="AC7" s="1">
        <v>3.73</v>
      </c>
      <c r="AD7" s="1">
        <v>38.6</v>
      </c>
      <c r="AE7" s="1">
        <v>310</v>
      </c>
      <c r="AF7" s="1" t="s">
        <v>120</v>
      </c>
      <c r="AG7" s="2">
        <f t="shared" si="0"/>
        <v>37.733333333333334</v>
      </c>
      <c r="AH7" s="3">
        <f t="shared" si="1"/>
        <v>0.22503999999999999</v>
      </c>
      <c r="AI7" s="3" t="str">
        <f t="shared" si="2"/>
        <v/>
      </c>
    </row>
    <row r="8" spans="1:35" x14ac:dyDescent="0.25">
      <c r="A8" s="1">
        <v>0.8</v>
      </c>
      <c r="B8" s="1">
        <v>285.7</v>
      </c>
      <c r="C8" s="1">
        <v>480</v>
      </c>
      <c r="D8" s="1">
        <v>1.88</v>
      </c>
      <c r="E8" s="1">
        <v>4.72</v>
      </c>
      <c r="G8" s="1">
        <v>0.13</v>
      </c>
      <c r="H8" s="1">
        <v>0.25</v>
      </c>
      <c r="I8" s="1">
        <v>9.5</v>
      </c>
      <c r="J8" s="1">
        <v>0</v>
      </c>
      <c r="K8" s="1">
        <v>0</v>
      </c>
      <c r="L8" s="1">
        <v>0</v>
      </c>
      <c r="M8" s="1">
        <v>1.89</v>
      </c>
      <c r="N8" s="1">
        <v>4.47</v>
      </c>
      <c r="P8" s="1">
        <v>0</v>
      </c>
      <c r="Q8" s="1">
        <v>1.7</v>
      </c>
      <c r="R8" s="1">
        <v>0.13</v>
      </c>
      <c r="S8" s="1">
        <v>14.5</v>
      </c>
      <c r="T8" s="1">
        <v>1.37</v>
      </c>
      <c r="V8" s="1">
        <v>90</v>
      </c>
      <c r="W8" s="1">
        <v>1.96</v>
      </c>
      <c r="Y8" s="1">
        <v>11.5</v>
      </c>
      <c r="Z8" s="1">
        <v>37</v>
      </c>
      <c r="AA8" s="1">
        <v>0.21</v>
      </c>
      <c r="AB8" s="1">
        <v>32.5</v>
      </c>
      <c r="AC8" s="1">
        <v>3.58</v>
      </c>
      <c r="AD8" s="1">
        <v>27.5</v>
      </c>
      <c r="AE8" s="1">
        <v>256</v>
      </c>
      <c r="AF8" s="1" t="s">
        <v>120</v>
      </c>
      <c r="AG8" s="2">
        <f t="shared" si="0"/>
        <v>35.333333333333336</v>
      </c>
      <c r="AH8" s="3">
        <f t="shared" si="1"/>
        <v>0.25480000000000003</v>
      </c>
      <c r="AI8" s="3" t="str">
        <f t="shared" si="2"/>
        <v/>
      </c>
    </row>
    <row r="9" spans="1:35" x14ac:dyDescent="0.25">
      <c r="A9" s="1">
        <v>1</v>
      </c>
      <c r="B9" s="1">
        <v>285.5</v>
      </c>
      <c r="C9" s="1">
        <v>510</v>
      </c>
      <c r="D9" s="1">
        <v>1.26</v>
      </c>
      <c r="E9" s="1">
        <v>3.82</v>
      </c>
      <c r="G9" s="1">
        <v>0.13</v>
      </c>
      <c r="H9" s="1">
        <v>0.25</v>
      </c>
      <c r="I9" s="1">
        <v>9.5</v>
      </c>
      <c r="J9" s="1">
        <v>0</v>
      </c>
      <c r="K9" s="1">
        <v>0</v>
      </c>
      <c r="L9" s="1">
        <v>0</v>
      </c>
      <c r="M9" s="1">
        <v>1.28</v>
      </c>
      <c r="N9" s="1">
        <v>3.57</v>
      </c>
      <c r="P9" s="1">
        <v>0</v>
      </c>
      <c r="Q9" s="1">
        <v>1.7</v>
      </c>
      <c r="R9" s="1">
        <v>0.16300000000000001</v>
      </c>
      <c r="S9" s="1">
        <v>7.84</v>
      </c>
      <c r="T9" s="1">
        <v>1.79</v>
      </c>
      <c r="V9" s="1">
        <v>79</v>
      </c>
      <c r="W9" s="1">
        <v>1.1000000000000001</v>
      </c>
      <c r="Y9" s="1">
        <v>15.6</v>
      </c>
      <c r="Z9" s="1">
        <v>38.9</v>
      </c>
      <c r="AA9" s="1">
        <v>0.27</v>
      </c>
      <c r="AB9" s="1">
        <v>35.1</v>
      </c>
      <c r="AC9" s="1">
        <v>1.34</v>
      </c>
      <c r="AD9" s="1">
        <v>8.1999999999999993</v>
      </c>
      <c r="AE9" s="1">
        <v>180</v>
      </c>
      <c r="AF9" s="1" t="s">
        <v>120</v>
      </c>
      <c r="AG9" s="2">
        <f t="shared" si="0"/>
        <v>36.6</v>
      </c>
      <c r="AH9" s="3">
        <f t="shared" si="1"/>
        <v>0.17930000000000001</v>
      </c>
      <c r="AI9" s="3" t="str">
        <f t="shared" si="2"/>
        <v/>
      </c>
    </row>
    <row r="10" spans="1:35" x14ac:dyDescent="0.25">
      <c r="A10" s="1">
        <v>1.2</v>
      </c>
      <c r="B10" s="1">
        <v>285.3</v>
      </c>
      <c r="C10" s="1">
        <v>470</v>
      </c>
      <c r="D10" s="1">
        <v>1.46</v>
      </c>
      <c r="E10" s="1">
        <v>3.58</v>
      </c>
      <c r="G10" s="1">
        <v>0.13</v>
      </c>
      <c r="H10" s="1">
        <v>0.25</v>
      </c>
      <c r="I10" s="1">
        <v>9.5</v>
      </c>
      <c r="J10" s="1">
        <v>0</v>
      </c>
      <c r="K10" s="1">
        <v>0</v>
      </c>
      <c r="L10" s="1">
        <v>0</v>
      </c>
      <c r="M10" s="1">
        <v>1.5</v>
      </c>
      <c r="N10" s="1">
        <v>3.33</v>
      </c>
      <c r="P10" s="1">
        <v>0</v>
      </c>
      <c r="Q10" s="1">
        <v>1.7</v>
      </c>
      <c r="R10" s="1">
        <v>0.19700000000000001</v>
      </c>
      <c r="S10" s="1">
        <v>7.64</v>
      </c>
      <c r="T10" s="1">
        <v>1.22</v>
      </c>
      <c r="V10" s="1">
        <v>63</v>
      </c>
      <c r="W10" s="1">
        <v>1.1399999999999999</v>
      </c>
      <c r="Y10" s="1">
        <v>13.3</v>
      </c>
      <c r="Z10" s="1">
        <v>36.700000000000003</v>
      </c>
      <c r="AA10" s="1">
        <v>0.31</v>
      </c>
      <c r="AB10" s="1">
        <v>32.799999999999997</v>
      </c>
      <c r="AC10" s="1">
        <v>1.68</v>
      </c>
      <c r="AD10" s="1">
        <v>8.5</v>
      </c>
      <c r="AE10" s="1">
        <v>142</v>
      </c>
      <c r="AF10" s="1" t="s">
        <v>120</v>
      </c>
      <c r="AG10" s="2">
        <f t="shared" si="0"/>
        <v>35.133333333333333</v>
      </c>
      <c r="AH10" s="3">
        <f t="shared" si="1"/>
        <v>0.22458</v>
      </c>
      <c r="AI10" s="3" t="str">
        <f t="shared" si="2"/>
        <v/>
      </c>
    </row>
    <row r="11" spans="1:35" x14ac:dyDescent="0.25">
      <c r="A11" s="1">
        <v>1.4</v>
      </c>
      <c r="B11" s="1">
        <v>285.10000000000002</v>
      </c>
      <c r="C11" s="1">
        <v>470</v>
      </c>
      <c r="D11" s="1">
        <v>1.38</v>
      </c>
      <c r="E11" s="1">
        <v>3.48</v>
      </c>
      <c r="G11" s="1">
        <v>0.13</v>
      </c>
      <c r="H11" s="1">
        <v>0.25</v>
      </c>
      <c r="I11" s="1">
        <v>9.5</v>
      </c>
      <c r="J11" s="1">
        <v>0</v>
      </c>
      <c r="K11" s="1">
        <v>0</v>
      </c>
      <c r="L11" s="1">
        <v>0</v>
      </c>
      <c r="M11" s="1">
        <v>1.42</v>
      </c>
      <c r="N11" s="1">
        <v>3.23</v>
      </c>
      <c r="P11" s="1">
        <v>0</v>
      </c>
      <c r="Q11" s="1">
        <v>1.6</v>
      </c>
      <c r="R11" s="1">
        <v>0.22900000000000001</v>
      </c>
      <c r="S11" s="1">
        <v>6.21</v>
      </c>
      <c r="T11" s="1">
        <v>1.27</v>
      </c>
      <c r="V11" s="1">
        <v>63</v>
      </c>
      <c r="W11" s="1">
        <v>0.98</v>
      </c>
      <c r="Y11" s="1">
        <v>13.8</v>
      </c>
      <c r="Z11" s="1">
        <v>36.200000000000003</v>
      </c>
      <c r="AA11" s="1">
        <v>0.36</v>
      </c>
      <c r="AB11" s="1">
        <v>32.700000000000003</v>
      </c>
      <c r="AC11" s="1">
        <v>1.39</v>
      </c>
      <c r="AD11" s="1">
        <v>6.1</v>
      </c>
      <c r="AE11" s="1">
        <v>127</v>
      </c>
      <c r="AF11" s="1" t="s">
        <v>120</v>
      </c>
      <c r="AG11" s="2">
        <f t="shared" si="0"/>
        <v>34.800000000000004</v>
      </c>
      <c r="AH11" s="3">
        <f t="shared" si="1"/>
        <v>0.22442000000000001</v>
      </c>
      <c r="AI11" s="3" t="str">
        <f t="shared" si="2"/>
        <v/>
      </c>
    </row>
    <row r="12" spans="1:35" x14ac:dyDescent="0.25">
      <c r="A12" s="1">
        <v>1.6</v>
      </c>
      <c r="B12" s="1">
        <v>284.89999999999998</v>
      </c>
      <c r="C12" s="1">
        <v>490</v>
      </c>
      <c r="D12" s="1">
        <v>1.38</v>
      </c>
      <c r="E12" s="1">
        <v>3.6</v>
      </c>
      <c r="G12" s="1">
        <v>0.13</v>
      </c>
      <c r="H12" s="1">
        <v>0.25</v>
      </c>
      <c r="I12" s="1">
        <v>9.5</v>
      </c>
      <c r="J12" s="1">
        <v>0</v>
      </c>
      <c r="K12" s="1">
        <v>0</v>
      </c>
      <c r="L12" s="1">
        <v>0</v>
      </c>
      <c r="M12" s="1">
        <v>1.42</v>
      </c>
      <c r="N12" s="1">
        <v>3.35</v>
      </c>
      <c r="P12" s="1">
        <v>0</v>
      </c>
      <c r="Q12" s="1">
        <v>1.7</v>
      </c>
      <c r="R12" s="1">
        <v>0.26200000000000001</v>
      </c>
      <c r="S12" s="1">
        <v>5.42</v>
      </c>
      <c r="T12" s="1">
        <v>1.36</v>
      </c>
      <c r="V12" s="1">
        <v>67</v>
      </c>
      <c r="W12" s="1">
        <v>0.89</v>
      </c>
      <c r="Y12" s="1">
        <v>14.8</v>
      </c>
      <c r="Z12" s="1">
        <v>36</v>
      </c>
      <c r="AA12" s="1">
        <v>0.42</v>
      </c>
      <c r="AB12" s="1">
        <v>32.700000000000003</v>
      </c>
      <c r="AC12" s="1">
        <v>1.28</v>
      </c>
      <c r="AD12" s="1">
        <v>4.9000000000000004</v>
      </c>
      <c r="AE12" s="1">
        <v>128</v>
      </c>
      <c r="AF12" s="1" t="s">
        <v>120</v>
      </c>
      <c r="AG12" s="2">
        <f t="shared" si="0"/>
        <v>34.666666666666664</v>
      </c>
      <c r="AH12" s="3">
        <f t="shared" si="1"/>
        <v>0.23318000000000003</v>
      </c>
      <c r="AI12" s="3" t="str">
        <f t="shared" si="2"/>
        <v/>
      </c>
    </row>
    <row r="13" spans="1:35" x14ac:dyDescent="0.25">
      <c r="A13" s="1">
        <v>1.8</v>
      </c>
      <c r="B13" s="1">
        <v>284.7</v>
      </c>
      <c r="C13" s="1">
        <v>490</v>
      </c>
      <c r="D13" s="1">
        <v>1.35</v>
      </c>
      <c r="E13" s="1">
        <v>3.3</v>
      </c>
      <c r="G13" s="1">
        <v>0.13</v>
      </c>
      <c r="H13" s="1">
        <v>0.25</v>
      </c>
      <c r="I13" s="1">
        <v>9.5</v>
      </c>
      <c r="J13" s="1">
        <v>0</v>
      </c>
      <c r="K13" s="1">
        <v>0</v>
      </c>
      <c r="L13" s="1">
        <v>0</v>
      </c>
      <c r="M13" s="1">
        <v>1.4</v>
      </c>
      <c r="N13" s="1">
        <v>3.05</v>
      </c>
      <c r="P13" s="1">
        <v>0</v>
      </c>
      <c r="Q13" s="1">
        <v>1.6</v>
      </c>
      <c r="R13" s="1">
        <v>0.29399999999999998</v>
      </c>
      <c r="S13" s="1">
        <v>4.7699999999999996</v>
      </c>
      <c r="T13" s="1">
        <v>1.18</v>
      </c>
      <c r="V13" s="1">
        <v>57</v>
      </c>
      <c r="W13" s="1">
        <v>1.1200000000000001</v>
      </c>
      <c r="AC13" s="1">
        <v>1.1399999999999999</v>
      </c>
      <c r="AD13" s="1">
        <v>3.9</v>
      </c>
      <c r="AE13" s="1">
        <v>101</v>
      </c>
      <c r="AF13" s="1" t="s">
        <v>139</v>
      </c>
      <c r="AG13" s="2" t="str">
        <f t="shared" si="0"/>
        <v/>
      </c>
      <c r="AH13" s="3">
        <f t="shared" si="1"/>
        <v>0.32928000000000002</v>
      </c>
      <c r="AI13" s="3" t="str">
        <f t="shared" si="2"/>
        <v/>
      </c>
    </row>
    <row r="14" spans="1:35" x14ac:dyDescent="0.25">
      <c r="A14" s="1">
        <v>2</v>
      </c>
      <c r="B14" s="1">
        <v>284.5</v>
      </c>
      <c r="C14" s="1">
        <v>550</v>
      </c>
      <c r="D14" s="1">
        <v>1.05</v>
      </c>
      <c r="E14" s="1">
        <v>3.35</v>
      </c>
      <c r="G14" s="1">
        <v>0.13</v>
      </c>
      <c r="H14" s="1">
        <v>0.25</v>
      </c>
      <c r="I14" s="1">
        <v>9.5</v>
      </c>
      <c r="J14" s="1">
        <v>0</v>
      </c>
      <c r="K14" s="1">
        <v>0</v>
      </c>
      <c r="L14" s="1">
        <v>0</v>
      </c>
      <c r="M14" s="1">
        <v>1.08</v>
      </c>
      <c r="N14" s="1">
        <v>3.1</v>
      </c>
      <c r="P14" s="1">
        <v>0</v>
      </c>
      <c r="Q14" s="1">
        <v>1.7</v>
      </c>
      <c r="R14" s="1">
        <v>0.32600000000000001</v>
      </c>
      <c r="S14" s="1">
        <v>3.32</v>
      </c>
      <c r="T14" s="1">
        <v>1.86</v>
      </c>
      <c r="V14" s="1">
        <v>70</v>
      </c>
      <c r="W14" s="1">
        <v>0.61</v>
      </c>
      <c r="Y14" s="1">
        <v>19</v>
      </c>
      <c r="Z14" s="1">
        <v>36.9</v>
      </c>
      <c r="AA14" s="1">
        <v>0.52</v>
      </c>
      <c r="AB14" s="1">
        <v>34</v>
      </c>
      <c r="AC14" s="1">
        <v>0.73</v>
      </c>
      <c r="AD14" s="1">
        <v>2.2000000000000002</v>
      </c>
      <c r="AE14" s="1">
        <v>102</v>
      </c>
      <c r="AF14" s="1" t="s">
        <v>111</v>
      </c>
      <c r="AG14" s="2">
        <f t="shared" si="0"/>
        <v>35.266666666666666</v>
      </c>
      <c r="AH14" s="3">
        <f t="shared" si="1"/>
        <v>0.19886000000000001</v>
      </c>
      <c r="AI14" s="3" t="str">
        <f t="shared" si="2"/>
        <v/>
      </c>
    </row>
    <row r="15" spans="1:35" x14ac:dyDescent="0.25">
      <c r="A15" s="1">
        <v>2.2000000000000002</v>
      </c>
      <c r="B15" s="1">
        <v>284.3</v>
      </c>
      <c r="C15" s="1">
        <v>560</v>
      </c>
      <c r="D15" s="1">
        <v>1.61</v>
      </c>
      <c r="E15" s="1">
        <v>3.93</v>
      </c>
      <c r="G15" s="1">
        <v>0.13</v>
      </c>
      <c r="H15" s="1">
        <v>0.25</v>
      </c>
      <c r="I15" s="1">
        <v>9.5</v>
      </c>
      <c r="J15" s="1">
        <v>0</v>
      </c>
      <c r="K15" s="1">
        <v>0</v>
      </c>
      <c r="L15" s="1">
        <v>0</v>
      </c>
      <c r="M15" s="1">
        <v>1.64</v>
      </c>
      <c r="N15" s="1">
        <v>3.68</v>
      </c>
      <c r="P15" s="1">
        <v>0</v>
      </c>
      <c r="Q15" s="1">
        <v>1.7</v>
      </c>
      <c r="R15" s="1">
        <v>0.36</v>
      </c>
      <c r="S15" s="1">
        <v>4.57</v>
      </c>
      <c r="T15" s="1">
        <v>1.24</v>
      </c>
      <c r="V15" s="1">
        <v>71</v>
      </c>
      <c r="W15" s="1">
        <v>0.81</v>
      </c>
      <c r="Y15" s="1">
        <v>17</v>
      </c>
      <c r="Z15" s="1">
        <v>35</v>
      </c>
      <c r="AA15" s="1">
        <v>0.56999999999999995</v>
      </c>
      <c r="AB15" s="1">
        <v>32.1</v>
      </c>
      <c r="AC15" s="1">
        <v>1.4</v>
      </c>
      <c r="AD15" s="1">
        <v>3.9</v>
      </c>
      <c r="AE15" s="1">
        <v>122</v>
      </c>
      <c r="AF15" s="1" t="s">
        <v>120</v>
      </c>
      <c r="AG15" s="2">
        <f t="shared" si="0"/>
        <v>34</v>
      </c>
      <c r="AH15" s="3">
        <f t="shared" si="1"/>
        <v>0.29160000000000003</v>
      </c>
      <c r="AI15" s="3" t="str">
        <f t="shared" si="2"/>
        <v/>
      </c>
    </row>
    <row r="16" spans="1:35" x14ac:dyDescent="0.25">
      <c r="A16" s="1">
        <v>2.4</v>
      </c>
      <c r="B16" s="1">
        <v>284.10000000000002</v>
      </c>
      <c r="C16" s="1">
        <v>600</v>
      </c>
      <c r="D16" s="1">
        <v>1.61</v>
      </c>
      <c r="E16" s="1">
        <v>4.1399999999999997</v>
      </c>
      <c r="G16" s="1">
        <v>0.13</v>
      </c>
      <c r="H16" s="1">
        <v>0.25</v>
      </c>
      <c r="I16" s="1">
        <v>9.5</v>
      </c>
      <c r="J16" s="1">
        <v>0</v>
      </c>
      <c r="K16" s="1">
        <v>0</v>
      </c>
      <c r="L16" s="1">
        <v>0</v>
      </c>
      <c r="M16" s="1">
        <v>1.63</v>
      </c>
      <c r="N16" s="1">
        <v>3.89</v>
      </c>
      <c r="P16" s="1">
        <v>0</v>
      </c>
      <c r="Q16" s="1">
        <v>1.7</v>
      </c>
      <c r="R16" s="1">
        <v>0.39300000000000002</v>
      </c>
      <c r="S16" s="1">
        <v>4.1500000000000004</v>
      </c>
      <c r="T16" s="1">
        <v>1.38</v>
      </c>
      <c r="V16" s="1">
        <v>78</v>
      </c>
      <c r="W16" s="1">
        <v>0.76</v>
      </c>
      <c r="Y16" s="1">
        <v>18.8</v>
      </c>
      <c r="Z16" s="1">
        <v>35.200000000000003</v>
      </c>
      <c r="AA16" s="1">
        <v>0.62</v>
      </c>
      <c r="AB16" s="1">
        <v>32.5</v>
      </c>
      <c r="AC16" s="1">
        <v>1.32</v>
      </c>
      <c r="AD16" s="1">
        <v>3.3</v>
      </c>
      <c r="AE16" s="1">
        <v>129</v>
      </c>
      <c r="AF16" s="1" t="s">
        <v>120</v>
      </c>
      <c r="AG16" s="2">
        <f t="shared" si="0"/>
        <v>34.133333333333333</v>
      </c>
      <c r="AH16" s="3">
        <f t="shared" si="1"/>
        <v>0.29868</v>
      </c>
      <c r="AI16" s="3" t="str">
        <f t="shared" si="2"/>
        <v/>
      </c>
    </row>
    <row r="17" spans="1:35" x14ac:dyDescent="0.25">
      <c r="A17" s="1">
        <v>2.6</v>
      </c>
      <c r="B17" s="1">
        <v>283.89999999999998</v>
      </c>
      <c r="C17" s="1">
        <v>650</v>
      </c>
      <c r="D17" s="1">
        <v>1.51</v>
      </c>
      <c r="E17" s="1">
        <v>4.34</v>
      </c>
      <c r="G17" s="1">
        <v>0.13</v>
      </c>
      <c r="H17" s="1">
        <v>0.25</v>
      </c>
      <c r="I17" s="1">
        <v>9.5</v>
      </c>
      <c r="J17" s="1">
        <v>0</v>
      </c>
      <c r="K17" s="1">
        <v>0</v>
      </c>
      <c r="L17" s="1">
        <v>0</v>
      </c>
      <c r="M17" s="1">
        <v>1.52</v>
      </c>
      <c r="N17" s="1">
        <v>4.09</v>
      </c>
      <c r="P17" s="1">
        <v>0</v>
      </c>
      <c r="Q17" s="1">
        <v>1.7</v>
      </c>
      <c r="R17" s="1">
        <v>0.42599999999999999</v>
      </c>
      <c r="S17" s="1">
        <v>3.56</v>
      </c>
      <c r="T17" s="1">
        <v>1.7</v>
      </c>
      <c r="V17" s="1">
        <v>89</v>
      </c>
      <c r="W17" s="1">
        <v>0.67</v>
      </c>
      <c r="Y17" s="1">
        <v>21.5</v>
      </c>
      <c r="Z17" s="1">
        <v>35.700000000000003</v>
      </c>
      <c r="AA17" s="1">
        <v>0.68</v>
      </c>
      <c r="AB17" s="1">
        <v>33.200000000000003</v>
      </c>
      <c r="AC17" s="1">
        <v>1.1200000000000001</v>
      </c>
      <c r="AD17" s="1">
        <v>2.6</v>
      </c>
      <c r="AE17" s="1">
        <v>135</v>
      </c>
      <c r="AF17" s="1" t="s">
        <v>120</v>
      </c>
      <c r="AG17" s="2">
        <f t="shared" si="0"/>
        <v>34.466666666666669</v>
      </c>
      <c r="AH17" s="3">
        <f t="shared" si="1"/>
        <v>0.28542000000000001</v>
      </c>
      <c r="AI17" s="3" t="str">
        <f t="shared" si="2"/>
        <v/>
      </c>
    </row>
    <row r="18" spans="1:35" x14ac:dyDescent="0.25">
      <c r="A18" s="1">
        <v>2.8</v>
      </c>
      <c r="B18" s="1">
        <v>283.7</v>
      </c>
      <c r="C18" s="1">
        <v>650</v>
      </c>
      <c r="D18" s="1">
        <v>1.7</v>
      </c>
      <c r="E18" s="1">
        <v>4.71</v>
      </c>
      <c r="G18" s="1">
        <v>0.13</v>
      </c>
      <c r="H18" s="1">
        <v>0.25</v>
      </c>
      <c r="I18" s="1">
        <v>9.5</v>
      </c>
      <c r="J18" s="1">
        <v>0</v>
      </c>
      <c r="K18" s="1">
        <v>0</v>
      </c>
      <c r="L18" s="1">
        <v>0</v>
      </c>
      <c r="M18" s="1">
        <v>1.7</v>
      </c>
      <c r="N18" s="1">
        <v>4.46</v>
      </c>
      <c r="P18" s="1">
        <v>0</v>
      </c>
      <c r="Q18" s="1">
        <v>1.7</v>
      </c>
      <c r="R18" s="1">
        <v>0.46</v>
      </c>
      <c r="S18" s="1">
        <v>3.69</v>
      </c>
      <c r="T18" s="1">
        <v>1.63</v>
      </c>
      <c r="V18" s="1">
        <v>96</v>
      </c>
      <c r="W18" s="1">
        <v>0.71</v>
      </c>
      <c r="Y18" s="1">
        <v>20.8</v>
      </c>
      <c r="Z18" s="1">
        <v>34.9</v>
      </c>
      <c r="AA18" s="1">
        <v>0.72</v>
      </c>
      <c r="AB18" s="1">
        <v>32.5</v>
      </c>
      <c r="AC18" s="1">
        <v>1.31</v>
      </c>
      <c r="AD18" s="1">
        <v>2.9</v>
      </c>
      <c r="AE18" s="1">
        <v>148</v>
      </c>
      <c r="AF18" s="1" t="s">
        <v>120</v>
      </c>
      <c r="AG18" s="2">
        <f t="shared" si="0"/>
        <v>33.93333333333333</v>
      </c>
      <c r="AH18" s="3">
        <f t="shared" si="1"/>
        <v>0.3266</v>
      </c>
      <c r="AI18" s="3" t="str">
        <f t="shared" si="2"/>
        <v/>
      </c>
    </row>
    <row r="19" spans="1:35" x14ac:dyDescent="0.25">
      <c r="A19" s="1">
        <v>3</v>
      </c>
      <c r="B19" s="1">
        <v>283.5</v>
      </c>
      <c r="C19" s="1">
        <v>660</v>
      </c>
      <c r="D19" s="1">
        <v>1.8</v>
      </c>
      <c r="E19" s="1">
        <v>4.51</v>
      </c>
      <c r="G19" s="1">
        <v>0.13</v>
      </c>
      <c r="H19" s="1">
        <v>0.25</v>
      </c>
      <c r="I19" s="1">
        <v>9.5</v>
      </c>
      <c r="J19" s="1">
        <v>0</v>
      </c>
      <c r="K19" s="1">
        <v>0</v>
      </c>
      <c r="L19" s="1">
        <v>0</v>
      </c>
      <c r="M19" s="1">
        <v>1.81</v>
      </c>
      <c r="N19" s="1">
        <v>4.26</v>
      </c>
      <c r="P19" s="1">
        <v>0</v>
      </c>
      <c r="Q19" s="1">
        <v>1.7</v>
      </c>
      <c r="R19" s="1">
        <v>0.49299999999999999</v>
      </c>
      <c r="S19" s="1">
        <v>3.68</v>
      </c>
      <c r="T19" s="1">
        <v>1.35</v>
      </c>
      <c r="V19" s="1">
        <v>85</v>
      </c>
      <c r="W19" s="1">
        <v>0.71</v>
      </c>
      <c r="Y19" s="1">
        <v>20.9</v>
      </c>
      <c r="Z19" s="1">
        <v>34.4</v>
      </c>
      <c r="AA19" s="1">
        <v>0.77</v>
      </c>
      <c r="AB19" s="1">
        <v>32.1</v>
      </c>
      <c r="AC19" s="1">
        <v>1.43</v>
      </c>
      <c r="AD19" s="1">
        <v>2.9</v>
      </c>
      <c r="AE19" s="1">
        <v>129</v>
      </c>
      <c r="AF19" s="1" t="s">
        <v>120</v>
      </c>
      <c r="AG19" s="2">
        <f t="shared" si="0"/>
        <v>33.6</v>
      </c>
      <c r="AH19" s="3">
        <f t="shared" si="1"/>
        <v>0.35002999999999995</v>
      </c>
      <c r="AI19" s="3" t="str">
        <f t="shared" si="2"/>
        <v/>
      </c>
    </row>
    <row r="20" spans="1:35" x14ac:dyDescent="0.25">
      <c r="A20" s="1">
        <v>3.2</v>
      </c>
      <c r="B20" s="1">
        <v>283.3</v>
      </c>
      <c r="C20" s="1">
        <v>690</v>
      </c>
      <c r="D20" s="1">
        <v>1.93</v>
      </c>
      <c r="E20" s="1">
        <v>4.54</v>
      </c>
      <c r="G20" s="1">
        <v>0.13</v>
      </c>
      <c r="H20" s="1">
        <v>0.25</v>
      </c>
      <c r="I20" s="1">
        <v>9.5</v>
      </c>
      <c r="J20" s="1">
        <v>0</v>
      </c>
      <c r="K20" s="1">
        <v>0</v>
      </c>
      <c r="L20" s="1">
        <v>0</v>
      </c>
      <c r="M20" s="1">
        <v>1.95</v>
      </c>
      <c r="N20" s="1">
        <v>4.29</v>
      </c>
      <c r="P20" s="1">
        <v>0</v>
      </c>
      <c r="Q20" s="1">
        <v>1.7</v>
      </c>
      <c r="R20" s="1">
        <v>0.52700000000000002</v>
      </c>
      <c r="S20" s="1">
        <v>3.7</v>
      </c>
      <c r="T20" s="1">
        <v>1.2</v>
      </c>
      <c r="V20" s="1">
        <v>81</v>
      </c>
      <c r="W20" s="1">
        <v>0.72</v>
      </c>
      <c r="Y20" s="1">
        <v>21.6</v>
      </c>
      <c r="Z20" s="1">
        <v>34.200000000000003</v>
      </c>
      <c r="AA20" s="1">
        <v>0.82</v>
      </c>
      <c r="AB20" s="1">
        <v>32</v>
      </c>
      <c r="AC20" s="1">
        <v>1.55</v>
      </c>
      <c r="AD20" s="1">
        <v>2.9</v>
      </c>
      <c r="AE20" s="1">
        <v>124</v>
      </c>
      <c r="AF20" s="1" t="s">
        <v>120</v>
      </c>
      <c r="AG20" s="2">
        <f t="shared" si="0"/>
        <v>33.466666666666669</v>
      </c>
      <c r="AH20" s="3">
        <f t="shared" si="1"/>
        <v>0.37944</v>
      </c>
      <c r="AI20" s="3" t="str">
        <f t="shared" si="2"/>
        <v/>
      </c>
    </row>
    <row r="21" spans="1:35" x14ac:dyDescent="0.25">
      <c r="A21" s="1">
        <v>3.4</v>
      </c>
      <c r="B21" s="1">
        <v>283.10000000000002</v>
      </c>
      <c r="C21" s="1">
        <v>730</v>
      </c>
      <c r="D21" s="1">
        <v>2.0099999999999998</v>
      </c>
      <c r="E21" s="1">
        <v>5.36</v>
      </c>
      <c r="G21" s="1">
        <v>0.13</v>
      </c>
      <c r="H21" s="1">
        <v>0.25</v>
      </c>
      <c r="I21" s="1">
        <v>9.5</v>
      </c>
      <c r="J21" s="1">
        <v>0</v>
      </c>
      <c r="K21" s="1">
        <v>0</v>
      </c>
      <c r="L21" s="1">
        <v>0</v>
      </c>
      <c r="M21" s="1">
        <v>1.99</v>
      </c>
      <c r="N21" s="1">
        <v>5.1100000000000003</v>
      </c>
      <c r="P21" s="1">
        <v>0</v>
      </c>
      <c r="Q21" s="1">
        <v>1.7</v>
      </c>
      <c r="R21" s="1">
        <v>0.56000000000000005</v>
      </c>
      <c r="S21" s="1">
        <v>3.56</v>
      </c>
      <c r="T21" s="1">
        <v>1.57</v>
      </c>
      <c r="V21" s="1">
        <v>108</v>
      </c>
      <c r="W21" s="1">
        <v>0.7</v>
      </c>
      <c r="Y21" s="1">
        <v>23.1</v>
      </c>
      <c r="Z21" s="1">
        <v>34.299999999999997</v>
      </c>
      <c r="AA21" s="1">
        <v>0.88</v>
      </c>
      <c r="AB21" s="1">
        <v>32.200000000000003</v>
      </c>
      <c r="AC21" s="1">
        <v>1.56</v>
      </c>
      <c r="AD21" s="1">
        <v>2.8</v>
      </c>
      <c r="AE21" s="1">
        <v>163</v>
      </c>
      <c r="AF21" s="1" t="s">
        <v>120</v>
      </c>
      <c r="AG21" s="2">
        <f t="shared" si="0"/>
        <v>33.533333333333331</v>
      </c>
      <c r="AH21" s="3">
        <f t="shared" si="1"/>
        <v>0.39200000000000002</v>
      </c>
      <c r="AI21" s="3" t="str">
        <f t="shared" si="2"/>
        <v/>
      </c>
    </row>
    <row r="22" spans="1:35" x14ac:dyDescent="0.25">
      <c r="A22" s="1">
        <v>3.6</v>
      </c>
      <c r="B22" s="1">
        <v>282.89999999999998</v>
      </c>
      <c r="C22" s="1">
        <v>730</v>
      </c>
      <c r="D22" s="1">
        <v>2.0299999999999998</v>
      </c>
      <c r="E22" s="1">
        <v>4.97</v>
      </c>
      <c r="G22" s="1">
        <v>0.13</v>
      </c>
      <c r="H22" s="1">
        <v>0.25</v>
      </c>
      <c r="I22" s="1">
        <v>9.5</v>
      </c>
      <c r="J22" s="1">
        <v>0</v>
      </c>
      <c r="K22" s="1">
        <v>0</v>
      </c>
      <c r="L22" s="1">
        <v>0</v>
      </c>
      <c r="M22" s="1">
        <v>2.0299999999999998</v>
      </c>
      <c r="N22" s="1">
        <v>4.72</v>
      </c>
      <c r="P22" s="1">
        <v>0</v>
      </c>
      <c r="Q22" s="1">
        <v>1.7</v>
      </c>
      <c r="R22" s="1">
        <v>0.59299999999999997</v>
      </c>
      <c r="S22" s="1">
        <v>3.42</v>
      </c>
      <c r="T22" s="1">
        <v>1.32</v>
      </c>
      <c r="V22" s="1">
        <v>93</v>
      </c>
      <c r="W22" s="1">
        <v>0.7</v>
      </c>
      <c r="Y22" s="1">
        <v>23.1</v>
      </c>
      <c r="Z22" s="1">
        <v>33.9</v>
      </c>
      <c r="AA22" s="1">
        <v>0.92</v>
      </c>
      <c r="AB22" s="1">
        <v>31.9</v>
      </c>
      <c r="AC22" s="1">
        <v>1.59</v>
      </c>
      <c r="AD22" s="1">
        <v>2.7</v>
      </c>
      <c r="AE22" s="1">
        <v>135</v>
      </c>
      <c r="AF22" s="1" t="s">
        <v>120</v>
      </c>
      <c r="AG22" s="2">
        <f t="shared" si="0"/>
        <v>33.266666666666666</v>
      </c>
      <c r="AH22" s="3">
        <f t="shared" si="1"/>
        <v>0.41509999999999997</v>
      </c>
      <c r="AI22" s="3" t="str">
        <f t="shared" si="2"/>
        <v/>
      </c>
    </row>
    <row r="23" spans="1:35" x14ac:dyDescent="0.25">
      <c r="A23" s="1">
        <v>3.8</v>
      </c>
      <c r="B23" s="1">
        <v>282.7</v>
      </c>
      <c r="C23" s="1">
        <v>750</v>
      </c>
      <c r="D23" s="1">
        <v>2.21</v>
      </c>
      <c r="E23" s="1">
        <v>5.17</v>
      </c>
      <c r="G23" s="1">
        <v>0.13</v>
      </c>
      <c r="H23" s="1">
        <v>0.25</v>
      </c>
      <c r="I23" s="1">
        <v>9.5</v>
      </c>
      <c r="J23" s="1">
        <v>0</v>
      </c>
      <c r="K23" s="1">
        <v>0</v>
      </c>
      <c r="L23" s="1">
        <v>0</v>
      </c>
      <c r="M23" s="1">
        <v>2.21</v>
      </c>
      <c r="N23" s="1">
        <v>4.92</v>
      </c>
      <c r="P23" s="1">
        <v>0</v>
      </c>
      <c r="Q23" s="1">
        <v>1.7</v>
      </c>
      <c r="R23" s="1">
        <v>0.627</v>
      </c>
      <c r="S23" s="1">
        <v>3.53</v>
      </c>
      <c r="T23" s="1">
        <v>1.23</v>
      </c>
      <c r="V23" s="1">
        <v>94</v>
      </c>
      <c r="W23" s="1">
        <v>0.72</v>
      </c>
      <c r="Y23" s="1">
        <v>23.3</v>
      </c>
      <c r="Z23" s="1">
        <v>33.6</v>
      </c>
      <c r="AA23" s="1">
        <v>0.97</v>
      </c>
      <c r="AB23" s="1">
        <v>31.6</v>
      </c>
      <c r="AC23" s="1">
        <v>1.77</v>
      </c>
      <c r="AD23" s="1">
        <v>2.8</v>
      </c>
      <c r="AE23" s="1">
        <v>139</v>
      </c>
      <c r="AF23" s="1" t="s">
        <v>120</v>
      </c>
      <c r="AG23" s="2">
        <f t="shared" si="0"/>
        <v>33.06666666666667</v>
      </c>
      <c r="AH23" s="3">
        <f t="shared" si="1"/>
        <v>0.45144000000000001</v>
      </c>
      <c r="AI23" s="3" t="str">
        <f t="shared" si="2"/>
        <v/>
      </c>
    </row>
    <row r="24" spans="1:35" x14ac:dyDescent="0.25">
      <c r="A24" s="1">
        <v>4</v>
      </c>
      <c r="B24" s="1">
        <v>282.5</v>
      </c>
      <c r="C24" s="1">
        <v>750</v>
      </c>
      <c r="D24" s="1">
        <v>2.13</v>
      </c>
      <c r="E24" s="1">
        <v>5.21</v>
      </c>
      <c r="G24" s="1">
        <v>0.13</v>
      </c>
      <c r="H24" s="1">
        <v>0.25</v>
      </c>
      <c r="I24" s="1">
        <v>9.5</v>
      </c>
      <c r="J24" s="1">
        <v>0</v>
      </c>
      <c r="K24" s="1">
        <v>0</v>
      </c>
      <c r="L24" s="1">
        <v>0</v>
      </c>
      <c r="M24" s="1">
        <v>2.13</v>
      </c>
      <c r="N24" s="1">
        <v>4.96</v>
      </c>
      <c r="P24" s="1">
        <v>0</v>
      </c>
      <c r="Q24" s="1">
        <v>1.7</v>
      </c>
      <c r="R24" s="1">
        <v>0.66</v>
      </c>
      <c r="S24" s="1">
        <v>3.22</v>
      </c>
      <c r="T24" s="1">
        <v>1.33</v>
      </c>
      <c r="V24" s="1">
        <v>98</v>
      </c>
      <c r="W24" s="1">
        <v>0.68</v>
      </c>
      <c r="Y24" s="1">
        <v>23.8</v>
      </c>
      <c r="Z24" s="1">
        <v>33.4</v>
      </c>
      <c r="AA24" s="1">
        <v>1.02</v>
      </c>
      <c r="AB24" s="1">
        <v>31.6</v>
      </c>
      <c r="AC24" s="1">
        <v>1.66</v>
      </c>
      <c r="AD24" s="1">
        <v>2.5</v>
      </c>
      <c r="AE24" s="1">
        <v>137</v>
      </c>
      <c r="AF24" s="1" t="s">
        <v>120</v>
      </c>
      <c r="AG24" s="2">
        <f t="shared" si="0"/>
        <v>32.93333333333333</v>
      </c>
      <c r="AH24" s="3">
        <f t="shared" si="1"/>
        <v>0.44880000000000003</v>
      </c>
      <c r="AI24" s="3" t="str">
        <f t="shared" si="2"/>
        <v/>
      </c>
    </row>
    <row r="25" spans="1:35" x14ac:dyDescent="0.25">
      <c r="A25" s="1">
        <v>4.2</v>
      </c>
      <c r="B25" s="1">
        <v>282.3</v>
      </c>
      <c r="C25" s="1">
        <v>750</v>
      </c>
      <c r="D25" s="1">
        <v>2.0699999999999998</v>
      </c>
      <c r="E25" s="1">
        <v>4.84</v>
      </c>
      <c r="G25" s="1">
        <v>0.13</v>
      </c>
      <c r="H25" s="1">
        <v>0.25</v>
      </c>
      <c r="I25" s="1">
        <v>9.5</v>
      </c>
      <c r="J25" s="1">
        <v>0</v>
      </c>
      <c r="K25" s="1">
        <v>0</v>
      </c>
      <c r="L25" s="1">
        <v>0</v>
      </c>
      <c r="M25" s="1">
        <v>2.08</v>
      </c>
      <c r="N25" s="1">
        <v>4.59</v>
      </c>
      <c r="P25" s="1">
        <v>0</v>
      </c>
      <c r="Q25" s="1">
        <v>1.7</v>
      </c>
      <c r="R25" s="1">
        <v>0.69299999999999995</v>
      </c>
      <c r="S25" s="1">
        <v>3</v>
      </c>
      <c r="T25" s="1">
        <v>1.21</v>
      </c>
      <c r="V25" s="1">
        <v>87</v>
      </c>
      <c r="W25" s="1">
        <v>0.66</v>
      </c>
      <c r="Y25" s="1">
        <v>24.1</v>
      </c>
      <c r="Z25" s="1">
        <v>33.200000000000003</v>
      </c>
      <c r="AA25" s="1">
        <v>1.07</v>
      </c>
      <c r="AB25" s="1">
        <v>31.5</v>
      </c>
      <c r="AC25" s="1">
        <v>1.61</v>
      </c>
      <c r="AD25" s="1">
        <v>2.2999999999999998</v>
      </c>
      <c r="AE25" s="1">
        <v>114</v>
      </c>
      <c r="AF25" s="1" t="s">
        <v>120</v>
      </c>
      <c r="AG25" s="2">
        <f t="shared" si="0"/>
        <v>32.800000000000004</v>
      </c>
      <c r="AH25" s="3">
        <f t="shared" si="1"/>
        <v>0.45738000000000001</v>
      </c>
      <c r="AI25" s="3" t="str">
        <f t="shared" si="2"/>
        <v/>
      </c>
    </row>
    <row r="26" spans="1:35" x14ac:dyDescent="0.25">
      <c r="A26" s="1">
        <v>4.4000000000000004</v>
      </c>
      <c r="B26" s="1">
        <v>282.10000000000002</v>
      </c>
      <c r="C26" s="1">
        <v>740</v>
      </c>
      <c r="D26" s="1">
        <v>1.88</v>
      </c>
      <c r="E26" s="1">
        <v>4.5599999999999996</v>
      </c>
      <c r="G26" s="1">
        <v>0.13</v>
      </c>
      <c r="H26" s="1">
        <v>0.25</v>
      </c>
      <c r="I26" s="1">
        <v>9.5</v>
      </c>
      <c r="J26" s="1">
        <v>0</v>
      </c>
      <c r="K26" s="1">
        <v>0</v>
      </c>
      <c r="L26" s="1">
        <v>0</v>
      </c>
      <c r="M26" s="1">
        <v>1.9</v>
      </c>
      <c r="N26" s="1">
        <v>4.3099999999999996</v>
      </c>
      <c r="P26" s="1">
        <v>0</v>
      </c>
      <c r="Q26" s="1">
        <v>1.7</v>
      </c>
      <c r="R26" s="1">
        <v>0.72699999999999998</v>
      </c>
      <c r="S26" s="1">
        <v>2.61</v>
      </c>
      <c r="T26" s="1">
        <v>1.27</v>
      </c>
      <c r="V26" s="1">
        <v>84</v>
      </c>
      <c r="W26" s="1">
        <v>0.61</v>
      </c>
      <c r="Y26" s="1">
        <v>24.6</v>
      </c>
      <c r="Z26" s="1">
        <v>33.1</v>
      </c>
      <c r="AA26" s="1">
        <v>1.1200000000000001</v>
      </c>
      <c r="AB26" s="1">
        <v>31.5</v>
      </c>
      <c r="AC26" s="1">
        <v>1.43</v>
      </c>
      <c r="AD26" s="1">
        <v>2</v>
      </c>
      <c r="AE26" s="1">
        <v>99</v>
      </c>
      <c r="AF26" s="1" t="s">
        <v>120</v>
      </c>
      <c r="AG26" s="2">
        <f t="shared" si="0"/>
        <v>32.733333333333334</v>
      </c>
      <c r="AH26" s="3">
        <f t="shared" si="1"/>
        <v>0.44346999999999998</v>
      </c>
      <c r="AI26" s="3" t="str">
        <f t="shared" si="2"/>
        <v/>
      </c>
    </row>
    <row r="27" spans="1:35" x14ac:dyDescent="0.25">
      <c r="A27" s="1">
        <v>4.5999999999999996</v>
      </c>
      <c r="B27" s="1">
        <v>281.89999999999998</v>
      </c>
      <c r="C27" s="1">
        <v>770</v>
      </c>
      <c r="D27" s="1">
        <v>1.71</v>
      </c>
      <c r="E27" s="1">
        <v>4.28</v>
      </c>
      <c r="G27" s="1">
        <v>0.13</v>
      </c>
      <c r="H27" s="1">
        <v>0.25</v>
      </c>
      <c r="I27" s="1">
        <v>9.5</v>
      </c>
      <c r="J27" s="1">
        <v>0</v>
      </c>
      <c r="K27" s="1">
        <v>0</v>
      </c>
      <c r="L27" s="1">
        <v>0</v>
      </c>
      <c r="M27" s="1">
        <v>1.73</v>
      </c>
      <c r="N27" s="1">
        <v>4.03</v>
      </c>
      <c r="P27" s="1">
        <v>0</v>
      </c>
      <c r="Q27" s="1">
        <v>1.7</v>
      </c>
      <c r="R27" s="1">
        <v>0.76</v>
      </c>
      <c r="S27" s="1">
        <v>2.2799999999999998</v>
      </c>
      <c r="T27" s="1">
        <v>1.33</v>
      </c>
      <c r="V27" s="1">
        <v>80</v>
      </c>
      <c r="W27" s="1">
        <v>0.56999999999999995</v>
      </c>
      <c r="Y27" s="1">
        <v>26.6</v>
      </c>
      <c r="Z27" s="1">
        <v>33.5</v>
      </c>
      <c r="AA27" s="1">
        <v>1.18</v>
      </c>
      <c r="AB27" s="1">
        <v>31.9</v>
      </c>
      <c r="AC27" s="1">
        <v>1.26</v>
      </c>
      <c r="AD27" s="1">
        <v>1.7</v>
      </c>
      <c r="AE27" s="1">
        <v>84</v>
      </c>
      <c r="AF27" s="1" t="s">
        <v>120</v>
      </c>
      <c r="AG27" s="2">
        <f t="shared" si="0"/>
        <v>33</v>
      </c>
      <c r="AH27" s="3">
        <f t="shared" si="1"/>
        <v>0.43319999999999997</v>
      </c>
      <c r="AI27" s="3" t="str">
        <f t="shared" si="2"/>
        <v/>
      </c>
    </row>
    <row r="28" spans="1:35" x14ac:dyDescent="0.25">
      <c r="A28" s="1">
        <v>4.8</v>
      </c>
      <c r="B28" s="1">
        <v>281.7</v>
      </c>
      <c r="C28" s="1">
        <v>780</v>
      </c>
      <c r="D28" s="1">
        <v>1.94</v>
      </c>
      <c r="E28" s="1">
        <v>4.41</v>
      </c>
      <c r="G28" s="1">
        <v>0.13</v>
      </c>
      <c r="H28" s="1">
        <v>0.25</v>
      </c>
      <c r="I28" s="1">
        <v>9.5</v>
      </c>
      <c r="J28" s="1">
        <v>0</v>
      </c>
      <c r="K28" s="1">
        <v>0</v>
      </c>
      <c r="L28" s="1">
        <v>0</v>
      </c>
      <c r="M28" s="1">
        <v>1.97</v>
      </c>
      <c r="N28" s="1">
        <v>4.16</v>
      </c>
      <c r="P28" s="1">
        <v>0</v>
      </c>
      <c r="Q28" s="1">
        <v>1.7</v>
      </c>
      <c r="R28" s="1">
        <v>0.79300000000000004</v>
      </c>
      <c r="S28" s="1">
        <v>2.48</v>
      </c>
      <c r="T28" s="1">
        <v>1.1200000000000001</v>
      </c>
      <c r="V28" s="1">
        <v>76</v>
      </c>
      <c r="W28" s="1">
        <v>0.67</v>
      </c>
      <c r="AC28" s="1">
        <v>1.1100000000000001</v>
      </c>
      <c r="AD28" s="1">
        <v>1.4</v>
      </c>
      <c r="AE28" s="1">
        <v>85</v>
      </c>
      <c r="AF28" s="1" t="s">
        <v>139</v>
      </c>
      <c r="AG28" s="2" t="str">
        <f t="shared" si="0"/>
        <v/>
      </c>
      <c r="AH28" s="3">
        <f t="shared" si="1"/>
        <v>0.53131000000000006</v>
      </c>
      <c r="AI28" s="3" t="str">
        <f t="shared" si="2"/>
        <v/>
      </c>
    </row>
    <row r="29" spans="1:35" x14ac:dyDescent="0.25">
      <c r="A29" s="1">
        <v>5</v>
      </c>
      <c r="B29" s="1">
        <v>281.5</v>
      </c>
      <c r="C29" s="1">
        <v>750</v>
      </c>
      <c r="D29" s="1">
        <v>1.7</v>
      </c>
      <c r="E29" s="1">
        <v>4.16</v>
      </c>
      <c r="G29" s="1">
        <v>0.13</v>
      </c>
      <c r="H29" s="1">
        <v>0.25</v>
      </c>
      <c r="I29" s="1">
        <v>9.5</v>
      </c>
      <c r="J29" s="1">
        <v>0</v>
      </c>
      <c r="K29" s="1">
        <v>0</v>
      </c>
      <c r="L29" s="1">
        <v>0</v>
      </c>
      <c r="M29" s="1">
        <v>1.73</v>
      </c>
      <c r="N29" s="1">
        <v>3.91</v>
      </c>
      <c r="P29" s="1">
        <v>0</v>
      </c>
      <c r="Q29" s="1">
        <v>1.7</v>
      </c>
      <c r="R29" s="1">
        <v>0.82699999999999996</v>
      </c>
      <c r="S29" s="1">
        <v>2.09</v>
      </c>
      <c r="T29" s="1">
        <v>1.27</v>
      </c>
      <c r="V29" s="1">
        <v>76</v>
      </c>
      <c r="W29" s="1">
        <v>0.56000000000000005</v>
      </c>
      <c r="Y29" s="1">
        <v>26.1</v>
      </c>
      <c r="Z29" s="1">
        <v>32.700000000000003</v>
      </c>
      <c r="AA29" s="1">
        <v>1.27</v>
      </c>
      <c r="AB29" s="1">
        <v>31.3</v>
      </c>
      <c r="AC29" s="1">
        <v>1.29</v>
      </c>
      <c r="AD29" s="1">
        <v>1.6</v>
      </c>
      <c r="AE29" s="1">
        <v>73</v>
      </c>
      <c r="AF29" s="1" t="s">
        <v>120</v>
      </c>
      <c r="AG29" s="2">
        <f t="shared" si="0"/>
        <v>32.466666666666669</v>
      </c>
      <c r="AH29" s="3">
        <f t="shared" si="1"/>
        <v>0.46312000000000003</v>
      </c>
      <c r="AI29" s="3" t="str">
        <f t="shared" si="2"/>
        <v/>
      </c>
    </row>
    <row r="30" spans="1:35" x14ac:dyDescent="0.25">
      <c r="A30" s="1">
        <v>5.2</v>
      </c>
      <c r="B30" s="1">
        <v>281.3</v>
      </c>
      <c r="C30" s="1">
        <v>800</v>
      </c>
      <c r="D30" s="1">
        <v>1.99</v>
      </c>
      <c r="E30" s="1">
        <v>4.42</v>
      </c>
      <c r="G30" s="1">
        <v>0.13</v>
      </c>
      <c r="H30" s="1">
        <v>0.25</v>
      </c>
      <c r="I30" s="1">
        <v>9.5</v>
      </c>
      <c r="J30" s="1">
        <v>0</v>
      </c>
      <c r="K30" s="1">
        <v>0</v>
      </c>
      <c r="L30" s="1">
        <v>0</v>
      </c>
      <c r="M30" s="1">
        <v>2.02</v>
      </c>
      <c r="N30" s="1">
        <v>4.17</v>
      </c>
      <c r="P30" s="1">
        <v>0</v>
      </c>
      <c r="Q30" s="1">
        <v>1.7</v>
      </c>
      <c r="R30" s="1">
        <v>0.86</v>
      </c>
      <c r="S30" s="1">
        <v>2.35</v>
      </c>
      <c r="T30" s="1">
        <v>1.07</v>
      </c>
      <c r="V30" s="1">
        <v>75</v>
      </c>
      <c r="W30" s="1">
        <v>0.63</v>
      </c>
      <c r="AC30" s="1">
        <v>1.1000000000000001</v>
      </c>
      <c r="AD30" s="1">
        <v>1.3</v>
      </c>
      <c r="AE30" s="1">
        <v>79</v>
      </c>
      <c r="AF30" s="1" t="s">
        <v>139</v>
      </c>
      <c r="AG30" s="2" t="str">
        <f t="shared" si="0"/>
        <v/>
      </c>
      <c r="AH30" s="3">
        <f t="shared" si="1"/>
        <v>0.54179999999999995</v>
      </c>
      <c r="AI30" s="3" t="str">
        <f t="shared" si="2"/>
        <v/>
      </c>
    </row>
    <row r="31" spans="1:35" x14ac:dyDescent="0.25">
      <c r="A31" s="1">
        <v>5.4</v>
      </c>
      <c r="B31" s="1">
        <v>281.10000000000002</v>
      </c>
      <c r="C31" s="1">
        <v>800</v>
      </c>
      <c r="D31" s="1">
        <v>2.0099999999999998</v>
      </c>
      <c r="E31" s="1">
        <v>4.42</v>
      </c>
      <c r="G31" s="1">
        <v>0.13</v>
      </c>
      <c r="H31" s="1">
        <v>0.25</v>
      </c>
      <c r="I31" s="1">
        <v>9.5</v>
      </c>
      <c r="J31" s="1">
        <v>0</v>
      </c>
      <c r="K31" s="1">
        <v>0</v>
      </c>
      <c r="L31" s="1">
        <v>0</v>
      </c>
      <c r="M31" s="1">
        <v>2.04</v>
      </c>
      <c r="N31" s="1">
        <v>4.17</v>
      </c>
      <c r="P31" s="1">
        <v>0</v>
      </c>
      <c r="Q31" s="1">
        <v>1.7</v>
      </c>
      <c r="R31" s="1">
        <v>0.89400000000000002</v>
      </c>
      <c r="S31" s="1">
        <v>2.2799999999999998</v>
      </c>
      <c r="T31" s="1">
        <v>1.05</v>
      </c>
      <c r="V31" s="1">
        <v>74</v>
      </c>
      <c r="W31" s="1">
        <v>0.62</v>
      </c>
      <c r="AC31" s="1">
        <v>1.1000000000000001</v>
      </c>
      <c r="AD31" s="1">
        <v>1.2</v>
      </c>
      <c r="AE31" s="1">
        <v>76</v>
      </c>
      <c r="AF31" s="1" t="s">
        <v>139</v>
      </c>
      <c r="AG31" s="2" t="str">
        <f t="shared" si="0"/>
        <v/>
      </c>
      <c r="AH31" s="3">
        <f t="shared" si="1"/>
        <v>0.55427999999999999</v>
      </c>
      <c r="AI31" s="3" t="str">
        <f t="shared" si="2"/>
        <v/>
      </c>
    </row>
    <row r="32" spans="1:35" x14ac:dyDescent="0.25">
      <c r="A32" s="1">
        <v>5.6</v>
      </c>
      <c r="B32" s="1">
        <v>280.89999999999998</v>
      </c>
      <c r="C32" s="1">
        <v>860</v>
      </c>
      <c r="D32" s="1">
        <v>2.19</v>
      </c>
      <c r="E32" s="1">
        <v>5.17</v>
      </c>
      <c r="G32" s="1">
        <v>0.13</v>
      </c>
      <c r="H32" s="1">
        <v>0.25</v>
      </c>
      <c r="I32" s="1">
        <v>9.5</v>
      </c>
      <c r="J32" s="1">
        <v>0</v>
      </c>
      <c r="K32" s="1">
        <v>0</v>
      </c>
      <c r="L32" s="1">
        <v>0</v>
      </c>
      <c r="M32" s="1">
        <v>2.19</v>
      </c>
      <c r="N32" s="1">
        <v>4.92</v>
      </c>
      <c r="P32" s="1">
        <v>0</v>
      </c>
      <c r="Q32" s="1">
        <v>1.7</v>
      </c>
      <c r="R32" s="1">
        <v>0.92700000000000005</v>
      </c>
      <c r="S32" s="1">
        <v>2.36</v>
      </c>
      <c r="T32" s="1">
        <v>1.25</v>
      </c>
      <c r="V32" s="1">
        <v>95</v>
      </c>
      <c r="W32" s="1">
        <v>0.6</v>
      </c>
      <c r="Y32" s="1">
        <v>28.9</v>
      </c>
      <c r="Z32" s="1">
        <v>32.6</v>
      </c>
      <c r="AA32" s="1">
        <v>1.43</v>
      </c>
      <c r="AB32" s="1">
        <v>31.3</v>
      </c>
      <c r="AC32" s="1">
        <v>1.66</v>
      </c>
      <c r="AD32" s="1">
        <v>1.8</v>
      </c>
      <c r="AE32" s="1">
        <v>102</v>
      </c>
      <c r="AF32" s="1" t="s">
        <v>120</v>
      </c>
      <c r="AG32" s="2">
        <f t="shared" si="0"/>
        <v>32.4</v>
      </c>
      <c r="AH32" s="3">
        <f t="shared" si="1"/>
        <v>0.55620000000000003</v>
      </c>
      <c r="AI32" s="3" t="str">
        <f t="shared" si="2"/>
        <v/>
      </c>
    </row>
    <row r="33" spans="1:35" x14ac:dyDescent="0.25">
      <c r="A33" s="1">
        <v>5.8</v>
      </c>
      <c r="B33" s="1">
        <v>280.7</v>
      </c>
      <c r="C33" s="1">
        <v>900</v>
      </c>
      <c r="D33" s="1">
        <v>2.25</v>
      </c>
      <c r="E33" s="1">
        <v>5.14</v>
      </c>
      <c r="G33" s="1">
        <v>0.13</v>
      </c>
      <c r="H33" s="1">
        <v>0.25</v>
      </c>
      <c r="I33" s="1">
        <v>9.5</v>
      </c>
      <c r="J33" s="1">
        <v>0</v>
      </c>
      <c r="K33" s="1">
        <v>0</v>
      </c>
      <c r="L33" s="1">
        <v>0</v>
      </c>
      <c r="M33" s="1">
        <v>2.25</v>
      </c>
      <c r="N33" s="1">
        <v>4.8899999999999997</v>
      </c>
      <c r="P33" s="1">
        <v>0</v>
      </c>
      <c r="Q33" s="1">
        <v>1.7</v>
      </c>
      <c r="R33" s="1">
        <v>0.96</v>
      </c>
      <c r="S33" s="1">
        <v>2.35</v>
      </c>
      <c r="T33" s="1">
        <v>1.17</v>
      </c>
      <c r="V33" s="1">
        <v>91</v>
      </c>
      <c r="W33" s="1">
        <v>0.63</v>
      </c>
      <c r="AC33" s="1">
        <v>1.23</v>
      </c>
      <c r="AD33" s="1">
        <v>1.3</v>
      </c>
      <c r="AE33" s="1">
        <v>98</v>
      </c>
      <c r="AF33" s="1" t="s">
        <v>139</v>
      </c>
      <c r="AG33" s="2" t="str">
        <f t="shared" si="0"/>
        <v/>
      </c>
      <c r="AH33" s="3">
        <f t="shared" si="1"/>
        <v>0.6048</v>
      </c>
      <c r="AI33" s="3" t="str">
        <f t="shared" si="2"/>
        <v/>
      </c>
    </row>
    <row r="34" spans="1:35" x14ac:dyDescent="0.25">
      <c r="A34" s="1">
        <v>6</v>
      </c>
      <c r="B34" s="1">
        <v>280.5</v>
      </c>
      <c r="C34" s="1">
        <v>900</v>
      </c>
      <c r="D34" s="1">
        <v>2.2799999999999998</v>
      </c>
      <c r="E34" s="1">
        <v>5.37</v>
      </c>
      <c r="G34" s="1">
        <v>0.13</v>
      </c>
      <c r="H34" s="1">
        <v>0.25</v>
      </c>
      <c r="I34" s="1">
        <v>9.5</v>
      </c>
      <c r="J34" s="1">
        <v>0</v>
      </c>
      <c r="K34" s="1">
        <v>0</v>
      </c>
      <c r="L34" s="1">
        <v>0</v>
      </c>
      <c r="M34" s="1">
        <v>2.27</v>
      </c>
      <c r="N34" s="1">
        <v>5.12</v>
      </c>
      <c r="P34" s="1">
        <v>0</v>
      </c>
      <c r="Q34" s="1">
        <v>1.7</v>
      </c>
      <c r="R34" s="1">
        <v>0.99399999999999999</v>
      </c>
      <c r="S34" s="1">
        <v>2.29</v>
      </c>
      <c r="T34" s="1">
        <v>1.25</v>
      </c>
      <c r="V34" s="1">
        <v>99</v>
      </c>
      <c r="W34" s="1">
        <v>0.59</v>
      </c>
      <c r="Y34" s="1">
        <v>30.4</v>
      </c>
      <c r="Z34" s="1">
        <v>32.4</v>
      </c>
      <c r="AA34" s="1">
        <v>1.53</v>
      </c>
      <c r="AB34" s="1">
        <v>31.3</v>
      </c>
      <c r="AC34" s="1">
        <v>1.73</v>
      </c>
      <c r="AD34" s="1">
        <v>1.7</v>
      </c>
      <c r="AE34" s="1">
        <v>104</v>
      </c>
      <c r="AF34" s="1" t="s">
        <v>120</v>
      </c>
      <c r="AG34" s="2">
        <f t="shared" si="0"/>
        <v>32.266666666666666</v>
      </c>
      <c r="AH34" s="3">
        <f t="shared" si="1"/>
        <v>0.58645999999999998</v>
      </c>
      <c r="AI34" s="3" t="str">
        <f t="shared" si="2"/>
        <v/>
      </c>
    </row>
    <row r="35" spans="1:35" x14ac:dyDescent="0.25">
      <c r="A35" s="1">
        <v>6.2</v>
      </c>
      <c r="B35" s="1">
        <v>280.3</v>
      </c>
      <c r="C35" s="1">
        <v>950</v>
      </c>
      <c r="D35" s="1">
        <v>2.69</v>
      </c>
      <c r="E35" s="1">
        <v>5.81</v>
      </c>
      <c r="G35" s="1">
        <v>0.13</v>
      </c>
      <c r="H35" s="1">
        <v>0.25</v>
      </c>
      <c r="I35" s="1">
        <v>9.5</v>
      </c>
      <c r="J35" s="1">
        <v>0</v>
      </c>
      <c r="K35" s="1">
        <v>0</v>
      </c>
      <c r="L35" s="1">
        <v>0</v>
      </c>
      <c r="M35" s="1">
        <v>2.68</v>
      </c>
      <c r="N35" s="1">
        <v>5.56</v>
      </c>
      <c r="P35" s="1">
        <v>0</v>
      </c>
      <c r="Q35" s="1">
        <v>1.7</v>
      </c>
      <c r="R35" s="1">
        <v>1.0269999999999999</v>
      </c>
      <c r="S35" s="1">
        <v>2.61</v>
      </c>
      <c r="T35" s="1">
        <v>1.07</v>
      </c>
      <c r="V35" s="1">
        <v>100</v>
      </c>
      <c r="W35" s="1">
        <v>0.7</v>
      </c>
      <c r="AC35" s="1">
        <v>1.56</v>
      </c>
      <c r="AD35" s="1">
        <v>1.5</v>
      </c>
      <c r="AE35" s="1">
        <v>116</v>
      </c>
      <c r="AF35" s="1" t="s">
        <v>139</v>
      </c>
      <c r="AG35" s="2" t="str">
        <f t="shared" si="0"/>
        <v/>
      </c>
      <c r="AH35" s="3">
        <f t="shared" si="1"/>
        <v>0.71889999999999987</v>
      </c>
      <c r="AI35" s="3" t="str">
        <f t="shared" si="2"/>
        <v/>
      </c>
    </row>
    <row r="36" spans="1:35" x14ac:dyDescent="0.25">
      <c r="A36" s="1">
        <v>6.4</v>
      </c>
      <c r="B36" s="1">
        <v>280.10000000000002</v>
      </c>
      <c r="C36" s="1">
        <v>1000</v>
      </c>
      <c r="D36" s="1">
        <v>2.97</v>
      </c>
      <c r="E36" s="1">
        <v>6.46</v>
      </c>
      <c r="G36" s="1">
        <v>0.13</v>
      </c>
      <c r="H36" s="1">
        <v>0.25</v>
      </c>
      <c r="I36" s="1">
        <v>9.5</v>
      </c>
      <c r="J36" s="1">
        <v>0</v>
      </c>
      <c r="K36" s="1">
        <v>0</v>
      </c>
      <c r="L36" s="1">
        <v>0</v>
      </c>
      <c r="M36" s="1">
        <v>2.94</v>
      </c>
      <c r="N36" s="1">
        <v>6.21</v>
      </c>
      <c r="P36" s="1">
        <v>0</v>
      </c>
      <c r="Q36" s="1">
        <v>1.8</v>
      </c>
      <c r="R36" s="1">
        <v>1.0609999999999999</v>
      </c>
      <c r="S36" s="1">
        <v>2.77</v>
      </c>
      <c r="T36" s="1">
        <v>1.1100000000000001</v>
      </c>
      <c r="V36" s="1">
        <v>113</v>
      </c>
      <c r="W36" s="1">
        <v>0.74</v>
      </c>
      <c r="AC36" s="1">
        <v>1.77</v>
      </c>
      <c r="AD36" s="1">
        <v>1.7</v>
      </c>
      <c r="AE36" s="1">
        <v>139</v>
      </c>
      <c r="AF36" s="1" t="s">
        <v>139</v>
      </c>
      <c r="AG36" s="2" t="str">
        <f t="shared" si="0"/>
        <v/>
      </c>
      <c r="AH36" s="3">
        <f t="shared" si="1"/>
        <v>0.78513999999999995</v>
      </c>
      <c r="AI36" s="3" t="str">
        <f t="shared" si="2"/>
        <v/>
      </c>
    </row>
    <row r="37" spans="1:35" x14ac:dyDescent="0.25">
      <c r="A37" s="1">
        <v>6.6</v>
      </c>
      <c r="B37" s="1">
        <v>279.89999999999998</v>
      </c>
      <c r="C37" s="1">
        <v>1040</v>
      </c>
      <c r="D37" s="1">
        <v>3.15</v>
      </c>
      <c r="E37" s="1">
        <v>6.64</v>
      </c>
      <c r="G37" s="1">
        <v>0.13</v>
      </c>
      <c r="H37" s="1">
        <v>0.25</v>
      </c>
      <c r="I37" s="1">
        <v>9.5</v>
      </c>
      <c r="J37" s="1">
        <v>0</v>
      </c>
      <c r="K37" s="1">
        <v>0</v>
      </c>
      <c r="L37" s="1">
        <v>0</v>
      </c>
      <c r="M37" s="1">
        <v>3.12</v>
      </c>
      <c r="N37" s="1">
        <v>6.39</v>
      </c>
      <c r="P37" s="1">
        <v>0</v>
      </c>
      <c r="Q37" s="1">
        <v>1.8</v>
      </c>
      <c r="R37" s="1">
        <v>1.097</v>
      </c>
      <c r="S37" s="1">
        <v>2.85</v>
      </c>
      <c r="T37" s="1">
        <v>1.05</v>
      </c>
      <c r="V37" s="1">
        <v>113</v>
      </c>
      <c r="W37" s="1">
        <v>0.75</v>
      </c>
      <c r="AC37" s="1">
        <v>1.9</v>
      </c>
      <c r="AD37" s="1">
        <v>1.7</v>
      </c>
      <c r="AE37" s="1">
        <v>142</v>
      </c>
      <c r="AF37" s="1" t="s">
        <v>139</v>
      </c>
      <c r="AG37" s="2" t="str">
        <f t="shared" si="0"/>
        <v/>
      </c>
      <c r="AH37" s="3">
        <f t="shared" si="1"/>
        <v>0.82274999999999998</v>
      </c>
      <c r="AI37" s="3" t="str">
        <f t="shared" si="2"/>
        <v/>
      </c>
    </row>
    <row r="38" spans="1:35" x14ac:dyDescent="0.25">
      <c r="A38" s="1">
        <v>6.8</v>
      </c>
      <c r="B38" s="1">
        <v>279.7</v>
      </c>
      <c r="C38" s="1">
        <v>1100</v>
      </c>
      <c r="D38" s="1">
        <v>2.87</v>
      </c>
      <c r="E38" s="1">
        <v>6.87</v>
      </c>
      <c r="G38" s="1">
        <v>0.13</v>
      </c>
      <c r="H38" s="1">
        <v>0.25</v>
      </c>
      <c r="I38" s="1">
        <v>9.5</v>
      </c>
      <c r="J38" s="1">
        <v>0</v>
      </c>
      <c r="K38" s="1">
        <v>0</v>
      </c>
      <c r="L38" s="1">
        <v>0</v>
      </c>
      <c r="M38" s="1">
        <v>2.82</v>
      </c>
      <c r="N38" s="1">
        <v>6.62</v>
      </c>
      <c r="P38" s="1">
        <v>0</v>
      </c>
      <c r="Q38" s="1">
        <v>1.8</v>
      </c>
      <c r="R38" s="1">
        <v>1.1319999999999999</v>
      </c>
      <c r="S38" s="1">
        <v>2.4900000000000002</v>
      </c>
      <c r="T38" s="1">
        <v>1.35</v>
      </c>
      <c r="V38" s="1">
        <v>132</v>
      </c>
      <c r="W38" s="1">
        <v>0.61</v>
      </c>
      <c r="Y38" s="1">
        <v>36.5</v>
      </c>
      <c r="Z38" s="1">
        <v>32.799999999999997</v>
      </c>
      <c r="AA38" s="1">
        <v>1.75</v>
      </c>
      <c r="AB38" s="1">
        <v>32</v>
      </c>
      <c r="AC38" s="1">
        <v>2.13</v>
      </c>
      <c r="AD38" s="1">
        <v>1.9</v>
      </c>
      <c r="AE38" s="1">
        <v>151</v>
      </c>
      <c r="AF38" s="1" t="s">
        <v>120</v>
      </c>
      <c r="AG38" s="2">
        <f t="shared" si="0"/>
        <v>32.533333333333331</v>
      </c>
      <c r="AH38" s="3">
        <f t="shared" si="1"/>
        <v>0.69051999999999991</v>
      </c>
      <c r="AI38" s="3" t="str">
        <f t="shared" si="2"/>
        <v/>
      </c>
    </row>
    <row r="39" spans="1:35" x14ac:dyDescent="0.25">
      <c r="A39" s="1">
        <v>7</v>
      </c>
      <c r="B39" s="1">
        <v>279.5</v>
      </c>
      <c r="C39" s="1">
        <v>1140</v>
      </c>
      <c r="D39" s="1">
        <v>3.24</v>
      </c>
      <c r="E39" s="1">
        <v>7.28</v>
      </c>
      <c r="G39" s="1">
        <v>0.13</v>
      </c>
      <c r="H39" s="1">
        <v>0.25</v>
      </c>
      <c r="I39" s="1">
        <v>9.5</v>
      </c>
      <c r="J39" s="1">
        <v>0</v>
      </c>
      <c r="K39" s="1">
        <v>0</v>
      </c>
      <c r="L39" s="1">
        <v>0</v>
      </c>
      <c r="M39" s="1">
        <v>3.19</v>
      </c>
      <c r="N39" s="1">
        <v>7.03</v>
      </c>
      <c r="P39" s="1">
        <v>0</v>
      </c>
      <c r="Q39" s="1">
        <v>1.8</v>
      </c>
      <c r="R39" s="1">
        <v>1.167</v>
      </c>
      <c r="S39" s="1">
        <v>2.73</v>
      </c>
      <c r="T39" s="1">
        <v>1.21</v>
      </c>
      <c r="V39" s="1">
        <v>133</v>
      </c>
      <c r="W39" s="1">
        <v>0.64</v>
      </c>
      <c r="Y39" s="1">
        <v>36.799999999999997</v>
      </c>
      <c r="Z39" s="1">
        <v>32.5</v>
      </c>
      <c r="AA39" s="1">
        <v>1.8</v>
      </c>
      <c r="AB39" s="1">
        <v>31.7</v>
      </c>
      <c r="AC39" s="1">
        <v>2.48</v>
      </c>
      <c r="AD39" s="1">
        <v>2.1</v>
      </c>
      <c r="AE39" s="1">
        <v>163</v>
      </c>
      <c r="AF39" s="1" t="s">
        <v>120</v>
      </c>
      <c r="AG39" s="2">
        <f t="shared" si="0"/>
        <v>32.333333333333336</v>
      </c>
      <c r="AH39" s="3">
        <f t="shared" si="1"/>
        <v>0.74687999999999999</v>
      </c>
      <c r="AI39" s="3" t="str">
        <f t="shared" si="2"/>
        <v/>
      </c>
    </row>
    <row r="40" spans="1:35" x14ac:dyDescent="0.25">
      <c r="A40" s="1">
        <v>7.2</v>
      </c>
      <c r="B40" s="1">
        <v>279.3</v>
      </c>
      <c r="C40" s="1">
        <v>1240</v>
      </c>
      <c r="D40" s="1">
        <v>2.68</v>
      </c>
      <c r="E40" s="1">
        <v>7.45</v>
      </c>
      <c r="G40" s="1">
        <v>0.13</v>
      </c>
      <c r="H40" s="1">
        <v>0.25</v>
      </c>
      <c r="I40" s="1">
        <v>9.5</v>
      </c>
      <c r="J40" s="1">
        <v>0</v>
      </c>
      <c r="K40" s="1">
        <v>0</v>
      </c>
      <c r="L40" s="1">
        <v>0</v>
      </c>
      <c r="M40" s="1">
        <v>2.59</v>
      </c>
      <c r="N40" s="1">
        <v>7.2</v>
      </c>
      <c r="P40" s="1">
        <v>0</v>
      </c>
      <c r="Q40" s="1">
        <v>1.8</v>
      </c>
      <c r="R40" s="1">
        <v>1.2030000000000001</v>
      </c>
      <c r="S40" s="1">
        <v>2.15</v>
      </c>
      <c r="T40" s="1">
        <v>1.78</v>
      </c>
      <c r="V40" s="1">
        <v>160</v>
      </c>
      <c r="W40" s="1">
        <v>0.55000000000000004</v>
      </c>
      <c r="Y40" s="1">
        <v>43.3</v>
      </c>
      <c r="Z40" s="1">
        <v>33.700000000000003</v>
      </c>
      <c r="AA40" s="1">
        <v>1.87</v>
      </c>
      <c r="AB40" s="1">
        <v>33</v>
      </c>
      <c r="AC40" s="1">
        <v>1.85</v>
      </c>
      <c r="AD40" s="1">
        <v>1.5</v>
      </c>
      <c r="AE40" s="1">
        <v>167</v>
      </c>
      <c r="AF40" s="1" t="s">
        <v>120</v>
      </c>
      <c r="AG40" s="2">
        <f t="shared" si="0"/>
        <v>33.133333333333333</v>
      </c>
      <c r="AH40" s="3">
        <f t="shared" si="1"/>
        <v>0.66165000000000007</v>
      </c>
      <c r="AI40" s="3" t="str">
        <f t="shared" si="2"/>
        <v/>
      </c>
    </row>
    <row r="41" spans="1:35" x14ac:dyDescent="0.25">
      <c r="A41" s="1">
        <v>7.4</v>
      </c>
      <c r="B41" s="1">
        <v>279.10000000000002</v>
      </c>
      <c r="C41" s="1">
        <v>1350</v>
      </c>
      <c r="D41" s="1">
        <v>2.97</v>
      </c>
      <c r="E41" s="1">
        <v>7.36</v>
      </c>
      <c r="G41" s="1">
        <v>0.13</v>
      </c>
      <c r="H41" s="1">
        <v>0.25</v>
      </c>
      <c r="I41" s="1">
        <v>9.5</v>
      </c>
      <c r="J41" s="1">
        <v>0</v>
      </c>
      <c r="K41" s="1">
        <v>0</v>
      </c>
      <c r="L41" s="1">
        <v>0</v>
      </c>
      <c r="M41" s="1">
        <v>2.9</v>
      </c>
      <c r="N41" s="1">
        <v>7.11</v>
      </c>
      <c r="P41" s="1">
        <v>0</v>
      </c>
      <c r="Q41" s="1">
        <v>1.8</v>
      </c>
      <c r="R41" s="1">
        <v>1.238</v>
      </c>
      <c r="S41" s="1">
        <v>2.34</v>
      </c>
      <c r="T41" s="1">
        <v>1.45</v>
      </c>
      <c r="V41" s="1">
        <v>146</v>
      </c>
      <c r="W41" s="1">
        <v>0.56000000000000005</v>
      </c>
      <c r="Y41" s="1">
        <v>46.5</v>
      </c>
      <c r="Z41" s="1">
        <v>34</v>
      </c>
      <c r="AA41" s="1">
        <v>1.93</v>
      </c>
      <c r="AB41" s="1">
        <v>33.299999999999997</v>
      </c>
      <c r="AC41" s="1">
        <v>2.0699999999999998</v>
      </c>
      <c r="AD41" s="1">
        <v>1.7</v>
      </c>
      <c r="AE41" s="1">
        <v>160</v>
      </c>
      <c r="AF41" s="1" t="s">
        <v>120</v>
      </c>
      <c r="AG41" s="2">
        <f t="shared" si="0"/>
        <v>33.333333333333336</v>
      </c>
      <c r="AH41" s="3">
        <f t="shared" si="1"/>
        <v>0.69328000000000001</v>
      </c>
      <c r="AI41" s="3" t="str">
        <f t="shared" si="2"/>
        <v/>
      </c>
    </row>
    <row r="42" spans="1:35" x14ac:dyDescent="0.25">
      <c r="A42" s="1">
        <v>7.6</v>
      </c>
      <c r="B42" s="1">
        <v>278.89999999999998</v>
      </c>
      <c r="C42" s="1">
        <v>1130</v>
      </c>
      <c r="D42" s="1">
        <v>3.51</v>
      </c>
      <c r="E42" s="1">
        <v>8.01</v>
      </c>
      <c r="G42" s="1">
        <v>0.13</v>
      </c>
      <c r="H42" s="1">
        <v>0.25</v>
      </c>
      <c r="I42" s="1">
        <v>9.5</v>
      </c>
      <c r="J42" s="1">
        <v>0</v>
      </c>
      <c r="K42" s="1">
        <v>0</v>
      </c>
      <c r="L42" s="1">
        <v>0</v>
      </c>
      <c r="M42" s="1">
        <v>3.43</v>
      </c>
      <c r="N42" s="1">
        <v>7.76</v>
      </c>
      <c r="P42" s="1">
        <v>0</v>
      </c>
      <c r="Q42" s="1">
        <v>1.8</v>
      </c>
      <c r="R42" s="1">
        <v>1.2729999999999999</v>
      </c>
      <c r="S42" s="1">
        <v>2.7</v>
      </c>
      <c r="T42" s="1">
        <v>1.26</v>
      </c>
      <c r="V42" s="1">
        <v>150</v>
      </c>
      <c r="W42" s="1">
        <v>0.66</v>
      </c>
      <c r="Y42" s="1">
        <v>35.799999999999997</v>
      </c>
      <c r="Z42" s="1">
        <v>31.7</v>
      </c>
      <c r="AA42" s="1">
        <v>1.94</v>
      </c>
      <c r="AB42" s="1">
        <v>31</v>
      </c>
      <c r="AC42" s="1">
        <v>2.76</v>
      </c>
      <c r="AD42" s="1">
        <v>2.2000000000000002</v>
      </c>
      <c r="AE42" s="1">
        <v>182</v>
      </c>
      <c r="AF42" s="1" t="s">
        <v>120</v>
      </c>
      <c r="AG42" s="2">
        <f t="shared" si="0"/>
        <v>31.7</v>
      </c>
      <c r="AH42" s="3">
        <f t="shared" si="1"/>
        <v>0.84017999999999993</v>
      </c>
      <c r="AI42" s="3" t="str">
        <f t="shared" si="2"/>
        <v/>
      </c>
    </row>
    <row r="43" spans="1:35" x14ac:dyDescent="0.25">
      <c r="A43" s="1">
        <v>7.8</v>
      </c>
      <c r="B43" s="1">
        <v>278.7</v>
      </c>
      <c r="C43" s="1">
        <v>1540</v>
      </c>
      <c r="D43" s="1">
        <v>2.52</v>
      </c>
      <c r="E43" s="1">
        <v>7.47</v>
      </c>
      <c r="G43" s="1">
        <v>0.13</v>
      </c>
      <c r="H43" s="1">
        <v>0.25</v>
      </c>
      <c r="I43" s="1">
        <v>9.5</v>
      </c>
      <c r="J43" s="1">
        <v>0</v>
      </c>
      <c r="K43" s="1">
        <v>0</v>
      </c>
      <c r="L43" s="1">
        <v>0</v>
      </c>
      <c r="M43" s="1">
        <v>2.42</v>
      </c>
      <c r="N43" s="1">
        <v>7.22</v>
      </c>
      <c r="P43" s="1">
        <v>0</v>
      </c>
      <c r="Q43" s="1">
        <v>1.9</v>
      </c>
      <c r="R43" s="1">
        <v>1.31</v>
      </c>
      <c r="S43" s="1">
        <v>1.85</v>
      </c>
      <c r="T43" s="1">
        <v>1.98</v>
      </c>
      <c r="V43" s="1">
        <v>167</v>
      </c>
      <c r="W43" s="1">
        <v>0.48</v>
      </c>
      <c r="Y43" s="1">
        <v>56.6</v>
      </c>
      <c r="Z43" s="1">
        <v>35.200000000000003</v>
      </c>
      <c r="AA43" s="1">
        <v>2.06</v>
      </c>
      <c r="AB43" s="1">
        <v>34.700000000000003</v>
      </c>
      <c r="AC43" s="1">
        <v>1.59</v>
      </c>
      <c r="AD43" s="1">
        <v>1.2</v>
      </c>
      <c r="AE43" s="1">
        <v>153</v>
      </c>
      <c r="AF43" s="1" t="s">
        <v>111</v>
      </c>
      <c r="AG43" s="2">
        <f t="shared" si="0"/>
        <v>34.133333333333333</v>
      </c>
      <c r="AH43" s="3">
        <f t="shared" si="1"/>
        <v>0.62880000000000003</v>
      </c>
      <c r="AI43" s="3" t="str">
        <f t="shared" si="2"/>
        <v/>
      </c>
    </row>
    <row r="44" spans="1:35" x14ac:dyDescent="0.25">
      <c r="A44" s="1">
        <v>8</v>
      </c>
      <c r="B44" s="1">
        <v>278.5</v>
      </c>
      <c r="C44" s="1">
        <v>1630</v>
      </c>
      <c r="D44" s="1">
        <v>3.49</v>
      </c>
      <c r="E44" s="1">
        <v>8.5500000000000007</v>
      </c>
      <c r="G44" s="1">
        <v>0.13</v>
      </c>
      <c r="H44" s="1">
        <v>0.25</v>
      </c>
      <c r="I44" s="1">
        <v>9.5</v>
      </c>
      <c r="J44" s="1">
        <v>0</v>
      </c>
      <c r="K44" s="1">
        <v>0</v>
      </c>
      <c r="L44" s="1">
        <v>0</v>
      </c>
      <c r="M44" s="1">
        <v>3.39</v>
      </c>
      <c r="N44" s="1">
        <v>8.3000000000000007</v>
      </c>
      <c r="P44" s="1">
        <v>0</v>
      </c>
      <c r="Q44" s="1">
        <v>1.8</v>
      </c>
      <c r="R44" s="1">
        <v>1.3460000000000001</v>
      </c>
      <c r="S44" s="1">
        <v>2.52</v>
      </c>
      <c r="T44" s="1">
        <v>1.45</v>
      </c>
      <c r="V44" s="1">
        <v>171</v>
      </c>
      <c r="W44" s="1">
        <v>0.56999999999999995</v>
      </c>
      <c r="Y44" s="1">
        <v>56</v>
      </c>
      <c r="Z44" s="1">
        <v>34.700000000000003</v>
      </c>
      <c r="AA44" s="1">
        <v>2.11</v>
      </c>
      <c r="AB44" s="1">
        <v>34.200000000000003</v>
      </c>
      <c r="AC44" s="1">
        <v>2.36</v>
      </c>
      <c r="AD44" s="1">
        <v>1.8</v>
      </c>
      <c r="AE44" s="1">
        <v>198</v>
      </c>
      <c r="AF44" s="1" t="s">
        <v>120</v>
      </c>
      <c r="AG44" s="2">
        <f t="shared" si="0"/>
        <v>33.800000000000004</v>
      </c>
      <c r="AH44" s="3">
        <f t="shared" si="1"/>
        <v>0.76722000000000001</v>
      </c>
      <c r="AI44" s="3" t="str">
        <f t="shared" si="2"/>
        <v/>
      </c>
    </row>
    <row r="45" spans="1:35" x14ac:dyDescent="0.25">
      <c r="A45" s="1">
        <v>8.1999999999999993</v>
      </c>
      <c r="B45" s="1">
        <v>278.3</v>
      </c>
      <c r="C45" s="1">
        <v>1680</v>
      </c>
      <c r="D45" s="1">
        <v>3.27</v>
      </c>
      <c r="E45" s="1">
        <v>8.5299999999999994</v>
      </c>
      <c r="G45" s="1">
        <v>0.13</v>
      </c>
      <c r="H45" s="1">
        <v>0.25</v>
      </c>
      <c r="I45" s="1">
        <v>9.5</v>
      </c>
      <c r="J45" s="1">
        <v>0</v>
      </c>
      <c r="K45" s="1">
        <v>0</v>
      </c>
      <c r="L45" s="1">
        <v>0</v>
      </c>
      <c r="M45" s="1">
        <v>3.16</v>
      </c>
      <c r="N45" s="1">
        <v>8.2799999999999994</v>
      </c>
      <c r="P45" s="1">
        <v>0</v>
      </c>
      <c r="Q45" s="1">
        <v>1.8</v>
      </c>
      <c r="R45" s="1">
        <v>1.381</v>
      </c>
      <c r="S45" s="1">
        <v>2.2799999999999998</v>
      </c>
      <c r="T45" s="1">
        <v>1.62</v>
      </c>
      <c r="V45" s="1">
        <v>178</v>
      </c>
      <c r="W45" s="1">
        <v>0.54</v>
      </c>
      <c r="Y45" s="1">
        <v>59.2</v>
      </c>
      <c r="Z45" s="1">
        <v>35</v>
      </c>
      <c r="AA45" s="1">
        <v>2.17</v>
      </c>
      <c r="AB45" s="1">
        <v>34.6</v>
      </c>
      <c r="AC45" s="1">
        <v>2.13</v>
      </c>
      <c r="AD45" s="1">
        <v>1.5</v>
      </c>
      <c r="AE45" s="1">
        <v>193</v>
      </c>
      <c r="AF45" s="1" t="s">
        <v>120</v>
      </c>
      <c r="AG45" s="2">
        <f t="shared" si="0"/>
        <v>34</v>
      </c>
      <c r="AH45" s="3">
        <f t="shared" si="1"/>
        <v>0.74574000000000007</v>
      </c>
      <c r="AI45" s="3" t="str">
        <f t="shared" si="2"/>
        <v/>
      </c>
    </row>
    <row r="46" spans="1:35" x14ac:dyDescent="0.25">
      <c r="A46" s="1">
        <v>8.4</v>
      </c>
      <c r="B46" s="1">
        <v>278.10000000000002</v>
      </c>
      <c r="C46" s="1">
        <v>1610</v>
      </c>
      <c r="D46" s="1">
        <v>3.43</v>
      </c>
      <c r="E46" s="1">
        <v>8.49</v>
      </c>
      <c r="G46" s="1">
        <v>0.13</v>
      </c>
      <c r="H46" s="1">
        <v>0.25</v>
      </c>
      <c r="I46" s="1">
        <v>9.5</v>
      </c>
      <c r="J46" s="1">
        <v>0</v>
      </c>
      <c r="K46" s="1">
        <v>0</v>
      </c>
      <c r="L46" s="1">
        <v>0</v>
      </c>
      <c r="M46" s="1">
        <v>3.33</v>
      </c>
      <c r="N46" s="1">
        <v>8.24</v>
      </c>
      <c r="P46" s="1">
        <v>0</v>
      </c>
      <c r="Q46" s="1">
        <v>1.8</v>
      </c>
      <c r="R46" s="1">
        <v>1.417</v>
      </c>
      <c r="S46" s="1">
        <v>2.35</v>
      </c>
      <c r="T46" s="1">
        <v>1.48</v>
      </c>
      <c r="V46" s="1">
        <v>171</v>
      </c>
      <c r="W46" s="1">
        <v>0.56000000000000005</v>
      </c>
      <c r="Y46" s="1">
        <v>55.7</v>
      </c>
      <c r="Z46" s="1">
        <v>34.299999999999997</v>
      </c>
      <c r="AA46" s="1">
        <v>2.2200000000000002</v>
      </c>
      <c r="AB46" s="1">
        <v>33.9</v>
      </c>
      <c r="AC46" s="1">
        <v>2.34</v>
      </c>
      <c r="AD46" s="1">
        <v>1.6</v>
      </c>
      <c r="AE46" s="1">
        <v>187</v>
      </c>
      <c r="AF46" s="1" t="s">
        <v>120</v>
      </c>
      <c r="AG46" s="2">
        <f t="shared" si="0"/>
        <v>33.533333333333331</v>
      </c>
      <c r="AH46" s="3">
        <f t="shared" si="1"/>
        <v>0.79352000000000011</v>
      </c>
      <c r="AI46" s="3" t="str">
        <f t="shared" si="2"/>
        <v/>
      </c>
    </row>
    <row r="47" spans="1:35" x14ac:dyDescent="0.25">
      <c r="A47" s="1">
        <v>8.6</v>
      </c>
      <c r="B47" s="1">
        <v>277.89999999999998</v>
      </c>
      <c r="C47" s="1">
        <v>1570</v>
      </c>
      <c r="D47" s="1">
        <v>3.54</v>
      </c>
      <c r="E47" s="1">
        <v>8.4700000000000006</v>
      </c>
      <c r="G47" s="1">
        <v>0.13</v>
      </c>
      <c r="H47" s="1">
        <v>0.25</v>
      </c>
      <c r="I47" s="1">
        <v>9.5</v>
      </c>
      <c r="J47" s="1">
        <v>0</v>
      </c>
      <c r="K47" s="1">
        <v>0</v>
      </c>
      <c r="L47" s="1">
        <v>0</v>
      </c>
      <c r="M47" s="1">
        <v>3.44</v>
      </c>
      <c r="N47" s="1">
        <v>8.2200000000000006</v>
      </c>
      <c r="P47" s="1">
        <v>0</v>
      </c>
      <c r="Q47" s="1">
        <v>1.8</v>
      </c>
      <c r="R47" s="1">
        <v>1.452</v>
      </c>
      <c r="S47" s="1">
        <v>2.37</v>
      </c>
      <c r="T47" s="1">
        <v>1.39</v>
      </c>
      <c r="V47" s="1">
        <v>166</v>
      </c>
      <c r="W47" s="1">
        <v>0.56999999999999995</v>
      </c>
      <c r="Y47" s="1">
        <v>53.8</v>
      </c>
      <c r="Z47" s="1">
        <v>33.9</v>
      </c>
      <c r="AA47" s="1">
        <v>2.2599999999999998</v>
      </c>
      <c r="AB47" s="1">
        <v>33.5</v>
      </c>
      <c r="AC47" s="1">
        <v>2.4700000000000002</v>
      </c>
      <c r="AD47" s="1">
        <v>1.7</v>
      </c>
      <c r="AE47" s="1">
        <v>182</v>
      </c>
      <c r="AF47" s="1" t="s">
        <v>120</v>
      </c>
      <c r="AG47" s="2">
        <f t="shared" si="0"/>
        <v>33.266666666666666</v>
      </c>
      <c r="AH47" s="3">
        <f t="shared" si="1"/>
        <v>0.82763999999999993</v>
      </c>
      <c r="AI47" s="3" t="str">
        <f t="shared" si="2"/>
        <v/>
      </c>
    </row>
    <row r="48" spans="1:35" x14ac:dyDescent="0.25">
      <c r="A48" s="1">
        <v>8.8000000000000007</v>
      </c>
      <c r="B48" s="1">
        <v>277.7</v>
      </c>
      <c r="C48" s="1">
        <v>1570</v>
      </c>
      <c r="D48" s="1">
        <v>3.57</v>
      </c>
      <c r="E48" s="1">
        <v>8.68</v>
      </c>
      <c r="G48" s="1">
        <v>0.13</v>
      </c>
      <c r="H48" s="1">
        <v>0.25</v>
      </c>
      <c r="I48" s="1">
        <v>9.5</v>
      </c>
      <c r="J48" s="1">
        <v>0</v>
      </c>
      <c r="K48" s="1">
        <v>0</v>
      </c>
      <c r="L48" s="1">
        <v>0</v>
      </c>
      <c r="M48" s="1">
        <v>3.46</v>
      </c>
      <c r="N48" s="1">
        <v>8.43</v>
      </c>
      <c r="P48" s="1">
        <v>0</v>
      </c>
      <c r="Q48" s="1">
        <v>1.8</v>
      </c>
      <c r="R48" s="1">
        <v>1.4870000000000001</v>
      </c>
      <c r="S48" s="1">
        <v>2.33</v>
      </c>
      <c r="T48" s="1">
        <v>1.43</v>
      </c>
      <c r="V48" s="1">
        <v>172</v>
      </c>
      <c r="W48" s="1">
        <v>0.56999999999999995</v>
      </c>
      <c r="Y48" s="1">
        <v>53.8</v>
      </c>
      <c r="Z48" s="1">
        <v>33.700000000000003</v>
      </c>
      <c r="AA48" s="1">
        <v>2.31</v>
      </c>
      <c r="AB48" s="1">
        <v>33.4</v>
      </c>
      <c r="AC48" s="1">
        <v>2.5</v>
      </c>
      <c r="AD48" s="1">
        <v>1.7</v>
      </c>
      <c r="AE48" s="1">
        <v>187</v>
      </c>
      <c r="AF48" s="1" t="s">
        <v>120</v>
      </c>
      <c r="AG48" s="2">
        <f t="shared" si="0"/>
        <v>33.133333333333333</v>
      </c>
      <c r="AH48" s="3">
        <f t="shared" si="1"/>
        <v>0.84758999999999995</v>
      </c>
      <c r="AI48" s="3" t="str">
        <f t="shared" si="2"/>
        <v/>
      </c>
    </row>
    <row r="49" spans="1:35" x14ac:dyDescent="0.25">
      <c r="A49" s="1">
        <v>9</v>
      </c>
      <c r="B49" s="1">
        <v>277.5</v>
      </c>
      <c r="C49" s="1">
        <v>1650</v>
      </c>
      <c r="D49" s="1">
        <v>4.2300000000000004</v>
      </c>
      <c r="E49" s="1">
        <v>9.76</v>
      </c>
      <c r="G49" s="1">
        <v>0.13</v>
      </c>
      <c r="H49" s="1">
        <v>0.25</v>
      </c>
      <c r="I49" s="1">
        <v>9.5</v>
      </c>
      <c r="J49" s="1">
        <v>0</v>
      </c>
      <c r="K49" s="1">
        <v>0</v>
      </c>
      <c r="L49" s="1">
        <v>0</v>
      </c>
      <c r="M49" s="1">
        <v>4.0999999999999996</v>
      </c>
      <c r="N49" s="1">
        <v>9.51</v>
      </c>
      <c r="P49" s="1">
        <v>0</v>
      </c>
      <c r="Q49" s="1">
        <v>1.8</v>
      </c>
      <c r="R49" s="1">
        <v>1.5229999999999999</v>
      </c>
      <c r="S49" s="1">
        <v>2.69</v>
      </c>
      <c r="T49" s="1">
        <v>1.32</v>
      </c>
      <c r="V49" s="1">
        <v>188</v>
      </c>
      <c r="W49" s="1">
        <v>0.62</v>
      </c>
      <c r="Y49" s="1">
        <v>54.4</v>
      </c>
      <c r="Z49" s="1">
        <v>33.5</v>
      </c>
      <c r="AA49" s="1">
        <v>2.36</v>
      </c>
      <c r="AB49" s="1">
        <v>33.200000000000003</v>
      </c>
      <c r="AC49" s="1">
        <v>3.06</v>
      </c>
      <c r="AD49" s="1">
        <v>2</v>
      </c>
      <c r="AE49" s="1">
        <v>228</v>
      </c>
      <c r="AF49" s="1" t="s">
        <v>120</v>
      </c>
      <c r="AG49" s="2">
        <f t="shared" si="0"/>
        <v>33</v>
      </c>
      <c r="AH49" s="3">
        <f t="shared" si="1"/>
        <v>0.94425999999999999</v>
      </c>
      <c r="AI49" s="3" t="str">
        <f t="shared" si="2"/>
        <v/>
      </c>
    </row>
    <row r="50" spans="1:35" x14ac:dyDescent="0.25">
      <c r="A50" s="1">
        <v>9.1999999999999993</v>
      </c>
      <c r="B50" s="1">
        <v>277.3</v>
      </c>
      <c r="C50" s="1">
        <v>1740</v>
      </c>
      <c r="D50" s="1">
        <v>4.04</v>
      </c>
      <c r="E50" s="1">
        <v>9.48</v>
      </c>
      <c r="G50" s="1">
        <v>0.13</v>
      </c>
      <c r="H50" s="1">
        <v>0.25</v>
      </c>
      <c r="I50" s="1">
        <v>9.5</v>
      </c>
      <c r="J50" s="1">
        <v>0</v>
      </c>
      <c r="K50" s="1">
        <v>0</v>
      </c>
      <c r="L50" s="1">
        <v>0</v>
      </c>
      <c r="M50" s="1">
        <v>3.92</v>
      </c>
      <c r="N50" s="1">
        <v>9.23</v>
      </c>
      <c r="P50" s="1">
        <v>0</v>
      </c>
      <c r="Q50" s="1">
        <v>1.8</v>
      </c>
      <c r="R50" s="1">
        <v>1.5580000000000001</v>
      </c>
      <c r="S50" s="1">
        <v>2.5099999999999998</v>
      </c>
      <c r="T50" s="1">
        <v>1.36</v>
      </c>
      <c r="V50" s="1">
        <v>184</v>
      </c>
      <c r="W50" s="1">
        <v>0.59</v>
      </c>
      <c r="Y50" s="1">
        <v>58.9</v>
      </c>
      <c r="Z50" s="1">
        <v>34</v>
      </c>
      <c r="AA50" s="1">
        <v>2.4300000000000002</v>
      </c>
      <c r="AB50" s="1">
        <v>33.700000000000003</v>
      </c>
      <c r="AC50" s="1">
        <v>2.83</v>
      </c>
      <c r="AD50" s="1">
        <v>1.8</v>
      </c>
      <c r="AE50" s="1">
        <v>213</v>
      </c>
      <c r="AF50" s="1" t="s">
        <v>120</v>
      </c>
      <c r="AG50" s="2">
        <f t="shared" si="0"/>
        <v>33.333333333333336</v>
      </c>
      <c r="AH50" s="3">
        <f t="shared" si="1"/>
        <v>0.91922000000000004</v>
      </c>
      <c r="AI50" s="3" t="str">
        <f t="shared" si="2"/>
        <v/>
      </c>
    </row>
    <row r="51" spans="1:35" x14ac:dyDescent="0.25">
      <c r="A51" s="1">
        <v>9.4</v>
      </c>
      <c r="B51" s="1">
        <v>277.10000000000002</v>
      </c>
      <c r="C51" s="1">
        <v>1690</v>
      </c>
      <c r="D51" s="1">
        <v>3.71</v>
      </c>
      <c r="E51" s="1">
        <v>9.06</v>
      </c>
      <c r="G51" s="1">
        <v>0.13</v>
      </c>
      <c r="H51" s="1">
        <v>0.25</v>
      </c>
      <c r="I51" s="1">
        <v>9.5</v>
      </c>
      <c r="J51" s="1">
        <v>0</v>
      </c>
      <c r="K51" s="1">
        <v>0</v>
      </c>
      <c r="L51" s="1">
        <v>0</v>
      </c>
      <c r="M51" s="1">
        <v>3.59</v>
      </c>
      <c r="N51" s="1">
        <v>8.81</v>
      </c>
      <c r="P51" s="1">
        <v>0</v>
      </c>
      <c r="Q51" s="1">
        <v>1.8</v>
      </c>
      <c r="R51" s="1">
        <v>1.593</v>
      </c>
      <c r="S51" s="1">
        <v>2.25</v>
      </c>
      <c r="T51" s="1">
        <v>1.45</v>
      </c>
      <c r="V51" s="1">
        <v>181</v>
      </c>
      <c r="W51" s="1">
        <v>0.56000000000000005</v>
      </c>
      <c r="Y51" s="1">
        <v>58.4</v>
      </c>
      <c r="Z51" s="1">
        <v>33.799999999999997</v>
      </c>
      <c r="AA51" s="1">
        <v>2.48</v>
      </c>
      <c r="AB51" s="1">
        <v>33.6</v>
      </c>
      <c r="AC51" s="1">
        <v>2.57</v>
      </c>
      <c r="AD51" s="1">
        <v>1.6</v>
      </c>
      <c r="AE51" s="1">
        <v>191</v>
      </c>
      <c r="AF51" s="1" t="s">
        <v>120</v>
      </c>
      <c r="AG51" s="2">
        <f t="shared" si="0"/>
        <v>33.199999999999996</v>
      </c>
      <c r="AH51" s="3">
        <f t="shared" si="1"/>
        <v>0.8920800000000001</v>
      </c>
      <c r="AI51" s="3" t="str">
        <f t="shared" si="2"/>
        <v/>
      </c>
    </row>
    <row r="52" spans="1:35" x14ac:dyDescent="0.25">
      <c r="A52" s="1">
        <v>9.6</v>
      </c>
      <c r="B52" s="1">
        <v>276.89999999999998</v>
      </c>
      <c r="C52" s="1">
        <v>1900</v>
      </c>
      <c r="D52" s="1">
        <v>3.17</v>
      </c>
      <c r="E52" s="1">
        <v>9.34</v>
      </c>
      <c r="G52" s="1">
        <v>0.13</v>
      </c>
      <c r="H52" s="1">
        <v>0.25</v>
      </c>
      <c r="I52" s="1">
        <v>9.5</v>
      </c>
      <c r="J52" s="1">
        <v>0</v>
      </c>
      <c r="K52" s="1">
        <v>0</v>
      </c>
      <c r="L52" s="1">
        <v>0</v>
      </c>
      <c r="M52" s="1">
        <v>3.01</v>
      </c>
      <c r="N52" s="1">
        <v>9.09</v>
      </c>
      <c r="P52" s="1">
        <v>0</v>
      </c>
      <c r="Q52" s="1">
        <v>1.9</v>
      </c>
      <c r="R52" s="1">
        <v>1.63</v>
      </c>
      <c r="S52" s="1">
        <v>1.85</v>
      </c>
      <c r="T52" s="1">
        <v>2.02</v>
      </c>
      <c r="V52" s="1">
        <v>211</v>
      </c>
      <c r="W52" s="1">
        <v>0.48</v>
      </c>
      <c r="Y52" s="1">
        <v>69.599999999999994</v>
      </c>
      <c r="Z52" s="1">
        <v>35.1</v>
      </c>
      <c r="AA52" s="1">
        <v>2.57</v>
      </c>
      <c r="AB52" s="1">
        <v>35</v>
      </c>
      <c r="AC52" s="1">
        <v>1.98</v>
      </c>
      <c r="AD52" s="1">
        <v>1.2</v>
      </c>
      <c r="AE52" s="1">
        <v>195</v>
      </c>
      <c r="AF52" s="1" t="s">
        <v>111</v>
      </c>
      <c r="AG52" s="2">
        <f t="shared" si="0"/>
        <v>34.06666666666667</v>
      </c>
      <c r="AH52" s="3">
        <f t="shared" si="1"/>
        <v>0.78239999999999987</v>
      </c>
      <c r="AI52" s="3" t="str">
        <f t="shared" si="2"/>
        <v/>
      </c>
    </row>
    <row r="53" spans="1:35" x14ac:dyDescent="0.25">
      <c r="A53" s="1">
        <v>9.8000000000000007</v>
      </c>
      <c r="B53" s="1">
        <v>276.7</v>
      </c>
      <c r="C53" s="1">
        <v>1920</v>
      </c>
      <c r="D53" s="1">
        <v>4.62</v>
      </c>
      <c r="E53" s="1">
        <v>10.51</v>
      </c>
      <c r="G53" s="1">
        <v>0.13</v>
      </c>
      <c r="H53" s="1">
        <v>0.25</v>
      </c>
      <c r="I53" s="1">
        <v>9.5</v>
      </c>
      <c r="J53" s="1">
        <v>0</v>
      </c>
      <c r="K53" s="1">
        <v>0</v>
      </c>
      <c r="L53" s="1">
        <v>0</v>
      </c>
      <c r="M53" s="1">
        <v>4.47</v>
      </c>
      <c r="N53" s="1">
        <v>10.26</v>
      </c>
      <c r="P53" s="1">
        <v>0</v>
      </c>
      <c r="Q53" s="1">
        <v>1.8</v>
      </c>
      <c r="R53" s="1">
        <v>1.6659999999999999</v>
      </c>
      <c r="S53" s="1">
        <v>2.69</v>
      </c>
      <c r="T53" s="1">
        <v>1.29</v>
      </c>
      <c r="V53" s="1">
        <v>201</v>
      </c>
      <c r="W53" s="1">
        <v>0.6</v>
      </c>
      <c r="Y53" s="1">
        <v>64.099999999999994</v>
      </c>
      <c r="Z53" s="1">
        <v>34</v>
      </c>
      <c r="AA53" s="1">
        <v>2.6</v>
      </c>
      <c r="AB53" s="1">
        <v>33.9</v>
      </c>
      <c r="AC53" s="1">
        <v>3.26</v>
      </c>
      <c r="AD53" s="1">
        <v>2</v>
      </c>
      <c r="AE53" s="1">
        <v>243</v>
      </c>
      <c r="AF53" s="1" t="s">
        <v>120</v>
      </c>
      <c r="AG53" s="2">
        <f t="shared" si="0"/>
        <v>33.333333333333336</v>
      </c>
      <c r="AH53" s="3">
        <f t="shared" si="1"/>
        <v>0.99959999999999993</v>
      </c>
      <c r="AI53" s="3" t="str">
        <f t="shared" si="2"/>
        <v/>
      </c>
    </row>
    <row r="54" spans="1:35" x14ac:dyDescent="0.25">
      <c r="A54" s="1">
        <v>10</v>
      </c>
      <c r="B54" s="1">
        <v>276.5</v>
      </c>
      <c r="C54" s="1">
        <v>1970</v>
      </c>
      <c r="D54" s="1">
        <v>4.63</v>
      </c>
      <c r="E54" s="1">
        <v>10.82</v>
      </c>
      <c r="G54" s="1">
        <v>0.13</v>
      </c>
      <c r="H54" s="1">
        <v>0.25</v>
      </c>
      <c r="I54" s="1">
        <v>9.5</v>
      </c>
      <c r="J54" s="1">
        <v>0</v>
      </c>
      <c r="K54" s="1">
        <v>0</v>
      </c>
      <c r="L54" s="1">
        <v>0</v>
      </c>
      <c r="M54" s="1">
        <v>4.47</v>
      </c>
      <c r="N54" s="1">
        <v>10.57</v>
      </c>
      <c r="P54" s="1">
        <v>0</v>
      </c>
      <c r="Q54" s="1">
        <v>1.8</v>
      </c>
      <c r="R54" s="1">
        <v>1.7010000000000001</v>
      </c>
      <c r="S54" s="1">
        <v>2.63</v>
      </c>
      <c r="T54" s="1">
        <v>1.36</v>
      </c>
      <c r="V54" s="1">
        <v>212</v>
      </c>
      <c r="W54" s="1">
        <v>0.6</v>
      </c>
      <c r="Y54" s="1">
        <v>66.2</v>
      </c>
      <c r="Z54" s="1">
        <v>34.1</v>
      </c>
      <c r="AA54" s="1">
        <v>2.66</v>
      </c>
      <c r="AB54" s="1">
        <v>34.1</v>
      </c>
      <c r="AC54" s="1">
        <v>3.23</v>
      </c>
      <c r="AD54" s="1">
        <v>1.9</v>
      </c>
      <c r="AE54" s="1">
        <v>253</v>
      </c>
      <c r="AF54" s="1" t="s">
        <v>120</v>
      </c>
      <c r="AG54" s="2">
        <f t="shared" si="0"/>
        <v>33.4</v>
      </c>
      <c r="AH54" s="3">
        <f t="shared" si="1"/>
        <v>1.0206</v>
      </c>
      <c r="AI54" s="3" t="str">
        <f t="shared" si="2"/>
        <v/>
      </c>
    </row>
    <row r="55" spans="1:35" x14ac:dyDescent="0.25">
      <c r="A55" s="1">
        <v>10.199999999999999</v>
      </c>
      <c r="B55" s="1">
        <v>276.3</v>
      </c>
      <c r="C55" s="1">
        <v>1980</v>
      </c>
      <c r="D55" s="1">
        <v>4.8</v>
      </c>
      <c r="E55" s="1">
        <v>10.82</v>
      </c>
      <c r="G55" s="1">
        <v>0.13</v>
      </c>
      <c r="H55" s="1">
        <v>0.25</v>
      </c>
      <c r="I55" s="1">
        <v>9.5</v>
      </c>
      <c r="J55" s="1">
        <v>0</v>
      </c>
      <c r="K55" s="1">
        <v>0</v>
      </c>
      <c r="L55" s="1">
        <v>0</v>
      </c>
      <c r="M55" s="1">
        <v>4.6500000000000004</v>
      </c>
      <c r="N55" s="1">
        <v>10.57</v>
      </c>
      <c r="P55" s="1">
        <v>0</v>
      </c>
      <c r="Q55" s="1">
        <v>1.8</v>
      </c>
      <c r="R55" s="1">
        <v>1.7370000000000001</v>
      </c>
      <c r="S55" s="1">
        <v>2.68</v>
      </c>
      <c r="T55" s="1">
        <v>1.27</v>
      </c>
      <c r="V55" s="1">
        <v>205</v>
      </c>
      <c r="W55" s="1">
        <v>0.61</v>
      </c>
      <c r="Y55" s="1">
        <v>65.900000000000006</v>
      </c>
      <c r="Z55" s="1">
        <v>33.9</v>
      </c>
      <c r="AA55" s="1">
        <v>2.71</v>
      </c>
      <c r="AB55" s="1">
        <v>33.9</v>
      </c>
      <c r="AC55" s="1">
        <v>3.4</v>
      </c>
      <c r="AD55" s="1">
        <v>2</v>
      </c>
      <c r="AE55" s="1">
        <v>248</v>
      </c>
      <c r="AF55" s="1" t="s">
        <v>120</v>
      </c>
      <c r="AG55" s="2">
        <f t="shared" si="0"/>
        <v>33.266666666666666</v>
      </c>
      <c r="AH55" s="3">
        <f t="shared" si="1"/>
        <v>1.0595700000000001</v>
      </c>
      <c r="AI55" s="3" t="str">
        <f t="shared" si="2"/>
        <v/>
      </c>
    </row>
    <row r="56" spans="1:35" x14ac:dyDescent="0.25">
      <c r="A56" s="1">
        <v>10.4</v>
      </c>
      <c r="B56" s="1">
        <v>276.10000000000002</v>
      </c>
      <c r="C56" s="1">
        <v>1830</v>
      </c>
      <c r="D56" s="1">
        <v>5.28</v>
      </c>
      <c r="E56" s="1">
        <v>11.14</v>
      </c>
      <c r="G56" s="1">
        <v>0.13</v>
      </c>
      <c r="H56" s="1">
        <v>0.25</v>
      </c>
      <c r="I56" s="1">
        <v>9.5</v>
      </c>
      <c r="J56" s="1">
        <v>0</v>
      </c>
      <c r="K56" s="1">
        <v>0</v>
      </c>
      <c r="L56" s="1">
        <v>0</v>
      </c>
      <c r="M56" s="1">
        <v>5.14</v>
      </c>
      <c r="N56" s="1">
        <v>10.89</v>
      </c>
      <c r="P56" s="1">
        <v>0</v>
      </c>
      <c r="Q56" s="1">
        <v>1.8</v>
      </c>
      <c r="R56" s="1">
        <v>1.772</v>
      </c>
      <c r="S56" s="1">
        <v>2.9</v>
      </c>
      <c r="T56" s="1">
        <v>1.1200000000000001</v>
      </c>
      <c r="V56" s="1">
        <v>200</v>
      </c>
      <c r="W56" s="1">
        <v>0.76</v>
      </c>
      <c r="AC56" s="1">
        <v>3.16</v>
      </c>
      <c r="AD56" s="1">
        <v>1.8</v>
      </c>
      <c r="AE56" s="1">
        <v>254</v>
      </c>
      <c r="AF56" s="1" t="s">
        <v>139</v>
      </c>
      <c r="AG56" s="2" t="str">
        <f t="shared" si="0"/>
        <v/>
      </c>
      <c r="AH56" s="3">
        <f t="shared" si="1"/>
        <v>1.3467200000000001</v>
      </c>
      <c r="AI56" s="3" t="str">
        <f t="shared" si="2"/>
        <v/>
      </c>
    </row>
    <row r="57" spans="1:35" x14ac:dyDescent="0.25">
      <c r="A57" s="1">
        <v>10.6</v>
      </c>
      <c r="B57" s="1">
        <v>275.89999999999998</v>
      </c>
      <c r="C57" s="1">
        <v>1760</v>
      </c>
      <c r="D57" s="1">
        <v>4.55</v>
      </c>
      <c r="E57" s="1">
        <v>10.16</v>
      </c>
      <c r="G57" s="1">
        <v>0.13</v>
      </c>
      <c r="H57" s="1">
        <v>0.25</v>
      </c>
      <c r="I57" s="1">
        <v>9.5</v>
      </c>
      <c r="J57" s="1">
        <v>0</v>
      </c>
      <c r="K57" s="1">
        <v>0</v>
      </c>
      <c r="L57" s="1">
        <v>0</v>
      </c>
      <c r="M57" s="1">
        <v>4.42</v>
      </c>
      <c r="N57" s="1">
        <v>9.91</v>
      </c>
      <c r="P57" s="1">
        <v>0</v>
      </c>
      <c r="Q57" s="1">
        <v>1.8</v>
      </c>
      <c r="R57" s="1">
        <v>1.8069999999999999</v>
      </c>
      <c r="S57" s="1">
        <v>2.44</v>
      </c>
      <c r="T57" s="1">
        <v>1.24</v>
      </c>
      <c r="V57" s="1">
        <v>191</v>
      </c>
      <c r="W57" s="1">
        <v>0.6</v>
      </c>
      <c r="Y57" s="1">
        <v>58.5</v>
      </c>
      <c r="Z57" s="1">
        <v>32.799999999999997</v>
      </c>
      <c r="AA57" s="1">
        <v>2.79</v>
      </c>
      <c r="AB57" s="1">
        <v>32.9</v>
      </c>
      <c r="AC57" s="1">
        <v>3.33</v>
      </c>
      <c r="AD57" s="1">
        <v>1.8</v>
      </c>
      <c r="AE57" s="1">
        <v>213</v>
      </c>
      <c r="AF57" s="1" t="s">
        <v>120</v>
      </c>
      <c r="AG57" s="2">
        <f t="shared" si="0"/>
        <v>32.533333333333331</v>
      </c>
      <c r="AH57" s="3">
        <f t="shared" si="1"/>
        <v>1.0841999999999998</v>
      </c>
      <c r="AI57" s="3" t="str">
        <f t="shared" si="2"/>
        <v/>
      </c>
    </row>
    <row r="58" spans="1:35" x14ac:dyDescent="0.25">
      <c r="A58" s="1">
        <v>10.8</v>
      </c>
      <c r="B58" s="1">
        <v>275.7</v>
      </c>
      <c r="C58" s="1">
        <v>2020</v>
      </c>
      <c r="D58" s="1">
        <v>4.8099999999999996</v>
      </c>
      <c r="E58" s="1">
        <v>10.83</v>
      </c>
      <c r="G58" s="1">
        <v>0.13</v>
      </c>
      <c r="H58" s="1">
        <v>0.25</v>
      </c>
      <c r="I58" s="1">
        <v>9.5</v>
      </c>
      <c r="J58" s="1">
        <v>0</v>
      </c>
      <c r="K58" s="1">
        <v>0</v>
      </c>
      <c r="L58" s="1">
        <v>0</v>
      </c>
      <c r="M58" s="1">
        <v>4.66</v>
      </c>
      <c r="N58" s="1">
        <v>10.58</v>
      </c>
      <c r="P58" s="1">
        <v>0</v>
      </c>
      <c r="Q58" s="1">
        <v>1.8</v>
      </c>
      <c r="R58" s="1">
        <v>1.843</v>
      </c>
      <c r="S58" s="1">
        <v>2.5299999999999998</v>
      </c>
      <c r="T58" s="1">
        <v>1.27</v>
      </c>
      <c r="V58" s="1">
        <v>205</v>
      </c>
      <c r="W58" s="1">
        <v>0.59</v>
      </c>
      <c r="Y58" s="1">
        <v>67.900000000000006</v>
      </c>
      <c r="Z58" s="1">
        <v>33.799999999999997</v>
      </c>
      <c r="AA58" s="1">
        <v>2.87</v>
      </c>
      <c r="AB58" s="1">
        <v>33.9</v>
      </c>
      <c r="AC58" s="1">
        <v>3.39</v>
      </c>
      <c r="AD58" s="1">
        <v>1.8</v>
      </c>
      <c r="AE58" s="1">
        <v>236</v>
      </c>
      <c r="AF58" s="1" t="s">
        <v>120</v>
      </c>
      <c r="AG58" s="2">
        <f t="shared" si="0"/>
        <v>33.199999999999996</v>
      </c>
      <c r="AH58" s="3">
        <f t="shared" si="1"/>
        <v>1.0873699999999999</v>
      </c>
      <c r="AI58" s="3" t="str">
        <f t="shared" si="2"/>
        <v/>
      </c>
    </row>
    <row r="59" spans="1:35" x14ac:dyDescent="0.25">
      <c r="A59" s="1">
        <v>11</v>
      </c>
      <c r="B59" s="1">
        <v>275.5</v>
      </c>
      <c r="C59" s="1">
        <v>2050</v>
      </c>
      <c r="D59" s="1">
        <v>6.37</v>
      </c>
      <c r="E59" s="1">
        <v>13.14</v>
      </c>
      <c r="G59" s="1">
        <v>0.13</v>
      </c>
      <c r="H59" s="1">
        <v>0.25</v>
      </c>
      <c r="I59" s="1">
        <v>9.5</v>
      </c>
      <c r="J59" s="1">
        <v>0</v>
      </c>
      <c r="K59" s="1">
        <v>0</v>
      </c>
      <c r="L59" s="1">
        <v>0</v>
      </c>
      <c r="M59" s="1">
        <v>6.18</v>
      </c>
      <c r="N59" s="1">
        <v>12.89</v>
      </c>
      <c r="P59" s="1">
        <v>0</v>
      </c>
      <c r="Q59" s="1">
        <v>1.95</v>
      </c>
      <c r="R59" s="1">
        <v>1.879</v>
      </c>
      <c r="S59" s="1">
        <v>3.29</v>
      </c>
      <c r="T59" s="1">
        <v>1.0900000000000001</v>
      </c>
      <c r="V59" s="1">
        <v>233</v>
      </c>
      <c r="W59" s="1">
        <v>0.85</v>
      </c>
      <c r="AC59" s="1">
        <v>4.08</v>
      </c>
      <c r="AD59" s="1">
        <v>2.2000000000000002</v>
      </c>
      <c r="AE59" s="1">
        <v>325</v>
      </c>
      <c r="AF59" s="1" t="s">
        <v>139</v>
      </c>
      <c r="AG59" s="2" t="str">
        <f t="shared" si="0"/>
        <v/>
      </c>
      <c r="AH59" s="3">
        <f t="shared" si="1"/>
        <v>1.5971500000000001</v>
      </c>
      <c r="AI59" s="3" t="str">
        <f t="shared" si="2"/>
        <v/>
      </c>
    </row>
    <row r="60" spans="1:35" x14ac:dyDescent="0.25">
      <c r="A60" s="1">
        <v>11.2</v>
      </c>
      <c r="B60" s="1">
        <v>275.3</v>
      </c>
      <c r="C60" s="1">
        <v>2110</v>
      </c>
      <c r="D60" s="1">
        <v>5.53</v>
      </c>
      <c r="E60" s="1">
        <v>11.93</v>
      </c>
      <c r="G60" s="1">
        <v>0.13</v>
      </c>
      <c r="H60" s="1">
        <v>0.25</v>
      </c>
      <c r="I60" s="1">
        <v>9.5</v>
      </c>
      <c r="J60" s="1">
        <v>0</v>
      </c>
      <c r="K60" s="1">
        <v>0</v>
      </c>
      <c r="L60" s="1">
        <v>0</v>
      </c>
      <c r="M60" s="1">
        <v>5.36</v>
      </c>
      <c r="N60" s="1">
        <v>11.68</v>
      </c>
      <c r="P60" s="1">
        <v>0</v>
      </c>
      <c r="Q60" s="1">
        <v>1.95</v>
      </c>
      <c r="R60" s="1">
        <v>1.9179999999999999</v>
      </c>
      <c r="S60" s="1">
        <v>2.79</v>
      </c>
      <c r="T60" s="1">
        <v>1.18</v>
      </c>
      <c r="V60" s="1">
        <v>219</v>
      </c>
      <c r="W60" s="1">
        <v>0.74</v>
      </c>
      <c r="AC60" s="1">
        <v>3.23</v>
      </c>
      <c r="AD60" s="1">
        <v>1.7</v>
      </c>
      <c r="AE60" s="1">
        <v>272</v>
      </c>
      <c r="AF60" s="1" t="s">
        <v>139</v>
      </c>
      <c r="AG60" s="2" t="str">
        <f t="shared" si="0"/>
        <v/>
      </c>
      <c r="AH60" s="3">
        <f t="shared" si="1"/>
        <v>1.4193199999999999</v>
      </c>
      <c r="AI60" s="3" t="str">
        <f t="shared" si="2"/>
        <v/>
      </c>
    </row>
    <row r="61" spans="1:35" x14ac:dyDescent="0.25">
      <c r="A61" s="1">
        <v>11.4</v>
      </c>
      <c r="B61" s="1">
        <v>275.10000000000002</v>
      </c>
      <c r="C61" s="1">
        <v>2130</v>
      </c>
      <c r="D61" s="1">
        <v>6.14</v>
      </c>
      <c r="E61" s="1">
        <v>13.1</v>
      </c>
      <c r="G61" s="1">
        <v>0.13</v>
      </c>
      <c r="H61" s="1">
        <v>0.25</v>
      </c>
      <c r="I61" s="1">
        <v>9.5</v>
      </c>
      <c r="J61" s="1">
        <v>0</v>
      </c>
      <c r="K61" s="1">
        <v>0</v>
      </c>
      <c r="L61" s="1">
        <v>0</v>
      </c>
      <c r="M61" s="1">
        <v>5.94</v>
      </c>
      <c r="N61" s="1">
        <v>12.85</v>
      </c>
      <c r="P61" s="1">
        <v>0</v>
      </c>
      <c r="Q61" s="1">
        <v>1.95</v>
      </c>
      <c r="R61" s="1">
        <v>1.956</v>
      </c>
      <c r="S61" s="1">
        <v>3.04</v>
      </c>
      <c r="T61" s="1">
        <v>1.1599999999999999</v>
      </c>
      <c r="V61" s="1">
        <v>240</v>
      </c>
      <c r="W61" s="1">
        <v>0.79</v>
      </c>
      <c r="AC61" s="1">
        <v>3.75</v>
      </c>
      <c r="AD61" s="1">
        <v>1.9</v>
      </c>
      <c r="AE61" s="1">
        <v>317</v>
      </c>
      <c r="AF61" s="1" t="s">
        <v>139</v>
      </c>
      <c r="AG61" s="2" t="str">
        <f t="shared" si="0"/>
        <v/>
      </c>
      <c r="AH61" s="3">
        <f t="shared" si="1"/>
        <v>1.5452399999999999</v>
      </c>
      <c r="AI61" s="3" t="str">
        <f t="shared" si="2"/>
        <v/>
      </c>
    </row>
    <row r="62" spans="1:35" x14ac:dyDescent="0.25">
      <c r="A62" s="1">
        <v>11.6</v>
      </c>
      <c r="B62" s="1">
        <v>274.89999999999998</v>
      </c>
      <c r="C62" s="1">
        <v>2150</v>
      </c>
      <c r="D62" s="1">
        <v>5.88</v>
      </c>
      <c r="E62" s="1">
        <v>12.42</v>
      </c>
      <c r="G62" s="1">
        <v>0.13</v>
      </c>
      <c r="H62" s="1">
        <v>0.25</v>
      </c>
      <c r="I62" s="1">
        <v>9.5</v>
      </c>
      <c r="J62" s="1">
        <v>0</v>
      </c>
      <c r="K62" s="1">
        <v>0</v>
      </c>
      <c r="L62" s="1">
        <v>0</v>
      </c>
      <c r="M62" s="1">
        <v>5.7</v>
      </c>
      <c r="N62" s="1">
        <v>12.17</v>
      </c>
      <c r="P62" s="1">
        <v>0</v>
      </c>
      <c r="Q62" s="1">
        <v>1.95</v>
      </c>
      <c r="R62" s="1">
        <v>1.994</v>
      </c>
      <c r="S62" s="1">
        <v>2.86</v>
      </c>
      <c r="T62" s="1">
        <v>1.1299999999999999</v>
      </c>
      <c r="V62" s="1">
        <v>224</v>
      </c>
      <c r="W62" s="1">
        <v>0.75</v>
      </c>
      <c r="AC62" s="1">
        <v>3.48</v>
      </c>
      <c r="AD62" s="1">
        <v>1.7</v>
      </c>
      <c r="AE62" s="1">
        <v>283</v>
      </c>
      <c r="AF62" s="1" t="s">
        <v>139</v>
      </c>
      <c r="AG62" s="2" t="str">
        <f t="shared" si="0"/>
        <v/>
      </c>
      <c r="AH62" s="3">
        <f t="shared" si="1"/>
        <v>1.4955000000000001</v>
      </c>
      <c r="AI62" s="3" t="str">
        <f t="shared" si="2"/>
        <v/>
      </c>
    </row>
    <row r="63" spans="1:35" x14ac:dyDescent="0.25">
      <c r="A63" s="1">
        <v>11.8</v>
      </c>
      <c r="B63" s="1">
        <v>274.7</v>
      </c>
      <c r="C63" s="1">
        <v>2210</v>
      </c>
      <c r="D63" s="1">
        <v>5.7</v>
      </c>
      <c r="E63" s="1">
        <v>12.34</v>
      </c>
      <c r="G63" s="1">
        <v>0.13</v>
      </c>
      <c r="H63" s="1">
        <v>0.25</v>
      </c>
      <c r="I63" s="1">
        <v>9.5</v>
      </c>
      <c r="J63" s="1">
        <v>0</v>
      </c>
      <c r="K63" s="1">
        <v>0</v>
      </c>
      <c r="L63" s="1">
        <v>0</v>
      </c>
      <c r="M63" s="1">
        <v>5.52</v>
      </c>
      <c r="N63" s="1">
        <v>12.09</v>
      </c>
      <c r="P63" s="1">
        <v>0</v>
      </c>
      <c r="Q63" s="1">
        <v>1.95</v>
      </c>
      <c r="R63" s="1">
        <v>2.032</v>
      </c>
      <c r="S63" s="1">
        <v>2.71</v>
      </c>
      <c r="T63" s="1">
        <v>1.19</v>
      </c>
      <c r="V63" s="1">
        <v>228</v>
      </c>
      <c r="W63" s="1">
        <v>0.72</v>
      </c>
      <c r="AC63" s="1">
        <v>3.27</v>
      </c>
      <c r="AD63" s="1">
        <v>1.6</v>
      </c>
      <c r="AE63" s="1">
        <v>277</v>
      </c>
      <c r="AF63" s="1" t="s">
        <v>139</v>
      </c>
      <c r="AG63" s="2" t="str">
        <f t="shared" si="0"/>
        <v/>
      </c>
      <c r="AH63" s="3">
        <f t="shared" si="1"/>
        <v>1.4630399999999999</v>
      </c>
      <c r="AI63" s="3" t="str">
        <f t="shared" si="2"/>
        <v/>
      </c>
    </row>
    <row r="64" spans="1:35" x14ac:dyDescent="0.25">
      <c r="A64" s="1">
        <v>12</v>
      </c>
      <c r="B64" s="1">
        <v>274.5</v>
      </c>
      <c r="C64" s="1">
        <v>2230</v>
      </c>
      <c r="D64" s="1">
        <v>5.76</v>
      </c>
      <c r="E64" s="1">
        <v>12.57</v>
      </c>
      <c r="G64" s="1">
        <v>0.13</v>
      </c>
      <c r="H64" s="1">
        <v>0.25</v>
      </c>
      <c r="I64" s="1">
        <v>9.5</v>
      </c>
      <c r="J64" s="1">
        <v>0</v>
      </c>
      <c r="K64" s="1">
        <v>0</v>
      </c>
      <c r="L64" s="1">
        <v>0</v>
      </c>
      <c r="M64" s="1">
        <v>5.57</v>
      </c>
      <c r="N64" s="1">
        <v>12.32</v>
      </c>
      <c r="P64" s="1">
        <v>0</v>
      </c>
      <c r="Q64" s="1">
        <v>1.95</v>
      </c>
      <c r="R64" s="1">
        <v>2.0710000000000002</v>
      </c>
      <c r="S64" s="1">
        <v>2.69</v>
      </c>
      <c r="T64" s="1">
        <v>1.21</v>
      </c>
      <c r="V64" s="1">
        <v>234</v>
      </c>
      <c r="W64" s="1">
        <v>0.62</v>
      </c>
      <c r="Y64" s="1">
        <v>73.2</v>
      </c>
      <c r="Z64" s="1">
        <v>33.4</v>
      </c>
      <c r="AA64" s="1">
        <v>3.21</v>
      </c>
      <c r="AB64" s="1">
        <v>33.700000000000003</v>
      </c>
      <c r="AC64" s="1">
        <v>4.17</v>
      </c>
      <c r="AD64" s="1">
        <v>2</v>
      </c>
      <c r="AE64" s="1">
        <v>283</v>
      </c>
      <c r="AF64" s="1" t="s">
        <v>120</v>
      </c>
      <c r="AG64" s="2">
        <f t="shared" si="0"/>
        <v>32.93333333333333</v>
      </c>
      <c r="AH64" s="3">
        <f t="shared" si="1"/>
        <v>1.2840200000000002</v>
      </c>
      <c r="AI64" s="3" t="str">
        <f t="shared" si="2"/>
        <v/>
      </c>
    </row>
    <row r="65" spans="1:35" x14ac:dyDescent="0.25">
      <c r="A65" s="1">
        <v>12.2</v>
      </c>
      <c r="B65" s="1">
        <v>274.3</v>
      </c>
      <c r="C65" s="1">
        <v>2300</v>
      </c>
      <c r="D65" s="1">
        <v>6.24</v>
      </c>
      <c r="E65" s="1">
        <v>13.48</v>
      </c>
      <c r="G65" s="1">
        <v>0.13</v>
      </c>
      <c r="H65" s="1">
        <v>0.25</v>
      </c>
      <c r="I65" s="1">
        <v>9.5</v>
      </c>
      <c r="J65" s="1">
        <v>0</v>
      </c>
      <c r="K65" s="1">
        <v>0</v>
      </c>
      <c r="L65" s="1">
        <v>0</v>
      </c>
      <c r="M65" s="1">
        <v>6.03</v>
      </c>
      <c r="N65" s="1">
        <v>13.23</v>
      </c>
      <c r="P65" s="1">
        <v>0</v>
      </c>
      <c r="Q65" s="1">
        <v>1.95</v>
      </c>
      <c r="R65" s="1">
        <v>2.109</v>
      </c>
      <c r="S65" s="1">
        <v>2.86</v>
      </c>
      <c r="T65" s="1">
        <v>1.2</v>
      </c>
      <c r="V65" s="1">
        <v>250</v>
      </c>
      <c r="W65" s="1">
        <v>0.75</v>
      </c>
      <c r="AC65" s="1">
        <v>3.68</v>
      </c>
      <c r="AD65" s="1">
        <v>1.7</v>
      </c>
      <c r="AE65" s="1">
        <v>316</v>
      </c>
      <c r="AF65" s="1" t="s">
        <v>139</v>
      </c>
      <c r="AG65" s="2" t="str">
        <f t="shared" si="0"/>
        <v/>
      </c>
      <c r="AH65" s="3">
        <f t="shared" si="1"/>
        <v>1.58175</v>
      </c>
      <c r="AI65" s="3" t="str">
        <f t="shared" si="2"/>
        <v/>
      </c>
    </row>
    <row r="66" spans="1:35" x14ac:dyDescent="0.25">
      <c r="A66" s="1">
        <v>12.4</v>
      </c>
      <c r="B66" s="1">
        <v>274.10000000000002</v>
      </c>
      <c r="C66" s="1">
        <v>2250</v>
      </c>
      <c r="D66" s="1">
        <v>5.84</v>
      </c>
      <c r="E66" s="1">
        <v>12.72</v>
      </c>
      <c r="G66" s="1">
        <v>0.13</v>
      </c>
      <c r="H66" s="1">
        <v>0.25</v>
      </c>
      <c r="I66" s="1">
        <v>9.5</v>
      </c>
      <c r="J66" s="1">
        <v>0</v>
      </c>
      <c r="K66" s="1">
        <v>0</v>
      </c>
      <c r="L66" s="1">
        <v>0</v>
      </c>
      <c r="M66" s="1">
        <v>5.65</v>
      </c>
      <c r="N66" s="1">
        <v>12.47</v>
      </c>
      <c r="P66" s="1">
        <v>0</v>
      </c>
      <c r="Q66" s="1">
        <v>1.95</v>
      </c>
      <c r="R66" s="1">
        <v>2.1469999999999998</v>
      </c>
      <c r="S66" s="1">
        <v>2.63</v>
      </c>
      <c r="T66" s="1">
        <v>1.21</v>
      </c>
      <c r="V66" s="1">
        <v>237</v>
      </c>
      <c r="W66" s="1">
        <v>0.61</v>
      </c>
      <c r="Y66" s="1">
        <v>74</v>
      </c>
      <c r="Z66" s="1">
        <v>33.200000000000003</v>
      </c>
      <c r="AA66" s="1">
        <v>3.32</v>
      </c>
      <c r="AB66" s="1">
        <v>33.6</v>
      </c>
      <c r="AC66" s="1">
        <v>4.24</v>
      </c>
      <c r="AD66" s="1">
        <v>2</v>
      </c>
      <c r="AE66" s="1">
        <v>280</v>
      </c>
      <c r="AF66" s="1" t="s">
        <v>120</v>
      </c>
      <c r="AG66" s="2">
        <f t="shared" si="0"/>
        <v>32.800000000000004</v>
      </c>
      <c r="AH66" s="3">
        <f t="shared" si="1"/>
        <v>1.3096699999999999</v>
      </c>
      <c r="AI66" s="3" t="str">
        <f t="shared" si="2"/>
        <v/>
      </c>
    </row>
    <row r="67" spans="1:35" x14ac:dyDescent="0.25">
      <c r="A67" s="1">
        <v>12.6</v>
      </c>
      <c r="B67" s="1">
        <v>273.89999999999998</v>
      </c>
      <c r="C67" s="1">
        <v>2240</v>
      </c>
      <c r="D67" s="1">
        <v>6.31</v>
      </c>
      <c r="E67" s="1">
        <v>13.67</v>
      </c>
      <c r="G67" s="1">
        <v>0.13</v>
      </c>
      <c r="H67" s="1">
        <v>0.25</v>
      </c>
      <c r="I67" s="1">
        <v>9.5</v>
      </c>
      <c r="J67" s="1">
        <v>0</v>
      </c>
      <c r="K67" s="1">
        <v>0</v>
      </c>
      <c r="L67" s="1">
        <v>0</v>
      </c>
      <c r="M67" s="1">
        <v>6.09</v>
      </c>
      <c r="N67" s="1">
        <v>13.42</v>
      </c>
      <c r="P67" s="1">
        <v>0</v>
      </c>
      <c r="Q67" s="1">
        <v>1.95</v>
      </c>
      <c r="R67" s="1">
        <v>2.1859999999999999</v>
      </c>
      <c r="S67" s="1">
        <v>2.79</v>
      </c>
      <c r="T67" s="1">
        <v>1.2</v>
      </c>
      <c r="V67" s="1">
        <v>254</v>
      </c>
      <c r="W67" s="1">
        <v>0.64</v>
      </c>
      <c r="Y67" s="1">
        <v>71.900000000000006</v>
      </c>
      <c r="Z67" s="1">
        <v>32.799999999999997</v>
      </c>
      <c r="AA67" s="1">
        <v>3.37</v>
      </c>
      <c r="AB67" s="1">
        <v>33.200000000000003</v>
      </c>
      <c r="AC67" s="1">
        <v>4.7</v>
      </c>
      <c r="AD67" s="1">
        <v>2.1</v>
      </c>
      <c r="AE67" s="1">
        <v>316</v>
      </c>
      <c r="AF67" s="1" t="s">
        <v>120</v>
      </c>
      <c r="AG67" s="2">
        <f t="shared" si="0"/>
        <v>32.533333333333331</v>
      </c>
      <c r="AH67" s="3">
        <f t="shared" si="1"/>
        <v>1.3990400000000001</v>
      </c>
      <c r="AI67" s="3" t="str">
        <f t="shared" si="2"/>
        <v/>
      </c>
    </row>
    <row r="68" spans="1:35" x14ac:dyDescent="0.25">
      <c r="A68" s="1">
        <v>12.8</v>
      </c>
      <c r="B68" s="1">
        <v>273.7</v>
      </c>
      <c r="C68" s="1">
        <v>2030</v>
      </c>
      <c r="D68" s="1">
        <v>5.96</v>
      </c>
      <c r="E68" s="1">
        <v>12.42</v>
      </c>
      <c r="G68" s="1">
        <v>0.13</v>
      </c>
      <c r="H68" s="1">
        <v>0.25</v>
      </c>
      <c r="I68" s="1">
        <v>9.5</v>
      </c>
      <c r="J68" s="1">
        <v>0</v>
      </c>
      <c r="K68" s="1">
        <v>0</v>
      </c>
      <c r="L68" s="1">
        <v>0</v>
      </c>
      <c r="M68" s="1">
        <v>5.79</v>
      </c>
      <c r="N68" s="1">
        <v>12.17</v>
      </c>
      <c r="P68" s="1">
        <v>0</v>
      </c>
      <c r="Q68" s="1">
        <v>1.95</v>
      </c>
      <c r="R68" s="1">
        <v>2.2240000000000002</v>
      </c>
      <c r="S68" s="1">
        <v>2.6</v>
      </c>
      <c r="T68" s="1">
        <v>1.1000000000000001</v>
      </c>
      <c r="V68" s="1">
        <v>222</v>
      </c>
      <c r="W68" s="1">
        <v>0.7</v>
      </c>
      <c r="AC68" s="1">
        <v>3.35</v>
      </c>
      <c r="AD68" s="1">
        <v>1.5</v>
      </c>
      <c r="AE68" s="1">
        <v>258</v>
      </c>
      <c r="AF68" s="1" t="s">
        <v>139</v>
      </c>
      <c r="AG68" s="2" t="str">
        <f t="shared" si="0"/>
        <v/>
      </c>
      <c r="AH68" s="3">
        <f t="shared" si="1"/>
        <v>1.5568</v>
      </c>
      <c r="AI68" s="3" t="str">
        <f t="shared" si="2"/>
        <v/>
      </c>
    </row>
    <row r="69" spans="1:35" x14ac:dyDescent="0.25">
      <c r="A69" s="1">
        <v>13</v>
      </c>
      <c r="B69" s="1">
        <v>273.5</v>
      </c>
      <c r="C69" s="1">
        <v>1880</v>
      </c>
      <c r="D69" s="1">
        <v>5.56</v>
      </c>
      <c r="E69" s="1">
        <v>10.5</v>
      </c>
      <c r="G69" s="1">
        <v>0.13</v>
      </c>
      <c r="H69" s="1">
        <v>0.25</v>
      </c>
      <c r="I69" s="1">
        <v>9.5</v>
      </c>
      <c r="J69" s="1">
        <v>0</v>
      </c>
      <c r="K69" s="1">
        <v>0</v>
      </c>
      <c r="L69" s="1">
        <v>0</v>
      </c>
      <c r="M69" s="1">
        <v>5.46</v>
      </c>
      <c r="N69" s="1">
        <v>10.25</v>
      </c>
      <c r="P69" s="1">
        <v>0.02</v>
      </c>
      <c r="Q69" s="1">
        <v>1.8</v>
      </c>
      <c r="R69" s="1">
        <v>2.2410000000000001</v>
      </c>
      <c r="S69" s="1">
        <v>2.4300000000000002</v>
      </c>
      <c r="T69" s="1">
        <v>0.88</v>
      </c>
      <c r="V69" s="1">
        <v>166</v>
      </c>
      <c r="W69" s="1">
        <v>0.65</v>
      </c>
      <c r="AC69" s="1">
        <v>3.03</v>
      </c>
      <c r="AD69" s="1">
        <v>1.4</v>
      </c>
      <c r="AE69" s="1">
        <v>179</v>
      </c>
      <c r="AF69" s="1" t="s">
        <v>140</v>
      </c>
      <c r="AG69" s="2" t="str">
        <f t="shared" si="0"/>
        <v/>
      </c>
      <c r="AH69" s="3">
        <f t="shared" si="1"/>
        <v>1.4566500000000002</v>
      </c>
      <c r="AI69" s="3" t="str">
        <f t="shared" si="2"/>
        <v/>
      </c>
    </row>
    <row r="70" spans="1:35" x14ac:dyDescent="0.25">
      <c r="A70" s="1">
        <v>13.2</v>
      </c>
      <c r="B70" s="1">
        <v>273.3</v>
      </c>
      <c r="C70" s="1">
        <v>1980</v>
      </c>
      <c r="D70" s="1">
        <v>6.15</v>
      </c>
      <c r="E70" s="1">
        <v>12.25</v>
      </c>
      <c r="G70" s="1">
        <v>0.13</v>
      </c>
      <c r="H70" s="1">
        <v>0.25</v>
      </c>
      <c r="I70" s="1">
        <v>9.5</v>
      </c>
      <c r="J70" s="1">
        <v>0</v>
      </c>
      <c r="K70" s="1">
        <v>0</v>
      </c>
      <c r="L70" s="1">
        <v>0</v>
      </c>
      <c r="M70" s="1">
        <v>5.99</v>
      </c>
      <c r="N70" s="1">
        <v>12</v>
      </c>
      <c r="P70" s="1">
        <v>3.9E-2</v>
      </c>
      <c r="Q70" s="1">
        <v>1.95</v>
      </c>
      <c r="R70" s="1">
        <v>2.258</v>
      </c>
      <c r="S70" s="1">
        <v>2.64</v>
      </c>
      <c r="T70" s="1">
        <v>1.01</v>
      </c>
      <c r="V70" s="1">
        <v>208</v>
      </c>
      <c r="W70" s="1">
        <v>0.7</v>
      </c>
      <c r="AC70" s="1">
        <v>3.48</v>
      </c>
      <c r="AD70" s="1">
        <v>1.5</v>
      </c>
      <c r="AE70" s="1">
        <v>244</v>
      </c>
      <c r="AF70" s="1" t="s">
        <v>139</v>
      </c>
      <c r="AG70" s="2" t="str">
        <f t="shared" ref="AG70:AG133" si="3">IF(Z70=0,"",IF(Z70&lt;32,Z70,32+2/3*(Z70-32)))</f>
        <v/>
      </c>
      <c r="AH70" s="3">
        <f t="shared" ref="AH70:AH133" si="4">IF(W70=0,"",W70*R70)</f>
        <v>1.5806</v>
      </c>
      <c r="AI70" s="3" t="str">
        <f t="shared" ref="AI70:AI133" si="5">IF(O70=0,"",IF(T70&lt;0.6,(M70-O70)/2.65,""))</f>
        <v/>
      </c>
    </row>
    <row r="71" spans="1:35" x14ac:dyDescent="0.25">
      <c r="A71" s="1">
        <v>13.4</v>
      </c>
      <c r="B71" s="1">
        <v>273.10000000000002</v>
      </c>
      <c r="C71" s="1">
        <v>2170</v>
      </c>
      <c r="D71" s="1">
        <v>4.3899999999999997</v>
      </c>
      <c r="E71" s="1">
        <v>9.5299999999999994</v>
      </c>
      <c r="G71" s="1">
        <v>0.13</v>
      </c>
      <c r="H71" s="1">
        <v>0.25</v>
      </c>
      <c r="I71" s="1">
        <v>9.5</v>
      </c>
      <c r="J71" s="1">
        <v>0</v>
      </c>
      <c r="K71" s="1">
        <v>0</v>
      </c>
      <c r="L71" s="1">
        <v>0</v>
      </c>
      <c r="M71" s="1">
        <v>4.28</v>
      </c>
      <c r="N71" s="1">
        <v>9.2799999999999994</v>
      </c>
      <c r="P71" s="1">
        <v>5.8999999999999997E-2</v>
      </c>
      <c r="Q71" s="1">
        <v>1.8</v>
      </c>
      <c r="R71" s="1">
        <v>2.2749999999999999</v>
      </c>
      <c r="S71" s="1">
        <v>1.86</v>
      </c>
      <c r="T71" s="1">
        <v>1.18</v>
      </c>
      <c r="V71" s="1">
        <v>173</v>
      </c>
      <c r="W71" s="1">
        <v>0.51</v>
      </c>
      <c r="AC71" s="1">
        <v>2.0299999999999998</v>
      </c>
      <c r="AD71" s="1">
        <v>0.9</v>
      </c>
      <c r="AE71" s="1">
        <v>147</v>
      </c>
      <c r="AF71" s="1" t="s">
        <v>139</v>
      </c>
      <c r="AG71" s="2" t="str">
        <f t="shared" si="3"/>
        <v/>
      </c>
      <c r="AH71" s="3">
        <f t="shared" si="4"/>
        <v>1.16025</v>
      </c>
      <c r="AI71" s="3" t="str">
        <f t="shared" si="5"/>
        <v/>
      </c>
    </row>
    <row r="72" spans="1:35" x14ac:dyDescent="0.25">
      <c r="A72" s="1">
        <v>13.6</v>
      </c>
      <c r="B72" s="1">
        <v>272.89999999999998</v>
      </c>
      <c r="C72" s="1">
        <v>2260</v>
      </c>
      <c r="D72" s="1">
        <v>6.27</v>
      </c>
      <c r="E72" s="1">
        <v>13.25</v>
      </c>
      <c r="G72" s="1">
        <v>0.13</v>
      </c>
      <c r="H72" s="1">
        <v>0.25</v>
      </c>
      <c r="I72" s="1">
        <v>9.5</v>
      </c>
      <c r="J72" s="1">
        <v>0</v>
      </c>
      <c r="K72" s="1">
        <v>0</v>
      </c>
      <c r="L72" s="1">
        <v>0</v>
      </c>
      <c r="M72" s="1">
        <v>6.07</v>
      </c>
      <c r="N72" s="1">
        <v>13</v>
      </c>
      <c r="P72" s="1">
        <v>7.9000000000000001E-2</v>
      </c>
      <c r="Q72" s="1">
        <v>1.95</v>
      </c>
      <c r="R72" s="1">
        <v>2.2930000000000001</v>
      </c>
      <c r="S72" s="1">
        <v>2.61</v>
      </c>
      <c r="T72" s="1">
        <v>1.1599999999999999</v>
      </c>
      <c r="V72" s="1">
        <v>240</v>
      </c>
      <c r="W72" s="1">
        <v>0.7</v>
      </c>
      <c r="AC72" s="1">
        <v>3.48</v>
      </c>
      <c r="AD72" s="1">
        <v>1.5</v>
      </c>
      <c r="AE72" s="1">
        <v>282</v>
      </c>
      <c r="AF72" s="1" t="s">
        <v>139</v>
      </c>
      <c r="AG72" s="2" t="str">
        <f t="shared" si="3"/>
        <v/>
      </c>
      <c r="AH72" s="3">
        <f t="shared" si="4"/>
        <v>1.6051</v>
      </c>
      <c r="AI72" s="3" t="str">
        <f t="shared" si="5"/>
        <v/>
      </c>
    </row>
    <row r="73" spans="1:35" x14ac:dyDescent="0.25">
      <c r="A73" s="1">
        <v>13.8</v>
      </c>
      <c r="B73" s="1">
        <v>272.7</v>
      </c>
      <c r="C73" s="1">
        <v>2380</v>
      </c>
      <c r="D73" s="1">
        <v>7.1</v>
      </c>
      <c r="E73" s="1">
        <v>14.71</v>
      </c>
      <c r="G73" s="1">
        <v>0.13</v>
      </c>
      <c r="H73" s="1">
        <v>0.25</v>
      </c>
      <c r="I73" s="1">
        <v>9.5</v>
      </c>
      <c r="J73" s="1">
        <v>0</v>
      </c>
      <c r="K73" s="1">
        <v>0</v>
      </c>
      <c r="L73" s="1">
        <v>0</v>
      </c>
      <c r="M73" s="1">
        <v>6.87</v>
      </c>
      <c r="N73" s="1">
        <v>14.46</v>
      </c>
      <c r="P73" s="1">
        <v>9.8000000000000004E-2</v>
      </c>
      <c r="Q73" s="1">
        <v>1.95</v>
      </c>
      <c r="R73" s="1">
        <v>2.3109999999999999</v>
      </c>
      <c r="S73" s="1">
        <v>2.93</v>
      </c>
      <c r="T73" s="1">
        <v>1.1200000000000001</v>
      </c>
      <c r="V73" s="1">
        <v>263</v>
      </c>
      <c r="W73" s="1">
        <v>0.77</v>
      </c>
      <c r="AC73" s="1">
        <v>4.1900000000000004</v>
      </c>
      <c r="AD73" s="1">
        <v>1.8</v>
      </c>
      <c r="AE73" s="1">
        <v>338</v>
      </c>
      <c r="AF73" s="1" t="s">
        <v>139</v>
      </c>
      <c r="AG73" s="2" t="str">
        <f t="shared" si="3"/>
        <v/>
      </c>
      <c r="AH73" s="3">
        <f t="shared" si="4"/>
        <v>1.7794700000000001</v>
      </c>
      <c r="AI73" s="3" t="str">
        <f t="shared" si="5"/>
        <v/>
      </c>
    </row>
    <row r="74" spans="1:35" x14ac:dyDescent="0.25">
      <c r="A74" s="1">
        <v>14</v>
      </c>
      <c r="B74" s="1">
        <v>272.5</v>
      </c>
      <c r="C74" s="1">
        <v>2350</v>
      </c>
      <c r="D74" s="1">
        <v>6.81</v>
      </c>
      <c r="E74" s="1">
        <v>13.57</v>
      </c>
      <c r="G74" s="1">
        <v>0.13</v>
      </c>
      <c r="H74" s="1">
        <v>0.25</v>
      </c>
      <c r="I74" s="1">
        <v>9.5</v>
      </c>
      <c r="J74" s="1">
        <v>0</v>
      </c>
      <c r="K74" s="1">
        <v>0</v>
      </c>
      <c r="L74" s="1">
        <v>0</v>
      </c>
      <c r="M74" s="1">
        <v>6.62</v>
      </c>
      <c r="N74" s="1">
        <v>13.32</v>
      </c>
      <c r="P74" s="1">
        <v>0.11799999999999999</v>
      </c>
      <c r="Q74" s="1">
        <v>1.95</v>
      </c>
      <c r="R74" s="1">
        <v>2.33</v>
      </c>
      <c r="S74" s="1">
        <v>2.79</v>
      </c>
      <c r="T74" s="1">
        <v>1.03</v>
      </c>
      <c r="V74" s="1">
        <v>232</v>
      </c>
      <c r="W74" s="1">
        <v>0.74</v>
      </c>
      <c r="AC74" s="1">
        <v>3.92</v>
      </c>
      <c r="AD74" s="1">
        <v>1.7</v>
      </c>
      <c r="AE74" s="1">
        <v>285</v>
      </c>
      <c r="AF74" s="1" t="s">
        <v>139</v>
      </c>
      <c r="AG74" s="2" t="str">
        <f t="shared" si="3"/>
        <v/>
      </c>
      <c r="AH74" s="3">
        <f t="shared" si="4"/>
        <v>1.7242</v>
      </c>
      <c r="AI74" s="3" t="str">
        <f t="shared" si="5"/>
        <v/>
      </c>
    </row>
    <row r="75" spans="1:35" x14ac:dyDescent="0.25">
      <c r="A75" s="1">
        <v>14.2</v>
      </c>
      <c r="B75" s="1">
        <v>272.3</v>
      </c>
      <c r="C75" s="1">
        <v>2190</v>
      </c>
      <c r="D75" s="1">
        <v>6.49</v>
      </c>
      <c r="E75" s="1">
        <v>13.33</v>
      </c>
      <c r="G75" s="1">
        <v>0.13</v>
      </c>
      <c r="H75" s="1">
        <v>0.25</v>
      </c>
      <c r="I75" s="1">
        <v>9.5</v>
      </c>
      <c r="J75" s="1">
        <v>0</v>
      </c>
      <c r="K75" s="1">
        <v>0</v>
      </c>
      <c r="L75" s="1">
        <v>0</v>
      </c>
      <c r="M75" s="1">
        <v>6.3</v>
      </c>
      <c r="N75" s="1">
        <v>13.08</v>
      </c>
      <c r="P75" s="1">
        <v>0.13700000000000001</v>
      </c>
      <c r="Q75" s="1">
        <v>1.95</v>
      </c>
      <c r="R75" s="1">
        <v>2.3479999999999999</v>
      </c>
      <c r="S75" s="1">
        <v>2.62</v>
      </c>
      <c r="T75" s="1">
        <v>1.1000000000000001</v>
      </c>
      <c r="V75" s="1">
        <v>235</v>
      </c>
      <c r="W75" s="1">
        <v>0.7</v>
      </c>
      <c r="AC75" s="1">
        <v>3.58</v>
      </c>
      <c r="AD75" s="1">
        <v>1.5</v>
      </c>
      <c r="AE75" s="1">
        <v>276</v>
      </c>
      <c r="AF75" s="1" t="s">
        <v>139</v>
      </c>
      <c r="AG75" s="2" t="str">
        <f t="shared" si="3"/>
        <v/>
      </c>
      <c r="AH75" s="3">
        <f t="shared" si="4"/>
        <v>1.6435999999999997</v>
      </c>
      <c r="AI75" s="3" t="str">
        <f t="shared" si="5"/>
        <v/>
      </c>
    </row>
    <row r="76" spans="1:35" x14ac:dyDescent="0.25">
      <c r="A76" s="1">
        <v>14.4</v>
      </c>
      <c r="B76" s="1">
        <v>272.10000000000002</v>
      </c>
      <c r="C76" s="1">
        <v>3510</v>
      </c>
      <c r="D76" s="1">
        <v>10.14</v>
      </c>
      <c r="E76" s="1">
        <v>23.89</v>
      </c>
      <c r="G76" s="1">
        <v>0.13</v>
      </c>
      <c r="H76" s="1">
        <v>0.25</v>
      </c>
      <c r="I76" s="1">
        <v>9.5</v>
      </c>
      <c r="J76" s="1">
        <v>0</v>
      </c>
      <c r="K76" s="1">
        <v>0</v>
      </c>
      <c r="L76" s="1">
        <v>0</v>
      </c>
      <c r="M76" s="1">
        <v>9.6</v>
      </c>
      <c r="N76" s="1">
        <v>23.64</v>
      </c>
      <c r="P76" s="1">
        <v>0.157</v>
      </c>
      <c r="Q76" s="1">
        <v>2.1</v>
      </c>
      <c r="R76" s="1">
        <v>2.3690000000000002</v>
      </c>
      <c r="S76" s="1">
        <v>3.99</v>
      </c>
      <c r="T76" s="1">
        <v>1.49</v>
      </c>
      <c r="V76" s="1">
        <v>487</v>
      </c>
      <c r="W76" s="1">
        <v>0.74</v>
      </c>
      <c r="Y76" s="1">
        <v>108.4</v>
      </c>
      <c r="Z76" s="1">
        <v>34.9</v>
      </c>
      <c r="AA76" s="1">
        <v>3.72</v>
      </c>
      <c r="AB76" s="1">
        <v>35.4</v>
      </c>
      <c r="AC76" s="1">
        <v>7.57</v>
      </c>
      <c r="AD76" s="1">
        <v>3.2</v>
      </c>
      <c r="AE76" s="1">
        <v>785</v>
      </c>
      <c r="AF76" s="1" t="s">
        <v>120</v>
      </c>
      <c r="AG76" s="2">
        <f t="shared" si="3"/>
        <v>33.93333333333333</v>
      </c>
      <c r="AH76" s="3">
        <f t="shared" si="4"/>
        <v>1.7530600000000001</v>
      </c>
      <c r="AI76" s="3" t="str">
        <f t="shared" si="5"/>
        <v/>
      </c>
    </row>
    <row r="77" spans="1:35" x14ac:dyDescent="0.25">
      <c r="A77" s="1">
        <v>14.6</v>
      </c>
      <c r="B77" s="1">
        <v>271.89999999999998</v>
      </c>
      <c r="C77" s="1">
        <v>8460</v>
      </c>
      <c r="D77" s="1">
        <v>1.99</v>
      </c>
      <c r="E77" s="1">
        <v>9.9700000000000006</v>
      </c>
      <c r="G77" s="1">
        <v>0.13</v>
      </c>
      <c r="H77" s="1">
        <v>0.25</v>
      </c>
      <c r="I77" s="1">
        <v>9.5</v>
      </c>
      <c r="J77" s="1">
        <v>0</v>
      </c>
      <c r="K77" s="1">
        <v>0</v>
      </c>
      <c r="L77" s="1">
        <v>0</v>
      </c>
      <c r="M77" s="1">
        <v>1.74</v>
      </c>
      <c r="N77" s="1">
        <v>9.7200000000000006</v>
      </c>
      <c r="P77" s="1">
        <v>0.17699999999999999</v>
      </c>
      <c r="Q77" s="1">
        <v>1.8</v>
      </c>
      <c r="R77" s="1">
        <v>2.387</v>
      </c>
      <c r="S77" s="1">
        <v>0.65</v>
      </c>
      <c r="T77" s="1">
        <v>5.0999999999999996</v>
      </c>
      <c r="V77" s="1">
        <v>277</v>
      </c>
      <c r="AE77" s="1">
        <v>235</v>
      </c>
      <c r="AF77" s="1" t="s">
        <v>141</v>
      </c>
      <c r="AG77" s="2" t="str">
        <f t="shared" si="3"/>
        <v/>
      </c>
      <c r="AH77" s="3" t="str">
        <f t="shared" si="4"/>
        <v/>
      </c>
      <c r="AI77" s="3" t="str">
        <f t="shared" si="5"/>
        <v/>
      </c>
    </row>
    <row r="78" spans="1:35" x14ac:dyDescent="0.25">
      <c r="AG78" s="2" t="str">
        <f t="shared" si="3"/>
        <v/>
      </c>
      <c r="AH78" s="3" t="str">
        <f t="shared" si="4"/>
        <v/>
      </c>
      <c r="AI78" s="3" t="str">
        <f t="shared" si="5"/>
        <v/>
      </c>
    </row>
    <row r="79" spans="1:35" x14ac:dyDescent="0.25">
      <c r="AG79" s="2" t="str">
        <f t="shared" si="3"/>
        <v/>
      </c>
      <c r="AH79" s="3" t="str">
        <f t="shared" si="4"/>
        <v/>
      </c>
      <c r="AI79" s="3" t="str">
        <f t="shared" si="5"/>
        <v/>
      </c>
    </row>
    <row r="80" spans="1:35" x14ac:dyDescent="0.25">
      <c r="AG80" s="2" t="str">
        <f t="shared" si="3"/>
        <v/>
      </c>
      <c r="AH80" s="3" t="str">
        <f t="shared" si="4"/>
        <v/>
      </c>
      <c r="AI80" s="3" t="str">
        <f t="shared" si="5"/>
        <v/>
      </c>
    </row>
    <row r="81" spans="33:35" x14ac:dyDescent="0.25">
      <c r="AG81" s="2" t="str">
        <f t="shared" si="3"/>
        <v/>
      </c>
      <c r="AH81" s="3" t="str">
        <f t="shared" si="4"/>
        <v/>
      </c>
      <c r="AI81" s="3" t="str">
        <f t="shared" si="5"/>
        <v/>
      </c>
    </row>
    <row r="82" spans="33:35" x14ac:dyDescent="0.25">
      <c r="AG82" s="2" t="str">
        <f t="shared" si="3"/>
        <v/>
      </c>
      <c r="AH82" s="3" t="str">
        <f t="shared" si="4"/>
        <v/>
      </c>
      <c r="AI82" s="3" t="str">
        <f t="shared" si="5"/>
        <v/>
      </c>
    </row>
    <row r="83" spans="33:35" x14ac:dyDescent="0.25">
      <c r="AG83" s="2" t="str">
        <f t="shared" si="3"/>
        <v/>
      </c>
      <c r="AH83" s="3" t="str">
        <f t="shared" si="4"/>
        <v/>
      </c>
      <c r="AI83" s="3" t="str">
        <f t="shared" si="5"/>
        <v/>
      </c>
    </row>
    <row r="84" spans="33:35" x14ac:dyDescent="0.25">
      <c r="AG84" s="2" t="str">
        <f t="shared" si="3"/>
        <v/>
      </c>
      <c r="AH84" s="3" t="str">
        <f t="shared" si="4"/>
        <v/>
      </c>
      <c r="AI84" s="3" t="str">
        <f t="shared" si="5"/>
        <v/>
      </c>
    </row>
    <row r="85" spans="33:35" x14ac:dyDescent="0.25">
      <c r="AG85" s="2" t="str">
        <f t="shared" si="3"/>
        <v/>
      </c>
      <c r="AH85" s="3" t="str">
        <f t="shared" si="4"/>
        <v/>
      </c>
      <c r="AI85" s="3" t="str">
        <f t="shared" si="5"/>
        <v/>
      </c>
    </row>
    <row r="86" spans="33:35" x14ac:dyDescent="0.25">
      <c r="AG86" s="2" t="str">
        <f t="shared" si="3"/>
        <v/>
      </c>
      <c r="AH86" s="3" t="str">
        <f t="shared" si="4"/>
        <v/>
      </c>
      <c r="AI86" s="3" t="str">
        <f t="shared" si="5"/>
        <v/>
      </c>
    </row>
    <row r="87" spans="33:35" x14ac:dyDescent="0.25">
      <c r="AG87" s="2" t="str">
        <f t="shared" si="3"/>
        <v/>
      </c>
      <c r="AH87" s="3" t="str">
        <f t="shared" si="4"/>
        <v/>
      </c>
      <c r="AI87" s="3" t="str">
        <f t="shared" si="5"/>
        <v/>
      </c>
    </row>
    <row r="88" spans="33:35" x14ac:dyDescent="0.25">
      <c r="AG88" s="2" t="str">
        <f t="shared" si="3"/>
        <v/>
      </c>
      <c r="AH88" s="3" t="str">
        <f t="shared" si="4"/>
        <v/>
      </c>
      <c r="AI88" s="3" t="str">
        <f t="shared" si="5"/>
        <v/>
      </c>
    </row>
    <row r="89" spans="33:35" x14ac:dyDescent="0.25">
      <c r="AG89" s="2" t="str">
        <f t="shared" si="3"/>
        <v/>
      </c>
      <c r="AH89" s="3" t="str">
        <f t="shared" si="4"/>
        <v/>
      </c>
      <c r="AI89" s="3" t="str">
        <f t="shared" si="5"/>
        <v/>
      </c>
    </row>
    <row r="90" spans="33:35" x14ac:dyDescent="0.25">
      <c r="AG90" s="2" t="str">
        <f t="shared" si="3"/>
        <v/>
      </c>
      <c r="AH90" s="3" t="str">
        <f t="shared" si="4"/>
        <v/>
      </c>
      <c r="AI90" s="3" t="str">
        <f t="shared" si="5"/>
        <v/>
      </c>
    </row>
    <row r="91" spans="33:35" x14ac:dyDescent="0.25">
      <c r="AG91" s="2" t="str">
        <f t="shared" si="3"/>
        <v/>
      </c>
      <c r="AH91" s="3" t="str">
        <f t="shared" si="4"/>
        <v/>
      </c>
      <c r="AI91" s="3" t="str">
        <f t="shared" si="5"/>
        <v/>
      </c>
    </row>
    <row r="92" spans="33:35" x14ac:dyDescent="0.25">
      <c r="AG92" s="2" t="str">
        <f t="shared" si="3"/>
        <v/>
      </c>
      <c r="AH92" s="3" t="str">
        <f t="shared" si="4"/>
        <v/>
      </c>
      <c r="AI92" s="3" t="str">
        <f t="shared" si="5"/>
        <v/>
      </c>
    </row>
    <row r="93" spans="33:35" x14ac:dyDescent="0.25">
      <c r="AG93" s="2" t="str">
        <f t="shared" si="3"/>
        <v/>
      </c>
      <c r="AH93" s="3" t="str">
        <f t="shared" si="4"/>
        <v/>
      </c>
      <c r="AI93" s="3" t="str">
        <f t="shared" si="5"/>
        <v/>
      </c>
    </row>
    <row r="94" spans="33:35" x14ac:dyDescent="0.25">
      <c r="AG94" s="2" t="str">
        <f t="shared" si="3"/>
        <v/>
      </c>
      <c r="AH94" s="3" t="str">
        <f t="shared" si="4"/>
        <v/>
      </c>
      <c r="AI94" s="3" t="str">
        <f t="shared" si="5"/>
        <v/>
      </c>
    </row>
    <row r="95" spans="33:35" x14ac:dyDescent="0.25">
      <c r="AG95" s="2" t="str">
        <f t="shared" si="3"/>
        <v/>
      </c>
      <c r="AH95" s="3" t="str">
        <f t="shared" si="4"/>
        <v/>
      </c>
      <c r="AI95" s="3" t="str">
        <f t="shared" si="5"/>
        <v/>
      </c>
    </row>
    <row r="96" spans="33:35" x14ac:dyDescent="0.25">
      <c r="AG96" s="2" t="str">
        <f t="shared" si="3"/>
        <v/>
      </c>
      <c r="AH96" s="3" t="str">
        <f t="shared" si="4"/>
        <v/>
      </c>
      <c r="AI96" s="3" t="str">
        <f t="shared" si="5"/>
        <v/>
      </c>
    </row>
    <row r="97" spans="33:35" x14ac:dyDescent="0.25">
      <c r="AG97" s="2" t="str">
        <f t="shared" si="3"/>
        <v/>
      </c>
      <c r="AH97" s="3" t="str">
        <f t="shared" si="4"/>
        <v/>
      </c>
      <c r="AI97" s="3" t="str">
        <f t="shared" si="5"/>
        <v/>
      </c>
    </row>
    <row r="98" spans="33:35" x14ac:dyDescent="0.25">
      <c r="AG98" s="2" t="str">
        <f t="shared" si="3"/>
        <v/>
      </c>
      <c r="AH98" s="3" t="str">
        <f t="shared" si="4"/>
        <v/>
      </c>
      <c r="AI98" s="3" t="str">
        <f t="shared" si="5"/>
        <v/>
      </c>
    </row>
    <row r="99" spans="33:35" x14ac:dyDescent="0.25">
      <c r="AG99" s="2" t="str">
        <f t="shared" si="3"/>
        <v/>
      </c>
      <c r="AH99" s="3" t="str">
        <f t="shared" si="4"/>
        <v/>
      </c>
      <c r="AI99" s="3" t="str">
        <f t="shared" si="5"/>
        <v/>
      </c>
    </row>
    <row r="100" spans="33:35" x14ac:dyDescent="0.25">
      <c r="AG100" s="2" t="str">
        <f t="shared" si="3"/>
        <v/>
      </c>
      <c r="AH100" s="3" t="str">
        <f t="shared" si="4"/>
        <v/>
      </c>
      <c r="AI100" s="3" t="str">
        <f t="shared" si="5"/>
        <v/>
      </c>
    </row>
    <row r="101" spans="33:35" x14ac:dyDescent="0.25">
      <c r="AG101" s="2" t="str">
        <f t="shared" si="3"/>
        <v/>
      </c>
      <c r="AH101" s="3" t="str">
        <f t="shared" si="4"/>
        <v/>
      </c>
      <c r="AI101" s="3" t="str">
        <f t="shared" si="5"/>
        <v/>
      </c>
    </row>
    <row r="102" spans="33:35" x14ac:dyDescent="0.25">
      <c r="AG102" s="2" t="str">
        <f t="shared" si="3"/>
        <v/>
      </c>
      <c r="AH102" s="3" t="str">
        <f t="shared" si="4"/>
        <v/>
      </c>
      <c r="AI102" s="3" t="str">
        <f t="shared" si="5"/>
        <v/>
      </c>
    </row>
    <row r="103" spans="33:35" x14ac:dyDescent="0.25">
      <c r="AG103" s="2" t="str">
        <f t="shared" si="3"/>
        <v/>
      </c>
      <c r="AH103" s="3" t="str">
        <f t="shared" si="4"/>
        <v/>
      </c>
      <c r="AI103" s="3" t="str">
        <f t="shared" si="5"/>
        <v/>
      </c>
    </row>
    <row r="104" spans="33:35" x14ac:dyDescent="0.25">
      <c r="AG104" s="2" t="str">
        <f t="shared" si="3"/>
        <v/>
      </c>
      <c r="AH104" s="3" t="str">
        <f t="shared" si="4"/>
        <v/>
      </c>
      <c r="AI104" s="3" t="str">
        <f t="shared" si="5"/>
        <v/>
      </c>
    </row>
    <row r="105" spans="33:35" x14ac:dyDescent="0.25">
      <c r="AG105" s="2" t="str">
        <f t="shared" si="3"/>
        <v/>
      </c>
      <c r="AH105" s="3" t="str">
        <f t="shared" si="4"/>
        <v/>
      </c>
      <c r="AI105" s="3" t="str">
        <f t="shared" si="5"/>
        <v/>
      </c>
    </row>
    <row r="106" spans="33:35" x14ac:dyDescent="0.25">
      <c r="AG106" s="2" t="str">
        <f t="shared" si="3"/>
        <v/>
      </c>
      <c r="AH106" s="3" t="str">
        <f t="shared" si="4"/>
        <v/>
      </c>
      <c r="AI106" s="3" t="str">
        <f t="shared" si="5"/>
        <v/>
      </c>
    </row>
    <row r="107" spans="33:35" x14ac:dyDescent="0.25">
      <c r="AG107" s="2" t="str">
        <f t="shared" si="3"/>
        <v/>
      </c>
      <c r="AH107" s="3" t="str">
        <f t="shared" si="4"/>
        <v/>
      </c>
      <c r="AI107" s="3" t="str">
        <f t="shared" si="5"/>
        <v/>
      </c>
    </row>
    <row r="108" spans="33:35" x14ac:dyDescent="0.25">
      <c r="AG108" s="2" t="str">
        <f t="shared" si="3"/>
        <v/>
      </c>
      <c r="AH108" s="3" t="str">
        <f t="shared" si="4"/>
        <v/>
      </c>
      <c r="AI108" s="3" t="str">
        <f t="shared" si="5"/>
        <v/>
      </c>
    </row>
    <row r="109" spans="33:35" x14ac:dyDescent="0.25">
      <c r="AG109" s="2" t="str">
        <f t="shared" si="3"/>
        <v/>
      </c>
      <c r="AH109" s="3" t="str">
        <f t="shared" si="4"/>
        <v/>
      </c>
      <c r="AI109" s="3" t="str">
        <f t="shared" si="5"/>
        <v/>
      </c>
    </row>
    <row r="110" spans="33:35" x14ac:dyDescent="0.25">
      <c r="AG110" s="2" t="str">
        <f t="shared" si="3"/>
        <v/>
      </c>
      <c r="AH110" s="3" t="str">
        <f t="shared" si="4"/>
        <v/>
      </c>
      <c r="AI110" s="3" t="str">
        <f t="shared" si="5"/>
        <v/>
      </c>
    </row>
    <row r="111" spans="33:35" x14ac:dyDescent="0.25">
      <c r="AG111" s="2" t="str">
        <f t="shared" si="3"/>
        <v/>
      </c>
      <c r="AH111" s="3" t="str">
        <f t="shared" si="4"/>
        <v/>
      </c>
      <c r="AI111" s="3" t="str">
        <f t="shared" si="5"/>
        <v/>
      </c>
    </row>
    <row r="112" spans="33:35" x14ac:dyDescent="0.25">
      <c r="AG112" s="2" t="str">
        <f t="shared" si="3"/>
        <v/>
      </c>
      <c r="AH112" s="3" t="str">
        <f t="shared" si="4"/>
        <v/>
      </c>
      <c r="AI112" s="3" t="str">
        <f t="shared" si="5"/>
        <v/>
      </c>
    </row>
    <row r="113" spans="33:35" x14ac:dyDescent="0.25">
      <c r="AG113" s="2" t="str">
        <f t="shared" si="3"/>
        <v/>
      </c>
      <c r="AH113" s="3" t="str">
        <f t="shared" si="4"/>
        <v/>
      </c>
      <c r="AI113" s="3" t="str">
        <f t="shared" si="5"/>
        <v/>
      </c>
    </row>
    <row r="114" spans="33:35" x14ac:dyDescent="0.25">
      <c r="AG114" s="2" t="str">
        <f t="shared" si="3"/>
        <v/>
      </c>
      <c r="AH114" s="3" t="str">
        <f t="shared" si="4"/>
        <v/>
      </c>
      <c r="AI114" s="3" t="str">
        <f t="shared" si="5"/>
        <v/>
      </c>
    </row>
    <row r="115" spans="33:35" x14ac:dyDescent="0.25">
      <c r="AG115" s="2" t="str">
        <f t="shared" si="3"/>
        <v/>
      </c>
      <c r="AH115" s="3" t="str">
        <f t="shared" si="4"/>
        <v/>
      </c>
      <c r="AI115" s="3" t="str">
        <f t="shared" si="5"/>
        <v/>
      </c>
    </row>
    <row r="116" spans="33:35" x14ac:dyDescent="0.25">
      <c r="AG116" s="2" t="str">
        <f t="shared" si="3"/>
        <v/>
      </c>
      <c r="AH116" s="3" t="str">
        <f t="shared" si="4"/>
        <v/>
      </c>
      <c r="AI116" s="3" t="str">
        <f t="shared" si="5"/>
        <v/>
      </c>
    </row>
    <row r="117" spans="33:35" x14ac:dyDescent="0.25">
      <c r="AG117" s="2" t="str">
        <f t="shared" si="3"/>
        <v/>
      </c>
      <c r="AH117" s="3" t="str">
        <f t="shared" si="4"/>
        <v/>
      </c>
      <c r="AI117" s="3" t="str">
        <f t="shared" si="5"/>
        <v/>
      </c>
    </row>
    <row r="118" spans="33:35" x14ac:dyDescent="0.25">
      <c r="AG118" s="2" t="str">
        <f t="shared" si="3"/>
        <v/>
      </c>
      <c r="AH118" s="3" t="str">
        <f t="shared" si="4"/>
        <v/>
      </c>
      <c r="AI118" s="3" t="str">
        <f t="shared" si="5"/>
        <v/>
      </c>
    </row>
    <row r="119" spans="33:35" x14ac:dyDescent="0.25">
      <c r="AG119" s="2" t="str">
        <f t="shared" si="3"/>
        <v/>
      </c>
      <c r="AH119" s="3" t="str">
        <f t="shared" si="4"/>
        <v/>
      </c>
      <c r="AI119" s="3" t="str">
        <f t="shared" si="5"/>
        <v/>
      </c>
    </row>
    <row r="120" spans="33:35" x14ac:dyDescent="0.25">
      <c r="AG120" s="2" t="str">
        <f t="shared" si="3"/>
        <v/>
      </c>
      <c r="AH120" s="3" t="str">
        <f t="shared" si="4"/>
        <v/>
      </c>
      <c r="AI120" s="3" t="str">
        <f t="shared" si="5"/>
        <v/>
      </c>
    </row>
    <row r="121" spans="33:35" x14ac:dyDescent="0.25">
      <c r="AG121" s="2" t="str">
        <f t="shared" si="3"/>
        <v/>
      </c>
      <c r="AH121" s="3" t="str">
        <f t="shared" si="4"/>
        <v/>
      </c>
      <c r="AI121" s="3" t="str">
        <f t="shared" si="5"/>
        <v/>
      </c>
    </row>
    <row r="122" spans="33:35" x14ac:dyDescent="0.25">
      <c r="AG122" s="2" t="str">
        <f t="shared" si="3"/>
        <v/>
      </c>
      <c r="AH122" s="3" t="str">
        <f t="shared" si="4"/>
        <v/>
      </c>
      <c r="AI122" s="3" t="str">
        <f t="shared" si="5"/>
        <v/>
      </c>
    </row>
    <row r="123" spans="33:35" x14ac:dyDescent="0.25">
      <c r="AG123" s="2" t="str">
        <f t="shared" si="3"/>
        <v/>
      </c>
      <c r="AH123" s="3" t="str">
        <f t="shared" si="4"/>
        <v/>
      </c>
      <c r="AI123" s="3" t="str">
        <f t="shared" si="5"/>
        <v/>
      </c>
    </row>
    <row r="124" spans="33:35" x14ac:dyDescent="0.25">
      <c r="AG124" s="2" t="str">
        <f t="shared" si="3"/>
        <v/>
      </c>
      <c r="AH124" s="3" t="str">
        <f t="shared" si="4"/>
        <v/>
      </c>
      <c r="AI124" s="3" t="str">
        <f t="shared" si="5"/>
        <v/>
      </c>
    </row>
    <row r="125" spans="33:35" x14ac:dyDescent="0.25">
      <c r="AG125" s="2" t="str">
        <f t="shared" si="3"/>
        <v/>
      </c>
      <c r="AH125" s="3" t="str">
        <f t="shared" si="4"/>
        <v/>
      </c>
      <c r="AI125" s="3" t="str">
        <f t="shared" si="5"/>
        <v/>
      </c>
    </row>
    <row r="126" spans="33:35" x14ac:dyDescent="0.25">
      <c r="AG126" s="2" t="str">
        <f t="shared" si="3"/>
        <v/>
      </c>
      <c r="AH126" s="3" t="str">
        <f t="shared" si="4"/>
        <v/>
      </c>
      <c r="AI126" s="3" t="str">
        <f t="shared" si="5"/>
        <v/>
      </c>
    </row>
    <row r="127" spans="33:35" x14ac:dyDescent="0.25">
      <c r="AG127" s="2" t="str">
        <f t="shared" si="3"/>
        <v/>
      </c>
      <c r="AH127" s="3" t="str">
        <f t="shared" si="4"/>
        <v/>
      </c>
      <c r="AI127" s="3" t="str">
        <f t="shared" si="5"/>
        <v/>
      </c>
    </row>
    <row r="128" spans="33:35" x14ac:dyDescent="0.25">
      <c r="AG128" s="2" t="str">
        <f t="shared" si="3"/>
        <v/>
      </c>
      <c r="AH128" s="3" t="str">
        <f t="shared" si="4"/>
        <v/>
      </c>
      <c r="AI128" s="3" t="str">
        <f t="shared" si="5"/>
        <v/>
      </c>
    </row>
    <row r="129" spans="33:35" x14ac:dyDescent="0.25">
      <c r="AG129" s="2" t="str">
        <f t="shared" si="3"/>
        <v/>
      </c>
      <c r="AH129" s="3" t="str">
        <f t="shared" si="4"/>
        <v/>
      </c>
      <c r="AI129" s="3" t="str">
        <f t="shared" si="5"/>
        <v/>
      </c>
    </row>
    <row r="130" spans="33:35" x14ac:dyDescent="0.25">
      <c r="AG130" s="2" t="str">
        <f t="shared" si="3"/>
        <v/>
      </c>
      <c r="AH130" s="3" t="str">
        <f t="shared" si="4"/>
        <v/>
      </c>
      <c r="AI130" s="3" t="str">
        <f t="shared" si="5"/>
        <v/>
      </c>
    </row>
    <row r="131" spans="33:35" x14ac:dyDescent="0.25">
      <c r="AG131" s="2" t="str">
        <f t="shared" si="3"/>
        <v/>
      </c>
      <c r="AH131" s="3" t="str">
        <f t="shared" si="4"/>
        <v/>
      </c>
      <c r="AI131" s="3" t="str">
        <f t="shared" si="5"/>
        <v/>
      </c>
    </row>
    <row r="132" spans="33:35" x14ac:dyDescent="0.25">
      <c r="AG132" s="2" t="str">
        <f t="shared" si="3"/>
        <v/>
      </c>
      <c r="AH132" s="3" t="str">
        <f t="shared" si="4"/>
        <v/>
      </c>
      <c r="AI132" s="3" t="str">
        <f t="shared" si="5"/>
        <v/>
      </c>
    </row>
    <row r="133" spans="33:35" x14ac:dyDescent="0.25">
      <c r="AG133" s="2" t="str">
        <f t="shared" si="3"/>
        <v/>
      </c>
      <c r="AH133" s="3" t="str">
        <f t="shared" si="4"/>
        <v/>
      </c>
      <c r="AI133" s="3" t="str">
        <f t="shared" si="5"/>
        <v/>
      </c>
    </row>
    <row r="134" spans="33:35" x14ac:dyDescent="0.25">
      <c r="AG134" s="2" t="str">
        <f t="shared" ref="AG134:AG197" si="6">IF(Z134=0,"",IF(Z134&lt;32,Z134,32+2/3*(Z134-32)))</f>
        <v/>
      </c>
      <c r="AH134" s="3" t="str">
        <f t="shared" ref="AH134:AH197" si="7">IF(W134=0,"",W134*R134)</f>
        <v/>
      </c>
      <c r="AI134" s="3" t="str">
        <f t="shared" ref="AI134:AI197" si="8">IF(O134=0,"",IF(T134&lt;0.6,(M134-O134)/2.65,""))</f>
        <v/>
      </c>
    </row>
    <row r="135" spans="33:35" x14ac:dyDescent="0.25">
      <c r="AG135" s="2" t="str">
        <f t="shared" si="6"/>
        <v/>
      </c>
      <c r="AH135" s="3" t="str">
        <f t="shared" si="7"/>
        <v/>
      </c>
      <c r="AI135" s="3" t="str">
        <f t="shared" si="8"/>
        <v/>
      </c>
    </row>
    <row r="136" spans="33:35" x14ac:dyDescent="0.25">
      <c r="AG136" s="2" t="str">
        <f t="shared" si="6"/>
        <v/>
      </c>
      <c r="AH136" s="3" t="str">
        <f t="shared" si="7"/>
        <v/>
      </c>
      <c r="AI136" s="3" t="str">
        <f t="shared" si="8"/>
        <v/>
      </c>
    </row>
    <row r="137" spans="33:35" x14ac:dyDescent="0.25">
      <c r="AG137" s="2" t="str">
        <f t="shared" si="6"/>
        <v/>
      </c>
      <c r="AH137" s="3" t="str">
        <f t="shared" si="7"/>
        <v/>
      </c>
      <c r="AI137" s="3" t="str">
        <f t="shared" si="8"/>
        <v/>
      </c>
    </row>
    <row r="138" spans="33:35" x14ac:dyDescent="0.25">
      <c r="AG138" s="2" t="str">
        <f t="shared" si="6"/>
        <v/>
      </c>
      <c r="AH138" s="3" t="str">
        <f t="shared" si="7"/>
        <v/>
      </c>
      <c r="AI138" s="3" t="str">
        <f t="shared" si="8"/>
        <v/>
      </c>
    </row>
    <row r="139" spans="33:35" x14ac:dyDescent="0.25">
      <c r="AG139" s="2" t="str">
        <f t="shared" si="6"/>
        <v/>
      </c>
      <c r="AH139" s="3" t="str">
        <f t="shared" si="7"/>
        <v/>
      </c>
      <c r="AI139" s="3" t="str">
        <f t="shared" si="8"/>
        <v/>
      </c>
    </row>
    <row r="140" spans="33:35" x14ac:dyDescent="0.25">
      <c r="AG140" s="2" t="str">
        <f t="shared" si="6"/>
        <v/>
      </c>
      <c r="AH140" s="3" t="str">
        <f t="shared" si="7"/>
        <v/>
      </c>
      <c r="AI140" s="3" t="str">
        <f t="shared" si="8"/>
        <v/>
      </c>
    </row>
    <row r="141" spans="33:35" x14ac:dyDescent="0.25">
      <c r="AG141" s="2" t="str">
        <f t="shared" si="6"/>
        <v/>
      </c>
      <c r="AH141" s="3" t="str">
        <f t="shared" si="7"/>
        <v/>
      </c>
      <c r="AI141" s="3" t="str">
        <f t="shared" si="8"/>
        <v/>
      </c>
    </row>
    <row r="142" spans="33:35" x14ac:dyDescent="0.25">
      <c r="AG142" s="2" t="str">
        <f t="shared" si="6"/>
        <v/>
      </c>
      <c r="AH142" s="3" t="str">
        <f t="shared" si="7"/>
        <v/>
      </c>
      <c r="AI142" s="3" t="str">
        <f t="shared" si="8"/>
        <v/>
      </c>
    </row>
    <row r="143" spans="33:35" x14ac:dyDescent="0.25">
      <c r="AG143" s="2" t="str">
        <f t="shared" si="6"/>
        <v/>
      </c>
      <c r="AH143" s="3" t="str">
        <f t="shared" si="7"/>
        <v/>
      </c>
      <c r="AI143" s="3" t="str">
        <f t="shared" si="8"/>
        <v/>
      </c>
    </row>
    <row r="144" spans="33:35" x14ac:dyDescent="0.25">
      <c r="AG144" s="2" t="str">
        <f t="shared" si="6"/>
        <v/>
      </c>
      <c r="AH144" s="3" t="str">
        <f t="shared" si="7"/>
        <v/>
      </c>
      <c r="AI144" s="3" t="str">
        <f t="shared" si="8"/>
        <v/>
      </c>
    </row>
    <row r="145" spans="33:35" x14ac:dyDescent="0.25">
      <c r="AG145" s="2" t="str">
        <f t="shared" si="6"/>
        <v/>
      </c>
      <c r="AH145" s="3" t="str">
        <f t="shared" si="7"/>
        <v/>
      </c>
      <c r="AI145" s="3" t="str">
        <f t="shared" si="8"/>
        <v/>
      </c>
    </row>
    <row r="146" spans="33:35" x14ac:dyDescent="0.25">
      <c r="AG146" s="2" t="str">
        <f t="shared" si="6"/>
        <v/>
      </c>
      <c r="AH146" s="3" t="str">
        <f t="shared" si="7"/>
        <v/>
      </c>
      <c r="AI146" s="3" t="str">
        <f t="shared" si="8"/>
        <v/>
      </c>
    </row>
    <row r="147" spans="33:35" x14ac:dyDescent="0.25">
      <c r="AG147" s="2" t="str">
        <f t="shared" si="6"/>
        <v/>
      </c>
      <c r="AH147" s="3" t="str">
        <f t="shared" si="7"/>
        <v/>
      </c>
      <c r="AI147" s="3" t="str">
        <f t="shared" si="8"/>
        <v/>
      </c>
    </row>
    <row r="148" spans="33:35" x14ac:dyDescent="0.25">
      <c r="AG148" s="2" t="str">
        <f t="shared" si="6"/>
        <v/>
      </c>
      <c r="AH148" s="3" t="str">
        <f t="shared" si="7"/>
        <v/>
      </c>
      <c r="AI148" s="3" t="str">
        <f t="shared" si="8"/>
        <v/>
      </c>
    </row>
    <row r="149" spans="33:35" x14ac:dyDescent="0.25">
      <c r="AG149" s="2" t="str">
        <f t="shared" si="6"/>
        <v/>
      </c>
      <c r="AH149" s="3" t="str">
        <f t="shared" si="7"/>
        <v/>
      </c>
      <c r="AI149" s="3" t="str">
        <f t="shared" si="8"/>
        <v/>
      </c>
    </row>
    <row r="150" spans="33:35" x14ac:dyDescent="0.25">
      <c r="AG150" s="2" t="str">
        <f t="shared" si="6"/>
        <v/>
      </c>
      <c r="AH150" s="3" t="str">
        <f t="shared" si="7"/>
        <v/>
      </c>
      <c r="AI150" s="3" t="str">
        <f t="shared" si="8"/>
        <v/>
      </c>
    </row>
    <row r="151" spans="33:35" x14ac:dyDescent="0.25">
      <c r="AG151" s="2" t="str">
        <f t="shared" si="6"/>
        <v/>
      </c>
      <c r="AH151" s="3" t="str">
        <f t="shared" si="7"/>
        <v/>
      </c>
      <c r="AI151" s="3" t="str">
        <f t="shared" si="8"/>
        <v/>
      </c>
    </row>
    <row r="152" spans="33:35" x14ac:dyDescent="0.25">
      <c r="AG152" s="2" t="str">
        <f t="shared" si="6"/>
        <v/>
      </c>
      <c r="AH152" s="3" t="str">
        <f t="shared" si="7"/>
        <v/>
      </c>
      <c r="AI152" s="3" t="str">
        <f t="shared" si="8"/>
        <v/>
      </c>
    </row>
    <row r="153" spans="33:35" x14ac:dyDescent="0.25">
      <c r="AG153" s="2" t="str">
        <f t="shared" si="6"/>
        <v/>
      </c>
      <c r="AH153" s="3" t="str">
        <f t="shared" si="7"/>
        <v/>
      </c>
      <c r="AI153" s="3" t="str">
        <f t="shared" si="8"/>
        <v/>
      </c>
    </row>
    <row r="154" spans="33:35" x14ac:dyDescent="0.25">
      <c r="AG154" s="2" t="str">
        <f t="shared" si="6"/>
        <v/>
      </c>
      <c r="AH154" s="3" t="str">
        <f t="shared" si="7"/>
        <v/>
      </c>
      <c r="AI154" s="3" t="str">
        <f t="shared" si="8"/>
        <v/>
      </c>
    </row>
    <row r="155" spans="33:35" x14ac:dyDescent="0.25">
      <c r="AG155" s="2" t="str">
        <f t="shared" si="6"/>
        <v/>
      </c>
      <c r="AH155" s="3" t="str">
        <f t="shared" si="7"/>
        <v/>
      </c>
      <c r="AI155" s="3" t="str">
        <f t="shared" si="8"/>
        <v/>
      </c>
    </row>
    <row r="156" spans="33:35" x14ac:dyDescent="0.25">
      <c r="AG156" s="2" t="str">
        <f t="shared" si="6"/>
        <v/>
      </c>
      <c r="AH156" s="3" t="str">
        <f t="shared" si="7"/>
        <v/>
      </c>
      <c r="AI156" s="3" t="str">
        <f t="shared" si="8"/>
        <v/>
      </c>
    </row>
    <row r="157" spans="33:35" x14ac:dyDescent="0.25">
      <c r="AG157" s="2" t="str">
        <f t="shared" si="6"/>
        <v/>
      </c>
      <c r="AH157" s="3" t="str">
        <f t="shared" si="7"/>
        <v/>
      </c>
      <c r="AI157" s="3" t="str">
        <f t="shared" si="8"/>
        <v/>
      </c>
    </row>
    <row r="158" spans="33:35" x14ac:dyDescent="0.25">
      <c r="AG158" s="2" t="str">
        <f t="shared" si="6"/>
        <v/>
      </c>
      <c r="AH158" s="3" t="str">
        <f t="shared" si="7"/>
        <v/>
      </c>
      <c r="AI158" s="3" t="str">
        <f t="shared" si="8"/>
        <v/>
      </c>
    </row>
    <row r="159" spans="33:35" x14ac:dyDescent="0.25">
      <c r="AG159" s="2" t="str">
        <f t="shared" si="6"/>
        <v/>
      </c>
      <c r="AH159" s="3" t="str">
        <f t="shared" si="7"/>
        <v/>
      </c>
      <c r="AI159" s="3" t="str">
        <f t="shared" si="8"/>
        <v/>
      </c>
    </row>
    <row r="160" spans="33:35" x14ac:dyDescent="0.25">
      <c r="AG160" s="2" t="str">
        <f t="shared" si="6"/>
        <v/>
      </c>
      <c r="AH160" s="3" t="str">
        <f t="shared" si="7"/>
        <v/>
      </c>
      <c r="AI160" s="3" t="str">
        <f t="shared" si="8"/>
        <v/>
      </c>
    </row>
    <row r="161" spans="33:35" x14ac:dyDescent="0.25">
      <c r="AG161" s="2" t="str">
        <f t="shared" si="6"/>
        <v/>
      </c>
      <c r="AH161" s="3" t="str">
        <f t="shared" si="7"/>
        <v/>
      </c>
      <c r="AI161" s="3" t="str">
        <f t="shared" si="8"/>
        <v/>
      </c>
    </row>
    <row r="162" spans="33:35" x14ac:dyDescent="0.25">
      <c r="AG162" s="2" t="str">
        <f t="shared" si="6"/>
        <v/>
      </c>
      <c r="AH162" s="3" t="str">
        <f t="shared" si="7"/>
        <v/>
      </c>
      <c r="AI162" s="3" t="str">
        <f t="shared" si="8"/>
        <v/>
      </c>
    </row>
    <row r="163" spans="33:35" x14ac:dyDescent="0.25">
      <c r="AG163" s="2" t="str">
        <f t="shared" si="6"/>
        <v/>
      </c>
      <c r="AH163" s="3" t="str">
        <f t="shared" si="7"/>
        <v/>
      </c>
      <c r="AI163" s="3" t="str">
        <f t="shared" si="8"/>
        <v/>
      </c>
    </row>
    <row r="164" spans="33:35" x14ac:dyDescent="0.25">
      <c r="AG164" s="2" t="str">
        <f t="shared" si="6"/>
        <v/>
      </c>
      <c r="AH164" s="3" t="str">
        <f t="shared" si="7"/>
        <v/>
      </c>
      <c r="AI164" s="3" t="str">
        <f t="shared" si="8"/>
        <v/>
      </c>
    </row>
    <row r="165" spans="33:35" x14ac:dyDescent="0.25">
      <c r="AG165" s="2" t="str">
        <f t="shared" si="6"/>
        <v/>
      </c>
      <c r="AH165" s="3" t="str">
        <f t="shared" si="7"/>
        <v/>
      </c>
      <c r="AI165" s="3" t="str">
        <f t="shared" si="8"/>
        <v/>
      </c>
    </row>
    <row r="166" spans="33:35" x14ac:dyDescent="0.25">
      <c r="AG166" s="2" t="str">
        <f t="shared" si="6"/>
        <v/>
      </c>
      <c r="AH166" s="3" t="str">
        <f t="shared" si="7"/>
        <v/>
      </c>
      <c r="AI166" s="3" t="str">
        <f t="shared" si="8"/>
        <v/>
      </c>
    </row>
    <row r="167" spans="33:35" x14ac:dyDescent="0.25">
      <c r="AG167" s="2" t="str">
        <f t="shared" si="6"/>
        <v/>
      </c>
      <c r="AH167" s="3" t="str">
        <f t="shared" si="7"/>
        <v/>
      </c>
      <c r="AI167" s="3" t="str">
        <f t="shared" si="8"/>
        <v/>
      </c>
    </row>
    <row r="168" spans="33:35" x14ac:dyDescent="0.25">
      <c r="AG168" s="2" t="str">
        <f t="shared" si="6"/>
        <v/>
      </c>
      <c r="AH168" s="3" t="str">
        <f t="shared" si="7"/>
        <v/>
      </c>
      <c r="AI168" s="3" t="str">
        <f t="shared" si="8"/>
        <v/>
      </c>
    </row>
    <row r="169" spans="33:35" x14ac:dyDescent="0.25">
      <c r="AG169" s="2" t="str">
        <f t="shared" si="6"/>
        <v/>
      </c>
      <c r="AH169" s="3" t="str">
        <f t="shared" si="7"/>
        <v/>
      </c>
      <c r="AI169" s="3" t="str">
        <f t="shared" si="8"/>
        <v/>
      </c>
    </row>
    <row r="170" spans="33:35" x14ac:dyDescent="0.25">
      <c r="AG170" s="2" t="str">
        <f t="shared" si="6"/>
        <v/>
      </c>
      <c r="AH170" s="3" t="str">
        <f t="shared" si="7"/>
        <v/>
      </c>
      <c r="AI170" s="3" t="str">
        <f t="shared" si="8"/>
        <v/>
      </c>
    </row>
    <row r="171" spans="33:35" x14ac:dyDescent="0.25">
      <c r="AG171" s="2" t="str">
        <f t="shared" si="6"/>
        <v/>
      </c>
      <c r="AH171" s="3" t="str">
        <f t="shared" si="7"/>
        <v/>
      </c>
      <c r="AI171" s="3" t="str">
        <f t="shared" si="8"/>
        <v/>
      </c>
    </row>
    <row r="172" spans="33:35" x14ac:dyDescent="0.25">
      <c r="AG172" s="2" t="str">
        <f t="shared" si="6"/>
        <v/>
      </c>
      <c r="AH172" s="3" t="str">
        <f t="shared" si="7"/>
        <v/>
      </c>
      <c r="AI172" s="3" t="str">
        <f t="shared" si="8"/>
        <v/>
      </c>
    </row>
    <row r="173" spans="33:35" x14ac:dyDescent="0.25">
      <c r="AG173" s="2" t="str">
        <f t="shared" si="6"/>
        <v/>
      </c>
      <c r="AH173" s="3" t="str">
        <f t="shared" si="7"/>
        <v/>
      </c>
      <c r="AI173" s="3" t="str">
        <f t="shared" si="8"/>
        <v/>
      </c>
    </row>
    <row r="174" spans="33:35" x14ac:dyDescent="0.25">
      <c r="AG174" s="2" t="str">
        <f t="shared" si="6"/>
        <v/>
      </c>
      <c r="AH174" s="3" t="str">
        <f t="shared" si="7"/>
        <v/>
      </c>
      <c r="AI174" s="3" t="str">
        <f t="shared" si="8"/>
        <v/>
      </c>
    </row>
    <row r="175" spans="33:35" x14ac:dyDescent="0.25">
      <c r="AG175" s="2" t="str">
        <f t="shared" si="6"/>
        <v/>
      </c>
      <c r="AH175" s="3" t="str">
        <f t="shared" si="7"/>
        <v/>
      </c>
      <c r="AI175" s="3" t="str">
        <f t="shared" si="8"/>
        <v/>
      </c>
    </row>
    <row r="176" spans="33:35" x14ac:dyDescent="0.25">
      <c r="AG176" s="2" t="str">
        <f t="shared" si="6"/>
        <v/>
      </c>
      <c r="AH176" s="3" t="str">
        <f t="shared" si="7"/>
        <v/>
      </c>
      <c r="AI176" s="3" t="str">
        <f t="shared" si="8"/>
        <v/>
      </c>
    </row>
    <row r="177" spans="33:35" x14ac:dyDescent="0.25">
      <c r="AG177" s="2" t="str">
        <f t="shared" si="6"/>
        <v/>
      </c>
      <c r="AH177" s="3" t="str">
        <f t="shared" si="7"/>
        <v/>
      </c>
      <c r="AI177" s="3" t="str">
        <f t="shared" si="8"/>
        <v/>
      </c>
    </row>
    <row r="178" spans="33:35" x14ac:dyDescent="0.25">
      <c r="AG178" s="2" t="str">
        <f t="shared" si="6"/>
        <v/>
      </c>
      <c r="AH178" s="3" t="str">
        <f t="shared" si="7"/>
        <v/>
      </c>
      <c r="AI178" s="3" t="str">
        <f t="shared" si="8"/>
        <v/>
      </c>
    </row>
    <row r="179" spans="33:35" x14ac:dyDescent="0.25">
      <c r="AG179" s="2" t="str">
        <f t="shared" si="6"/>
        <v/>
      </c>
      <c r="AH179" s="3" t="str">
        <f t="shared" si="7"/>
        <v/>
      </c>
      <c r="AI179" s="3" t="str">
        <f t="shared" si="8"/>
        <v/>
      </c>
    </row>
    <row r="180" spans="33:35" x14ac:dyDescent="0.25">
      <c r="AG180" s="2" t="str">
        <f t="shared" si="6"/>
        <v/>
      </c>
      <c r="AH180" s="3" t="str">
        <f t="shared" si="7"/>
        <v/>
      </c>
      <c r="AI180" s="3" t="str">
        <f t="shared" si="8"/>
        <v/>
      </c>
    </row>
    <row r="181" spans="33:35" x14ac:dyDescent="0.25">
      <c r="AG181" s="2" t="str">
        <f t="shared" si="6"/>
        <v/>
      </c>
      <c r="AH181" s="3" t="str">
        <f t="shared" si="7"/>
        <v/>
      </c>
      <c r="AI181" s="3" t="str">
        <f t="shared" si="8"/>
        <v/>
      </c>
    </row>
    <row r="182" spans="33:35" x14ac:dyDescent="0.25">
      <c r="AG182" s="2" t="str">
        <f t="shared" si="6"/>
        <v/>
      </c>
      <c r="AH182" s="3" t="str">
        <f t="shared" si="7"/>
        <v/>
      </c>
      <c r="AI182" s="3" t="str">
        <f t="shared" si="8"/>
        <v/>
      </c>
    </row>
    <row r="183" spans="33:35" x14ac:dyDescent="0.25">
      <c r="AG183" s="2" t="str">
        <f t="shared" si="6"/>
        <v/>
      </c>
      <c r="AH183" s="3" t="str">
        <f t="shared" si="7"/>
        <v/>
      </c>
      <c r="AI183" s="3" t="str">
        <f t="shared" si="8"/>
        <v/>
      </c>
    </row>
    <row r="184" spans="33:35" x14ac:dyDescent="0.25">
      <c r="AG184" s="2" t="str">
        <f t="shared" si="6"/>
        <v/>
      </c>
      <c r="AH184" s="3" t="str">
        <f t="shared" si="7"/>
        <v/>
      </c>
      <c r="AI184" s="3" t="str">
        <f t="shared" si="8"/>
        <v/>
      </c>
    </row>
    <row r="185" spans="33:35" x14ac:dyDescent="0.25">
      <c r="AG185" s="2" t="str">
        <f t="shared" si="6"/>
        <v/>
      </c>
      <c r="AH185" s="3" t="str">
        <f t="shared" si="7"/>
        <v/>
      </c>
      <c r="AI185" s="3" t="str">
        <f t="shared" si="8"/>
        <v/>
      </c>
    </row>
    <row r="186" spans="33:35" x14ac:dyDescent="0.25">
      <c r="AG186" s="2" t="str">
        <f t="shared" si="6"/>
        <v/>
      </c>
      <c r="AH186" s="3" t="str">
        <f t="shared" si="7"/>
        <v/>
      </c>
      <c r="AI186" s="3" t="str">
        <f t="shared" si="8"/>
        <v/>
      </c>
    </row>
    <row r="187" spans="33:35" x14ac:dyDescent="0.25">
      <c r="AG187" s="2" t="str">
        <f t="shared" si="6"/>
        <v/>
      </c>
      <c r="AH187" s="3" t="str">
        <f t="shared" si="7"/>
        <v/>
      </c>
      <c r="AI187" s="3" t="str">
        <f t="shared" si="8"/>
        <v/>
      </c>
    </row>
    <row r="188" spans="33:35" x14ac:dyDescent="0.25">
      <c r="AG188" s="2" t="str">
        <f t="shared" si="6"/>
        <v/>
      </c>
      <c r="AH188" s="3" t="str">
        <f t="shared" si="7"/>
        <v/>
      </c>
      <c r="AI188" s="3" t="str">
        <f t="shared" si="8"/>
        <v/>
      </c>
    </row>
    <row r="189" spans="33:35" x14ac:dyDescent="0.25">
      <c r="AG189" s="2" t="str">
        <f t="shared" si="6"/>
        <v/>
      </c>
      <c r="AH189" s="3" t="str">
        <f t="shared" si="7"/>
        <v/>
      </c>
      <c r="AI189" s="3" t="str">
        <f t="shared" si="8"/>
        <v/>
      </c>
    </row>
    <row r="190" spans="33:35" x14ac:dyDescent="0.25">
      <c r="AG190" s="2" t="str">
        <f t="shared" si="6"/>
        <v/>
      </c>
      <c r="AH190" s="3" t="str">
        <f t="shared" si="7"/>
        <v/>
      </c>
      <c r="AI190" s="3" t="str">
        <f t="shared" si="8"/>
        <v/>
      </c>
    </row>
    <row r="191" spans="33:35" x14ac:dyDescent="0.25">
      <c r="AG191" s="2" t="str">
        <f t="shared" si="6"/>
        <v/>
      </c>
      <c r="AH191" s="3" t="str">
        <f t="shared" si="7"/>
        <v/>
      </c>
      <c r="AI191" s="3" t="str">
        <f t="shared" si="8"/>
        <v/>
      </c>
    </row>
    <row r="192" spans="33:35" x14ac:dyDescent="0.25">
      <c r="AG192" s="2" t="str">
        <f t="shared" si="6"/>
        <v/>
      </c>
      <c r="AH192" s="3" t="str">
        <f t="shared" si="7"/>
        <v/>
      </c>
      <c r="AI192" s="3" t="str">
        <f t="shared" si="8"/>
        <v/>
      </c>
    </row>
    <row r="193" spans="33:35" x14ac:dyDescent="0.25">
      <c r="AG193" s="2" t="str">
        <f t="shared" si="6"/>
        <v/>
      </c>
      <c r="AH193" s="3" t="str">
        <f t="shared" si="7"/>
        <v/>
      </c>
      <c r="AI193" s="3" t="str">
        <f t="shared" si="8"/>
        <v/>
      </c>
    </row>
    <row r="194" spans="33:35" x14ac:dyDescent="0.25">
      <c r="AG194" s="2" t="str">
        <f t="shared" si="6"/>
        <v/>
      </c>
      <c r="AH194" s="3" t="str">
        <f t="shared" si="7"/>
        <v/>
      </c>
      <c r="AI194" s="3" t="str">
        <f t="shared" si="8"/>
        <v/>
      </c>
    </row>
    <row r="195" spans="33:35" x14ac:dyDescent="0.25">
      <c r="AG195" s="2" t="str">
        <f t="shared" si="6"/>
        <v/>
      </c>
      <c r="AH195" s="3" t="str">
        <f t="shared" si="7"/>
        <v/>
      </c>
      <c r="AI195" s="3" t="str">
        <f t="shared" si="8"/>
        <v/>
      </c>
    </row>
    <row r="196" spans="33:35" x14ac:dyDescent="0.25">
      <c r="AG196" s="2" t="str">
        <f t="shared" si="6"/>
        <v/>
      </c>
      <c r="AH196" s="3" t="str">
        <f t="shared" si="7"/>
        <v/>
      </c>
      <c r="AI196" s="3" t="str">
        <f t="shared" si="8"/>
        <v/>
      </c>
    </row>
    <row r="197" spans="33:35" x14ac:dyDescent="0.25">
      <c r="AG197" s="2" t="str">
        <f t="shared" si="6"/>
        <v/>
      </c>
      <c r="AH197" s="3" t="str">
        <f t="shared" si="7"/>
        <v/>
      </c>
      <c r="AI197" s="3" t="str">
        <f t="shared" si="8"/>
        <v/>
      </c>
    </row>
    <row r="198" spans="33:35" x14ac:dyDescent="0.25">
      <c r="AG198" s="2" t="str">
        <f>IF(Z198=0,"",IF(Z198&lt;32,Z198,32+2/3*(Z198-32)))</f>
        <v/>
      </c>
      <c r="AH198" s="3" t="str">
        <f>IF(W198=0,"",W198*R198)</f>
        <v/>
      </c>
      <c r="AI198" s="3" t="str">
        <f>IF(O198=0,"",IF(T198&lt;0.6,(M198-O198)/2.65,""))</f>
        <v/>
      </c>
    </row>
    <row r="199" spans="33:35" x14ac:dyDescent="0.25">
      <c r="AG199" s="2" t="str">
        <f>IF(Z199=0,"",IF(Z199&lt;32,Z199,32+2/3*(Z199-32)))</f>
        <v/>
      </c>
      <c r="AH199" s="3" t="str">
        <f>IF(W199=0,"",W199*R199)</f>
        <v/>
      </c>
      <c r="AI199" s="3" t="str">
        <f>IF(O199=0,"",IF(T199&lt;0.6,(M199-O199)/2.65,""))</f>
        <v/>
      </c>
    </row>
    <row r="200" spans="33:35" x14ac:dyDescent="0.25">
      <c r="AG200" s="2" t="str">
        <f>IF(Z200=0,"",IF(Z200&lt;32,Z200,32+2/3*(Z200-32)))</f>
        <v/>
      </c>
      <c r="AH200" s="3" t="str">
        <f>IF(W200=0,"",W200*R200)</f>
        <v/>
      </c>
      <c r="AI200" s="3" t="str">
        <f>IF(O200=0,"",IF(T200&lt;0.6,(M200-O200)/2.65,""))</f>
        <v/>
      </c>
    </row>
    <row r="201" spans="33:35" x14ac:dyDescent="0.25">
      <c r="AG201" s="2" t="str">
        <f t="shared" ref="AG201:AG226" si="9">IF(Z201=0,"",IF(Z201&lt;32,Z201,32+2/3*(Z201-32)))</f>
        <v/>
      </c>
      <c r="AH201" s="3" t="str">
        <f t="shared" ref="AH201:AH226" si="10">IF(W201=0,"",W201*R201)</f>
        <v/>
      </c>
    </row>
    <row r="202" spans="33:35" x14ac:dyDescent="0.25">
      <c r="AG202" s="2" t="str">
        <f t="shared" si="9"/>
        <v/>
      </c>
      <c r="AH202" s="3" t="str">
        <f t="shared" si="10"/>
        <v/>
      </c>
    </row>
    <row r="203" spans="33:35" x14ac:dyDescent="0.25">
      <c r="AG203" s="2" t="str">
        <f t="shared" si="9"/>
        <v/>
      </c>
      <c r="AH203" s="3" t="str">
        <f t="shared" si="10"/>
        <v/>
      </c>
    </row>
    <row r="204" spans="33:35" x14ac:dyDescent="0.25">
      <c r="AG204" s="2" t="str">
        <f t="shared" si="9"/>
        <v/>
      </c>
      <c r="AH204" s="3" t="str">
        <f t="shared" si="10"/>
        <v/>
      </c>
    </row>
    <row r="205" spans="33:35" x14ac:dyDescent="0.25">
      <c r="AG205" s="2" t="str">
        <f t="shared" si="9"/>
        <v/>
      </c>
      <c r="AH205" s="3" t="str">
        <f t="shared" si="10"/>
        <v/>
      </c>
    </row>
    <row r="206" spans="33:35" x14ac:dyDescent="0.25">
      <c r="AG206" s="2" t="str">
        <f t="shared" si="9"/>
        <v/>
      </c>
      <c r="AH206" s="3" t="str">
        <f t="shared" si="10"/>
        <v/>
      </c>
    </row>
    <row r="207" spans="33:35" x14ac:dyDescent="0.25">
      <c r="AG207" s="2" t="str">
        <f t="shared" si="9"/>
        <v/>
      </c>
      <c r="AH207" s="3" t="str">
        <f t="shared" si="10"/>
        <v/>
      </c>
    </row>
    <row r="208" spans="33:35" x14ac:dyDescent="0.25">
      <c r="AG208" s="2" t="str">
        <f t="shared" si="9"/>
        <v/>
      </c>
      <c r="AH208" s="3" t="str">
        <f t="shared" si="10"/>
        <v/>
      </c>
    </row>
    <row r="209" spans="33:34" x14ac:dyDescent="0.25">
      <c r="AG209" s="2" t="str">
        <f t="shared" si="9"/>
        <v/>
      </c>
      <c r="AH209" s="3" t="str">
        <f t="shared" si="10"/>
        <v/>
      </c>
    </row>
    <row r="210" spans="33:34" x14ac:dyDescent="0.25">
      <c r="AG210" s="2" t="str">
        <f t="shared" si="9"/>
        <v/>
      </c>
      <c r="AH210" s="3" t="str">
        <f t="shared" si="10"/>
        <v/>
      </c>
    </row>
    <row r="211" spans="33:34" x14ac:dyDescent="0.25">
      <c r="AG211" s="2" t="str">
        <f t="shared" si="9"/>
        <v/>
      </c>
      <c r="AH211" s="3" t="str">
        <f t="shared" si="10"/>
        <v/>
      </c>
    </row>
    <row r="212" spans="33:34" x14ac:dyDescent="0.25">
      <c r="AG212" s="2" t="str">
        <f t="shared" si="9"/>
        <v/>
      </c>
      <c r="AH212" s="3" t="str">
        <f t="shared" si="10"/>
        <v/>
      </c>
    </row>
    <row r="213" spans="33:34" x14ac:dyDescent="0.25">
      <c r="AG213" s="2" t="str">
        <f t="shared" si="9"/>
        <v/>
      </c>
      <c r="AH213" s="3" t="str">
        <f t="shared" si="10"/>
        <v/>
      </c>
    </row>
    <row r="214" spans="33:34" x14ac:dyDescent="0.25">
      <c r="AG214" s="2" t="str">
        <f t="shared" si="9"/>
        <v/>
      </c>
      <c r="AH214" s="3" t="str">
        <f t="shared" si="10"/>
        <v/>
      </c>
    </row>
    <row r="215" spans="33:34" x14ac:dyDescent="0.25">
      <c r="AG215" s="2" t="str">
        <f t="shared" si="9"/>
        <v/>
      </c>
      <c r="AH215" s="3" t="str">
        <f t="shared" si="10"/>
        <v/>
      </c>
    </row>
    <row r="216" spans="33:34" x14ac:dyDescent="0.25">
      <c r="AG216" s="2" t="str">
        <f t="shared" si="9"/>
        <v/>
      </c>
      <c r="AH216" s="3" t="str">
        <f t="shared" si="10"/>
        <v/>
      </c>
    </row>
    <row r="217" spans="33:34" x14ac:dyDescent="0.25">
      <c r="AG217" s="2" t="str">
        <f t="shared" si="9"/>
        <v/>
      </c>
      <c r="AH217" s="3" t="str">
        <f t="shared" si="10"/>
        <v/>
      </c>
    </row>
    <row r="218" spans="33:34" x14ac:dyDescent="0.25">
      <c r="AG218" s="2" t="str">
        <f t="shared" si="9"/>
        <v/>
      </c>
      <c r="AH218" s="3" t="str">
        <f t="shared" si="10"/>
        <v/>
      </c>
    </row>
    <row r="219" spans="33:34" x14ac:dyDescent="0.25">
      <c r="AG219" s="2" t="str">
        <f t="shared" si="9"/>
        <v/>
      </c>
      <c r="AH219" s="3" t="str">
        <f t="shared" si="10"/>
        <v/>
      </c>
    </row>
    <row r="220" spans="33:34" x14ac:dyDescent="0.25">
      <c r="AG220" s="2" t="str">
        <f t="shared" si="9"/>
        <v/>
      </c>
      <c r="AH220" s="3" t="str">
        <f t="shared" si="10"/>
        <v/>
      </c>
    </row>
    <row r="221" spans="33:34" x14ac:dyDescent="0.25">
      <c r="AG221" s="2" t="str">
        <f t="shared" si="9"/>
        <v/>
      </c>
      <c r="AH221" s="3" t="str">
        <f t="shared" si="10"/>
        <v/>
      </c>
    </row>
    <row r="222" spans="33:34" x14ac:dyDescent="0.25">
      <c r="AG222" s="2" t="str">
        <f t="shared" si="9"/>
        <v/>
      </c>
      <c r="AH222" s="3" t="str">
        <f t="shared" si="10"/>
        <v/>
      </c>
    </row>
    <row r="223" spans="33:34" x14ac:dyDescent="0.25">
      <c r="AG223" s="2" t="str">
        <f t="shared" si="9"/>
        <v/>
      </c>
      <c r="AH223" s="3" t="str">
        <f t="shared" si="10"/>
        <v/>
      </c>
    </row>
    <row r="224" spans="33:34" x14ac:dyDescent="0.25">
      <c r="AG224" s="2" t="str">
        <f t="shared" si="9"/>
        <v/>
      </c>
      <c r="AH224" s="3" t="str">
        <f t="shared" si="10"/>
        <v/>
      </c>
    </row>
    <row r="225" spans="33:34" x14ac:dyDescent="0.25">
      <c r="AG225" s="2" t="str">
        <f t="shared" si="9"/>
        <v/>
      </c>
      <c r="AH225" s="3" t="str">
        <f t="shared" si="10"/>
        <v/>
      </c>
    </row>
    <row r="226" spans="33:34" x14ac:dyDescent="0.25">
      <c r="AG226" s="2" t="str">
        <f t="shared" si="9"/>
        <v/>
      </c>
      <c r="AH226" s="3" t="str">
        <f t="shared" si="10"/>
        <v/>
      </c>
    </row>
    <row r="227" spans="33:34" x14ac:dyDescent="0.25">
      <c r="AG227" s="2" t="str">
        <f t="shared" ref="AG227:AG275" si="11">IF(Z227=0,"",IF(Z227&lt;32,Z227,32+2/3*(Z227-32)))</f>
        <v/>
      </c>
      <c r="AH227" s="3" t="str">
        <f t="shared" ref="AH227:AH275" si="12">IF(W227=0,"",W227*R227)</f>
        <v/>
      </c>
    </row>
    <row r="228" spans="33:34" x14ac:dyDescent="0.25">
      <c r="AG228" s="2" t="str">
        <f t="shared" si="11"/>
        <v/>
      </c>
      <c r="AH228" s="3" t="str">
        <f t="shared" si="12"/>
        <v/>
      </c>
    </row>
    <row r="229" spans="33:34" x14ac:dyDescent="0.25">
      <c r="AG229" s="2" t="str">
        <f t="shared" si="11"/>
        <v/>
      </c>
      <c r="AH229" s="3" t="str">
        <f t="shared" si="12"/>
        <v/>
      </c>
    </row>
    <row r="230" spans="33:34" x14ac:dyDescent="0.25">
      <c r="AG230" s="2" t="str">
        <f t="shared" si="11"/>
        <v/>
      </c>
      <c r="AH230" s="3" t="str">
        <f t="shared" si="12"/>
        <v/>
      </c>
    </row>
    <row r="231" spans="33:34" x14ac:dyDescent="0.25">
      <c r="AG231" s="2" t="str">
        <f t="shared" si="11"/>
        <v/>
      </c>
      <c r="AH231" s="3" t="str">
        <f t="shared" si="12"/>
        <v/>
      </c>
    </row>
    <row r="232" spans="33:34" x14ac:dyDescent="0.25">
      <c r="AG232" s="2" t="str">
        <f t="shared" si="11"/>
        <v/>
      </c>
      <c r="AH232" s="3" t="str">
        <f t="shared" si="12"/>
        <v/>
      </c>
    </row>
    <row r="233" spans="33:34" x14ac:dyDescent="0.25">
      <c r="AG233" s="2" t="str">
        <f t="shared" si="11"/>
        <v/>
      </c>
      <c r="AH233" s="3" t="str">
        <f t="shared" si="12"/>
        <v/>
      </c>
    </row>
    <row r="234" spans="33:34" x14ac:dyDescent="0.25">
      <c r="AG234" s="2" t="str">
        <f t="shared" si="11"/>
        <v/>
      </c>
      <c r="AH234" s="3" t="str">
        <f t="shared" si="12"/>
        <v/>
      </c>
    </row>
    <row r="235" spans="33:34" x14ac:dyDescent="0.25">
      <c r="AG235" s="2" t="str">
        <f t="shared" si="11"/>
        <v/>
      </c>
      <c r="AH235" s="3" t="str">
        <f t="shared" si="12"/>
        <v/>
      </c>
    </row>
    <row r="236" spans="33:34" x14ac:dyDescent="0.25">
      <c r="AG236" s="2" t="str">
        <f t="shared" si="11"/>
        <v/>
      </c>
      <c r="AH236" s="3" t="str">
        <f t="shared" si="12"/>
        <v/>
      </c>
    </row>
    <row r="237" spans="33:34" x14ac:dyDescent="0.25">
      <c r="AG237" s="2" t="str">
        <f t="shared" si="11"/>
        <v/>
      </c>
      <c r="AH237" s="3" t="str">
        <f t="shared" si="12"/>
        <v/>
      </c>
    </row>
    <row r="238" spans="33:34" x14ac:dyDescent="0.25">
      <c r="AG238" s="2" t="str">
        <f t="shared" si="11"/>
        <v/>
      </c>
      <c r="AH238" s="3" t="str">
        <f t="shared" si="12"/>
        <v/>
      </c>
    </row>
    <row r="239" spans="33:34" x14ac:dyDescent="0.25">
      <c r="AG239" s="2" t="str">
        <f t="shared" si="11"/>
        <v/>
      </c>
      <c r="AH239" s="3" t="str">
        <f t="shared" si="12"/>
        <v/>
      </c>
    </row>
    <row r="240" spans="33:34" x14ac:dyDescent="0.25">
      <c r="AG240" s="2" t="str">
        <f t="shared" si="11"/>
        <v/>
      </c>
      <c r="AH240" s="3" t="str">
        <f t="shared" si="12"/>
        <v/>
      </c>
    </row>
    <row r="241" spans="33:34" x14ac:dyDescent="0.25">
      <c r="AG241" s="2" t="str">
        <f t="shared" si="11"/>
        <v/>
      </c>
      <c r="AH241" s="3" t="str">
        <f t="shared" si="12"/>
        <v/>
      </c>
    </row>
    <row r="242" spans="33:34" x14ac:dyDescent="0.25">
      <c r="AG242" s="2" t="str">
        <f t="shared" si="11"/>
        <v/>
      </c>
      <c r="AH242" s="3" t="str">
        <f t="shared" si="12"/>
        <v/>
      </c>
    </row>
    <row r="243" spans="33:34" x14ac:dyDescent="0.25">
      <c r="AG243" s="2" t="str">
        <f t="shared" si="11"/>
        <v/>
      </c>
      <c r="AH243" s="3" t="str">
        <f t="shared" si="12"/>
        <v/>
      </c>
    </row>
    <row r="244" spans="33:34" x14ac:dyDescent="0.25">
      <c r="AG244" s="2" t="str">
        <f t="shared" si="11"/>
        <v/>
      </c>
      <c r="AH244" s="3" t="str">
        <f t="shared" si="12"/>
        <v/>
      </c>
    </row>
    <row r="245" spans="33:34" x14ac:dyDescent="0.25">
      <c r="AG245" s="2" t="str">
        <f t="shared" si="11"/>
        <v/>
      </c>
      <c r="AH245" s="3" t="str">
        <f t="shared" si="12"/>
        <v/>
      </c>
    </row>
    <row r="246" spans="33:34" x14ac:dyDescent="0.25">
      <c r="AG246" s="2" t="str">
        <f t="shared" si="11"/>
        <v/>
      </c>
      <c r="AH246" s="3" t="str">
        <f t="shared" si="12"/>
        <v/>
      </c>
    </row>
    <row r="247" spans="33:34" x14ac:dyDescent="0.25">
      <c r="AG247" s="2" t="str">
        <f t="shared" si="11"/>
        <v/>
      </c>
      <c r="AH247" s="3" t="str">
        <f t="shared" si="12"/>
        <v/>
      </c>
    </row>
    <row r="248" spans="33:34" x14ac:dyDescent="0.25">
      <c r="AG248" s="2" t="str">
        <f t="shared" si="11"/>
        <v/>
      </c>
      <c r="AH248" s="3" t="str">
        <f t="shared" si="12"/>
        <v/>
      </c>
    </row>
    <row r="249" spans="33:34" x14ac:dyDescent="0.25">
      <c r="AG249" s="2" t="str">
        <f t="shared" si="11"/>
        <v/>
      </c>
      <c r="AH249" s="3" t="str">
        <f t="shared" si="12"/>
        <v/>
      </c>
    </row>
    <row r="250" spans="33:34" x14ac:dyDescent="0.25">
      <c r="AG250" s="2" t="str">
        <f t="shared" si="11"/>
        <v/>
      </c>
      <c r="AH250" s="3" t="str">
        <f t="shared" si="12"/>
        <v/>
      </c>
    </row>
    <row r="251" spans="33:34" x14ac:dyDescent="0.25">
      <c r="AG251" s="2" t="str">
        <f t="shared" si="11"/>
        <v/>
      </c>
      <c r="AH251" s="3" t="str">
        <f t="shared" si="12"/>
        <v/>
      </c>
    </row>
    <row r="252" spans="33:34" x14ac:dyDescent="0.25">
      <c r="AG252" s="2" t="str">
        <f t="shared" si="11"/>
        <v/>
      </c>
      <c r="AH252" s="3" t="str">
        <f t="shared" si="12"/>
        <v/>
      </c>
    </row>
    <row r="253" spans="33:34" x14ac:dyDescent="0.25">
      <c r="AG253" s="2" t="str">
        <f t="shared" si="11"/>
        <v/>
      </c>
      <c r="AH253" s="3" t="str">
        <f t="shared" si="12"/>
        <v/>
      </c>
    </row>
    <row r="254" spans="33:34" x14ac:dyDescent="0.25">
      <c r="AG254" s="2" t="str">
        <f t="shared" si="11"/>
        <v/>
      </c>
      <c r="AH254" s="3" t="str">
        <f t="shared" si="12"/>
        <v/>
      </c>
    </row>
    <row r="255" spans="33:34" x14ac:dyDescent="0.25">
      <c r="AG255" s="2" t="str">
        <f t="shared" si="11"/>
        <v/>
      </c>
      <c r="AH255" s="3" t="str">
        <f t="shared" si="12"/>
        <v/>
      </c>
    </row>
    <row r="256" spans="33:34" x14ac:dyDescent="0.25">
      <c r="AG256" s="2" t="str">
        <f t="shared" si="11"/>
        <v/>
      </c>
      <c r="AH256" s="3" t="str">
        <f t="shared" si="12"/>
        <v/>
      </c>
    </row>
    <row r="257" spans="33:34" x14ac:dyDescent="0.25">
      <c r="AG257" s="2" t="str">
        <f t="shared" si="11"/>
        <v/>
      </c>
      <c r="AH257" s="3" t="str">
        <f t="shared" si="12"/>
        <v/>
      </c>
    </row>
    <row r="258" spans="33:34" x14ac:dyDescent="0.25">
      <c r="AG258" s="2" t="str">
        <f t="shared" si="11"/>
        <v/>
      </c>
      <c r="AH258" s="3" t="str">
        <f t="shared" si="12"/>
        <v/>
      </c>
    </row>
    <row r="259" spans="33:34" x14ac:dyDescent="0.25">
      <c r="AG259" s="2" t="str">
        <f t="shared" si="11"/>
        <v/>
      </c>
      <c r="AH259" s="3" t="str">
        <f t="shared" si="12"/>
        <v/>
      </c>
    </row>
    <row r="260" spans="33:34" x14ac:dyDescent="0.25">
      <c r="AG260" s="2" t="str">
        <f t="shared" si="11"/>
        <v/>
      </c>
      <c r="AH260" s="3" t="str">
        <f t="shared" si="12"/>
        <v/>
      </c>
    </row>
    <row r="261" spans="33:34" x14ac:dyDescent="0.25">
      <c r="AG261" s="2" t="str">
        <f t="shared" si="11"/>
        <v/>
      </c>
      <c r="AH261" s="3" t="str">
        <f t="shared" si="12"/>
        <v/>
      </c>
    </row>
    <row r="262" spans="33:34" x14ac:dyDescent="0.25">
      <c r="AG262" s="2" t="str">
        <f t="shared" si="11"/>
        <v/>
      </c>
      <c r="AH262" s="3" t="str">
        <f t="shared" si="12"/>
        <v/>
      </c>
    </row>
    <row r="263" spans="33:34" x14ac:dyDescent="0.25">
      <c r="AG263" s="2" t="str">
        <f t="shared" si="11"/>
        <v/>
      </c>
      <c r="AH263" s="3" t="str">
        <f t="shared" si="12"/>
        <v/>
      </c>
    </row>
    <row r="264" spans="33:34" x14ac:dyDescent="0.25">
      <c r="AG264" s="2" t="str">
        <f t="shared" si="11"/>
        <v/>
      </c>
      <c r="AH264" s="3" t="str">
        <f t="shared" si="12"/>
        <v/>
      </c>
    </row>
    <row r="265" spans="33:34" x14ac:dyDescent="0.25">
      <c r="AG265" s="2" t="str">
        <f t="shared" si="11"/>
        <v/>
      </c>
      <c r="AH265" s="3" t="str">
        <f t="shared" si="12"/>
        <v/>
      </c>
    </row>
    <row r="266" spans="33:34" x14ac:dyDescent="0.25">
      <c r="AG266" s="2" t="str">
        <f t="shared" si="11"/>
        <v/>
      </c>
      <c r="AH266" s="3" t="str">
        <f t="shared" si="12"/>
        <v/>
      </c>
    </row>
    <row r="267" spans="33:34" x14ac:dyDescent="0.25">
      <c r="AG267" s="2" t="str">
        <f t="shared" si="11"/>
        <v/>
      </c>
      <c r="AH267" s="3" t="str">
        <f t="shared" si="12"/>
        <v/>
      </c>
    </row>
    <row r="268" spans="33:34" x14ac:dyDescent="0.25">
      <c r="AG268" s="2" t="str">
        <f t="shared" si="11"/>
        <v/>
      </c>
      <c r="AH268" s="3" t="str">
        <f t="shared" si="12"/>
        <v/>
      </c>
    </row>
    <row r="269" spans="33:34" x14ac:dyDescent="0.25">
      <c r="AG269" s="2" t="str">
        <f t="shared" si="11"/>
        <v/>
      </c>
      <c r="AH269" s="3" t="str">
        <f t="shared" si="12"/>
        <v/>
      </c>
    </row>
    <row r="270" spans="33:34" x14ac:dyDescent="0.25">
      <c r="AG270" s="2" t="str">
        <f t="shared" si="11"/>
        <v/>
      </c>
      <c r="AH270" s="3" t="str">
        <f t="shared" si="12"/>
        <v/>
      </c>
    </row>
    <row r="271" spans="33:34" x14ac:dyDescent="0.25">
      <c r="AG271" s="2" t="str">
        <f t="shared" si="11"/>
        <v/>
      </c>
      <c r="AH271" s="3" t="str">
        <f t="shared" si="12"/>
        <v/>
      </c>
    </row>
    <row r="272" spans="33:34" x14ac:dyDescent="0.25">
      <c r="AG272" s="2" t="str">
        <f t="shared" si="11"/>
        <v/>
      </c>
      <c r="AH272" s="3" t="str">
        <f t="shared" si="12"/>
        <v/>
      </c>
    </row>
    <row r="273" spans="33:34" x14ac:dyDescent="0.25">
      <c r="AG273" s="2" t="str">
        <f t="shared" si="11"/>
        <v/>
      </c>
      <c r="AH273" s="3" t="str">
        <f t="shared" si="12"/>
        <v/>
      </c>
    </row>
    <row r="274" spans="33:34" x14ac:dyDescent="0.25">
      <c r="AG274" s="2" t="str">
        <f t="shared" si="11"/>
        <v/>
      </c>
      <c r="AH274" s="3" t="str">
        <f t="shared" si="12"/>
        <v/>
      </c>
    </row>
    <row r="275" spans="33:34" x14ac:dyDescent="0.25">
      <c r="AG275" s="2" t="str">
        <f t="shared" si="11"/>
        <v/>
      </c>
      <c r="AH275" s="3" t="str">
        <f t="shared" si="12"/>
        <v/>
      </c>
    </row>
    <row r="276" spans="33:34" x14ac:dyDescent="0.25">
      <c r="AG276" s="2" t="str">
        <f t="shared" ref="AG276:AG290" si="13">IF(Z276=0,"",IF(Z276&lt;32,Z276,32+2/3*(Z276-32)))</f>
        <v/>
      </c>
    </row>
    <row r="277" spans="33:34" x14ac:dyDescent="0.25">
      <c r="AG277" s="2" t="str">
        <f t="shared" si="13"/>
        <v/>
      </c>
    </row>
    <row r="278" spans="33:34" x14ac:dyDescent="0.25">
      <c r="AG278" s="2" t="str">
        <f t="shared" si="13"/>
        <v/>
      </c>
    </row>
    <row r="279" spans="33:34" x14ac:dyDescent="0.25">
      <c r="AG279" s="2" t="str">
        <f t="shared" si="13"/>
        <v/>
      </c>
    </row>
    <row r="280" spans="33:34" x14ac:dyDescent="0.25">
      <c r="AG280" s="2" t="str">
        <f t="shared" si="13"/>
        <v/>
      </c>
    </row>
    <row r="281" spans="33:34" x14ac:dyDescent="0.25">
      <c r="AG281" s="2" t="str">
        <f t="shared" si="13"/>
        <v/>
      </c>
    </row>
    <row r="282" spans="33:34" x14ac:dyDescent="0.25">
      <c r="AG282" s="2" t="str">
        <f t="shared" si="13"/>
        <v/>
      </c>
    </row>
    <row r="283" spans="33:34" x14ac:dyDescent="0.25">
      <c r="AG283" s="2" t="str">
        <f t="shared" si="13"/>
        <v/>
      </c>
    </row>
    <row r="284" spans="33:34" x14ac:dyDescent="0.25">
      <c r="AG284" s="2" t="str">
        <f t="shared" si="13"/>
        <v/>
      </c>
    </row>
    <row r="285" spans="33:34" x14ac:dyDescent="0.25">
      <c r="AG285" s="2" t="str">
        <f t="shared" si="13"/>
        <v/>
      </c>
    </row>
    <row r="286" spans="33:34" x14ac:dyDescent="0.25">
      <c r="AG286" s="2" t="str">
        <f t="shared" si="13"/>
        <v/>
      </c>
    </row>
    <row r="287" spans="33:34" x14ac:dyDescent="0.25">
      <c r="AG287" s="2" t="str">
        <f t="shared" si="13"/>
        <v/>
      </c>
    </row>
    <row r="288" spans="33:34" x14ac:dyDescent="0.25">
      <c r="AG288" s="2" t="str">
        <f t="shared" si="13"/>
        <v/>
      </c>
    </row>
    <row r="289" spans="33:33" x14ac:dyDescent="0.25">
      <c r="AG289" s="2" t="str">
        <f t="shared" si="13"/>
        <v/>
      </c>
    </row>
    <row r="290" spans="33:33" x14ac:dyDescent="0.25">
      <c r="AG290" s="2" t="str">
        <f t="shared" si="13"/>
        <v/>
      </c>
    </row>
    <row r="291" spans="33:33" x14ac:dyDescent="0.25">
      <c r="AG291" s="2" t="str">
        <f t="shared" ref="AG291:AG354" si="14">IF(Z291=0,"",IF(Z291&lt;32,Z291,32+2/3*(Z291-32)))</f>
        <v/>
      </c>
    </row>
    <row r="292" spans="33:33" x14ac:dyDescent="0.25">
      <c r="AG292" s="2" t="str">
        <f t="shared" si="14"/>
        <v/>
      </c>
    </row>
    <row r="293" spans="33:33" x14ac:dyDescent="0.25">
      <c r="AG293" s="2" t="str">
        <f t="shared" si="14"/>
        <v/>
      </c>
    </row>
    <row r="294" spans="33:33" x14ac:dyDescent="0.25">
      <c r="AG294" s="2" t="str">
        <f t="shared" si="14"/>
        <v/>
      </c>
    </row>
    <row r="295" spans="33:33" x14ac:dyDescent="0.25">
      <c r="AG295" s="2" t="str">
        <f t="shared" si="14"/>
        <v/>
      </c>
    </row>
    <row r="296" spans="33:33" x14ac:dyDescent="0.25">
      <c r="AG296" s="2" t="str">
        <f t="shared" si="14"/>
        <v/>
      </c>
    </row>
    <row r="297" spans="33:33" x14ac:dyDescent="0.25">
      <c r="AG297" s="2" t="str">
        <f t="shared" si="14"/>
        <v/>
      </c>
    </row>
    <row r="298" spans="33:33" x14ac:dyDescent="0.25">
      <c r="AG298" s="2" t="str">
        <f t="shared" si="14"/>
        <v/>
      </c>
    </row>
    <row r="299" spans="33:33" x14ac:dyDescent="0.25">
      <c r="AG299" s="2" t="str">
        <f t="shared" si="14"/>
        <v/>
      </c>
    </row>
    <row r="300" spans="33:33" x14ac:dyDescent="0.25">
      <c r="AG300" s="2" t="str">
        <f t="shared" si="14"/>
        <v/>
      </c>
    </row>
    <row r="301" spans="33:33" x14ac:dyDescent="0.25">
      <c r="AG301" s="2" t="str">
        <f t="shared" si="14"/>
        <v/>
      </c>
    </row>
    <row r="302" spans="33:33" x14ac:dyDescent="0.25">
      <c r="AG302" s="2" t="str">
        <f t="shared" si="14"/>
        <v/>
      </c>
    </row>
    <row r="303" spans="33:33" x14ac:dyDescent="0.25">
      <c r="AG303" s="2" t="str">
        <f t="shared" si="14"/>
        <v/>
      </c>
    </row>
    <row r="304" spans="33:33" x14ac:dyDescent="0.25">
      <c r="AG304" s="2" t="str">
        <f t="shared" si="14"/>
        <v/>
      </c>
    </row>
    <row r="305" spans="33:33" x14ac:dyDescent="0.25">
      <c r="AG305" s="2" t="str">
        <f t="shared" si="14"/>
        <v/>
      </c>
    </row>
    <row r="306" spans="33:33" x14ac:dyDescent="0.25">
      <c r="AG306" s="2" t="str">
        <f t="shared" si="14"/>
        <v/>
      </c>
    </row>
    <row r="307" spans="33:33" x14ac:dyDescent="0.25">
      <c r="AG307" s="2" t="str">
        <f t="shared" si="14"/>
        <v/>
      </c>
    </row>
    <row r="308" spans="33:33" x14ac:dyDescent="0.25">
      <c r="AG308" s="2" t="str">
        <f t="shared" si="14"/>
        <v/>
      </c>
    </row>
    <row r="309" spans="33:33" x14ac:dyDescent="0.25">
      <c r="AG309" s="2" t="str">
        <f t="shared" si="14"/>
        <v/>
      </c>
    </row>
    <row r="310" spans="33:33" x14ac:dyDescent="0.25">
      <c r="AG310" s="2" t="str">
        <f t="shared" si="14"/>
        <v/>
      </c>
    </row>
    <row r="311" spans="33:33" x14ac:dyDescent="0.25">
      <c r="AG311" s="2" t="str">
        <f t="shared" si="14"/>
        <v/>
      </c>
    </row>
    <row r="312" spans="33:33" x14ac:dyDescent="0.25">
      <c r="AG312" s="2" t="str">
        <f t="shared" si="14"/>
        <v/>
      </c>
    </row>
    <row r="313" spans="33:33" x14ac:dyDescent="0.25">
      <c r="AG313" s="2" t="str">
        <f t="shared" si="14"/>
        <v/>
      </c>
    </row>
    <row r="314" spans="33:33" x14ac:dyDescent="0.25">
      <c r="AG314" s="2" t="str">
        <f t="shared" si="14"/>
        <v/>
      </c>
    </row>
    <row r="315" spans="33:33" x14ac:dyDescent="0.25">
      <c r="AG315" s="2" t="str">
        <f t="shared" si="14"/>
        <v/>
      </c>
    </row>
    <row r="316" spans="33:33" x14ac:dyDescent="0.25">
      <c r="AG316" s="2" t="str">
        <f t="shared" si="14"/>
        <v/>
      </c>
    </row>
    <row r="317" spans="33:33" x14ac:dyDescent="0.25">
      <c r="AG317" s="2" t="str">
        <f t="shared" si="14"/>
        <v/>
      </c>
    </row>
    <row r="318" spans="33:33" x14ac:dyDescent="0.25">
      <c r="AG318" s="2" t="str">
        <f t="shared" si="14"/>
        <v/>
      </c>
    </row>
    <row r="319" spans="33:33" x14ac:dyDescent="0.25">
      <c r="AG319" s="2" t="str">
        <f t="shared" si="14"/>
        <v/>
      </c>
    </row>
    <row r="320" spans="33:33" x14ac:dyDescent="0.25">
      <c r="AG320" s="2" t="str">
        <f t="shared" si="14"/>
        <v/>
      </c>
    </row>
    <row r="321" spans="33:33" x14ac:dyDescent="0.25">
      <c r="AG321" s="2" t="str">
        <f t="shared" si="14"/>
        <v/>
      </c>
    </row>
    <row r="322" spans="33:33" x14ac:dyDescent="0.25">
      <c r="AG322" s="2" t="str">
        <f t="shared" si="14"/>
        <v/>
      </c>
    </row>
    <row r="323" spans="33:33" x14ac:dyDescent="0.25">
      <c r="AG323" s="2" t="str">
        <f t="shared" si="14"/>
        <v/>
      </c>
    </row>
    <row r="324" spans="33:33" x14ac:dyDescent="0.25">
      <c r="AG324" s="2" t="str">
        <f t="shared" si="14"/>
        <v/>
      </c>
    </row>
    <row r="325" spans="33:33" x14ac:dyDescent="0.25">
      <c r="AG325" s="2" t="str">
        <f t="shared" si="14"/>
        <v/>
      </c>
    </row>
    <row r="326" spans="33:33" x14ac:dyDescent="0.25">
      <c r="AG326" s="2" t="str">
        <f t="shared" si="14"/>
        <v/>
      </c>
    </row>
    <row r="327" spans="33:33" x14ac:dyDescent="0.25">
      <c r="AG327" s="2" t="str">
        <f t="shared" si="14"/>
        <v/>
      </c>
    </row>
    <row r="328" spans="33:33" x14ac:dyDescent="0.25">
      <c r="AG328" s="2" t="str">
        <f t="shared" si="14"/>
        <v/>
      </c>
    </row>
    <row r="329" spans="33:33" x14ac:dyDescent="0.25">
      <c r="AG329" s="2" t="str">
        <f t="shared" si="14"/>
        <v/>
      </c>
    </row>
    <row r="330" spans="33:33" x14ac:dyDescent="0.25">
      <c r="AG330" s="2" t="str">
        <f t="shared" si="14"/>
        <v/>
      </c>
    </row>
    <row r="331" spans="33:33" x14ac:dyDescent="0.25">
      <c r="AG331" s="2" t="str">
        <f t="shared" si="14"/>
        <v/>
      </c>
    </row>
    <row r="332" spans="33:33" x14ac:dyDescent="0.25">
      <c r="AG332" s="2" t="str">
        <f t="shared" si="14"/>
        <v/>
      </c>
    </row>
    <row r="333" spans="33:33" x14ac:dyDescent="0.25">
      <c r="AG333" s="2" t="str">
        <f t="shared" si="14"/>
        <v/>
      </c>
    </row>
    <row r="334" spans="33:33" x14ac:dyDescent="0.25">
      <c r="AG334" s="2" t="str">
        <f t="shared" si="14"/>
        <v/>
      </c>
    </row>
    <row r="335" spans="33:33" x14ac:dyDescent="0.25">
      <c r="AG335" s="2" t="str">
        <f t="shared" si="14"/>
        <v/>
      </c>
    </row>
    <row r="336" spans="33:33" x14ac:dyDescent="0.25">
      <c r="AG336" s="2" t="str">
        <f t="shared" si="14"/>
        <v/>
      </c>
    </row>
    <row r="337" spans="33:33" x14ac:dyDescent="0.25">
      <c r="AG337" s="2" t="str">
        <f t="shared" si="14"/>
        <v/>
      </c>
    </row>
    <row r="338" spans="33:33" x14ac:dyDescent="0.25">
      <c r="AG338" s="2" t="str">
        <f t="shared" si="14"/>
        <v/>
      </c>
    </row>
    <row r="339" spans="33:33" x14ac:dyDescent="0.25">
      <c r="AG339" s="2" t="str">
        <f t="shared" si="14"/>
        <v/>
      </c>
    </row>
    <row r="340" spans="33:33" x14ac:dyDescent="0.25">
      <c r="AG340" s="2" t="str">
        <f t="shared" si="14"/>
        <v/>
      </c>
    </row>
    <row r="341" spans="33:33" x14ac:dyDescent="0.25">
      <c r="AG341" s="2" t="str">
        <f t="shared" si="14"/>
        <v/>
      </c>
    </row>
    <row r="342" spans="33:33" x14ac:dyDescent="0.25">
      <c r="AG342" s="2" t="str">
        <f t="shared" si="14"/>
        <v/>
      </c>
    </row>
    <row r="343" spans="33:33" x14ac:dyDescent="0.25">
      <c r="AG343" s="2" t="str">
        <f t="shared" si="14"/>
        <v/>
      </c>
    </row>
    <row r="344" spans="33:33" x14ac:dyDescent="0.25">
      <c r="AG344" s="2" t="str">
        <f t="shared" si="14"/>
        <v/>
      </c>
    </row>
    <row r="345" spans="33:33" x14ac:dyDescent="0.25">
      <c r="AG345" s="2" t="str">
        <f t="shared" si="14"/>
        <v/>
      </c>
    </row>
    <row r="346" spans="33:33" x14ac:dyDescent="0.25">
      <c r="AG346" s="2" t="str">
        <f t="shared" si="14"/>
        <v/>
      </c>
    </row>
    <row r="347" spans="33:33" x14ac:dyDescent="0.25">
      <c r="AG347" s="2" t="str">
        <f t="shared" si="14"/>
        <v/>
      </c>
    </row>
    <row r="348" spans="33:33" x14ac:dyDescent="0.25">
      <c r="AG348" s="2" t="str">
        <f t="shared" si="14"/>
        <v/>
      </c>
    </row>
    <row r="349" spans="33:33" x14ac:dyDescent="0.25">
      <c r="AG349" s="2" t="str">
        <f t="shared" si="14"/>
        <v/>
      </c>
    </row>
    <row r="350" spans="33:33" x14ac:dyDescent="0.25">
      <c r="AG350" s="2" t="str">
        <f t="shared" si="14"/>
        <v/>
      </c>
    </row>
    <row r="351" spans="33:33" x14ac:dyDescent="0.25">
      <c r="AG351" s="2" t="str">
        <f t="shared" si="14"/>
        <v/>
      </c>
    </row>
    <row r="352" spans="33:33" x14ac:dyDescent="0.25">
      <c r="AG352" s="2" t="str">
        <f t="shared" si="14"/>
        <v/>
      </c>
    </row>
    <row r="353" spans="33:33" x14ac:dyDescent="0.25">
      <c r="AG353" s="2" t="str">
        <f t="shared" si="14"/>
        <v/>
      </c>
    </row>
    <row r="354" spans="33:33" x14ac:dyDescent="0.25">
      <c r="AG354" s="2" t="str">
        <f t="shared" si="14"/>
        <v/>
      </c>
    </row>
    <row r="355" spans="33:33" x14ac:dyDescent="0.25">
      <c r="AG355" s="2" t="str">
        <f t="shared" ref="AG355:AG418" si="15">IF(Z355=0,"",IF(Z355&lt;32,Z355,32+2/3*(Z355-32)))</f>
        <v/>
      </c>
    </row>
    <row r="356" spans="33:33" x14ac:dyDescent="0.25">
      <c r="AG356" s="2" t="str">
        <f t="shared" si="15"/>
        <v/>
      </c>
    </row>
    <row r="357" spans="33:33" x14ac:dyDescent="0.25">
      <c r="AG357" s="2" t="str">
        <f t="shared" si="15"/>
        <v/>
      </c>
    </row>
    <row r="358" spans="33:33" x14ac:dyDescent="0.25">
      <c r="AG358" s="2" t="str">
        <f t="shared" si="15"/>
        <v/>
      </c>
    </row>
    <row r="359" spans="33:33" x14ac:dyDescent="0.25">
      <c r="AG359" s="2" t="str">
        <f t="shared" si="15"/>
        <v/>
      </c>
    </row>
    <row r="360" spans="33:33" x14ac:dyDescent="0.25">
      <c r="AG360" s="2" t="str">
        <f t="shared" si="15"/>
        <v/>
      </c>
    </row>
    <row r="361" spans="33:33" x14ac:dyDescent="0.25">
      <c r="AG361" s="2" t="str">
        <f t="shared" si="15"/>
        <v/>
      </c>
    </row>
    <row r="362" spans="33:33" x14ac:dyDescent="0.25">
      <c r="AG362" s="2" t="str">
        <f t="shared" si="15"/>
        <v/>
      </c>
    </row>
    <row r="363" spans="33:33" x14ac:dyDescent="0.25">
      <c r="AG363" s="2" t="str">
        <f t="shared" si="15"/>
        <v/>
      </c>
    </row>
    <row r="364" spans="33:33" x14ac:dyDescent="0.25">
      <c r="AG364" s="2" t="str">
        <f t="shared" si="15"/>
        <v/>
      </c>
    </row>
    <row r="365" spans="33:33" x14ac:dyDescent="0.25">
      <c r="AG365" s="2" t="str">
        <f t="shared" si="15"/>
        <v/>
      </c>
    </row>
    <row r="366" spans="33:33" x14ac:dyDescent="0.25">
      <c r="AG366" s="2" t="str">
        <f t="shared" si="15"/>
        <v/>
      </c>
    </row>
    <row r="367" spans="33:33" x14ac:dyDescent="0.25">
      <c r="AG367" s="2" t="str">
        <f t="shared" si="15"/>
        <v/>
      </c>
    </row>
    <row r="368" spans="33:33" x14ac:dyDescent="0.25">
      <c r="AG368" s="2" t="str">
        <f t="shared" si="15"/>
        <v/>
      </c>
    </row>
    <row r="369" spans="33:33" x14ac:dyDescent="0.25">
      <c r="AG369" s="2" t="str">
        <f t="shared" si="15"/>
        <v/>
      </c>
    </row>
    <row r="370" spans="33:33" x14ac:dyDescent="0.25">
      <c r="AG370" s="2" t="str">
        <f t="shared" si="15"/>
        <v/>
      </c>
    </row>
    <row r="371" spans="33:33" x14ac:dyDescent="0.25">
      <c r="AG371" s="2" t="str">
        <f t="shared" si="15"/>
        <v/>
      </c>
    </row>
    <row r="372" spans="33:33" x14ac:dyDescent="0.25">
      <c r="AG372" s="2" t="str">
        <f t="shared" si="15"/>
        <v/>
      </c>
    </row>
    <row r="373" spans="33:33" x14ac:dyDescent="0.25">
      <c r="AG373" s="2" t="str">
        <f t="shared" si="15"/>
        <v/>
      </c>
    </row>
    <row r="374" spans="33:33" x14ac:dyDescent="0.25">
      <c r="AG374" s="2" t="str">
        <f t="shared" si="15"/>
        <v/>
      </c>
    </row>
    <row r="375" spans="33:33" x14ac:dyDescent="0.25">
      <c r="AG375" s="2" t="str">
        <f t="shared" si="15"/>
        <v/>
      </c>
    </row>
    <row r="376" spans="33:33" x14ac:dyDescent="0.25">
      <c r="AG376" s="2" t="str">
        <f t="shared" si="15"/>
        <v/>
      </c>
    </row>
    <row r="377" spans="33:33" x14ac:dyDescent="0.25">
      <c r="AG377" s="2" t="str">
        <f t="shared" si="15"/>
        <v/>
      </c>
    </row>
    <row r="378" spans="33:33" x14ac:dyDescent="0.25">
      <c r="AG378" s="2" t="str">
        <f t="shared" si="15"/>
        <v/>
      </c>
    </row>
    <row r="379" spans="33:33" x14ac:dyDescent="0.25">
      <c r="AG379" s="2" t="str">
        <f t="shared" si="15"/>
        <v/>
      </c>
    </row>
    <row r="380" spans="33:33" x14ac:dyDescent="0.25">
      <c r="AG380" s="2" t="str">
        <f t="shared" si="15"/>
        <v/>
      </c>
    </row>
    <row r="381" spans="33:33" x14ac:dyDescent="0.25">
      <c r="AG381" s="2" t="str">
        <f t="shared" si="15"/>
        <v/>
      </c>
    </row>
    <row r="382" spans="33:33" x14ac:dyDescent="0.25">
      <c r="AG382" s="2" t="str">
        <f t="shared" si="15"/>
        <v/>
      </c>
    </row>
    <row r="383" spans="33:33" x14ac:dyDescent="0.25">
      <c r="AG383" s="2" t="str">
        <f t="shared" si="15"/>
        <v/>
      </c>
    </row>
    <row r="384" spans="33:33" x14ac:dyDescent="0.25">
      <c r="AG384" s="2" t="str">
        <f t="shared" si="15"/>
        <v/>
      </c>
    </row>
    <row r="385" spans="33:33" x14ac:dyDescent="0.25">
      <c r="AG385" s="2" t="str">
        <f t="shared" si="15"/>
        <v/>
      </c>
    </row>
    <row r="386" spans="33:33" x14ac:dyDescent="0.25">
      <c r="AG386" s="2" t="str">
        <f t="shared" si="15"/>
        <v/>
      </c>
    </row>
    <row r="387" spans="33:33" x14ac:dyDescent="0.25">
      <c r="AG387" s="2" t="str">
        <f t="shared" si="15"/>
        <v/>
      </c>
    </row>
    <row r="388" spans="33:33" x14ac:dyDescent="0.25">
      <c r="AG388" s="2" t="str">
        <f t="shared" si="15"/>
        <v/>
      </c>
    </row>
    <row r="389" spans="33:33" x14ac:dyDescent="0.25">
      <c r="AG389" s="2" t="str">
        <f t="shared" si="15"/>
        <v/>
      </c>
    </row>
    <row r="390" spans="33:33" x14ac:dyDescent="0.25">
      <c r="AG390" s="2" t="str">
        <f t="shared" si="15"/>
        <v/>
      </c>
    </row>
    <row r="391" spans="33:33" x14ac:dyDescent="0.25">
      <c r="AG391" s="2" t="str">
        <f t="shared" si="15"/>
        <v/>
      </c>
    </row>
    <row r="392" spans="33:33" x14ac:dyDescent="0.25">
      <c r="AG392" s="2" t="str">
        <f t="shared" si="15"/>
        <v/>
      </c>
    </row>
    <row r="393" spans="33:33" x14ac:dyDescent="0.25">
      <c r="AG393" s="2" t="str">
        <f t="shared" si="15"/>
        <v/>
      </c>
    </row>
    <row r="394" spans="33:33" x14ac:dyDescent="0.25">
      <c r="AG394" s="2" t="str">
        <f t="shared" si="15"/>
        <v/>
      </c>
    </row>
    <row r="395" spans="33:33" x14ac:dyDescent="0.25">
      <c r="AG395" s="2" t="str">
        <f t="shared" si="15"/>
        <v/>
      </c>
    </row>
    <row r="396" spans="33:33" x14ac:dyDescent="0.25">
      <c r="AG396" s="2" t="str">
        <f t="shared" si="15"/>
        <v/>
      </c>
    </row>
    <row r="397" spans="33:33" x14ac:dyDescent="0.25">
      <c r="AG397" s="2" t="str">
        <f t="shared" si="15"/>
        <v/>
      </c>
    </row>
    <row r="398" spans="33:33" x14ac:dyDescent="0.25">
      <c r="AG398" s="2" t="str">
        <f t="shared" si="15"/>
        <v/>
      </c>
    </row>
    <row r="399" spans="33:33" x14ac:dyDescent="0.25">
      <c r="AG399" s="2" t="str">
        <f t="shared" si="15"/>
        <v/>
      </c>
    </row>
    <row r="400" spans="33:33" x14ac:dyDescent="0.25">
      <c r="AG400" s="2" t="str">
        <f t="shared" si="15"/>
        <v/>
      </c>
    </row>
    <row r="401" spans="33:33" x14ac:dyDescent="0.25">
      <c r="AG401" s="2" t="str">
        <f t="shared" si="15"/>
        <v/>
      </c>
    </row>
    <row r="402" spans="33:33" x14ac:dyDescent="0.25">
      <c r="AG402" s="2" t="str">
        <f t="shared" si="15"/>
        <v/>
      </c>
    </row>
    <row r="403" spans="33:33" x14ac:dyDescent="0.25">
      <c r="AG403" s="2" t="str">
        <f t="shared" si="15"/>
        <v/>
      </c>
    </row>
    <row r="404" spans="33:33" x14ac:dyDescent="0.25">
      <c r="AG404" s="2" t="str">
        <f t="shared" si="15"/>
        <v/>
      </c>
    </row>
    <row r="405" spans="33:33" x14ac:dyDescent="0.25">
      <c r="AG405" s="2" t="str">
        <f t="shared" si="15"/>
        <v/>
      </c>
    </row>
    <row r="406" spans="33:33" x14ac:dyDescent="0.25">
      <c r="AG406" s="2" t="str">
        <f t="shared" si="15"/>
        <v/>
      </c>
    </row>
    <row r="407" spans="33:33" x14ac:dyDescent="0.25">
      <c r="AG407" s="2" t="str">
        <f t="shared" si="15"/>
        <v/>
      </c>
    </row>
    <row r="408" spans="33:33" x14ac:dyDescent="0.25">
      <c r="AG408" s="2" t="str">
        <f t="shared" si="15"/>
        <v/>
      </c>
    </row>
    <row r="409" spans="33:33" x14ac:dyDescent="0.25">
      <c r="AG409" s="2" t="str">
        <f t="shared" si="15"/>
        <v/>
      </c>
    </row>
    <row r="410" spans="33:33" x14ac:dyDescent="0.25">
      <c r="AG410" s="2" t="str">
        <f t="shared" si="15"/>
        <v/>
      </c>
    </row>
    <row r="411" spans="33:33" x14ac:dyDescent="0.25">
      <c r="AG411" s="2" t="str">
        <f t="shared" si="15"/>
        <v/>
      </c>
    </row>
    <row r="412" spans="33:33" x14ac:dyDescent="0.25">
      <c r="AG412" s="2" t="str">
        <f t="shared" si="15"/>
        <v/>
      </c>
    </row>
    <row r="413" spans="33:33" x14ac:dyDescent="0.25">
      <c r="AG413" s="2" t="str">
        <f t="shared" si="15"/>
        <v/>
      </c>
    </row>
    <row r="414" spans="33:33" x14ac:dyDescent="0.25">
      <c r="AG414" s="2" t="str">
        <f t="shared" si="15"/>
        <v/>
      </c>
    </row>
    <row r="415" spans="33:33" x14ac:dyDescent="0.25">
      <c r="AG415" s="2" t="str">
        <f t="shared" si="15"/>
        <v/>
      </c>
    </row>
    <row r="416" spans="33:33" x14ac:dyDescent="0.25">
      <c r="AG416" s="2" t="str">
        <f t="shared" si="15"/>
        <v/>
      </c>
    </row>
    <row r="417" spans="33:33" x14ac:dyDescent="0.25">
      <c r="AG417" s="2" t="str">
        <f t="shared" si="15"/>
        <v/>
      </c>
    </row>
    <row r="418" spans="33:33" x14ac:dyDescent="0.25">
      <c r="AG418" s="2" t="str">
        <f t="shared" si="15"/>
        <v/>
      </c>
    </row>
    <row r="419" spans="33:33" x14ac:dyDescent="0.25">
      <c r="AG419" s="2" t="str">
        <f t="shared" ref="AG419:AG482" si="16">IF(Z419=0,"",IF(Z419&lt;32,Z419,32+2/3*(Z419-32)))</f>
        <v/>
      </c>
    </row>
    <row r="420" spans="33:33" x14ac:dyDescent="0.25">
      <c r="AG420" s="2" t="str">
        <f t="shared" si="16"/>
        <v/>
      </c>
    </row>
    <row r="421" spans="33:33" x14ac:dyDescent="0.25">
      <c r="AG421" s="2" t="str">
        <f t="shared" si="16"/>
        <v/>
      </c>
    </row>
    <row r="422" spans="33:33" x14ac:dyDescent="0.25">
      <c r="AG422" s="2" t="str">
        <f t="shared" si="16"/>
        <v/>
      </c>
    </row>
    <row r="423" spans="33:33" x14ac:dyDescent="0.25">
      <c r="AG423" s="2" t="str">
        <f t="shared" si="16"/>
        <v/>
      </c>
    </row>
    <row r="424" spans="33:33" x14ac:dyDescent="0.25">
      <c r="AG424" s="2" t="str">
        <f t="shared" si="16"/>
        <v/>
      </c>
    </row>
    <row r="425" spans="33:33" x14ac:dyDescent="0.25">
      <c r="AG425" s="2" t="str">
        <f t="shared" si="16"/>
        <v/>
      </c>
    </row>
    <row r="426" spans="33:33" x14ac:dyDescent="0.25">
      <c r="AG426" s="2" t="str">
        <f t="shared" si="16"/>
        <v/>
      </c>
    </row>
    <row r="427" spans="33:33" x14ac:dyDescent="0.25">
      <c r="AG427" s="2" t="str">
        <f t="shared" si="16"/>
        <v/>
      </c>
    </row>
    <row r="428" spans="33:33" x14ac:dyDescent="0.25">
      <c r="AG428" s="2" t="str">
        <f t="shared" si="16"/>
        <v/>
      </c>
    </row>
    <row r="429" spans="33:33" x14ac:dyDescent="0.25">
      <c r="AG429" s="2" t="str">
        <f t="shared" si="16"/>
        <v/>
      </c>
    </row>
    <row r="430" spans="33:33" x14ac:dyDescent="0.25">
      <c r="AG430" s="2" t="str">
        <f t="shared" si="16"/>
        <v/>
      </c>
    </row>
    <row r="431" spans="33:33" x14ac:dyDescent="0.25">
      <c r="AG431" s="2" t="str">
        <f t="shared" si="16"/>
        <v/>
      </c>
    </row>
    <row r="432" spans="33:33" x14ac:dyDescent="0.25">
      <c r="AG432" s="2" t="str">
        <f t="shared" si="16"/>
        <v/>
      </c>
    </row>
    <row r="433" spans="33:33" x14ac:dyDescent="0.25">
      <c r="AG433" s="2" t="str">
        <f t="shared" si="16"/>
        <v/>
      </c>
    </row>
    <row r="434" spans="33:33" x14ac:dyDescent="0.25">
      <c r="AG434" s="2" t="str">
        <f t="shared" si="16"/>
        <v/>
      </c>
    </row>
    <row r="435" spans="33:33" x14ac:dyDescent="0.25">
      <c r="AG435" s="2" t="str">
        <f t="shared" si="16"/>
        <v/>
      </c>
    </row>
    <row r="436" spans="33:33" x14ac:dyDescent="0.25">
      <c r="AG436" s="2" t="str">
        <f t="shared" si="16"/>
        <v/>
      </c>
    </row>
    <row r="437" spans="33:33" x14ac:dyDescent="0.25">
      <c r="AG437" s="2" t="str">
        <f t="shared" si="16"/>
        <v/>
      </c>
    </row>
    <row r="438" spans="33:33" x14ac:dyDescent="0.25">
      <c r="AG438" s="2" t="str">
        <f t="shared" si="16"/>
        <v/>
      </c>
    </row>
    <row r="439" spans="33:33" x14ac:dyDescent="0.25">
      <c r="AG439" s="2" t="str">
        <f t="shared" si="16"/>
        <v/>
      </c>
    </row>
    <row r="440" spans="33:33" x14ac:dyDescent="0.25">
      <c r="AG440" s="2" t="str">
        <f t="shared" si="16"/>
        <v/>
      </c>
    </row>
    <row r="441" spans="33:33" x14ac:dyDescent="0.25">
      <c r="AG441" s="2" t="str">
        <f t="shared" si="16"/>
        <v/>
      </c>
    </row>
    <row r="442" spans="33:33" x14ac:dyDescent="0.25">
      <c r="AG442" s="2" t="str">
        <f t="shared" si="16"/>
        <v/>
      </c>
    </row>
    <row r="443" spans="33:33" x14ac:dyDescent="0.25">
      <c r="AG443" s="2" t="str">
        <f t="shared" si="16"/>
        <v/>
      </c>
    </row>
    <row r="444" spans="33:33" x14ac:dyDescent="0.25">
      <c r="AG444" s="2" t="str">
        <f t="shared" si="16"/>
        <v/>
      </c>
    </row>
    <row r="445" spans="33:33" x14ac:dyDescent="0.25">
      <c r="AG445" s="2" t="str">
        <f t="shared" si="16"/>
        <v/>
      </c>
    </row>
    <row r="446" spans="33:33" x14ac:dyDescent="0.25">
      <c r="AG446" s="2" t="str">
        <f t="shared" si="16"/>
        <v/>
      </c>
    </row>
    <row r="447" spans="33:33" x14ac:dyDescent="0.25">
      <c r="AG447" s="2" t="str">
        <f t="shared" si="16"/>
        <v/>
      </c>
    </row>
    <row r="448" spans="33:33" x14ac:dyDescent="0.25">
      <c r="AG448" s="2" t="str">
        <f t="shared" si="16"/>
        <v/>
      </c>
    </row>
    <row r="449" spans="33:33" x14ac:dyDescent="0.25">
      <c r="AG449" s="2" t="str">
        <f t="shared" si="16"/>
        <v/>
      </c>
    </row>
    <row r="450" spans="33:33" x14ac:dyDescent="0.25">
      <c r="AG450" s="2" t="str">
        <f t="shared" si="16"/>
        <v/>
      </c>
    </row>
    <row r="451" spans="33:33" x14ac:dyDescent="0.25">
      <c r="AG451" s="2" t="str">
        <f t="shared" si="16"/>
        <v/>
      </c>
    </row>
    <row r="452" spans="33:33" x14ac:dyDescent="0.25">
      <c r="AG452" s="2" t="str">
        <f t="shared" si="16"/>
        <v/>
      </c>
    </row>
    <row r="453" spans="33:33" x14ac:dyDescent="0.25">
      <c r="AG453" s="2" t="str">
        <f t="shared" si="16"/>
        <v/>
      </c>
    </row>
    <row r="454" spans="33:33" x14ac:dyDescent="0.25">
      <c r="AG454" s="2" t="str">
        <f t="shared" si="16"/>
        <v/>
      </c>
    </row>
    <row r="455" spans="33:33" x14ac:dyDescent="0.25">
      <c r="AG455" s="2" t="str">
        <f t="shared" si="16"/>
        <v/>
      </c>
    </row>
    <row r="456" spans="33:33" x14ac:dyDescent="0.25">
      <c r="AG456" s="2" t="str">
        <f t="shared" si="16"/>
        <v/>
      </c>
    </row>
    <row r="457" spans="33:33" x14ac:dyDescent="0.25">
      <c r="AG457" s="2" t="str">
        <f t="shared" si="16"/>
        <v/>
      </c>
    </row>
    <row r="458" spans="33:33" x14ac:dyDescent="0.25">
      <c r="AG458" s="2" t="str">
        <f t="shared" si="16"/>
        <v/>
      </c>
    </row>
    <row r="459" spans="33:33" x14ac:dyDescent="0.25">
      <c r="AG459" s="2" t="str">
        <f t="shared" si="16"/>
        <v/>
      </c>
    </row>
    <row r="460" spans="33:33" x14ac:dyDescent="0.25">
      <c r="AG460" s="2" t="str">
        <f t="shared" si="16"/>
        <v/>
      </c>
    </row>
    <row r="461" spans="33:33" x14ac:dyDescent="0.25">
      <c r="AG461" s="2" t="str">
        <f t="shared" si="16"/>
        <v/>
      </c>
    </row>
    <row r="462" spans="33:33" x14ac:dyDescent="0.25">
      <c r="AG462" s="2" t="str">
        <f t="shared" si="16"/>
        <v/>
      </c>
    </row>
    <row r="463" spans="33:33" x14ac:dyDescent="0.25">
      <c r="AG463" s="2" t="str">
        <f t="shared" si="16"/>
        <v/>
      </c>
    </row>
    <row r="464" spans="33:33" x14ac:dyDescent="0.25">
      <c r="AG464" s="2" t="str">
        <f t="shared" si="16"/>
        <v/>
      </c>
    </row>
    <row r="465" spans="33:33" x14ac:dyDescent="0.25">
      <c r="AG465" s="2" t="str">
        <f t="shared" si="16"/>
        <v/>
      </c>
    </row>
    <row r="466" spans="33:33" x14ac:dyDescent="0.25">
      <c r="AG466" s="2" t="str">
        <f t="shared" si="16"/>
        <v/>
      </c>
    </row>
    <row r="467" spans="33:33" x14ac:dyDescent="0.25">
      <c r="AG467" s="2" t="str">
        <f t="shared" si="16"/>
        <v/>
      </c>
    </row>
    <row r="468" spans="33:33" x14ac:dyDescent="0.25">
      <c r="AG468" s="2" t="str">
        <f t="shared" si="16"/>
        <v/>
      </c>
    </row>
    <row r="469" spans="33:33" x14ac:dyDescent="0.25">
      <c r="AG469" s="2" t="str">
        <f t="shared" si="16"/>
        <v/>
      </c>
    </row>
    <row r="470" spans="33:33" x14ac:dyDescent="0.25">
      <c r="AG470" s="2" t="str">
        <f t="shared" si="16"/>
        <v/>
      </c>
    </row>
    <row r="471" spans="33:33" x14ac:dyDescent="0.25">
      <c r="AG471" s="2" t="str">
        <f t="shared" si="16"/>
        <v/>
      </c>
    </row>
    <row r="472" spans="33:33" x14ac:dyDescent="0.25">
      <c r="AG472" s="2" t="str">
        <f t="shared" si="16"/>
        <v/>
      </c>
    </row>
    <row r="473" spans="33:33" x14ac:dyDescent="0.25">
      <c r="AG473" s="2" t="str">
        <f t="shared" si="16"/>
        <v/>
      </c>
    </row>
    <row r="474" spans="33:33" x14ac:dyDescent="0.25">
      <c r="AG474" s="2" t="str">
        <f t="shared" si="16"/>
        <v/>
      </c>
    </row>
    <row r="475" spans="33:33" x14ac:dyDescent="0.25">
      <c r="AG475" s="2" t="str">
        <f t="shared" si="16"/>
        <v/>
      </c>
    </row>
    <row r="476" spans="33:33" x14ac:dyDescent="0.25">
      <c r="AG476" s="2" t="str">
        <f t="shared" si="16"/>
        <v/>
      </c>
    </row>
    <row r="477" spans="33:33" x14ac:dyDescent="0.25">
      <c r="AG477" s="2" t="str">
        <f t="shared" si="16"/>
        <v/>
      </c>
    </row>
    <row r="478" spans="33:33" x14ac:dyDescent="0.25">
      <c r="AG478" s="2" t="str">
        <f t="shared" si="16"/>
        <v/>
      </c>
    </row>
    <row r="479" spans="33:33" x14ac:dyDescent="0.25">
      <c r="AG479" s="2" t="str">
        <f t="shared" si="16"/>
        <v/>
      </c>
    </row>
    <row r="480" spans="33:33" x14ac:dyDescent="0.25">
      <c r="AG480" s="2" t="str">
        <f t="shared" si="16"/>
        <v/>
      </c>
    </row>
    <row r="481" spans="33:33" x14ac:dyDescent="0.25">
      <c r="AG481" s="2" t="str">
        <f t="shared" si="16"/>
        <v/>
      </c>
    </row>
    <row r="482" spans="33:33" x14ac:dyDescent="0.25">
      <c r="AG482" s="2" t="str">
        <f t="shared" si="16"/>
        <v/>
      </c>
    </row>
    <row r="483" spans="33:33" x14ac:dyDescent="0.25">
      <c r="AG483" s="2" t="str">
        <f t="shared" ref="AG483:AG495" si="17">IF(Z483=0,"",IF(Z483&lt;32,Z483,32+2/3*(Z483-32)))</f>
        <v/>
      </c>
    </row>
    <row r="484" spans="33:33" x14ac:dyDescent="0.25">
      <c r="AG484" s="2" t="str">
        <f t="shared" si="17"/>
        <v/>
      </c>
    </row>
    <row r="485" spans="33:33" x14ac:dyDescent="0.25">
      <c r="AG485" s="2" t="str">
        <f t="shared" si="17"/>
        <v/>
      </c>
    </row>
    <row r="486" spans="33:33" x14ac:dyDescent="0.25">
      <c r="AG486" s="2" t="str">
        <f t="shared" si="17"/>
        <v/>
      </c>
    </row>
    <row r="487" spans="33:33" x14ac:dyDescent="0.25">
      <c r="AG487" s="2" t="str">
        <f t="shared" si="17"/>
        <v/>
      </c>
    </row>
    <row r="488" spans="33:33" x14ac:dyDescent="0.25">
      <c r="AG488" s="2" t="str">
        <f t="shared" si="17"/>
        <v/>
      </c>
    </row>
    <row r="489" spans="33:33" x14ac:dyDescent="0.25">
      <c r="AG489" s="2" t="str">
        <f t="shared" si="17"/>
        <v/>
      </c>
    </row>
    <row r="490" spans="33:33" x14ac:dyDescent="0.25">
      <c r="AG490" s="2" t="str">
        <f t="shared" si="17"/>
        <v/>
      </c>
    </row>
    <row r="491" spans="33:33" x14ac:dyDescent="0.25">
      <c r="AG491" s="2" t="str">
        <f t="shared" si="17"/>
        <v/>
      </c>
    </row>
    <row r="492" spans="33:33" x14ac:dyDescent="0.25">
      <c r="AG492" s="2" t="str">
        <f t="shared" si="17"/>
        <v/>
      </c>
    </row>
    <row r="493" spans="33:33" x14ac:dyDescent="0.25">
      <c r="AG493" s="2" t="str">
        <f t="shared" si="17"/>
        <v/>
      </c>
    </row>
    <row r="494" spans="33:33" x14ac:dyDescent="0.25">
      <c r="AG494" s="2" t="str">
        <f t="shared" si="17"/>
        <v/>
      </c>
    </row>
    <row r="495" spans="33:33" x14ac:dyDescent="0.25">
      <c r="AG495" s="2" t="str">
        <f t="shared" si="17"/>
        <v/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9"/>
  <sheetViews>
    <sheetView workbookViewId="0">
      <selection activeCell="B16" sqref="B16"/>
    </sheetView>
  </sheetViews>
  <sheetFormatPr defaultRowHeight="15" x14ac:dyDescent="0.2"/>
  <cols>
    <col min="1" max="1" width="18.21875" customWidth="1"/>
    <col min="2" max="2" width="22.77734375" customWidth="1"/>
    <col min="5" max="5" width="15.21875" customWidth="1"/>
    <col min="6" max="6" width="17.109375" customWidth="1"/>
  </cols>
  <sheetData>
    <row r="1" spans="1:10" x14ac:dyDescent="0.2">
      <c r="A1" t="s">
        <v>42</v>
      </c>
      <c r="B1" s="5" t="str">
        <f>Summary!B1</f>
        <v>633 Angus Street</v>
      </c>
      <c r="D1" t="s">
        <v>44</v>
      </c>
      <c r="E1" t="s">
        <v>118</v>
      </c>
      <c r="F1" t="s">
        <v>119</v>
      </c>
      <c r="G1" t="s">
        <v>116</v>
      </c>
      <c r="H1" t="s">
        <v>117</v>
      </c>
    </row>
    <row r="2" spans="1:10" x14ac:dyDescent="0.2">
      <c r="A2" t="s">
        <v>43</v>
      </c>
      <c r="B2" s="5" t="str">
        <f>Summary!B2</f>
        <v>Rural Hall, North Carolina</v>
      </c>
      <c r="D2" s="5" t="s">
        <v>138</v>
      </c>
      <c r="E2" s="53" t="str">
        <f>VLOOKUP($D2,Summary!$A$6:$F$22,3,FALSE)</f>
        <v>36.21639</v>
      </c>
      <c r="F2" s="53" t="str">
        <f>VLOOKUP($D2,Summary!$A$6:$F$22,4,FALSE)</f>
        <v>80.29472</v>
      </c>
      <c r="G2" s="7">
        <f>VLOOKUP($D2,Summary!$A$6:$F$22,5,FALSE)</f>
        <v>940</v>
      </c>
      <c r="H2" s="7">
        <f>VLOOKUP($D2,Summary!$A$6:$F$22,6,FALSE)</f>
        <v>286.51548402828575</v>
      </c>
      <c r="J2" t="str">
        <f>B2&amp;"   "&amp;E2&amp;"   "&amp;F2</f>
        <v>Rural Hall, North Carolina   36.21639   80.29472</v>
      </c>
    </row>
    <row r="3" spans="1:10" x14ac:dyDescent="0.2">
      <c r="A3" t="s">
        <v>44</v>
      </c>
      <c r="B3" s="5" t="str">
        <f>D2</f>
        <v>DMT-5</v>
      </c>
    </row>
    <row r="4" spans="1:10" x14ac:dyDescent="0.2">
      <c r="A4" t="s">
        <v>45</v>
      </c>
      <c r="B4" s="6" t="str">
        <f>TEXT(VLOOKUP(D2,Summary!$A$6:$F$22,2,FALSE),"MMM DD, YYYY")</f>
        <v>Nov 02, 2023</v>
      </c>
    </row>
    <row r="5" spans="1:10" x14ac:dyDescent="0.2">
      <c r="A5" t="s">
        <v>46</v>
      </c>
      <c r="B5" s="5" t="str">
        <f>CONCATENATE("~",FIXED(H2,1)," m")</f>
        <v>~286.5 m</v>
      </c>
    </row>
    <row r="6" spans="1:10" x14ac:dyDescent="0.2">
      <c r="A6" t="s">
        <v>47</v>
      </c>
      <c r="B6" s="8" t="str">
        <f>IF(ISTEXT(VLOOKUP(D2,Summary!$A$6:$H$22,8,FALSE)),VLOOKUP(D2,Summary!$A$6:$H$22,8,FALSE),CONCATENATE("~",TEXT(VLOOKUP(D2,Summary!$A$6:$H$22,8,FALSE),"0.0")," m"))</f>
        <v>~12.8 m</v>
      </c>
    </row>
    <row r="7" spans="1:10" x14ac:dyDescent="0.2">
      <c r="A7" t="s">
        <v>48</v>
      </c>
      <c r="B7">
        <v>0</v>
      </c>
      <c r="C7" t="s">
        <v>0</v>
      </c>
    </row>
    <row r="8" spans="1:10" x14ac:dyDescent="0.2">
      <c r="A8" t="s">
        <v>49</v>
      </c>
      <c r="B8">
        <v>15</v>
      </c>
      <c r="C8" t="s">
        <v>0</v>
      </c>
    </row>
    <row r="9" spans="1:10" x14ac:dyDescent="0.2">
      <c r="A9" t="s">
        <v>50</v>
      </c>
      <c r="B9">
        <v>1</v>
      </c>
      <c r="C9" t="s">
        <v>0</v>
      </c>
    </row>
    <row r="10" spans="1:10" x14ac:dyDescent="0.2">
      <c r="A10" t="s">
        <v>114</v>
      </c>
      <c r="B10">
        <v>15</v>
      </c>
    </row>
    <row r="11" spans="1:10" x14ac:dyDescent="0.2">
      <c r="A11" t="s">
        <v>115</v>
      </c>
      <c r="B11">
        <f>B8/B10</f>
        <v>1</v>
      </c>
    </row>
    <row r="13" spans="1:10" x14ac:dyDescent="0.2">
      <c r="A13" t="s">
        <v>51</v>
      </c>
    </row>
    <row r="14" spans="1:10" x14ac:dyDescent="0.2">
      <c r="A14" t="s">
        <v>52</v>
      </c>
      <c r="B14">
        <v>100</v>
      </c>
      <c r="C14" t="s">
        <v>53</v>
      </c>
    </row>
    <row r="15" spans="1:10" x14ac:dyDescent="0.2">
      <c r="A15" t="s">
        <v>54</v>
      </c>
      <c r="B15">
        <v>10000</v>
      </c>
      <c r="C15" t="s">
        <v>53</v>
      </c>
    </row>
    <row r="16" spans="1:10" x14ac:dyDescent="0.2">
      <c r="A16" t="s">
        <v>55</v>
      </c>
      <c r="B16">
        <v>60</v>
      </c>
      <c r="C16" t="s">
        <v>56</v>
      </c>
    </row>
    <row r="17" spans="1:3" x14ac:dyDescent="0.2">
      <c r="A17" t="s">
        <v>50</v>
      </c>
      <c r="B17">
        <v>10</v>
      </c>
    </row>
    <row r="19" spans="1:3" x14ac:dyDescent="0.2">
      <c r="A19" t="s">
        <v>57</v>
      </c>
    </row>
    <row r="20" spans="1:3" x14ac:dyDescent="0.2">
      <c r="A20" t="s">
        <v>58</v>
      </c>
      <c r="B20">
        <v>3</v>
      </c>
    </row>
    <row r="21" spans="1:3" x14ac:dyDescent="0.2">
      <c r="A21" t="s">
        <v>59</v>
      </c>
      <c r="B21">
        <f>B20*5</f>
        <v>15</v>
      </c>
    </row>
    <row r="22" spans="1:3" x14ac:dyDescent="0.2">
      <c r="A22" t="s">
        <v>107</v>
      </c>
      <c r="B22">
        <v>5</v>
      </c>
    </row>
    <row r="23" spans="1:3" x14ac:dyDescent="0.2">
      <c r="A23" t="s">
        <v>108</v>
      </c>
      <c r="B23">
        <v>3</v>
      </c>
      <c r="C23" t="s">
        <v>56</v>
      </c>
    </row>
    <row r="24" spans="1:3" x14ac:dyDescent="0.2">
      <c r="A24" t="s">
        <v>109</v>
      </c>
      <c r="B24">
        <v>1</v>
      </c>
    </row>
    <row r="25" spans="1:3" x14ac:dyDescent="0.2">
      <c r="A25" t="s">
        <v>60</v>
      </c>
      <c r="B25">
        <v>0</v>
      </c>
    </row>
    <row r="26" spans="1:3" x14ac:dyDescent="0.2">
      <c r="A26" t="s">
        <v>61</v>
      </c>
      <c r="B26">
        <v>1.5</v>
      </c>
      <c r="C26" t="s">
        <v>56</v>
      </c>
    </row>
    <row r="27" spans="1:3" x14ac:dyDescent="0.2">
      <c r="A27" t="s">
        <v>50</v>
      </c>
      <c r="B27">
        <v>0.5</v>
      </c>
    </row>
    <row r="28" spans="1:3" x14ac:dyDescent="0.2">
      <c r="A28" t="s">
        <v>60</v>
      </c>
      <c r="B28">
        <v>1</v>
      </c>
    </row>
    <row r="29" spans="1:3" x14ac:dyDescent="0.2">
      <c r="A29" t="s">
        <v>62</v>
      </c>
      <c r="B29">
        <v>30</v>
      </c>
    </row>
    <row r="30" spans="1:3" x14ac:dyDescent="0.2">
      <c r="A30" t="s">
        <v>63</v>
      </c>
      <c r="B30">
        <v>50</v>
      </c>
    </row>
    <row r="33" spans="1:3" x14ac:dyDescent="0.2">
      <c r="A33" t="s">
        <v>64</v>
      </c>
    </row>
    <row r="34" spans="1:3" x14ac:dyDescent="0.2">
      <c r="A34" t="s">
        <v>65</v>
      </c>
      <c r="B34">
        <v>10</v>
      </c>
      <c r="C34" t="s">
        <v>56</v>
      </c>
    </row>
    <row r="35" spans="1:3" x14ac:dyDescent="0.2">
      <c r="A35" t="s">
        <v>66</v>
      </c>
      <c r="B35">
        <v>1000</v>
      </c>
      <c r="C35" t="s">
        <v>56</v>
      </c>
    </row>
    <row r="36" spans="1:3" x14ac:dyDescent="0.2">
      <c r="A36" t="s">
        <v>67</v>
      </c>
      <c r="B36">
        <v>20</v>
      </c>
      <c r="C36" t="s">
        <v>56</v>
      </c>
    </row>
    <row r="37" spans="1:3" x14ac:dyDescent="0.2">
      <c r="A37" t="s">
        <v>50</v>
      </c>
      <c r="B37">
        <v>5</v>
      </c>
    </row>
    <row r="38" spans="1:3" x14ac:dyDescent="0.2">
      <c r="A38" t="s">
        <v>68</v>
      </c>
      <c r="B38">
        <v>10</v>
      </c>
      <c r="C38" t="s">
        <v>56</v>
      </c>
    </row>
    <row r="39" spans="1:3" x14ac:dyDescent="0.2">
      <c r="A39" t="s">
        <v>69</v>
      </c>
      <c r="B39">
        <v>5000</v>
      </c>
      <c r="C39" t="s">
        <v>56</v>
      </c>
    </row>
  </sheetData>
  <phoneticPr fontId="1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Summary!$A$6:$A$22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7"/>
  <sheetViews>
    <sheetView workbookViewId="0">
      <selection activeCell="C7" sqref="C7"/>
    </sheetView>
  </sheetViews>
  <sheetFormatPr defaultRowHeight="15" x14ac:dyDescent="0.2"/>
  <cols>
    <col min="2" max="2" width="13.6640625" customWidth="1"/>
    <col min="3" max="4" width="12.77734375" customWidth="1"/>
    <col min="5" max="5" width="10" bestFit="1" customWidth="1"/>
    <col min="7" max="7" width="14.21875" customWidth="1"/>
    <col min="9" max="9" width="10.33203125" customWidth="1"/>
    <col min="12" max="12" width="15.44140625" customWidth="1"/>
    <col min="13" max="13" width="10.77734375" customWidth="1"/>
    <col min="14" max="14" width="22.44140625" customWidth="1"/>
  </cols>
  <sheetData>
    <row r="1" spans="1:14" ht="15.75" thickTop="1" x14ac:dyDescent="0.2">
      <c r="A1" s="12" t="s">
        <v>42</v>
      </c>
      <c r="B1" s="25" t="s">
        <v>142</v>
      </c>
      <c r="C1" s="26"/>
      <c r="D1" s="26"/>
      <c r="E1" s="26"/>
      <c r="F1" s="26"/>
      <c r="G1" s="26"/>
      <c r="H1" s="26"/>
      <c r="I1" s="27" t="s">
        <v>121</v>
      </c>
      <c r="J1" s="27"/>
      <c r="K1" s="27"/>
      <c r="L1" s="27"/>
      <c r="M1" s="27"/>
      <c r="N1" s="28" t="s">
        <v>131</v>
      </c>
    </row>
    <row r="2" spans="1:14" x14ac:dyDescent="0.2">
      <c r="A2" s="13" t="s">
        <v>43</v>
      </c>
      <c r="B2" s="29" t="s">
        <v>137</v>
      </c>
      <c r="E2" s="30"/>
      <c r="I2" s="31"/>
      <c r="J2" s="51"/>
      <c r="K2" s="31"/>
      <c r="L2" s="31"/>
      <c r="M2" s="31"/>
      <c r="N2" s="32" t="s">
        <v>132</v>
      </c>
    </row>
    <row r="3" spans="1:14" ht="15.75" thickBot="1" x14ac:dyDescent="0.25">
      <c r="A3" s="33"/>
      <c r="B3" s="34"/>
      <c r="C3" s="34"/>
      <c r="D3" s="34"/>
      <c r="E3" s="35"/>
      <c r="F3" s="34"/>
      <c r="G3" s="34"/>
      <c r="H3" s="35"/>
      <c r="I3" s="34"/>
      <c r="J3" s="34"/>
      <c r="K3" s="34"/>
      <c r="L3" s="34"/>
      <c r="M3" s="34"/>
      <c r="N3" s="36"/>
    </row>
    <row r="4" spans="1:14" x14ac:dyDescent="0.2">
      <c r="A4" s="20"/>
      <c r="B4" s="21"/>
      <c r="C4" s="22"/>
      <c r="D4" s="22"/>
      <c r="E4" s="23" t="s">
        <v>129</v>
      </c>
      <c r="F4" s="24"/>
      <c r="G4" s="23" t="s">
        <v>47</v>
      </c>
      <c r="H4" s="24"/>
      <c r="I4" s="48" t="s">
        <v>122</v>
      </c>
      <c r="J4" s="48" t="s">
        <v>124</v>
      </c>
      <c r="K4" s="48" t="s">
        <v>126</v>
      </c>
      <c r="L4" s="49" t="s">
        <v>130</v>
      </c>
      <c r="M4" s="48" t="s">
        <v>128</v>
      </c>
      <c r="N4" s="50" t="s">
        <v>133</v>
      </c>
    </row>
    <row r="5" spans="1:14" ht="15.75" thickBot="1" x14ac:dyDescent="0.25">
      <c r="A5" s="19" t="s">
        <v>44</v>
      </c>
      <c r="B5" s="15" t="s">
        <v>45</v>
      </c>
      <c r="C5" s="16" t="s">
        <v>135</v>
      </c>
      <c r="D5" s="16" t="s">
        <v>136</v>
      </c>
      <c r="E5" s="17" t="s">
        <v>125</v>
      </c>
      <c r="F5" s="16" t="s">
        <v>117</v>
      </c>
      <c r="G5" s="17" t="s">
        <v>125</v>
      </c>
      <c r="H5" s="16" t="s">
        <v>117</v>
      </c>
      <c r="I5" s="16" t="s">
        <v>123</v>
      </c>
      <c r="J5" s="16" t="s">
        <v>125</v>
      </c>
      <c r="K5" s="16" t="s">
        <v>125</v>
      </c>
      <c r="L5" s="16" t="s">
        <v>127</v>
      </c>
      <c r="M5" s="16" t="s">
        <v>125</v>
      </c>
      <c r="N5" s="18" t="s">
        <v>134</v>
      </c>
    </row>
    <row r="6" spans="1:14" x14ac:dyDescent="0.2">
      <c r="A6" s="54" t="s">
        <v>138</v>
      </c>
      <c r="B6" s="37">
        <v>45232</v>
      </c>
      <c r="C6" s="56" t="s">
        <v>144</v>
      </c>
      <c r="D6" s="56" t="s">
        <v>143</v>
      </c>
      <c r="E6" s="55">
        <v>940</v>
      </c>
      <c r="F6" s="14">
        <f>E6/3.2808</f>
        <v>286.51548402828575</v>
      </c>
      <c r="G6" s="55">
        <v>42</v>
      </c>
      <c r="H6" s="14">
        <f>G6/3.2808</f>
        <v>12.801755669348939</v>
      </c>
      <c r="I6" s="38"/>
      <c r="J6" s="38"/>
      <c r="K6" s="38"/>
      <c r="L6" s="38"/>
      <c r="M6" s="38"/>
      <c r="N6" s="52"/>
    </row>
    <row r="7" spans="1:14" x14ac:dyDescent="0.2">
      <c r="A7" s="39"/>
      <c r="B7" s="40"/>
      <c r="C7" s="41"/>
      <c r="D7" s="41"/>
      <c r="E7" s="41"/>
      <c r="F7" s="10"/>
      <c r="G7" s="41"/>
      <c r="H7" s="10"/>
      <c r="I7" s="41"/>
      <c r="J7" s="41"/>
      <c r="K7" s="41"/>
      <c r="L7" s="41"/>
      <c r="M7" s="41"/>
      <c r="N7" s="46"/>
    </row>
    <row r="8" spans="1:14" x14ac:dyDescent="0.2">
      <c r="A8" s="39"/>
      <c r="B8" s="40"/>
      <c r="C8" s="41"/>
      <c r="D8" s="41"/>
      <c r="E8" s="41"/>
      <c r="F8" s="10"/>
      <c r="G8" s="41"/>
      <c r="H8" s="10"/>
      <c r="I8" s="41"/>
      <c r="J8" s="41"/>
      <c r="K8" s="41"/>
      <c r="L8" s="41"/>
      <c r="M8" s="41"/>
      <c r="N8" s="46"/>
    </row>
    <row r="9" spans="1:14" x14ac:dyDescent="0.2">
      <c r="A9" s="39"/>
      <c r="B9" s="42"/>
      <c r="C9" s="41"/>
      <c r="D9" s="41"/>
      <c r="E9" s="41"/>
      <c r="F9" s="9"/>
      <c r="G9" s="41"/>
      <c r="H9" s="9"/>
      <c r="I9" s="41"/>
      <c r="J9" s="41"/>
      <c r="K9" s="41"/>
      <c r="L9" s="41"/>
      <c r="M9" s="41"/>
      <c r="N9" s="46"/>
    </row>
    <row r="10" spans="1:14" x14ac:dyDescent="0.2">
      <c r="A10" s="39"/>
      <c r="B10" s="42"/>
      <c r="C10" s="41"/>
      <c r="D10" s="41"/>
      <c r="E10" s="41"/>
      <c r="F10" s="9"/>
      <c r="G10" s="41"/>
      <c r="H10" s="9"/>
      <c r="I10" s="41"/>
      <c r="J10" s="41"/>
      <c r="K10" s="41"/>
      <c r="L10" s="41"/>
      <c r="M10" s="41"/>
      <c r="N10" s="46"/>
    </row>
    <row r="11" spans="1:14" x14ac:dyDescent="0.2">
      <c r="A11" s="39"/>
      <c r="B11" s="42"/>
      <c r="C11" s="41"/>
      <c r="D11" s="41"/>
      <c r="E11" s="41"/>
      <c r="F11" s="9"/>
      <c r="G11" s="41"/>
      <c r="H11" s="9"/>
      <c r="I11" s="41"/>
      <c r="J11" s="41"/>
      <c r="K11" s="41"/>
      <c r="L11" s="41"/>
      <c r="M11" s="41"/>
      <c r="N11" s="46"/>
    </row>
    <row r="12" spans="1:14" x14ac:dyDescent="0.2">
      <c r="A12" s="39"/>
      <c r="B12" s="42"/>
      <c r="C12" s="41"/>
      <c r="D12" s="41"/>
      <c r="E12" s="41"/>
      <c r="F12" s="9"/>
      <c r="G12" s="41"/>
      <c r="H12" s="9"/>
      <c r="I12" s="41"/>
      <c r="J12" s="41"/>
      <c r="K12" s="41"/>
      <c r="L12" s="41"/>
      <c r="M12" s="41"/>
      <c r="N12" s="46"/>
    </row>
    <row r="13" spans="1:14" x14ac:dyDescent="0.2">
      <c r="A13" s="39"/>
      <c r="B13" s="42"/>
      <c r="C13" s="41"/>
      <c r="D13" s="41"/>
      <c r="E13" s="41"/>
      <c r="F13" s="9"/>
      <c r="G13" s="41"/>
      <c r="H13" s="9"/>
      <c r="I13" s="41"/>
      <c r="J13" s="41"/>
      <c r="K13" s="41"/>
      <c r="L13" s="41"/>
      <c r="M13" s="41"/>
      <c r="N13" s="46"/>
    </row>
    <row r="14" spans="1:14" x14ac:dyDescent="0.2">
      <c r="A14" s="39"/>
      <c r="B14" s="42"/>
      <c r="C14" s="41"/>
      <c r="D14" s="41"/>
      <c r="E14" s="41"/>
      <c r="F14" s="9"/>
      <c r="G14" s="41"/>
      <c r="H14" s="9"/>
      <c r="I14" s="41"/>
      <c r="J14" s="41"/>
      <c r="K14" s="41"/>
      <c r="L14" s="41"/>
      <c r="M14" s="41"/>
      <c r="N14" s="46"/>
    </row>
    <row r="15" spans="1:14" x14ac:dyDescent="0.2">
      <c r="A15" s="39"/>
      <c r="B15" s="42"/>
      <c r="C15" s="41"/>
      <c r="D15" s="41"/>
      <c r="E15" s="41"/>
      <c r="F15" s="9"/>
      <c r="G15" s="41"/>
      <c r="H15" s="9"/>
      <c r="I15" s="41"/>
      <c r="J15" s="41"/>
      <c r="K15" s="41"/>
      <c r="L15" s="41"/>
      <c r="M15" s="41"/>
      <c r="N15" s="46"/>
    </row>
    <row r="16" spans="1:14" x14ac:dyDescent="0.2">
      <c r="A16" s="39"/>
      <c r="B16" s="42"/>
      <c r="C16" s="41"/>
      <c r="D16" s="41"/>
      <c r="E16" s="41"/>
      <c r="F16" s="9"/>
      <c r="G16" s="41"/>
      <c r="H16" s="9"/>
      <c r="I16" s="41"/>
      <c r="J16" s="41"/>
      <c r="K16" s="41"/>
      <c r="L16" s="41"/>
      <c r="M16" s="41"/>
      <c r="N16" s="46"/>
    </row>
    <row r="17" spans="1:14" x14ac:dyDescent="0.2">
      <c r="A17" s="39"/>
      <c r="B17" s="42"/>
      <c r="C17" s="41"/>
      <c r="D17" s="41"/>
      <c r="E17" s="41"/>
      <c r="F17" s="9"/>
      <c r="G17" s="41"/>
      <c r="H17" s="9"/>
      <c r="I17" s="41"/>
      <c r="J17" s="41"/>
      <c r="K17" s="41"/>
      <c r="L17" s="41"/>
      <c r="M17" s="41"/>
      <c r="N17" s="46"/>
    </row>
    <row r="18" spans="1:14" x14ac:dyDescent="0.2">
      <c r="A18" s="39"/>
      <c r="B18" s="42"/>
      <c r="C18" s="41"/>
      <c r="D18" s="41"/>
      <c r="E18" s="41"/>
      <c r="F18" s="9"/>
      <c r="G18" s="41"/>
      <c r="H18" s="9"/>
      <c r="I18" s="41"/>
      <c r="J18" s="41"/>
      <c r="K18" s="41"/>
      <c r="L18" s="41"/>
      <c r="M18" s="41"/>
      <c r="N18" s="46"/>
    </row>
    <row r="19" spans="1:14" x14ac:dyDescent="0.2">
      <c r="A19" s="39"/>
      <c r="B19" s="42"/>
      <c r="C19" s="41"/>
      <c r="D19" s="41"/>
      <c r="E19" s="41"/>
      <c r="F19" s="9"/>
      <c r="G19" s="41"/>
      <c r="H19" s="9"/>
      <c r="I19" s="41"/>
      <c r="J19" s="41"/>
      <c r="K19" s="41"/>
      <c r="L19" s="41"/>
      <c r="M19" s="41"/>
      <c r="N19" s="46"/>
    </row>
    <row r="20" spans="1:14" x14ac:dyDescent="0.2">
      <c r="A20" s="39"/>
      <c r="B20" s="42"/>
      <c r="C20" s="41"/>
      <c r="D20" s="41"/>
      <c r="E20" s="41"/>
      <c r="F20" s="9"/>
      <c r="G20" s="41"/>
      <c r="H20" s="9"/>
      <c r="I20" s="41"/>
      <c r="J20" s="41"/>
      <c r="K20" s="41"/>
      <c r="L20" s="41"/>
      <c r="M20" s="41"/>
      <c r="N20" s="46"/>
    </row>
    <row r="21" spans="1:14" x14ac:dyDescent="0.2">
      <c r="A21" s="39"/>
      <c r="B21" s="42"/>
      <c r="C21" s="41"/>
      <c r="D21" s="41"/>
      <c r="E21" s="41"/>
      <c r="F21" s="9"/>
      <c r="G21" s="41"/>
      <c r="H21" s="9"/>
      <c r="I21" s="41"/>
      <c r="J21" s="41"/>
      <c r="K21" s="41"/>
      <c r="L21" s="41"/>
      <c r="M21" s="41"/>
      <c r="N21" s="46"/>
    </row>
    <row r="22" spans="1:14" x14ac:dyDescent="0.2">
      <c r="A22" s="39"/>
      <c r="B22" s="42"/>
      <c r="C22" s="41"/>
      <c r="D22" s="41"/>
      <c r="E22" s="41"/>
      <c r="F22" s="9"/>
      <c r="G22" s="41"/>
      <c r="H22" s="9"/>
      <c r="I22" s="41"/>
      <c r="J22" s="41"/>
      <c r="K22" s="41"/>
      <c r="L22" s="41"/>
      <c r="M22" s="41"/>
      <c r="N22" s="46"/>
    </row>
    <row r="23" spans="1:14" x14ac:dyDescent="0.2">
      <c r="A23" s="39"/>
      <c r="B23" s="42"/>
      <c r="C23" s="41"/>
      <c r="D23" s="41"/>
      <c r="E23" s="41"/>
      <c r="F23" s="9"/>
      <c r="G23" s="41"/>
      <c r="H23" s="9"/>
      <c r="I23" s="41"/>
      <c r="J23" s="41"/>
      <c r="K23" s="41"/>
      <c r="L23" s="41"/>
      <c r="M23" s="41"/>
      <c r="N23" s="46"/>
    </row>
    <row r="24" spans="1:14" x14ac:dyDescent="0.2">
      <c r="A24" s="39"/>
      <c r="B24" s="42"/>
      <c r="C24" s="41"/>
      <c r="D24" s="41"/>
      <c r="E24" s="41"/>
      <c r="F24" s="9"/>
      <c r="G24" s="41"/>
      <c r="H24" s="9"/>
      <c r="I24" s="41"/>
      <c r="J24" s="41"/>
      <c r="K24" s="41"/>
      <c r="L24" s="41"/>
      <c r="M24" s="41"/>
      <c r="N24" s="46"/>
    </row>
    <row r="25" spans="1:14" x14ac:dyDescent="0.2">
      <c r="A25" s="39"/>
      <c r="B25" s="42"/>
      <c r="C25" s="41"/>
      <c r="D25" s="41"/>
      <c r="E25" s="41"/>
      <c r="F25" s="9"/>
      <c r="G25" s="41"/>
      <c r="H25" s="9"/>
      <c r="I25" s="41"/>
      <c r="J25" s="41"/>
      <c r="K25" s="41"/>
      <c r="L25" s="41"/>
      <c r="M25" s="41"/>
      <c r="N25" s="46"/>
    </row>
    <row r="26" spans="1:14" ht="15.75" thickBot="1" x14ac:dyDescent="0.25">
      <c r="A26" s="43"/>
      <c r="B26" s="44"/>
      <c r="C26" s="45"/>
      <c r="D26" s="45"/>
      <c r="E26" s="45"/>
      <c r="F26" s="11"/>
      <c r="G26" s="45"/>
      <c r="H26" s="11"/>
      <c r="I26" s="45"/>
      <c r="J26" s="45"/>
      <c r="K26" s="45"/>
      <c r="L26" s="45"/>
      <c r="M26" s="45"/>
      <c r="N26" s="47"/>
    </row>
    <row r="27" spans="1:14" ht="15.75" thickTop="1" x14ac:dyDescent="0.2"/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43"/>
  <sheetViews>
    <sheetView topLeftCell="A28" workbookViewId="0"/>
  </sheetViews>
  <sheetFormatPr defaultRowHeight="15" x14ac:dyDescent="0.2"/>
  <sheetData>
    <row r="1" spans="1:1" x14ac:dyDescent="0.2">
      <c r="A1" t="s">
        <v>70</v>
      </c>
    </row>
    <row r="2" spans="1:1" x14ac:dyDescent="0.2">
      <c r="A2" t="s">
        <v>71</v>
      </c>
    </row>
    <row r="3" spans="1:1" x14ac:dyDescent="0.2">
      <c r="A3" t="s">
        <v>72</v>
      </c>
    </row>
    <row r="4" spans="1:1" x14ac:dyDescent="0.2">
      <c r="A4" t="s">
        <v>73</v>
      </c>
    </row>
    <row r="5" spans="1:1" x14ac:dyDescent="0.2">
      <c r="A5" t="s">
        <v>74</v>
      </c>
    </row>
    <row r="6" spans="1:1" x14ac:dyDescent="0.2">
      <c r="A6" t="s">
        <v>75</v>
      </c>
    </row>
    <row r="7" spans="1:1" x14ac:dyDescent="0.2">
      <c r="A7" t="s">
        <v>76</v>
      </c>
    </row>
    <row r="8" spans="1:1" x14ac:dyDescent="0.2">
      <c r="A8" t="s">
        <v>77</v>
      </c>
    </row>
    <row r="9" spans="1:1" x14ac:dyDescent="0.2">
      <c r="A9" t="s">
        <v>78</v>
      </c>
    </row>
    <row r="10" spans="1:1" x14ac:dyDescent="0.2">
      <c r="A10" t="s">
        <v>79</v>
      </c>
    </row>
    <row r="11" spans="1:1" x14ac:dyDescent="0.2">
      <c r="A11" t="s">
        <v>80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  <row r="16" spans="1:1" x14ac:dyDescent="0.2">
      <c r="A16" t="s">
        <v>84</v>
      </c>
    </row>
    <row r="17" spans="1:1" x14ac:dyDescent="0.2">
      <c r="A17" t="s">
        <v>85</v>
      </c>
    </row>
    <row r="18" spans="1:1" x14ac:dyDescent="0.2">
      <c r="A18" t="s">
        <v>86</v>
      </c>
    </row>
    <row r="19" spans="1:1" x14ac:dyDescent="0.2">
      <c r="A19" t="s">
        <v>87</v>
      </c>
    </row>
    <row r="20" spans="1:1" x14ac:dyDescent="0.2">
      <c r="A20" t="s">
        <v>88</v>
      </c>
    </row>
    <row r="21" spans="1:1" x14ac:dyDescent="0.2">
      <c r="A21" t="s">
        <v>89</v>
      </c>
    </row>
    <row r="22" spans="1:1" x14ac:dyDescent="0.2">
      <c r="A22" t="s">
        <v>90</v>
      </c>
    </row>
    <row r="23" spans="1:1" x14ac:dyDescent="0.2">
      <c r="A23" t="s">
        <v>91</v>
      </c>
    </row>
    <row r="24" spans="1:1" x14ac:dyDescent="0.2">
      <c r="A24" t="s">
        <v>92</v>
      </c>
    </row>
    <row r="25" spans="1:1" x14ac:dyDescent="0.2">
      <c r="A25" t="s">
        <v>93</v>
      </c>
    </row>
    <row r="26" spans="1:1" x14ac:dyDescent="0.2">
      <c r="A26" t="s">
        <v>94</v>
      </c>
    </row>
    <row r="27" spans="1:1" x14ac:dyDescent="0.2">
      <c r="A27" t="s">
        <v>95</v>
      </c>
    </row>
    <row r="28" spans="1:1" x14ac:dyDescent="0.2">
      <c r="A28" t="s">
        <v>96</v>
      </c>
    </row>
    <row r="29" spans="1:1" x14ac:dyDescent="0.2">
      <c r="A29" t="s">
        <v>97</v>
      </c>
    </row>
    <row r="30" spans="1:1" x14ac:dyDescent="0.2">
      <c r="A30" t="s">
        <v>98</v>
      </c>
    </row>
    <row r="31" spans="1:1" x14ac:dyDescent="0.2">
      <c r="A31" t="s">
        <v>99</v>
      </c>
    </row>
    <row r="35" spans="1:1" ht="15.75" x14ac:dyDescent="0.25">
      <c r="A35" s="4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Grapher Plot Values</vt:lpstr>
      <vt:lpstr>Summary</vt:lpstr>
      <vt:lpstr>Notes</vt:lpstr>
      <vt:lpstr>Data!WinDMT_import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 Failmezger</cp:lastModifiedBy>
  <cp:lastPrinted>2004-12-02T21:00:20Z</cp:lastPrinted>
  <dcterms:created xsi:type="dcterms:W3CDTF">1997-02-12T16:16:21Z</dcterms:created>
  <dcterms:modified xsi:type="dcterms:W3CDTF">2023-11-07T11:35:05Z</dcterms:modified>
</cp:coreProperties>
</file>