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Larsis Dateien\LA-Tools\"/>
    </mc:Choice>
  </mc:AlternateContent>
  <bookViews>
    <workbookView xWindow="-120" yWindow="-120" windowWidth="29040" windowHeight="17640"/>
  </bookViews>
  <sheets>
    <sheet name="Deckblatt" sheetId="3" r:id="rId1"/>
    <sheet name="MU-Auswertung" sheetId="1" r:id="rId2"/>
    <sheet name="Validierung" sheetId="2" state="hidden" r:id="rId3"/>
  </sheets>
  <externalReferences>
    <externalReference r:id="rId4"/>
    <externalReference r:id="rId5"/>
  </externalReferences>
  <definedNames>
    <definedName name="Informationswerte" localSheetId="0">#REF!</definedName>
    <definedName name="Informationswerte">#REF!</definedName>
    <definedName name="Konzentrationswerte" localSheetId="0">#REF!</definedName>
    <definedName name="Konzentrationswerte">#REF!</definedName>
    <definedName name="MW">'[1]Statistik für Mehrfachbest.'!$F$18</definedName>
    <definedName name="N">'[1]Statistik für Mehrfachbest.'!$F$17</definedName>
    <definedName name="uuu" localSheetId="0">#REF!</definedName>
    <definedName name="y_1" localSheetId="0">'[2]Allgemeines Beispiel'!#REF!</definedName>
    <definedName name="y_1">'[2]Allgemeines Beispiel'!#REF!</definedName>
    <definedName name="y_10" localSheetId="0">'[2]Allgemeines Beispiel'!#REF!</definedName>
    <definedName name="y_10">'[2]Allgemeines Beispiel'!#REF!</definedName>
    <definedName name="y_2" localSheetId="0">'[2]Allgemeines Beispiel'!#REF!</definedName>
    <definedName name="y_2">'[2]Allgemeines Beispiel'!#REF!</definedName>
    <definedName name="y_3" localSheetId="0">'[2]Allgemeines Beispiel'!#REF!</definedName>
    <definedName name="y_3">'[2]Allgemeines Beispiel'!#REF!</definedName>
    <definedName name="y_4" localSheetId="0">'[2]Allgemeines Beispiel'!#REF!</definedName>
    <definedName name="y_4">'[2]Allgemeines Beispiel'!#REF!</definedName>
    <definedName name="y_5" localSheetId="0">'[2]Allgemeines Beispiel'!#REF!</definedName>
    <definedName name="y_5">'[2]Allgemeines Beispiel'!#REF!</definedName>
    <definedName name="y_6" localSheetId="0">'[2]Allgemeines Beispiel'!#REF!</definedName>
    <definedName name="y_6">'[2]Allgemeines Beispiel'!#REF!</definedName>
    <definedName name="y_7" localSheetId="0">'[2]Allgemeines Beispiel'!#REF!</definedName>
    <definedName name="y_7">'[2]Allgemeines Beispiel'!#REF!</definedName>
    <definedName name="y_8" localSheetId="0">'[2]Allgemeines Beispiel'!#REF!</definedName>
    <definedName name="y_8">'[2]Allgemeines Beispiel'!#REF!</definedName>
    <definedName name="y_9" localSheetId="0">'[2]Allgemeines Beispiel'!#REF!</definedName>
    <definedName name="y_9">'[2]Allgemeines Beispiel'!#REF!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1" l="1"/>
  <c r="G35" i="1" l="1"/>
  <c r="E21" i="1" l="1"/>
  <c r="E22" i="1"/>
  <c r="E16" i="1"/>
  <c r="E17" i="1"/>
  <c r="E35" i="1"/>
  <c r="E36" i="1" s="1"/>
  <c r="E37" i="1" s="1"/>
  <c r="E38" i="1" s="1"/>
  <c r="E39" i="1" s="1"/>
  <c r="E40" i="1" s="1"/>
  <c r="E41" i="1" s="1"/>
  <c r="E42" i="1" s="1"/>
  <c r="E43" i="1" s="1"/>
  <c r="E44" i="1" s="1"/>
  <c r="E45" i="1" s="1"/>
  <c r="E46" i="1" s="1"/>
  <c r="E47" i="1" s="1"/>
  <c r="E48" i="1" s="1"/>
  <c r="E49" i="1" s="1"/>
  <c r="E50" i="1" s="1"/>
  <c r="E51" i="1" s="1"/>
  <c r="E52" i="1" s="1"/>
  <c r="E53" i="1" s="1"/>
  <c r="E54" i="1" s="1"/>
  <c r="E55" i="1" s="1"/>
  <c r="C26" i="1"/>
  <c r="C23" i="1"/>
  <c r="B30" i="1"/>
  <c r="E18" i="1" s="1"/>
  <c r="B31" i="1" l="1"/>
  <c r="C31" i="1" s="1"/>
  <c r="B55" i="1" l="1"/>
  <c r="D35" i="1"/>
  <c r="D36" i="1" s="1"/>
  <c r="D37" i="1" s="1"/>
  <c r="D38" i="1" s="1"/>
  <c r="D39" i="1" s="1"/>
  <c r="D40" i="1" s="1"/>
  <c r="D41" i="1" s="1"/>
  <c r="D42" i="1" s="1"/>
  <c r="D43" i="1" s="1"/>
  <c r="D44" i="1" s="1"/>
  <c r="D45" i="1" s="1"/>
  <c r="D46" i="1" s="1"/>
  <c r="D47" i="1" s="1"/>
  <c r="D48" i="1" s="1"/>
  <c r="D49" i="1" s="1"/>
  <c r="D50" i="1" s="1"/>
  <c r="D51" i="1" s="1"/>
  <c r="D52" i="1" s="1"/>
  <c r="D53" i="1" s="1"/>
  <c r="D54" i="1" s="1"/>
  <c r="D55" i="1" s="1"/>
  <c r="A35" i="1" l="1"/>
  <c r="A55" i="1" l="1"/>
  <c r="C17" i="1" l="1"/>
  <c r="B36" i="1" l="1"/>
  <c r="G36" i="1" s="1"/>
  <c r="A36" i="1" l="1"/>
  <c r="B37" i="1"/>
  <c r="G37" i="1" s="1"/>
  <c r="A34" i="1"/>
  <c r="A37" i="1" l="1"/>
  <c r="B38" i="1"/>
  <c r="G38" i="1" s="1"/>
  <c r="A38" i="1" l="1"/>
  <c r="B39" i="1"/>
  <c r="G39" i="1" s="1"/>
  <c r="C18" i="1"/>
  <c r="A39" i="1" l="1"/>
  <c r="B40" i="1"/>
  <c r="G40" i="1" s="1"/>
  <c r="A40" i="1" l="1"/>
  <c r="B41" i="1"/>
  <c r="G41" i="1" s="1"/>
  <c r="A41" i="1" l="1"/>
  <c r="B42" i="1"/>
  <c r="G42" i="1" s="1"/>
  <c r="A42" i="1" l="1"/>
  <c r="B43" i="1"/>
  <c r="G43" i="1" s="1"/>
  <c r="A43" i="1" l="1"/>
  <c r="B44" i="1"/>
  <c r="G44" i="1" s="1"/>
  <c r="A44" i="1" l="1"/>
  <c r="B45" i="1"/>
  <c r="G45" i="1" s="1"/>
  <c r="A45" i="1" l="1"/>
  <c r="B46" i="1"/>
  <c r="G46" i="1" s="1"/>
  <c r="A46" i="1" l="1"/>
  <c r="B47" i="1"/>
  <c r="G47" i="1" s="1"/>
  <c r="A47" i="1" l="1"/>
  <c r="B48" i="1"/>
  <c r="G48" i="1" s="1"/>
  <c r="A48" i="1" l="1"/>
  <c r="B49" i="1"/>
  <c r="G49" i="1" s="1"/>
  <c r="A49" i="1" l="1"/>
  <c r="B50" i="1"/>
  <c r="G50" i="1" s="1"/>
  <c r="A50" i="1" l="1"/>
  <c r="B51" i="1"/>
  <c r="G51" i="1" s="1"/>
  <c r="A51" i="1" l="1"/>
  <c r="B52" i="1"/>
  <c r="G52" i="1" s="1"/>
  <c r="A52" i="1" l="1"/>
  <c r="B53" i="1"/>
  <c r="G53" i="1" s="1"/>
  <c r="A53" i="1" l="1"/>
  <c r="B54" i="1"/>
  <c r="G54" i="1" s="1"/>
  <c r="A54" i="1" l="1"/>
</calcChain>
</file>

<file path=xl/comments1.xml><?xml version="1.0" encoding="utf-8"?>
<comments xmlns="http://schemas.openxmlformats.org/spreadsheetml/2006/main">
  <authors>
    <author>Lars Alpers</author>
  </authors>
  <commentList>
    <comment ref="B9" authorId="0" shapeId="0">
      <text>
        <r>
          <rPr>
            <b/>
            <sz val="9"/>
            <color indexed="81"/>
            <rFont val="Segoe UI"/>
            <family val="2"/>
          </rPr>
          <t>Lars Alpers:</t>
        </r>
        <r>
          <rPr>
            <sz val="9"/>
            <color indexed="81"/>
            <rFont val="Segoe UI"/>
            <family val="2"/>
          </rPr>
          <t xml:space="preserve">
Benötigte Angaben wie:
Parameter, SOP-ID, Matrix, Quellenangaben zur Messunsicherheit, Datum der Berichtserstellung, Name des Erstellers.</t>
        </r>
      </text>
    </comment>
  </commentList>
</comments>
</file>

<file path=xl/comments2.xml><?xml version="1.0" encoding="utf-8"?>
<comments xmlns="http://schemas.openxmlformats.org/spreadsheetml/2006/main">
  <authors>
    <author>Lars Alpers</author>
  </authors>
  <commentList>
    <comment ref="B9" authorId="0" shapeId="0">
      <text>
        <r>
          <rPr>
            <b/>
            <sz val="9"/>
            <color indexed="81"/>
            <rFont val="Segoe UI"/>
            <family val="2"/>
          </rPr>
          <t>Lars Alpers:</t>
        </r>
        <r>
          <rPr>
            <sz val="9"/>
            <color indexed="81"/>
            <rFont val="Segoe UI"/>
            <family val="2"/>
          </rPr>
          <t xml:space="preserve">
Benötigte Angaben wie:
Parameter, SOP-ID, Matrix, Quellenangaben zur Messunsicherheit, Datum der Berichtserstellung, Name des Erstellers.</t>
        </r>
      </text>
    </comment>
  </commentList>
</comments>
</file>

<file path=xl/sharedStrings.xml><?xml version="1.0" encoding="utf-8"?>
<sst xmlns="http://schemas.openxmlformats.org/spreadsheetml/2006/main" count="155" uniqueCount="127">
  <si>
    <t>von Konz.</t>
  </si>
  <si>
    <t>bis Konz.</t>
  </si>
  <si>
    <t>%</t>
  </si>
  <si>
    <t>bei Konz.:</t>
  </si>
  <si>
    <t>U, rel.</t>
  </si>
  <si>
    <r>
      <t>U</t>
    </r>
    <r>
      <rPr>
        <vertAlign val="subscript"/>
        <sz val="12"/>
        <color theme="1"/>
        <rFont val="Calibri"/>
        <family val="2"/>
        <scheme val="minor"/>
      </rPr>
      <t>Rw</t>
    </r>
    <r>
      <rPr>
        <sz val="11"/>
        <color theme="1"/>
        <rFont val="Calibri"/>
        <family val="2"/>
        <scheme val="minor"/>
      </rPr>
      <t>,rel. (k=1)</t>
    </r>
  </si>
  <si>
    <t>Arbeitsbereich (ab der Bestimmungsgrenze)</t>
  </si>
  <si>
    <t>phys. Einheit</t>
  </si>
  <si>
    <t>Hinweise zur Auswertung</t>
  </si>
  <si>
    <r>
      <t>U</t>
    </r>
    <r>
      <rPr>
        <vertAlign val="subscript"/>
        <sz val="12"/>
        <color theme="1"/>
        <rFont val="Calibri"/>
        <family val="2"/>
        <scheme val="minor"/>
      </rPr>
      <t>b</t>
    </r>
    <r>
      <rPr>
        <sz val="11"/>
        <color theme="1"/>
        <rFont val="Calibri"/>
        <family val="2"/>
        <scheme val="minor"/>
      </rPr>
      <t>,rel. (k=1)</t>
    </r>
  </si>
  <si>
    <t>U, erweitert =</t>
  </si>
  <si>
    <r>
      <rPr>
        <sz val="11"/>
        <color theme="1"/>
        <rFont val="Calibri"/>
        <family val="2"/>
        <scheme val="minor"/>
      </rPr>
      <t xml:space="preserve">  </t>
    </r>
    <r>
      <rPr>
        <u/>
        <sz val="11"/>
        <color theme="1"/>
        <rFont val="Calibri"/>
        <family val="2"/>
        <scheme val="minor"/>
      </rPr>
      <t>Erläuterung</t>
    </r>
  </si>
  <si>
    <t>Konzentration</t>
  </si>
  <si>
    <t>Untersuchung an der Bestimmungsgrenze</t>
  </si>
  <si>
    <t>Untersuchung des weiteren Wertes</t>
  </si>
  <si>
    <t>ermittelte Messunsicherheit des Prüfverfahrens</t>
  </si>
  <si>
    <t>weiterer Wert zu Untersuchung</t>
  </si>
  <si>
    <t>Aus der relativen Messunsicherheit resultierende, absolute Messunsicherheit am Bruchpunkt</t>
  </si>
  <si>
    <t>U, Bruchpunkt =</t>
  </si>
  <si>
    <t>mg/kg</t>
  </si>
  <si>
    <t>Stand: 29.01.2022</t>
  </si>
  <si>
    <t>LA Toolsammlung</t>
  </si>
  <si>
    <t>lars-alpers@gmx.de</t>
  </si>
  <si>
    <t>Validierung mittels wissenschaftlichem Taschenrechner DARIO D1-1</t>
  </si>
  <si>
    <t>2*WURZEL(B21^2+B22^2)/100*B23/B17*100 = 64,607 =&gt; 65% :  entspricht</t>
  </si>
  <si>
    <t>2*WURZEL(B21^2+B22^2)/100*B23/B26*100 = 32,304 =&gt; 32% =&gt; entspricht</t>
  </si>
  <si>
    <t>2*WURZEL(B21^2+B22^2) = 6,4607 =&gt; 6,5 : entspricht</t>
  </si>
  <si>
    <t>2*WURZEL(B21^2+B22^2)/100*B23 = 6,4607 =&gt; 6,5 mg/kg : entspricht</t>
  </si>
  <si>
    <t>Zelle A36</t>
  </si>
  <si>
    <t>Zelle A37</t>
  </si>
  <si>
    <t>Zelle A38</t>
  </si>
  <si>
    <t>Zelle A39</t>
  </si>
  <si>
    <t>Zelle A40</t>
  </si>
  <si>
    <t>Zelle A41</t>
  </si>
  <si>
    <t>Zelle A42</t>
  </si>
  <si>
    <t>Zelle A43</t>
  </si>
  <si>
    <t>Zelle A44</t>
  </si>
  <si>
    <t>Zelle A45</t>
  </si>
  <si>
    <t>Zelle A46</t>
  </si>
  <si>
    <t>Zelle A47</t>
  </si>
  <si>
    <t>Zelle A48</t>
  </si>
  <si>
    <t>Zelle A49</t>
  </si>
  <si>
    <t>Zelle A50</t>
  </si>
  <si>
    <t>Zelle A51</t>
  </si>
  <si>
    <t>Zelle A52</t>
  </si>
  <si>
    <t>Zelle A53</t>
  </si>
  <si>
    <t>Zelle A54</t>
  </si>
  <si>
    <t>Zelle A55</t>
  </si>
  <si>
    <t>Zelle A35</t>
  </si>
  <si>
    <t>Zelle B31</t>
  </si>
  <si>
    <t>Zelle B30</t>
  </si>
  <si>
    <t>Zelle E23</t>
  </si>
  <si>
    <t>Zelle E22</t>
  </si>
  <si>
    <t>Zelle E18</t>
  </si>
  <si>
    <t>Zelle E17</t>
  </si>
  <si>
    <t>Zelle B36</t>
  </si>
  <si>
    <t>Zelle B37</t>
  </si>
  <si>
    <t>Zelle B38</t>
  </si>
  <si>
    <t>Zelle B39</t>
  </si>
  <si>
    <t>Zelle B40</t>
  </si>
  <si>
    <t>Zelle B41</t>
  </si>
  <si>
    <t>Zelle B42</t>
  </si>
  <si>
    <t>Zelle B43</t>
  </si>
  <si>
    <t>Zelle B44</t>
  </si>
  <si>
    <t>Zelle B45</t>
  </si>
  <si>
    <t>Zelle B46</t>
  </si>
  <si>
    <t>Zelle B47</t>
  </si>
  <si>
    <t>Zelle B48</t>
  </si>
  <si>
    <t>Zelle B49</t>
  </si>
  <si>
    <t>Zelle B50</t>
  </si>
  <si>
    <t>Zelle B51</t>
  </si>
  <si>
    <t>Zelle B52</t>
  </si>
  <si>
    <t>Zelle B53</t>
  </si>
  <si>
    <t>Zelle B54</t>
  </si>
  <si>
    <t>Zelle B55</t>
  </si>
  <si>
    <t>Zelle B35</t>
  </si>
  <si>
    <t>B$23*2*WURZEL(B$21^2+B$22^2)/B35 = 6,4607 =&gt; 6,461 : entspricht</t>
  </si>
  <si>
    <t>100 =&gt; festgelegte Zalt</t>
  </si>
  <si>
    <t>B35-(B$35-B$55)/20 = 95,16 : entspricht</t>
  </si>
  <si>
    <t>B36-(B$35-B$55)/20 = 90,32 : entspricht</t>
  </si>
  <si>
    <t>B37-(B$35-B$55)/20 = 85,48 : entspricht</t>
  </si>
  <si>
    <t>B38-(B$35-B$55)/20 = 80,64 : entspricht</t>
  </si>
  <si>
    <t>B39-(B$35-B$55)/20 = 75,80 : entspricht</t>
  </si>
  <si>
    <t>B40-(B$35-B$55)/20 = 70,96 : entspricht</t>
  </si>
  <si>
    <t>B41-(B$35-B$55)/20 = 66,12 : entspricht</t>
  </si>
  <si>
    <t>B42-(B$35-B$55)/20 = 61,28 : entspricht</t>
  </si>
  <si>
    <t>B43-(B$35-B$55)/20 = 56,44 : entspricht</t>
  </si>
  <si>
    <t>B44-(B$35-B$55)/20 = 51,60 : entspricht</t>
  </si>
  <si>
    <t>B45-(B$35-B$55)/20 = 46,76 : entspricht</t>
  </si>
  <si>
    <t>B46-(B$35-B$55)/20 = 41,92 : entspricht</t>
  </si>
  <si>
    <t>B47-(B$35-B$55)/20 = 37,08 : entspricht</t>
  </si>
  <si>
    <t>B48-(B$35-B$55)/20 = 32,24 : entspricht</t>
  </si>
  <si>
    <t>B49-(B$35-B$55)/20 = 27,40 : entspricht</t>
  </si>
  <si>
    <t>B50-(B$35-B$55)/20 = 22,56 : entspricht</t>
  </si>
  <si>
    <t>B51-(B$35-B$55)/20 = 17,72 : entspricht</t>
  </si>
  <si>
    <t>B52-(B$35-B$55)/20 = 12,88 : entspricht</t>
  </si>
  <si>
    <t>B53-(B$35-B$55)/20 = 8,042 : entspricht</t>
  </si>
  <si>
    <t>B23/B18*2*WURZEL(B$21^2+B$22^2) = 3,23 : entspricht</t>
  </si>
  <si>
    <t>B$23*2*WURZEL(B$21^2+B$22^2)/B36 = 6,7893 =&gt; 6,789 : entspricht</t>
  </si>
  <si>
    <t>B$23*2*WURZEL(B$21^2+B$22^2)/B37 = 7,1532 =&gt; 7,153 : entspricht</t>
  </si>
  <si>
    <t>B$23*2*WURZEL(B$21^2+B$22^2)/B38 = 7,5582 =&gt; 7,558 : entspricht</t>
  </si>
  <si>
    <t>B$23*2*WURZEL(B$21^2+B$22^2)/B39 = 8,0118 =&gt; 8,012 : entspricht</t>
  </si>
  <si>
    <t>B$23*2*WURZEL(B$21^2+B$22^2)/B40 = 8,5234 =&gt; 8,523 : entspricht</t>
  </si>
  <si>
    <t>B$23*2*WURZEL(B$21^2+B$22^2)/B41 = 9,1048 =&gt; 9,105 : entspricht</t>
  </si>
  <si>
    <t>B$23*2*WURZEL(B$21^2+B$22^2)/B42 = 9,7712 =&gt; 9,771 : entspricht</t>
  </si>
  <si>
    <t>B$23*2*WURZEL(B$21^2+B$22^2)/B43 = 10,543 =&gt; 10,54 : entspricht</t>
  </si>
  <si>
    <t>B$23*2*WURZEL(B$21^2+B$22^2)/B44 = 11,447 =&gt; 11,45 : entspricht</t>
  </si>
  <si>
    <t>B$23*2*WURZEL(B$21^2+B$22^2)/B45 = 12,521 =&gt; 12,52 : entspricht</t>
  </si>
  <si>
    <t>B$23*2*WURZEL(B$21^2+B$22^2)/B46 = 13,817 =&gt; 13,82 : entspricht</t>
  </si>
  <si>
    <t>B$23*2*WURZEL(B$21^2+B$22^2)/B47 = 15,412 =&gt; 15,41 : entspricht</t>
  </si>
  <si>
    <t>B$23*2*WURZEL(B$21^2+B$22^2)/B48 = 17,424 =&gt; 17,42 : entspricht</t>
  </si>
  <si>
    <t>B$23*2*WURZEL(B$21^2+B$22^2)/B49 = 20,040 =&gt; 20,04 : entspricht</t>
  </si>
  <si>
    <t>B$23*2*WURZEL(B$21^2+B$22^2)/B50 = 23,579 =&gt; 23,58 : entspricht</t>
  </si>
  <si>
    <t>B$23*2*WURZEL(B$21^2+B$22^2)/B51 = 28,638 =&gt; 28,64 : entspricht</t>
  </si>
  <si>
    <t>B$23*2*WURZEL(B$21^2+B$22^2)/B52 = 36,460 =&gt; 36,46 : entspricht</t>
  </si>
  <si>
    <t>B$23*2*WURZEL(B$21^2+B$22^2)/B53 = 50,161 =&gt; 50,16 : entspricht</t>
  </si>
  <si>
    <t>B$23*2*WURZEL(B$21^2+B$22^2)/B54 = 80,338 =&gt; 80,34 : entspricht</t>
  </si>
  <si>
    <t>B$23*2*WURZEL(B$21^2+B$22^2)/B55 = 200,02 =&gt; 200     : entspricht</t>
  </si>
  <si>
    <t>Für die angegebene Bestimmungsgrenze ergibt der Bruchpunkt eine</t>
  </si>
  <si>
    <t>relative Messunsicherheit von 65%</t>
  </si>
  <si>
    <t>relative Messunsicherheit von 32%</t>
  </si>
  <si>
    <t>Das entspricht dem 5-fachen der Messunsicherheit des Prüfverfahrens</t>
  </si>
  <si>
    <t>6,5 mg/kg</t>
  </si>
  <si>
    <t xml:space="preserve">  Unterhalb von  100 mg/kg  sollte folglich  ± 6,5 mg/kg  als Messunsicherheit angegeben werden.</t>
  </si>
  <si>
    <t>Das entspricht dem 10-fachen der Messunsicherheit des Prüfverfahrens</t>
  </si>
  <si>
    <t>2*WURZEL(B21^2+B22^2)/100*B23/B17*100)/B30 = 9,940 =&gt; 10 : entspricht</t>
  </si>
  <si>
    <t>2*WURZEL(B21^2+B22^2)/100*B23/B26*100/B30 = 4,970 =&gt; 5 : entspricht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</si>
</sst>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General&quot; %&quot;"/>
  </numFmts>
  <fonts count="16" x14ac:knownFonts="1">
    <font>
      <sz val="11"/>
      <color theme="1"/>
      <name val="Calibri"/>
      <family val="2"/>
      <scheme val="minor"/>
    </font>
    <font>
      <b/>
      <sz val="11"/>
      <color theme="1"/>
      <name val="Calibri"/>
      <family val="2"/>
      <scheme val="minor"/>
    </font>
    <font>
      <u/>
      <sz val="11"/>
      <color theme="1"/>
      <name val="Calibri"/>
      <family val="2"/>
      <scheme val="minor"/>
    </font>
    <font>
      <vertAlign val="subscript"/>
      <sz val="12"/>
      <color theme="1"/>
      <name val="Calibri"/>
      <family val="2"/>
      <scheme val="minor"/>
    </font>
    <font>
      <sz val="9"/>
      <color indexed="81"/>
      <name val="Segoe UI"/>
      <family val="2"/>
    </font>
    <font>
      <b/>
      <sz val="9"/>
      <color indexed="81"/>
      <name val="Segoe UI"/>
      <family val="2"/>
    </font>
    <font>
      <sz val="10"/>
      <color theme="1"/>
      <name val="Calibri"/>
      <family val="2"/>
      <scheme val="minor"/>
    </font>
    <font>
      <u val="double"/>
      <sz val="11"/>
      <color theme="1"/>
      <name val="Calibri"/>
      <family val="2"/>
      <scheme val="minor"/>
    </font>
    <font>
      <sz val="10"/>
      <name val="Arial"/>
      <family val="2"/>
    </font>
    <font>
      <u/>
      <sz val="14"/>
      <name val="Arial"/>
      <family val="2"/>
    </font>
    <font>
      <u/>
      <sz val="10"/>
      <color indexed="12"/>
      <name val="Arial"/>
      <family val="2"/>
    </font>
    <font>
      <i/>
      <u/>
      <sz val="10"/>
      <color indexed="12"/>
      <name val="Arial"/>
      <family val="2"/>
    </font>
    <font>
      <sz val="14"/>
      <name val="Arial"/>
      <family val="2"/>
    </font>
    <font>
      <sz val="11"/>
      <name val="Arial"/>
      <family val="2"/>
    </font>
    <font>
      <sz val="11"/>
      <color theme="1"/>
      <name val="Arial"/>
      <family val="2"/>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dotted">
        <color auto="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indexed="64"/>
      </left>
      <right style="thin">
        <color indexed="64"/>
      </right>
      <top/>
      <bottom style="dashed">
        <color indexed="64"/>
      </bottom>
      <diagonal/>
    </border>
    <border>
      <left style="thin">
        <color indexed="64"/>
      </left>
      <right style="thin">
        <color indexed="64"/>
      </right>
      <top style="dashed">
        <color indexed="64"/>
      </top>
      <bottom style="thin">
        <color indexed="64"/>
      </bottom>
      <diagonal/>
    </border>
    <border>
      <left/>
      <right/>
      <top/>
      <bottom style="thin">
        <color indexed="64"/>
      </bottom>
      <diagonal/>
    </border>
    <border>
      <left/>
      <right style="mediumDashed">
        <color auto="1"/>
      </right>
      <top/>
      <bottom/>
      <diagonal/>
    </border>
    <border>
      <left/>
      <right style="hair">
        <color auto="1"/>
      </right>
      <top/>
      <bottom/>
      <diagonal/>
    </border>
    <border>
      <left style="hair">
        <color auto="1"/>
      </left>
      <right style="thin">
        <color auto="1"/>
      </right>
      <top/>
      <bottom/>
      <diagonal/>
    </border>
  </borders>
  <cellStyleXfs count="3">
    <xf numFmtId="0" fontId="0" fillId="0" borderId="0"/>
    <xf numFmtId="0" fontId="8" fillId="0" borderId="0"/>
    <xf numFmtId="0" fontId="10" fillId="0" borderId="0" applyNumberFormat="0" applyFill="0" applyBorder="0" applyAlignment="0" applyProtection="0">
      <alignment vertical="top"/>
      <protection locked="0"/>
    </xf>
  </cellStyleXfs>
  <cellXfs count="60">
    <xf numFmtId="0" fontId="0" fillId="0" borderId="0" xfId="0"/>
    <xf numFmtId="0" fontId="0" fillId="2" borderId="1" xfId="0" applyFill="1" applyBorder="1" applyAlignment="1" applyProtection="1">
      <alignment horizontal="right" vertical="center"/>
      <protection locked="0"/>
    </xf>
    <xf numFmtId="0" fontId="0" fillId="2" borderId="1" xfId="0" applyFill="1" applyBorder="1" applyAlignment="1" applyProtection="1">
      <alignment vertical="center"/>
      <protection locked="0"/>
    </xf>
    <xf numFmtId="0" fontId="0" fillId="3" borderId="0" xfId="0" applyFill="1" applyBorder="1" applyAlignment="1" applyProtection="1">
      <alignment vertical="center"/>
    </xf>
    <xf numFmtId="0" fontId="0" fillId="3" borderId="0" xfId="0" applyFill="1" applyAlignment="1" applyProtection="1">
      <alignment vertical="center"/>
    </xf>
    <xf numFmtId="0" fontId="1" fillId="3" borderId="0" xfId="0" applyFont="1" applyFill="1" applyAlignment="1" applyProtection="1">
      <alignment vertical="center"/>
    </xf>
    <xf numFmtId="0" fontId="2" fillId="3" borderId="5" xfId="0" applyFont="1" applyFill="1" applyBorder="1" applyAlignment="1" applyProtection="1">
      <alignment vertical="center"/>
    </xf>
    <xf numFmtId="0" fontId="0" fillId="3" borderId="6" xfId="0" applyFill="1" applyBorder="1" applyAlignment="1" applyProtection="1">
      <alignment vertical="center"/>
    </xf>
    <xf numFmtId="0" fontId="0" fillId="3" borderId="8" xfId="0" applyFill="1" applyBorder="1" applyAlignment="1" applyProtection="1">
      <alignment vertical="center"/>
    </xf>
    <xf numFmtId="0" fontId="0" fillId="3" borderId="9" xfId="0" applyFill="1" applyBorder="1" applyAlignment="1" applyProtection="1">
      <alignment vertical="center"/>
    </xf>
    <xf numFmtId="0" fontId="0" fillId="3" borderId="11" xfId="0" applyFill="1" applyBorder="1" applyAlignment="1" applyProtection="1">
      <alignment vertical="center"/>
    </xf>
    <xf numFmtId="0" fontId="0" fillId="3" borderId="12" xfId="0" applyFill="1" applyBorder="1" applyAlignment="1" applyProtection="1">
      <alignment vertical="center"/>
    </xf>
    <xf numFmtId="0" fontId="6" fillId="3" borderId="0" xfId="0" applyFont="1" applyFill="1" applyBorder="1" applyAlignment="1" applyProtection="1">
      <alignment horizontal="left" vertical="top" wrapText="1"/>
    </xf>
    <xf numFmtId="0" fontId="0" fillId="3" borderId="0" xfId="0" applyFill="1" applyAlignment="1" applyProtection="1">
      <alignment horizontal="right" vertical="center"/>
    </xf>
    <xf numFmtId="164" fontId="0" fillId="3" borderId="0" xfId="0" applyNumberFormat="1" applyFill="1" applyAlignment="1" applyProtection="1">
      <alignment vertical="center"/>
    </xf>
    <xf numFmtId="0" fontId="6" fillId="3" borderId="0" xfId="0" applyFont="1" applyFill="1" applyBorder="1" applyAlignment="1" applyProtection="1">
      <alignment horizontal="left" vertical="center" wrapText="1"/>
    </xf>
    <xf numFmtId="0" fontId="1" fillId="3" borderId="0" xfId="0" applyFont="1" applyFill="1" applyAlignment="1" applyProtection="1">
      <alignment horizontal="right" vertical="center"/>
    </xf>
    <xf numFmtId="0" fontId="1" fillId="3" borderId="0" xfId="0" applyNumberFormat="1" applyFont="1" applyFill="1" applyAlignment="1" applyProtection="1">
      <alignment horizontal="right" vertical="center"/>
    </xf>
    <xf numFmtId="0" fontId="0" fillId="3" borderId="1" xfId="0" applyFill="1" applyBorder="1" applyAlignment="1" applyProtection="1">
      <alignment horizontal="right" vertical="center"/>
    </xf>
    <xf numFmtId="0" fontId="0" fillId="3" borderId="2" xfId="0" applyFill="1" applyBorder="1" applyAlignment="1" applyProtection="1">
      <alignment horizontal="right" vertical="center"/>
    </xf>
    <xf numFmtId="0" fontId="0" fillId="3" borderId="13" xfId="0" applyNumberFormat="1" applyFill="1" applyBorder="1" applyAlignment="1" applyProtection="1">
      <alignment vertical="center"/>
    </xf>
    <xf numFmtId="0" fontId="0" fillId="3" borderId="3" xfId="0" applyNumberFormat="1" applyFill="1" applyBorder="1" applyAlignment="1" applyProtection="1">
      <alignment vertical="center"/>
    </xf>
    <xf numFmtId="0" fontId="0" fillId="3" borderId="14" xfId="0" applyNumberFormat="1" applyFill="1" applyBorder="1" applyAlignment="1" applyProtection="1">
      <alignment vertical="center"/>
    </xf>
    <xf numFmtId="0" fontId="0" fillId="3" borderId="10" xfId="0" applyFill="1" applyBorder="1" applyAlignment="1" applyProtection="1">
      <alignment vertical="center"/>
    </xf>
    <xf numFmtId="0" fontId="0" fillId="3" borderId="7" xfId="0" applyFill="1" applyBorder="1" applyAlignment="1" applyProtection="1">
      <alignment horizontal="right" vertical="center"/>
    </xf>
    <xf numFmtId="0" fontId="0" fillId="3" borderId="6" xfId="0" applyFill="1" applyBorder="1" applyAlignment="1" applyProtection="1">
      <alignment horizontal="centerContinuous" vertical="center"/>
    </xf>
    <xf numFmtId="0" fontId="0" fillId="3" borderId="7" xfId="0" applyFill="1" applyBorder="1" applyAlignment="1" applyProtection="1">
      <alignment horizontal="centerContinuous" vertical="center"/>
    </xf>
    <xf numFmtId="0" fontId="0" fillId="3" borderId="0" xfId="0" applyFont="1" applyFill="1" applyAlignment="1" applyProtection="1">
      <alignment vertical="center"/>
    </xf>
    <xf numFmtId="0" fontId="0" fillId="3" borderId="5" xfId="0" applyFont="1" applyFill="1" applyBorder="1" applyAlignment="1" applyProtection="1">
      <alignment horizontal="left" vertical="center"/>
    </xf>
    <xf numFmtId="0" fontId="0" fillId="2" borderId="1" xfId="0" applyNumberFormat="1" applyFill="1" applyBorder="1" applyAlignment="1" applyProtection="1">
      <alignment vertical="center"/>
      <protection locked="0"/>
    </xf>
    <xf numFmtId="164" fontId="7" fillId="3" borderId="0" xfId="0" applyNumberFormat="1" applyFont="1" applyFill="1" applyBorder="1" applyAlignment="1" applyProtection="1">
      <alignment horizontal="left" vertical="center"/>
    </xf>
    <xf numFmtId="0" fontId="1" fillId="3" borderId="8" xfId="0" applyFont="1" applyFill="1" applyBorder="1" applyAlignment="1" applyProtection="1">
      <alignment vertical="center"/>
    </xf>
    <xf numFmtId="0" fontId="0" fillId="3" borderId="10" xfId="0" applyFont="1" applyFill="1" applyBorder="1" applyAlignment="1" applyProtection="1">
      <alignment horizontal="left" vertical="center"/>
    </xf>
    <xf numFmtId="0" fontId="0" fillId="3" borderId="11" xfId="0" applyNumberFormat="1" applyFont="1" applyFill="1" applyBorder="1" applyAlignment="1" applyProtection="1">
      <alignment vertical="center"/>
    </xf>
    <xf numFmtId="0" fontId="0" fillId="3" borderId="12" xfId="0" applyNumberFormat="1" applyFont="1" applyFill="1" applyBorder="1" applyAlignment="1" applyProtection="1">
      <alignment vertical="center"/>
    </xf>
    <xf numFmtId="0" fontId="1" fillId="3" borderId="0" xfId="0" applyFont="1" applyFill="1" applyAlignment="1" applyProtection="1"/>
    <xf numFmtId="0" fontId="0" fillId="3" borderId="0" xfId="0" applyFill="1" applyAlignment="1" applyProtection="1"/>
    <xf numFmtId="0" fontId="6" fillId="3" borderId="0" xfId="0" applyFont="1" applyFill="1" applyBorder="1" applyAlignment="1" applyProtection="1">
      <alignment horizontal="left" wrapText="1"/>
    </xf>
    <xf numFmtId="0" fontId="0" fillId="3" borderId="15" xfId="0" applyFill="1" applyBorder="1" applyAlignment="1" applyProtection="1">
      <alignment vertical="center"/>
    </xf>
    <xf numFmtId="0" fontId="6" fillId="3" borderId="15" xfId="0" applyFont="1" applyFill="1" applyBorder="1" applyAlignment="1" applyProtection="1">
      <alignment horizontal="left" vertical="top" wrapText="1"/>
    </xf>
    <xf numFmtId="0" fontId="9" fillId="4" borderId="0" xfId="1" applyFont="1" applyFill="1" applyProtection="1">
      <protection hidden="1"/>
    </xf>
    <xf numFmtId="0" fontId="8" fillId="4" borderId="0" xfId="1" applyFill="1" applyProtection="1">
      <protection hidden="1"/>
    </xf>
    <xf numFmtId="0" fontId="11" fillId="4" borderId="0" xfId="2" applyFont="1" applyFill="1" applyAlignment="1" applyProtection="1">
      <protection hidden="1"/>
    </xf>
    <xf numFmtId="0" fontId="8" fillId="4" borderId="0" xfId="1" applyFill="1"/>
    <xf numFmtId="0" fontId="12" fillId="4" borderId="0" xfId="1" applyFont="1" applyFill="1" applyBorder="1" applyAlignment="1" applyProtection="1">
      <protection hidden="1"/>
    </xf>
    <xf numFmtId="0" fontId="14" fillId="0" borderId="0" xfId="0" applyFont="1"/>
    <xf numFmtId="0" fontId="15" fillId="0" borderId="0" xfId="0" applyFont="1"/>
    <xf numFmtId="0" fontId="0" fillId="3" borderId="16" xfId="0" applyFill="1" applyBorder="1" applyAlignment="1" applyProtection="1">
      <alignment vertical="center"/>
    </xf>
    <xf numFmtId="0" fontId="0" fillId="3" borderId="16" xfId="0" applyFill="1" applyBorder="1" applyAlignment="1" applyProtection="1"/>
    <xf numFmtId="0" fontId="0" fillId="3" borderId="17" xfId="0" applyFill="1" applyBorder="1" applyAlignment="1" applyProtection="1">
      <alignment vertical="center"/>
    </xf>
    <xf numFmtId="0" fontId="0" fillId="3" borderId="17" xfId="0" applyFill="1" applyBorder="1" applyAlignment="1" applyProtection="1"/>
    <xf numFmtId="0" fontId="0" fillId="3" borderId="18" xfId="0" applyFill="1" applyBorder="1" applyAlignment="1" applyProtection="1">
      <alignment vertical="center"/>
    </xf>
    <xf numFmtId="0" fontId="0" fillId="3" borderId="18" xfId="0" applyFill="1" applyBorder="1" applyAlignment="1" applyProtection="1">
      <alignment horizontal="center"/>
    </xf>
    <xf numFmtId="0" fontId="0" fillId="3" borderId="0" xfId="0" applyFill="1" applyAlignment="1" applyProtection="1">
      <alignment horizontal="left" vertical="center"/>
    </xf>
    <xf numFmtId="0" fontId="0" fillId="3" borderId="18" xfId="0" applyFill="1" applyBorder="1" applyAlignment="1" applyProtection="1">
      <alignment horizontal="center" vertical="center"/>
    </xf>
    <xf numFmtId="0" fontId="0" fillId="3" borderId="0" xfId="0" applyFill="1" applyAlignment="1" applyProtection="1">
      <alignment horizontal="center" vertical="center"/>
    </xf>
    <xf numFmtId="0" fontId="1" fillId="3" borderId="15" xfId="0" applyFont="1" applyFill="1" applyBorder="1" applyAlignment="1" applyProtection="1">
      <alignment vertical="center"/>
    </xf>
    <xf numFmtId="0" fontId="13" fillId="4" borderId="0" xfId="1" applyFont="1" applyFill="1" applyAlignment="1" applyProtection="1">
      <alignment horizontal="left"/>
      <protection hidden="1"/>
    </xf>
    <xf numFmtId="0" fontId="0" fillId="3" borderId="4" xfId="0" applyFill="1" applyBorder="1" applyAlignment="1" applyProtection="1">
      <alignment horizontal="left" vertical="center"/>
      <protection locked="0"/>
    </xf>
    <xf numFmtId="0" fontId="0" fillId="3" borderId="0" xfId="0" applyFill="1" applyAlignment="1" applyProtection="1">
      <alignment horizontal="left" vertical="center"/>
      <protection locked="0"/>
    </xf>
  </cellXfs>
  <cellStyles count="3">
    <cellStyle name="Hyperlink_Tabelle1" xfId="2"/>
    <cellStyle name="Standard" xfId="0" builtinId="0"/>
    <cellStyle name="Standard 2" xfId="1"/>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100" u="sng">
                <a:solidFill>
                  <a:sysClr val="windowText" lastClr="000000"/>
                </a:solidFill>
              </a:rPr>
              <a:t>Beziehung</a:t>
            </a:r>
            <a:r>
              <a:rPr lang="de-DE" sz="1100" u="sng" baseline="0">
                <a:solidFill>
                  <a:sysClr val="windowText" lastClr="000000"/>
                </a:solidFill>
              </a:rPr>
              <a:t> der </a:t>
            </a:r>
            <a:r>
              <a:rPr lang="de-DE" sz="1100" u="sng">
                <a:solidFill>
                  <a:sysClr val="windowText" lastClr="000000"/>
                </a:solidFill>
              </a:rPr>
              <a:t>rel.</a:t>
            </a:r>
            <a:r>
              <a:rPr lang="de-DE" sz="1100" u="sng" baseline="0">
                <a:solidFill>
                  <a:sysClr val="windowText" lastClr="000000"/>
                </a:solidFill>
              </a:rPr>
              <a:t> Messunsicherheit</a:t>
            </a:r>
            <a:r>
              <a:rPr lang="de-DE" sz="1100" u="sng">
                <a:solidFill>
                  <a:sysClr val="windowText" lastClr="000000"/>
                </a:solidFill>
              </a:rPr>
              <a:t> zur Konzentration</a:t>
            </a:r>
          </a:p>
        </c:rich>
      </c:tx>
      <c:layout>
        <c:manualLayout>
          <c:xMode val="edge"/>
          <c:yMode val="edge"/>
          <c:x val="0.140943763400320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0326159230096237"/>
          <c:y val="8.7479747065047256E-2"/>
          <c:w val="0.86107174103237094"/>
          <c:h val="0.78025995222672528"/>
        </c:manualLayout>
      </c:layout>
      <c:scatterChart>
        <c:scatterStyle val="lineMarker"/>
        <c:varyColors val="0"/>
        <c:ser>
          <c:idx val="0"/>
          <c:order val="0"/>
          <c:tx>
            <c:v>rel.MU</c:v>
          </c:tx>
          <c:spPr>
            <a:ln w="25400" cap="rnd">
              <a:noFill/>
              <a:round/>
            </a:ln>
            <a:effectLst/>
          </c:spPr>
          <c:marker>
            <c:symbol val="none"/>
          </c:marker>
          <c:trendline>
            <c:spPr>
              <a:ln w="25400" cap="rnd">
                <a:solidFill>
                  <a:schemeClr val="accent1">
                    <a:lumMod val="50000"/>
                  </a:schemeClr>
                </a:solidFill>
                <a:prstDash val="solid"/>
              </a:ln>
              <a:effectLst/>
            </c:spPr>
            <c:trendlineType val="power"/>
            <c:dispRSqr val="0"/>
            <c:dispEq val="1"/>
            <c:trendlineLbl>
              <c:layout>
                <c:manualLayout>
                  <c:x val="8.0423907989629062E-2"/>
                  <c:y val="-0.81894882434301519"/>
                </c:manualLayout>
              </c:layout>
              <c:tx>
                <c:rich>
                  <a:bodyPr rot="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r>
                      <a:rPr lang="en-US" sz="100" baseline="0"/>
                      <a:t>y = 707,1x</a:t>
                    </a:r>
                    <a:r>
                      <a:rPr lang="en-US" sz="100" baseline="30000"/>
                      <a:t>-1</a:t>
                    </a:r>
                    <a:endParaRPr lang="en-US" sz="100"/>
                  </a:p>
                </c:rich>
              </c:tx>
              <c:numFmt formatCode="General" sourceLinked="0"/>
              <c:spPr>
                <a:noFill/>
                <a:ln>
                  <a:noFill/>
                </a:ln>
                <a:effectLst/>
              </c:spPr>
              <c:txPr>
                <a:bodyPr rot="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de-DE"/>
                </a:p>
              </c:txPr>
            </c:trendlineLbl>
          </c:trendline>
          <c:xVal>
            <c:numRef>
              <c:f>'MU-Auswertung'!$A$35:$A$55</c:f>
            </c:numRef>
          </c:xVal>
          <c:yVal>
            <c:numRef>
              <c:f>'MU-Auswertung'!$B$35:$B$55</c:f>
              <c:numCache>
                <c:formatCode>General</c:formatCode>
                <c:ptCount val="21"/>
                <c:pt idx="0">
                  <c:v>100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0"/>
          <c:extLst>
            <c:ext xmlns:c16="http://schemas.microsoft.com/office/drawing/2014/chart" uri="{C3380CC4-5D6E-409C-BE32-E72D297353CC}">
              <c16:uniqueId val="{00000000-ECCB-408F-8652-DC8761ABAEB6}"/>
            </c:ext>
          </c:extLst>
        </c:ser>
        <c:ser>
          <c:idx val="1"/>
          <c:order val="1"/>
          <c:tx>
            <c:v>Bruchpunkt</c:v>
          </c:tx>
          <c:spPr>
            <a:ln w="25400" cap="rnd">
              <a:solidFill>
                <a:srgbClr val="FF0000"/>
              </a:solidFill>
              <a:round/>
            </a:ln>
            <a:effectLst/>
          </c:spPr>
          <c:marker>
            <c:symbol val="none"/>
          </c:marker>
          <c:xVal>
            <c:numRef>
              <c:f>'MU-Auswertung'!$D$35:$D$55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'MU-Auswertung'!$G$35:$G$55</c:f>
              <c:numCache>
                <c:formatCode>General</c:formatCode>
                <c:ptCount val="21"/>
                <c:pt idx="0">
                  <c:v>100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0"/>
          <c:extLst>
            <c:ext xmlns:c16="http://schemas.microsoft.com/office/drawing/2014/chart" uri="{C3380CC4-5D6E-409C-BE32-E72D297353CC}">
              <c16:uniqueId val="{00000003-6128-4345-AF17-491E8AC44310}"/>
            </c:ext>
          </c:extLst>
        </c:ser>
        <c:ser>
          <c:idx val="2"/>
          <c:order val="2"/>
          <c:tx>
            <c:v>weiterer Wert</c:v>
          </c:tx>
          <c:spPr>
            <a:ln w="19050" cap="rnd">
              <a:solidFill>
                <a:schemeClr val="accent6"/>
              </a:solidFill>
              <a:prstDash val="sysDash"/>
              <a:round/>
            </a:ln>
            <a:effectLst/>
          </c:spPr>
          <c:marker>
            <c:symbol val="none"/>
          </c:marker>
          <c:xVal>
            <c:numRef>
              <c:f>'MU-Auswertung'!$E$35:$E$55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'MU-Auswertung'!$G$35:$G$55</c:f>
              <c:numCache>
                <c:formatCode>General</c:formatCode>
                <c:ptCount val="21"/>
                <c:pt idx="0">
                  <c:v>100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0"/>
          <c:extLst>
            <c:ext xmlns:c16="http://schemas.microsoft.com/office/drawing/2014/chart" uri="{C3380CC4-5D6E-409C-BE32-E72D297353CC}">
              <c16:uniqueId val="{00000002-E7E3-4232-8714-150C20D57E43}"/>
            </c:ext>
          </c:extLst>
        </c:ser>
        <c:dLbls>
          <c:showLegendKey val="0"/>
          <c:showVal val="0"/>
          <c:showCatName val="0"/>
          <c:showSerName val="0"/>
          <c:showPercent val="0"/>
          <c:showBubbleSize val="0"/>
        </c:dLbls>
        <c:axId val="707911024"/>
        <c:axId val="625614608"/>
      </c:scatterChart>
      <c:valAx>
        <c:axId val="707911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solidFill>
                      <a:sysClr val="windowText" lastClr="000000"/>
                    </a:solidFill>
                  </a:rPr>
                  <a:t>Konzentration</a:t>
                </a:r>
              </a:p>
            </c:rich>
          </c:tx>
          <c:layout>
            <c:manualLayout>
              <c:xMode val="edge"/>
              <c:yMode val="edge"/>
              <c:x val="0.44392935258092736"/>
              <c:y val="0.933855196232941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625614608"/>
        <c:crosses val="autoZero"/>
        <c:crossBetween val="midCat"/>
      </c:valAx>
      <c:valAx>
        <c:axId val="625614608"/>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solidFill>
                      <a:sysClr val="windowText" lastClr="000000"/>
                    </a:solidFill>
                  </a:rPr>
                  <a:t>U, rel.</a:t>
                </a:r>
              </a:p>
            </c:rich>
          </c:tx>
          <c:layout>
            <c:manualLayout>
              <c:xMode val="edge"/>
              <c:yMode val="edge"/>
              <c:x val="5.5555555555555558E-3"/>
              <c:y val="0.417861056315088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707911024"/>
        <c:crosses val="autoZero"/>
        <c:crossBetween val="midCat"/>
      </c:valAx>
      <c:spPr>
        <a:noFill/>
        <a:ln w="19050">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100" u="sng">
                <a:solidFill>
                  <a:sysClr val="windowText" lastClr="000000"/>
                </a:solidFill>
              </a:rPr>
              <a:t>Beziehung</a:t>
            </a:r>
            <a:r>
              <a:rPr lang="de-DE" sz="1100" u="sng" baseline="0">
                <a:solidFill>
                  <a:sysClr val="windowText" lastClr="000000"/>
                </a:solidFill>
              </a:rPr>
              <a:t> der </a:t>
            </a:r>
            <a:r>
              <a:rPr lang="de-DE" sz="1100" u="sng">
                <a:solidFill>
                  <a:sysClr val="windowText" lastClr="000000"/>
                </a:solidFill>
              </a:rPr>
              <a:t>rel.</a:t>
            </a:r>
            <a:r>
              <a:rPr lang="de-DE" sz="1100" u="sng" baseline="0">
                <a:solidFill>
                  <a:sysClr val="windowText" lastClr="000000"/>
                </a:solidFill>
              </a:rPr>
              <a:t> Messunsicherheit</a:t>
            </a:r>
            <a:r>
              <a:rPr lang="de-DE" sz="1100" u="sng">
                <a:solidFill>
                  <a:sysClr val="windowText" lastClr="000000"/>
                </a:solidFill>
              </a:rPr>
              <a:t> zur Konzentration</a:t>
            </a:r>
          </a:p>
        </c:rich>
      </c:tx>
      <c:layout>
        <c:manualLayout>
          <c:xMode val="edge"/>
          <c:yMode val="edge"/>
          <c:x val="0.140943763400320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0326159230096237"/>
          <c:y val="8.7479747065047256E-2"/>
          <c:w val="0.86107174103237094"/>
          <c:h val="0.78025995222672528"/>
        </c:manualLayout>
      </c:layout>
      <c:scatterChart>
        <c:scatterStyle val="lineMarker"/>
        <c:varyColors val="0"/>
        <c:ser>
          <c:idx val="0"/>
          <c:order val="0"/>
          <c:tx>
            <c:v>rel.MU</c:v>
          </c:tx>
          <c:spPr>
            <a:ln w="25400" cap="rnd">
              <a:noFill/>
              <a:round/>
            </a:ln>
            <a:effectLst/>
          </c:spPr>
          <c:marker>
            <c:symbol val="none"/>
          </c:marker>
          <c:trendline>
            <c:spPr>
              <a:ln w="25400" cap="rnd">
                <a:solidFill>
                  <a:schemeClr val="accent1">
                    <a:lumMod val="50000"/>
                  </a:schemeClr>
                </a:solidFill>
                <a:prstDash val="solid"/>
              </a:ln>
              <a:effectLst/>
            </c:spPr>
            <c:trendlineType val="power"/>
            <c:dispRSqr val="0"/>
            <c:dispEq val="1"/>
            <c:trendlineLbl>
              <c:layout>
                <c:manualLayout>
                  <c:x val="8.0423907989629062E-2"/>
                  <c:y val="-0.81894882434301519"/>
                </c:manualLayout>
              </c:layout>
              <c:tx>
                <c:rich>
                  <a:bodyPr rot="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r>
                      <a:rPr lang="en-US" sz="100" baseline="0"/>
                      <a:t>y = 707,1x</a:t>
                    </a:r>
                    <a:r>
                      <a:rPr lang="en-US" sz="100" baseline="30000"/>
                      <a:t>-1</a:t>
                    </a:r>
                    <a:endParaRPr lang="en-US" sz="100"/>
                  </a:p>
                </c:rich>
              </c:tx>
              <c:numFmt formatCode="General" sourceLinked="0"/>
              <c:spPr>
                <a:noFill/>
                <a:ln>
                  <a:noFill/>
                </a:ln>
                <a:effectLst/>
              </c:spPr>
              <c:txPr>
                <a:bodyPr rot="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de-DE"/>
                </a:p>
              </c:txPr>
            </c:trendlineLbl>
          </c:trendline>
          <c:xVal>
            <c:numRef>
              <c:f>Validierung!$A$35:$A$55</c:f>
              <c:numCache>
                <c:formatCode>General</c:formatCode>
                <c:ptCount val="21"/>
                <c:pt idx="0">
                  <c:v>6.4610000000000003</c:v>
                </c:pt>
                <c:pt idx="1">
                  <c:v>6.7889999999999997</c:v>
                </c:pt>
                <c:pt idx="2">
                  <c:v>7.1529999999999996</c:v>
                </c:pt>
                <c:pt idx="3">
                  <c:v>7.5579999999999998</c:v>
                </c:pt>
                <c:pt idx="4">
                  <c:v>8.0120000000000005</c:v>
                </c:pt>
                <c:pt idx="5">
                  <c:v>8.5229999999999997</c:v>
                </c:pt>
                <c:pt idx="6">
                  <c:v>9.1050000000000004</c:v>
                </c:pt>
                <c:pt idx="7">
                  <c:v>9.7710000000000008</c:v>
                </c:pt>
                <c:pt idx="8">
                  <c:v>10.54</c:v>
                </c:pt>
                <c:pt idx="9">
                  <c:v>11.45</c:v>
                </c:pt>
                <c:pt idx="10">
                  <c:v>12.52</c:v>
                </c:pt>
                <c:pt idx="11">
                  <c:v>13.82</c:v>
                </c:pt>
                <c:pt idx="12">
                  <c:v>15.41</c:v>
                </c:pt>
                <c:pt idx="13">
                  <c:v>17.420000000000002</c:v>
                </c:pt>
                <c:pt idx="14">
                  <c:v>20.04</c:v>
                </c:pt>
                <c:pt idx="15">
                  <c:v>23.58</c:v>
                </c:pt>
                <c:pt idx="16">
                  <c:v>28.64</c:v>
                </c:pt>
                <c:pt idx="17">
                  <c:v>36.46</c:v>
                </c:pt>
                <c:pt idx="18">
                  <c:v>50.16</c:v>
                </c:pt>
                <c:pt idx="19">
                  <c:v>80.34</c:v>
                </c:pt>
                <c:pt idx="20">
                  <c:v>200</c:v>
                </c:pt>
              </c:numCache>
            </c:numRef>
          </c:xVal>
          <c:yVal>
            <c:numRef>
              <c:f>Validierung!$B$35:$B$55</c:f>
              <c:numCache>
                <c:formatCode>General</c:formatCode>
                <c:ptCount val="21"/>
                <c:pt idx="0">
                  <c:v>100</c:v>
                </c:pt>
                <c:pt idx="1">
                  <c:v>95.16</c:v>
                </c:pt>
                <c:pt idx="2">
                  <c:v>90.32</c:v>
                </c:pt>
                <c:pt idx="3">
                  <c:v>85.48</c:v>
                </c:pt>
                <c:pt idx="4">
                  <c:v>80.64</c:v>
                </c:pt>
                <c:pt idx="5">
                  <c:v>75.8</c:v>
                </c:pt>
                <c:pt idx="6">
                  <c:v>70.959999999999994</c:v>
                </c:pt>
                <c:pt idx="7">
                  <c:v>66.12</c:v>
                </c:pt>
                <c:pt idx="8">
                  <c:v>61.28</c:v>
                </c:pt>
                <c:pt idx="9">
                  <c:v>56.44</c:v>
                </c:pt>
                <c:pt idx="10">
                  <c:v>51.6</c:v>
                </c:pt>
                <c:pt idx="11">
                  <c:v>46.76</c:v>
                </c:pt>
                <c:pt idx="12">
                  <c:v>41.92</c:v>
                </c:pt>
                <c:pt idx="13">
                  <c:v>37.08</c:v>
                </c:pt>
                <c:pt idx="14">
                  <c:v>32.24</c:v>
                </c:pt>
                <c:pt idx="15">
                  <c:v>27.4</c:v>
                </c:pt>
                <c:pt idx="16">
                  <c:v>22.56</c:v>
                </c:pt>
                <c:pt idx="17">
                  <c:v>17.72</c:v>
                </c:pt>
                <c:pt idx="18">
                  <c:v>12.88</c:v>
                </c:pt>
                <c:pt idx="19">
                  <c:v>8.0419999999999998</c:v>
                </c:pt>
                <c:pt idx="20">
                  <c:v>3.23</c:v>
                </c:pt>
              </c:numCache>
            </c:numRef>
          </c:yVal>
          <c:smooth val="0"/>
          <c:extLst>
            <c:ext xmlns:c16="http://schemas.microsoft.com/office/drawing/2014/chart" uri="{C3380CC4-5D6E-409C-BE32-E72D297353CC}">
              <c16:uniqueId val="{00000000-7B83-4EEA-B908-51A8F0D66A4A}"/>
            </c:ext>
          </c:extLst>
        </c:ser>
        <c:ser>
          <c:idx val="1"/>
          <c:order val="1"/>
          <c:tx>
            <c:v>Bruchpunkt</c:v>
          </c:tx>
          <c:spPr>
            <a:ln w="25400" cap="rnd">
              <a:solidFill>
                <a:srgbClr val="FF0000"/>
              </a:solidFill>
              <a:round/>
            </a:ln>
            <a:effectLst/>
          </c:spPr>
          <c:marker>
            <c:symbol val="none"/>
          </c:marker>
          <c:xVal>
            <c:numRef>
              <c:f>Validierung!$D$35:$D$55</c:f>
              <c:numCache>
                <c:formatCode>General</c:formatCode>
                <c:ptCount val="2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numCache>
            </c:numRef>
          </c:xVal>
          <c:yVal>
            <c:numRef>
              <c:f>Validierung!$G$35:$G$55</c:f>
              <c:numCache>
                <c:formatCode>General</c:formatCode>
                <c:ptCount val="21"/>
                <c:pt idx="0">
                  <c:v>100</c:v>
                </c:pt>
                <c:pt idx="1">
                  <c:v>95.16</c:v>
                </c:pt>
                <c:pt idx="2">
                  <c:v>90.32</c:v>
                </c:pt>
                <c:pt idx="3">
                  <c:v>85.48</c:v>
                </c:pt>
                <c:pt idx="4">
                  <c:v>80.64</c:v>
                </c:pt>
                <c:pt idx="5">
                  <c:v>75.8</c:v>
                </c:pt>
                <c:pt idx="6">
                  <c:v>70.959999999999994</c:v>
                </c:pt>
                <c:pt idx="7">
                  <c:v>66.12</c:v>
                </c:pt>
                <c:pt idx="8">
                  <c:v>61.28</c:v>
                </c:pt>
                <c:pt idx="9">
                  <c:v>56.44</c:v>
                </c:pt>
                <c:pt idx="10">
                  <c:v>51.6</c:v>
                </c:pt>
                <c:pt idx="11">
                  <c:v>46.76</c:v>
                </c:pt>
                <c:pt idx="12">
                  <c:v>41.92</c:v>
                </c:pt>
                <c:pt idx="13">
                  <c:v>37.08</c:v>
                </c:pt>
                <c:pt idx="14">
                  <c:v>32.24</c:v>
                </c:pt>
                <c:pt idx="15">
                  <c:v>27.4</c:v>
                </c:pt>
                <c:pt idx="16">
                  <c:v>22.56</c:v>
                </c:pt>
                <c:pt idx="17">
                  <c:v>17.72</c:v>
                </c:pt>
                <c:pt idx="18">
                  <c:v>12.88</c:v>
                </c:pt>
                <c:pt idx="19">
                  <c:v>8.0419999999999998</c:v>
                </c:pt>
                <c:pt idx="20">
                  <c:v>0</c:v>
                </c:pt>
              </c:numCache>
            </c:numRef>
          </c:yVal>
          <c:smooth val="0"/>
          <c:extLst>
            <c:ext xmlns:c16="http://schemas.microsoft.com/office/drawing/2014/chart" uri="{C3380CC4-5D6E-409C-BE32-E72D297353CC}">
              <c16:uniqueId val="{00000001-7B83-4EEA-B908-51A8F0D66A4A}"/>
            </c:ext>
          </c:extLst>
        </c:ser>
        <c:ser>
          <c:idx val="2"/>
          <c:order val="2"/>
          <c:tx>
            <c:v>weiterer Wert</c:v>
          </c:tx>
          <c:spPr>
            <a:ln w="19050" cap="rnd">
              <a:solidFill>
                <a:schemeClr val="accent6"/>
              </a:solidFill>
              <a:prstDash val="sysDash"/>
              <a:round/>
            </a:ln>
            <a:effectLst/>
          </c:spPr>
          <c:marker>
            <c:symbol val="none"/>
          </c:marker>
          <c:xVal>
            <c:numRef>
              <c:f>Validierung!$E$35:$E$55</c:f>
              <c:numCache>
                <c:formatCode>General</c:formatCode>
                <c:ptCount val="2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numCache>
            </c:numRef>
          </c:xVal>
          <c:yVal>
            <c:numRef>
              <c:f>Validierung!$G$35:$G$55</c:f>
              <c:numCache>
                <c:formatCode>General</c:formatCode>
                <c:ptCount val="21"/>
                <c:pt idx="0">
                  <c:v>100</c:v>
                </c:pt>
                <c:pt idx="1">
                  <c:v>95.16</c:v>
                </c:pt>
                <c:pt idx="2">
                  <c:v>90.32</c:v>
                </c:pt>
                <c:pt idx="3">
                  <c:v>85.48</c:v>
                </c:pt>
                <c:pt idx="4">
                  <c:v>80.64</c:v>
                </c:pt>
                <c:pt idx="5">
                  <c:v>75.8</c:v>
                </c:pt>
                <c:pt idx="6">
                  <c:v>70.959999999999994</c:v>
                </c:pt>
                <c:pt idx="7">
                  <c:v>66.12</c:v>
                </c:pt>
                <c:pt idx="8">
                  <c:v>61.28</c:v>
                </c:pt>
                <c:pt idx="9">
                  <c:v>56.44</c:v>
                </c:pt>
                <c:pt idx="10">
                  <c:v>51.6</c:v>
                </c:pt>
                <c:pt idx="11">
                  <c:v>46.76</c:v>
                </c:pt>
                <c:pt idx="12">
                  <c:v>41.92</c:v>
                </c:pt>
                <c:pt idx="13">
                  <c:v>37.08</c:v>
                </c:pt>
                <c:pt idx="14">
                  <c:v>32.24</c:v>
                </c:pt>
                <c:pt idx="15">
                  <c:v>27.4</c:v>
                </c:pt>
                <c:pt idx="16">
                  <c:v>22.56</c:v>
                </c:pt>
                <c:pt idx="17">
                  <c:v>17.72</c:v>
                </c:pt>
                <c:pt idx="18">
                  <c:v>12.88</c:v>
                </c:pt>
                <c:pt idx="19">
                  <c:v>8.0419999999999998</c:v>
                </c:pt>
                <c:pt idx="20">
                  <c:v>0</c:v>
                </c:pt>
              </c:numCache>
            </c:numRef>
          </c:yVal>
          <c:smooth val="0"/>
          <c:extLst>
            <c:ext xmlns:c16="http://schemas.microsoft.com/office/drawing/2014/chart" uri="{C3380CC4-5D6E-409C-BE32-E72D297353CC}">
              <c16:uniqueId val="{00000002-7B83-4EEA-B908-51A8F0D66A4A}"/>
            </c:ext>
          </c:extLst>
        </c:ser>
        <c:dLbls>
          <c:showLegendKey val="0"/>
          <c:showVal val="0"/>
          <c:showCatName val="0"/>
          <c:showSerName val="0"/>
          <c:showPercent val="0"/>
          <c:showBubbleSize val="0"/>
        </c:dLbls>
        <c:axId val="707911024"/>
        <c:axId val="625614608"/>
      </c:scatterChart>
      <c:valAx>
        <c:axId val="707911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solidFill>
                      <a:sysClr val="windowText" lastClr="000000"/>
                    </a:solidFill>
                  </a:rPr>
                  <a:t>Konzentration</a:t>
                </a:r>
              </a:p>
            </c:rich>
          </c:tx>
          <c:layout>
            <c:manualLayout>
              <c:xMode val="edge"/>
              <c:yMode val="edge"/>
              <c:x val="0.44392935258092736"/>
              <c:y val="0.933855196232941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625614608"/>
        <c:crosses val="autoZero"/>
        <c:crossBetween val="midCat"/>
      </c:valAx>
      <c:valAx>
        <c:axId val="625614608"/>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solidFill>
                      <a:sysClr val="windowText" lastClr="000000"/>
                    </a:solidFill>
                  </a:rPr>
                  <a:t>U, rel.</a:t>
                </a:r>
              </a:p>
            </c:rich>
          </c:tx>
          <c:layout>
            <c:manualLayout>
              <c:xMode val="edge"/>
              <c:yMode val="edge"/>
              <c:x val="5.5555555555555558E-3"/>
              <c:y val="0.417861056315088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707911024"/>
        <c:crosses val="autoZero"/>
        <c:crossBetween val="midCat"/>
      </c:valAx>
      <c:spPr>
        <a:noFill/>
        <a:ln w="19050">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723900</xdr:colOff>
      <xdr:row>5</xdr:row>
      <xdr:rowOff>47624</xdr:rowOff>
    </xdr:from>
    <xdr:to>
      <xdr:col>17</xdr:col>
      <xdr:colOff>476250</xdr:colOff>
      <xdr:row>35</xdr:row>
      <xdr:rowOff>19049</xdr:rowOff>
    </xdr:to>
    <xdr:sp macro="" textlink="">
      <xdr:nvSpPr>
        <xdr:cNvPr id="2" name="Textfeld 1"/>
        <xdr:cNvSpPr txBox="1"/>
      </xdr:nvSpPr>
      <xdr:spPr>
        <a:xfrm>
          <a:off x="723900" y="971549"/>
          <a:ext cx="12868275" cy="4981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400">
              <a:solidFill>
                <a:schemeClr val="dk1"/>
              </a:solidFill>
              <a:effectLst/>
              <a:latin typeface="+mn-lt"/>
              <a:ea typeface="+mn-ea"/>
              <a:cs typeface="+mn-cs"/>
            </a:rPr>
            <a:t>Ist meine ermittelte,</a:t>
          </a:r>
          <a:r>
            <a:rPr lang="de-DE" sz="1400" baseline="0">
              <a:solidFill>
                <a:schemeClr val="dk1"/>
              </a:solidFill>
              <a:effectLst/>
              <a:latin typeface="+mn-lt"/>
              <a:ea typeface="+mn-ea"/>
              <a:cs typeface="+mn-cs"/>
            </a:rPr>
            <a:t> relative Messunsicherheit eigentlich tatsächlich bis hinunter zu festgelegten Bestimmungsgrenze gültig?</a:t>
          </a:r>
        </a:p>
        <a:p>
          <a:pPr marL="0" marR="0" indent="0" defTabSz="914400" eaLnBrk="1" fontAlgn="auto" latinLnBrk="0" hangingPunct="1">
            <a:lnSpc>
              <a:spcPct val="100000"/>
            </a:lnSpc>
            <a:spcBef>
              <a:spcPts val="0"/>
            </a:spcBef>
            <a:spcAft>
              <a:spcPts val="0"/>
            </a:spcAft>
            <a:buClrTx/>
            <a:buSzTx/>
            <a:buFontTx/>
            <a:buNone/>
            <a:tabLst/>
            <a:defRPr/>
          </a:pPr>
          <a:r>
            <a:rPr lang="de-DE" sz="1400">
              <a:solidFill>
                <a:schemeClr val="dk1"/>
              </a:solidFill>
              <a:effectLst/>
              <a:latin typeface="+mn-lt"/>
              <a:ea typeface="+mn-ea"/>
              <a:cs typeface="+mn-cs"/>
            </a:rPr>
            <a:t>Und</a:t>
          </a:r>
          <a:r>
            <a:rPr lang="de-DE" sz="1400" baseline="0">
              <a:solidFill>
                <a:schemeClr val="dk1"/>
              </a:solidFill>
              <a:effectLst/>
              <a:latin typeface="+mn-lt"/>
              <a:ea typeface="+mn-ea"/>
              <a:cs typeface="+mn-cs"/>
            </a:rPr>
            <a:t> b</a:t>
          </a:r>
          <a:r>
            <a:rPr lang="de-DE" sz="1400">
              <a:solidFill>
                <a:schemeClr val="dk1"/>
              </a:solidFill>
              <a:effectLst/>
              <a:latin typeface="+mn-lt"/>
              <a:ea typeface="+mn-ea"/>
              <a:cs typeface="+mn-cs"/>
            </a:rPr>
            <a:t>is zu welcher Konzentration genau, muss ich eigentlich die absolute Messunsicherheit angeben und ab wo im Arbeitsbereich darf ich die relative Messunsicherheit als zutreffend ansehen?</a:t>
          </a:r>
        </a:p>
        <a:p>
          <a:r>
            <a:rPr lang="de-DE" sz="1400">
              <a:solidFill>
                <a:schemeClr val="dk1"/>
              </a:solidFill>
              <a:effectLst/>
              <a:latin typeface="+mn-lt"/>
              <a:ea typeface="+mn-ea"/>
              <a:cs typeface="+mn-cs"/>
            </a:rPr>
            <a:t>Das vorliegende Tool beschäftigt sich mit diesen Fragen</a:t>
          </a:r>
          <a:r>
            <a:rPr lang="de-DE" sz="1400" baseline="0">
              <a:solidFill>
                <a:schemeClr val="dk1"/>
              </a:solidFill>
              <a:effectLst/>
              <a:latin typeface="+mn-lt"/>
              <a:ea typeface="+mn-ea"/>
              <a:cs typeface="+mn-cs"/>
            </a:rPr>
            <a:t> und bietet hierzu einen Lösungsansatz.</a:t>
          </a:r>
          <a:endParaRPr lang="de-DE" sz="1400">
            <a:solidFill>
              <a:schemeClr val="dk1"/>
            </a:solidFill>
            <a:effectLst/>
            <a:latin typeface="+mn-lt"/>
            <a:ea typeface="+mn-ea"/>
            <a:cs typeface="+mn-cs"/>
          </a:endParaRPr>
        </a:p>
        <a:p>
          <a:pPr>
            <a:spcBef>
              <a:spcPts val="600"/>
            </a:spcBef>
          </a:pPr>
          <a:r>
            <a:rPr lang="de-DE" sz="1400" u="sng">
              <a:solidFill>
                <a:schemeClr val="dk1"/>
              </a:solidFill>
              <a:effectLst/>
              <a:latin typeface="+mn-lt"/>
              <a:ea typeface="+mn-ea"/>
              <a:cs typeface="+mn-cs"/>
            </a:rPr>
            <a:t>Erläuterung</a:t>
          </a:r>
        </a:p>
        <a:p>
          <a:r>
            <a:rPr lang="de-DE" sz="1400">
              <a:solidFill>
                <a:schemeClr val="dk1"/>
              </a:solidFill>
              <a:effectLst/>
              <a:latin typeface="+mn-lt"/>
              <a:ea typeface="+mn-ea"/>
              <a:cs typeface="+mn-cs"/>
            </a:rPr>
            <a:t>Das Institut für Siedlungswasserbau, Wassergüte- und Abfallwirtschaft, „ISWA“, hat unter dem Link „</a:t>
          </a:r>
          <a:r>
            <a:rPr lang="de-DE" sz="1400" u="sng">
              <a:solidFill>
                <a:schemeClr val="dk1"/>
              </a:solidFill>
              <a:effectLst/>
              <a:latin typeface="+mn-lt"/>
              <a:ea typeface="+mn-ea"/>
              <a:cs typeface="+mn-cs"/>
              <a:hlinkClick xmlns:r="http://schemas.openxmlformats.org/officeDocument/2006/relationships" r:id=""/>
            </a:rPr>
            <a:t>https://aqs.iswa.uni-stuttgart.de/mu/cf.php“</a:t>
          </a:r>
          <a:r>
            <a:rPr lang="de-DE" sz="1400">
              <a:solidFill>
                <a:schemeClr val="dk1"/>
              </a:solidFill>
              <a:effectLst/>
              <a:latin typeface="+mn-lt"/>
              <a:ea typeface="+mn-ea"/>
              <a:cs typeface="+mn-cs"/>
            </a:rPr>
            <a:t> einen Ansatz publiziert, welcher als Lösung für dieses Problem den sog. „Bruchpunkt“ beschreibt. Der Bruchpunkt markiert jenen Ort im Arbeitsbereich, unterhalb welchem sich die relative Messunsicherheit bezogen auf die Konzentration sehr deutlich verändert, während die absolute Messunsicherheit dieses nur vergleichsweise wenig tut und oberhalb welchem dieses Verhältnis gerade umgekehrt ist.</a:t>
          </a:r>
          <a:endParaRPr lang="de-DE" sz="1400">
            <a:latin typeface="+mn-lt"/>
          </a:endParaRPr>
        </a:p>
        <a:p>
          <a:r>
            <a:rPr lang="de-DE" sz="1400">
              <a:solidFill>
                <a:schemeClr val="dk1"/>
              </a:solidFill>
              <a:effectLst/>
              <a:latin typeface="+mn-lt"/>
              <a:ea typeface="+mn-ea"/>
              <a:cs typeface="+mn-cs"/>
            </a:rPr>
            <a:t>Das dort beschriebene, auf der Vergleichstandardabweichung von Ringversuchen basierende Konzept ist meiner Auffassung nach allerdings nicht konkret genug ausformuliert, um in der Praxis wirklich vereinheitlicht angewendet werden zu können. Zudem ist es nur auf die Prüfverfahren der Trinkwasser- und Abwasseranalytik bezogen, für die aufgrund vieler länderübergreifender Ringversuche auch umfangreiches und einheitlich normkonform ausgewertetes Ringversuchsmaterial für unterschiedliche Konzentrationen und Matrixarten zur Verfügung steht, sodass hier keine im Sinne der untersuchten Prüfnorm unplausiblen Vergleichstandardabweichungen befürchtet werden müssen.</a:t>
          </a:r>
        </a:p>
        <a:p>
          <a:r>
            <a:rPr lang="de-DE" sz="1400">
              <a:solidFill>
                <a:schemeClr val="dk1"/>
              </a:solidFill>
              <a:effectLst/>
              <a:latin typeface="+mn-lt"/>
              <a:ea typeface="+mn-ea"/>
              <a:cs typeface="+mn-cs"/>
            </a:rPr>
            <a:t>Ob dieses Konzept aber auch auf andere Bereiche der chemischen Analytik anwendbar ist, das kann nur vermutet werden. Die Einführung eines Bruchpunktes, um die Messunsicherheit zur Bestimmungsgrenze hin gültig zu halten, ist jedenfalls einleuchtend und es lohnt sich, dieses Konzept weiter zu verfolgen.</a:t>
          </a:r>
        </a:p>
        <a:p>
          <a:endParaRPr lang="de-DE" sz="1400">
            <a:latin typeface="+mn-lt"/>
          </a:endParaRPr>
        </a:p>
        <a:p>
          <a:pPr>
            <a:spcAft>
              <a:spcPts val="600"/>
            </a:spcAft>
          </a:pPr>
          <a:r>
            <a:rPr lang="de-DE" sz="1400">
              <a:solidFill>
                <a:schemeClr val="dk1"/>
              </a:solidFill>
              <a:effectLst/>
              <a:latin typeface="+mn-lt"/>
              <a:ea typeface="+mn-ea"/>
              <a:cs typeface="+mn-cs"/>
            </a:rPr>
            <a:t>Mit dem vorliegenden Tool lässt sich untersuchen, wie sich die ermittelte</a:t>
          </a:r>
          <a:r>
            <a:rPr lang="de-DE" sz="1400" baseline="0">
              <a:solidFill>
                <a:schemeClr val="dk1"/>
              </a:solidFill>
              <a:effectLst/>
              <a:latin typeface="+mn-lt"/>
              <a:ea typeface="+mn-ea"/>
              <a:cs typeface="+mn-cs"/>
            </a:rPr>
            <a:t> relative</a:t>
          </a:r>
          <a:r>
            <a:rPr lang="de-DE" sz="1400">
              <a:solidFill>
                <a:schemeClr val="dk1"/>
              </a:solidFill>
              <a:effectLst/>
              <a:latin typeface="+mn-lt"/>
              <a:ea typeface="+mn-ea"/>
              <a:cs typeface="+mn-cs"/>
            </a:rPr>
            <a:t> Messunsicherheit</a:t>
          </a:r>
          <a:r>
            <a:rPr lang="de-DE" sz="1400" baseline="0">
              <a:solidFill>
                <a:schemeClr val="dk1"/>
              </a:solidFill>
              <a:effectLst/>
              <a:latin typeface="+mn-lt"/>
              <a:ea typeface="+mn-ea"/>
              <a:cs typeface="+mn-cs"/>
            </a:rPr>
            <a:t> auf den festgelegten Arbeitsbereich eines Prüfverfahrens auswirkt. Es wird </a:t>
          </a:r>
          <a:r>
            <a:rPr lang="de-DE" sz="1400">
              <a:solidFill>
                <a:schemeClr val="dk1"/>
              </a:solidFill>
              <a:effectLst/>
              <a:latin typeface="+mn-lt"/>
              <a:ea typeface="+mn-ea"/>
              <a:cs typeface="+mn-cs"/>
            </a:rPr>
            <a:t>der Bruchpunkt dargestellt</a:t>
          </a:r>
          <a:r>
            <a:rPr lang="de-DE" sz="1400" baseline="0">
              <a:solidFill>
                <a:schemeClr val="dk1"/>
              </a:solidFill>
              <a:effectLst/>
              <a:latin typeface="+mn-lt"/>
              <a:ea typeface="+mn-ea"/>
              <a:cs typeface="+mn-cs"/>
            </a:rPr>
            <a:t> </a:t>
          </a:r>
          <a:r>
            <a:rPr lang="de-DE" sz="1400">
              <a:solidFill>
                <a:schemeClr val="dk1"/>
              </a:solidFill>
              <a:effectLst/>
              <a:latin typeface="+mn-lt"/>
              <a:ea typeface="+mn-ea"/>
              <a:cs typeface="+mn-cs"/>
            </a:rPr>
            <a:t>und untersucht, welche relative Messunsicherheit sich</a:t>
          </a:r>
          <a:r>
            <a:rPr lang="de-DE" sz="1400" baseline="0">
              <a:solidFill>
                <a:schemeClr val="dk1"/>
              </a:solidFill>
              <a:effectLst/>
              <a:latin typeface="+mn-lt"/>
              <a:ea typeface="+mn-ea"/>
              <a:cs typeface="+mn-cs"/>
            </a:rPr>
            <a:t> aufgrund des</a:t>
          </a:r>
          <a:r>
            <a:rPr lang="de-DE" sz="1400">
              <a:solidFill>
                <a:schemeClr val="dk1"/>
              </a:solidFill>
              <a:effectLst/>
              <a:latin typeface="+mn-lt"/>
              <a:ea typeface="+mn-ea"/>
              <a:cs typeface="+mn-cs"/>
            </a:rPr>
            <a:t> Bruchpunktes für die vorgegebene Bestimmungsgrenze ergibt.</a:t>
          </a:r>
        </a:p>
        <a:p>
          <a:r>
            <a:rPr lang="de-DE" sz="1400">
              <a:latin typeface="+mn-lt"/>
            </a:rPr>
            <a:t>Hinweis: Es</a:t>
          </a:r>
          <a:r>
            <a:rPr lang="de-DE" sz="1400" baseline="0">
              <a:latin typeface="+mn-lt"/>
            </a:rPr>
            <a:t> handelt sich hier um ein experimentelles Tool. Über ein fachliches Feedback von Ihnen würde ich mich freuen.</a:t>
          </a:r>
          <a:endParaRPr lang="de-DE" sz="1400">
            <a:latin typeface="+mn-lt"/>
          </a:endParaRPr>
        </a:p>
        <a:p>
          <a:endParaRPr lang="de-DE"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328611</xdr:colOff>
      <xdr:row>33</xdr:row>
      <xdr:rowOff>0</xdr:rowOff>
    </xdr:from>
    <xdr:to>
      <xdr:col>8</xdr:col>
      <xdr:colOff>523875</xdr:colOff>
      <xdr:row>55</xdr:row>
      <xdr:rowOff>9525</xdr:rowOff>
    </xdr:to>
    <xdr:graphicFrame macro="">
      <xdr:nvGraphicFramePr>
        <xdr:cNvPr id="2" name="Diagramm 1">
          <a:extLst>
            <a:ext uri="{FF2B5EF4-FFF2-40B4-BE49-F238E27FC236}">
              <a16:creationId xmlns:a16="http://schemas.microsoft.com/office/drawing/2014/main" id="{00D428D1-287C-4290-8845-C6F8BE004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9527</xdr:colOff>
      <xdr:row>0</xdr:row>
      <xdr:rowOff>190500</xdr:rowOff>
    </xdr:from>
    <xdr:to>
      <xdr:col>8</xdr:col>
      <xdr:colOff>552449</xdr:colOff>
      <xdr:row>8</xdr:row>
      <xdr:rowOff>0</xdr:rowOff>
    </xdr:to>
    <xdr:sp macro="" textlink="">
      <xdr:nvSpPr>
        <xdr:cNvPr id="3" name="Textfeld 2">
          <a:extLst>
            <a:ext uri="{FF2B5EF4-FFF2-40B4-BE49-F238E27FC236}">
              <a16:creationId xmlns:a16="http://schemas.microsoft.com/office/drawing/2014/main" id="{0A13B253-D788-4191-A08D-C5E40C526D38}"/>
            </a:ext>
          </a:extLst>
        </xdr:cNvPr>
        <xdr:cNvSpPr txBox="1"/>
      </xdr:nvSpPr>
      <xdr:spPr>
        <a:xfrm>
          <a:off x="9527" y="190500"/>
          <a:ext cx="7886697" cy="1657350"/>
        </a:xfrm>
        <a:prstGeom prst="rect">
          <a:avLst/>
        </a:prstGeom>
        <a:solidFill>
          <a:sysClr val="window" lastClr="FFFFFF"/>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aseline="0">
              <a:solidFill>
                <a:sysClr val="windowText" lastClr="000000"/>
              </a:solidFill>
            </a:rPr>
            <a:t>Das vorliegende Rechenblatt stellt den Verlauf der angegebenen, relativen Messunsicherheit über den vorgegebenen Arbeitsbereich dar und ermittelt die resultierende absolute Messunsicherheit am Bruchpunkt (in der Grafik als vertikale rote Linie dargestellt).</a:t>
          </a:r>
        </a:p>
        <a:p>
          <a:r>
            <a:rPr lang="de-DE" sz="1100" baseline="0">
              <a:solidFill>
                <a:sysClr val="windowText" lastClr="000000"/>
              </a:solidFill>
            </a:rPr>
            <a:t>Es </a:t>
          </a:r>
          <a:r>
            <a:rPr lang="de-DE" sz="1100">
              <a:solidFill>
                <a:schemeClr val="dk1"/>
              </a:solidFill>
              <a:effectLst/>
              <a:latin typeface="+mn-lt"/>
              <a:ea typeface="+mn-ea"/>
              <a:cs typeface="+mn-cs"/>
            </a:rPr>
            <a:t>wird berechnet, </a:t>
          </a:r>
          <a:r>
            <a:rPr lang="de-DE" sz="1100">
              <a:solidFill>
                <a:schemeClr val="dk1"/>
              </a:solidFill>
              <a:effectLst/>
              <a:latin typeface="+mn-lt"/>
              <a:ea typeface="+mn-ea"/>
              <a:cs typeface="+mn-cs"/>
            </a:rPr>
            <a:t>welche relative Messunsicherheit sich</a:t>
          </a:r>
          <a:r>
            <a:rPr lang="de-DE" sz="1100" baseline="0">
              <a:solidFill>
                <a:schemeClr val="dk1"/>
              </a:solidFill>
              <a:effectLst/>
              <a:latin typeface="+mn-lt"/>
              <a:ea typeface="+mn-ea"/>
              <a:cs typeface="+mn-cs"/>
            </a:rPr>
            <a:t> aufgrund des</a:t>
          </a:r>
          <a:r>
            <a:rPr lang="de-DE" sz="1100">
              <a:solidFill>
                <a:schemeClr val="dk1"/>
              </a:solidFill>
              <a:effectLst/>
              <a:latin typeface="+mn-lt"/>
              <a:ea typeface="+mn-ea"/>
              <a:cs typeface="+mn-cs"/>
            </a:rPr>
            <a:t> Bruchpunktes für die vorgegebene Bestimmungsgrenze ergibt</a:t>
          </a:r>
          <a:r>
            <a:rPr lang="de-DE" sz="1100" baseline="0">
              <a:solidFill>
                <a:sysClr val="windowText" lastClr="000000"/>
              </a:solidFill>
            </a:rPr>
            <a:t>.</a:t>
          </a:r>
        </a:p>
        <a:p>
          <a:r>
            <a:rPr lang="de-DE" sz="1100" baseline="0">
              <a:solidFill>
                <a:sysClr val="windowText" lastClr="000000"/>
              </a:solidFill>
            </a:rPr>
            <a:t>Zudem kann eine beliebige, weitere Konzentration zur Prüfung der relativen Messunsicherheit bezogen auf den Bruchpunkt angegeben werden </a:t>
          </a:r>
          <a:r>
            <a:rPr lang="de-DE" sz="1100" baseline="0">
              <a:solidFill>
                <a:schemeClr val="dk1"/>
              </a:solidFill>
              <a:effectLst/>
              <a:latin typeface="+mn-lt"/>
              <a:ea typeface="+mn-ea"/>
              <a:cs typeface="+mn-cs"/>
            </a:rPr>
            <a:t>(in der Grafik als vertikale , gestrichelte, grüne Linie dargestellt).</a:t>
          </a:r>
          <a:endParaRPr lang="de-DE" sz="1100" baseline="0">
            <a:solidFill>
              <a:sysClr val="windowText" lastClr="000000"/>
            </a:solidFill>
          </a:endParaRPr>
        </a:p>
        <a:p>
          <a:endParaRPr lang="de-DE" sz="400" baseline="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aseline="0">
              <a:solidFill>
                <a:sysClr val="windowText" lastClr="000000"/>
              </a:solidFill>
              <a:latin typeface="+mn-lt"/>
              <a:ea typeface="+mn-ea"/>
              <a:cs typeface="+mn-cs"/>
            </a:rPr>
            <a:t>Anmerkung: Der Bruchpunkt entspricht der Konzentration, welche als Bezug für die relative Messunsicherheit angegeben ist. Unterhalb dieser Konzentration wird die relative Messunsicherheit überschritten, sodass es notwendig wird, für niedrigere Konzentrationen anstatt der relativen, die absolute Messunsicherheit anzugeben. (Beispiel: U,erweitert=10% bei einer Konzentration von 100mg/l. Dieses entspricht einer absoluten Messunsicherheit am Bruchpunkt: 100mg/l * 10%/100% = 10mg/l. Somit muss auf Basis der bekannten Daten, für Prüfergebnisse unterhalb von 100mg/l eine absolute Messunsicherheit von 10mg/l angegeben werden.) </a:t>
          </a:r>
        </a:p>
        <a:p>
          <a:endParaRPr lang="de-DE" sz="800" baseline="0">
            <a:solidFill>
              <a:sysClr val="windowText" lastClr="000000"/>
            </a:solidFill>
          </a:endParaRPr>
        </a:p>
      </xdr:txBody>
    </xdr:sp>
    <xdr:clientData/>
  </xdr:twoCellAnchor>
  <xdr:twoCellAnchor>
    <xdr:from>
      <xdr:col>3</xdr:col>
      <xdr:colOff>771524</xdr:colOff>
      <xdr:row>23</xdr:row>
      <xdr:rowOff>95250</xdr:rowOff>
    </xdr:from>
    <xdr:to>
      <xdr:col>8</xdr:col>
      <xdr:colOff>552449</xdr:colOff>
      <xdr:row>27</xdr:row>
      <xdr:rowOff>57150</xdr:rowOff>
    </xdr:to>
    <xdr:sp macro="" textlink="">
      <xdr:nvSpPr>
        <xdr:cNvPr id="4" name="Textfeld 3">
          <a:extLst>
            <a:ext uri="{FF2B5EF4-FFF2-40B4-BE49-F238E27FC236}">
              <a16:creationId xmlns:a16="http://schemas.microsoft.com/office/drawing/2014/main" id="{5440CC75-B964-463E-B80D-6F9F5ACE19E0}"/>
            </a:ext>
          </a:extLst>
        </xdr:cNvPr>
        <xdr:cNvSpPr txBox="1"/>
      </xdr:nvSpPr>
      <xdr:spPr>
        <a:xfrm>
          <a:off x="3114674" y="4972050"/>
          <a:ext cx="4848225"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u="sng">
              <a:solidFill>
                <a:schemeClr val="accent1">
                  <a:lumMod val="75000"/>
                </a:schemeClr>
              </a:solidFill>
            </a:rPr>
            <a:t>Zum Vergleich</a:t>
          </a:r>
        </a:p>
        <a:p>
          <a:r>
            <a:rPr lang="de-DE" sz="1100">
              <a:solidFill>
                <a:schemeClr val="accent1">
                  <a:lumMod val="75000"/>
                </a:schemeClr>
              </a:solidFill>
            </a:rPr>
            <a:t>Nach DIN 32645 ergäbe sich bei einer üblichen Toleranzvorgabe von k=3 </a:t>
          </a:r>
          <a:r>
            <a:rPr lang="de-DE" sz="1100" baseline="0">
              <a:solidFill>
                <a:schemeClr val="accent1">
                  <a:lumMod val="75000"/>
                </a:schemeClr>
              </a:solidFill>
            </a:rPr>
            <a:t>an der Bestimmungsgrenze eine relative Messunsicherheit von 33%. Da hier jedoch nur die Streuung der Eingangsdaten berücksichtigt wird, vermutlich mehr.</a:t>
          </a:r>
          <a:endParaRPr lang="de-DE" sz="1100">
            <a:solidFill>
              <a:schemeClr val="accent1">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328611</xdr:colOff>
      <xdr:row>33</xdr:row>
      <xdr:rowOff>0</xdr:rowOff>
    </xdr:from>
    <xdr:to>
      <xdr:col>8</xdr:col>
      <xdr:colOff>523875</xdr:colOff>
      <xdr:row>55</xdr:row>
      <xdr:rowOff>9525</xdr:rowOff>
    </xdr:to>
    <xdr:graphicFrame macro="">
      <xdr:nvGraphicFramePr>
        <xdr:cNvPr id="2" name="Diagramm 1">
          <a:extLst>
            <a:ext uri="{FF2B5EF4-FFF2-40B4-BE49-F238E27FC236}">
              <a16:creationId xmlns:a16="http://schemas.microsoft.com/office/drawing/2014/main" id="{00D428D1-287C-4290-8845-C6F8BE004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9527</xdr:colOff>
      <xdr:row>0</xdr:row>
      <xdr:rowOff>190500</xdr:rowOff>
    </xdr:from>
    <xdr:to>
      <xdr:col>8</xdr:col>
      <xdr:colOff>552449</xdr:colOff>
      <xdr:row>8</xdr:row>
      <xdr:rowOff>0</xdr:rowOff>
    </xdr:to>
    <xdr:sp macro="" textlink="">
      <xdr:nvSpPr>
        <xdr:cNvPr id="3" name="Textfeld 2">
          <a:extLst>
            <a:ext uri="{FF2B5EF4-FFF2-40B4-BE49-F238E27FC236}">
              <a16:creationId xmlns:a16="http://schemas.microsoft.com/office/drawing/2014/main" id="{0A13B253-D788-4191-A08D-C5E40C526D38}"/>
            </a:ext>
          </a:extLst>
        </xdr:cNvPr>
        <xdr:cNvSpPr txBox="1"/>
      </xdr:nvSpPr>
      <xdr:spPr>
        <a:xfrm>
          <a:off x="9527" y="190500"/>
          <a:ext cx="7953372" cy="1657350"/>
        </a:xfrm>
        <a:prstGeom prst="rect">
          <a:avLst/>
        </a:prstGeom>
        <a:solidFill>
          <a:sysClr val="window" lastClr="FFFFFF"/>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aseline="0">
              <a:solidFill>
                <a:sysClr val="windowText" lastClr="000000"/>
              </a:solidFill>
            </a:rPr>
            <a:t>Das vorliegende Rechenblatt stellt den Verlauf der angegebenen, relativen Messunsicherheit über den vorgegebenen Arbeitsbereich dar und berechnet den resultierenden Bruchpunkt (in der Grafik als vertikale rote Linie dargestellt).</a:t>
          </a:r>
        </a:p>
        <a:p>
          <a:r>
            <a:rPr lang="de-DE" sz="1100" baseline="0">
              <a:solidFill>
                <a:schemeClr val="dk1"/>
              </a:solidFill>
              <a:effectLst/>
              <a:latin typeface="+mn-lt"/>
              <a:ea typeface="+mn-ea"/>
              <a:cs typeface="+mn-cs"/>
            </a:rPr>
            <a:t>Zudem </a:t>
          </a:r>
          <a:r>
            <a:rPr lang="de-DE" sz="1100">
              <a:solidFill>
                <a:schemeClr val="dk1"/>
              </a:solidFill>
              <a:effectLst/>
              <a:latin typeface="+mn-lt"/>
              <a:ea typeface="+mn-ea"/>
              <a:cs typeface="+mn-cs"/>
            </a:rPr>
            <a:t>wird berechnet, welcher relative Messunsicherheit der Bruchpunkt an der vorgegebenen Bestimmungsgrenze entspricht</a:t>
          </a:r>
          <a:r>
            <a:rPr lang="de-DE" sz="1100" baseline="0">
              <a:solidFill>
                <a:schemeClr val="dk1"/>
              </a:solidFill>
              <a:effectLst/>
              <a:latin typeface="+mn-lt"/>
              <a:ea typeface="+mn-ea"/>
              <a:cs typeface="+mn-cs"/>
            </a:rPr>
            <a:t>.</a:t>
          </a:r>
          <a:endParaRPr lang="de-DE">
            <a:effectLst/>
          </a:endParaRPr>
        </a:p>
        <a:p>
          <a:r>
            <a:rPr lang="de-DE" sz="1100" baseline="0">
              <a:solidFill>
                <a:sysClr val="windowText" lastClr="000000"/>
              </a:solidFill>
            </a:rPr>
            <a:t>Darüber hinaus kann eine beliebige, weitere Konzentration zur Prüfung der relativen Messunsicherheit bezogen auf den Bruchpunkt angegeben werden </a:t>
          </a:r>
          <a:r>
            <a:rPr lang="de-DE" sz="1100" baseline="0">
              <a:solidFill>
                <a:schemeClr val="dk1"/>
              </a:solidFill>
              <a:effectLst/>
              <a:latin typeface="+mn-lt"/>
              <a:ea typeface="+mn-ea"/>
              <a:cs typeface="+mn-cs"/>
            </a:rPr>
            <a:t>(in der Grafik als vertikale , gestrichelte, grüne Linie dargestellt).</a:t>
          </a:r>
          <a:endParaRPr lang="de-DE" sz="1100" baseline="0">
            <a:solidFill>
              <a:sysClr val="windowText" lastClr="000000"/>
            </a:solidFill>
          </a:endParaRPr>
        </a:p>
        <a:p>
          <a:endParaRPr lang="de-DE" sz="400" baseline="0">
            <a:solidFill>
              <a:sysClr val="windowText" lastClr="000000"/>
            </a:solidFill>
          </a:endParaRPr>
        </a:p>
        <a:p>
          <a:pPr eaLnBrk="1" fontAlgn="auto" latinLnBrk="0" hangingPunct="1"/>
          <a:r>
            <a:rPr lang="de-DE" sz="900" baseline="0">
              <a:solidFill>
                <a:sysClr val="windowText" lastClr="000000"/>
              </a:solidFill>
              <a:latin typeface="+mn-lt"/>
              <a:ea typeface="+mn-ea"/>
              <a:cs typeface="+mn-cs"/>
            </a:rPr>
            <a:t>Anmerkung: </a:t>
          </a:r>
          <a:r>
            <a:rPr lang="de-DE" sz="900" baseline="0">
              <a:solidFill>
                <a:schemeClr val="dk1"/>
              </a:solidFill>
              <a:effectLst/>
              <a:latin typeface="+mn-lt"/>
              <a:ea typeface="+mn-ea"/>
              <a:cs typeface="+mn-cs"/>
            </a:rPr>
            <a:t>Der Bruchpunkt entspricht der Konzentration, welche als Bezug für die relative Messunsicherheit angegeben ist. Unterhalb dieser Konzentration wird die relative Messunsicherheit überschritten, sodass es notwendig wird, für niedrigere Konzentrationen anstatt der relativen, die absolute Messunsicherheit anzugeben. (Beispiel: U,erweitert=10% bei einer Konzentration von 100mg/l. Dieses entspricht einer absoluten Messunsicherheit am Bruchpunkt: 100mg/l * 10%/100% = 10mg/l. Somit muss auf Basis der bekannten Daten, für Prüfergebnisse unterhalb von 100mg/l eine absolute Messunsicherheit von 10mg/l angegeben werden.) </a:t>
          </a:r>
          <a:endParaRPr lang="de-DE" sz="900">
            <a:effectLst/>
          </a:endParaRPr>
        </a:p>
        <a:p>
          <a:endParaRPr lang="de-DE" sz="800" baseline="0">
            <a:solidFill>
              <a:sysClr val="windowText" lastClr="000000"/>
            </a:solidFill>
          </a:endParaRPr>
        </a:p>
      </xdr:txBody>
    </xdr:sp>
    <xdr:clientData/>
  </xdr:twoCellAnchor>
  <xdr:twoCellAnchor>
    <xdr:from>
      <xdr:col>3</xdr:col>
      <xdr:colOff>771524</xdr:colOff>
      <xdr:row>23</xdr:row>
      <xdr:rowOff>95250</xdr:rowOff>
    </xdr:from>
    <xdr:to>
      <xdr:col>8</xdr:col>
      <xdr:colOff>552449</xdr:colOff>
      <xdr:row>27</xdr:row>
      <xdr:rowOff>57150</xdr:rowOff>
    </xdr:to>
    <xdr:sp macro="" textlink="">
      <xdr:nvSpPr>
        <xdr:cNvPr id="4" name="Textfeld 3">
          <a:extLst>
            <a:ext uri="{FF2B5EF4-FFF2-40B4-BE49-F238E27FC236}">
              <a16:creationId xmlns:a16="http://schemas.microsoft.com/office/drawing/2014/main" id="{5440CC75-B964-463E-B80D-6F9F5ACE19E0}"/>
            </a:ext>
          </a:extLst>
        </xdr:cNvPr>
        <xdr:cNvSpPr txBox="1"/>
      </xdr:nvSpPr>
      <xdr:spPr>
        <a:xfrm>
          <a:off x="3114674" y="4972050"/>
          <a:ext cx="4848225"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u="sng">
              <a:solidFill>
                <a:schemeClr val="accent1">
                  <a:lumMod val="75000"/>
                </a:schemeClr>
              </a:solidFill>
            </a:rPr>
            <a:t>Zum Vergleich</a:t>
          </a:r>
        </a:p>
        <a:p>
          <a:r>
            <a:rPr lang="de-DE" sz="1100">
              <a:solidFill>
                <a:schemeClr val="accent1">
                  <a:lumMod val="75000"/>
                </a:schemeClr>
              </a:solidFill>
            </a:rPr>
            <a:t>Nach DIN 32645 ergäbe sich bei einer üblichen Toleranzvorgabe von k=3 </a:t>
          </a:r>
          <a:r>
            <a:rPr lang="de-DE" sz="1100" baseline="0">
              <a:solidFill>
                <a:schemeClr val="accent1">
                  <a:lumMod val="75000"/>
                </a:schemeClr>
              </a:solidFill>
            </a:rPr>
            <a:t>an der Bestimmungsgrenze eine relative Messunsicherheit von 33%. Da hier jedoch nur die Streuung der Eingangsdaten berücksichtigt wird, vermutlich mehr.</a:t>
          </a:r>
          <a:endParaRPr lang="de-DE" sz="1100">
            <a:solidFill>
              <a:schemeClr val="accent1">
                <a:lumMod val="75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C-AL-7-Rev1-8%20_%20Mehrfachbestimmungskenndaten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k für Mehrfachbest."/>
      <sheetName val="Stat. Vergleichstabellen"/>
      <sheetName val="Kopie- Stat. Vergleichstabellen"/>
      <sheetName val="Bericht"/>
      <sheetName val="Eingreifgrenzen - Zielwertkarte"/>
    </sheetNames>
    <sheetDataSet>
      <sheetData sheetId="0" refreshError="1">
        <row r="17">
          <cell r="F17" t="e">
            <v>#N/A</v>
          </cell>
        </row>
        <row r="18">
          <cell r="F18" t="e">
            <v>#N/A</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läuterung"/>
      <sheetName val="Bestimmung von Cadmium"/>
      <sheetName val="Bestimmung von Cd (Kompaktform)"/>
      <sheetName val="Best. von Cd (kompakt) +-u"/>
      <sheetName val="Herstellung Kalibrierstandard"/>
      <sheetName val="Herst. Kalibrierstandard (2)"/>
      <sheetName val="Allgemeines Beispiel"/>
      <sheetName val="Test (erst kopieren)"/>
      <sheetName val="Widerstand o. Kov."/>
      <sheetName val="DIN 1319-3 (2)"/>
      <sheetName val="LITERATUR"/>
      <sheetName val="Modul1"/>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ars-alpers@gmx.d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
  <sheetViews>
    <sheetView tabSelected="1" workbookViewId="0"/>
  </sheetViews>
  <sheetFormatPr baseColWidth="10" defaultColWidth="11.5703125" defaultRowHeight="12.75" x14ac:dyDescent="0.2"/>
  <cols>
    <col min="1" max="16384" width="11.5703125" style="43"/>
  </cols>
  <sheetData>
    <row r="2" spans="2:15" ht="15" x14ac:dyDescent="0.25">
      <c r="D2" s="46"/>
    </row>
    <row r="3" spans="2:15" ht="14.25" x14ac:dyDescent="0.2">
      <c r="B3" s="45"/>
    </row>
    <row r="5" spans="2:15" ht="18" x14ac:dyDescent="0.25">
      <c r="B5" s="40" t="s">
        <v>21</v>
      </c>
      <c r="C5" s="41"/>
      <c r="D5" s="42" t="s">
        <v>22</v>
      </c>
      <c r="E5" s="41"/>
      <c r="F5" s="41"/>
      <c r="G5" s="41"/>
      <c r="H5" s="41"/>
      <c r="I5" s="41"/>
      <c r="J5" s="41"/>
      <c r="K5" s="41"/>
      <c r="L5" s="41"/>
      <c r="M5" s="41"/>
    </row>
    <row r="7" spans="2:15" ht="18" x14ac:dyDescent="0.25">
      <c r="B7" s="44"/>
      <c r="C7" s="44"/>
      <c r="D7" s="44"/>
      <c r="E7" s="44"/>
      <c r="F7" s="44"/>
      <c r="G7" s="44"/>
      <c r="H7" s="44"/>
      <c r="I7" s="44"/>
      <c r="J7" s="44"/>
      <c r="K7" s="44"/>
      <c r="L7" s="44"/>
      <c r="M7" s="44"/>
    </row>
    <row r="8" spans="2:15" ht="18" x14ac:dyDescent="0.25">
      <c r="B8" s="44"/>
    </row>
    <row r="9" spans="2:15" ht="14.25" x14ac:dyDescent="0.2">
      <c r="B9" s="57"/>
      <c r="C9" s="57"/>
      <c r="D9" s="57"/>
      <c r="E9" s="57"/>
      <c r="F9" s="57"/>
      <c r="G9" s="57"/>
      <c r="H9" s="57"/>
      <c r="I9" s="57"/>
      <c r="J9" s="57"/>
      <c r="K9" s="57"/>
      <c r="L9" s="57"/>
      <c r="M9" s="57"/>
      <c r="N9" s="57"/>
      <c r="O9" s="57"/>
    </row>
  </sheetData>
  <sheetProtection sheet="1" objects="1" scenarios="1"/>
  <mergeCells count="1">
    <mergeCell ref="B9:O9"/>
  </mergeCells>
  <hyperlinks>
    <hyperlink ref="D5" r:id="rId1"/>
  </hyperlinks>
  <pageMargins left="0.78740157499999996" right="0.78740157499999996" top="0.984251969" bottom="0.984251969" header="0.4921259845" footer="0.4921259845"/>
  <pageSetup paperSize="9" orientation="portrait" horizontalDpi="0" verticalDpi="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5"/>
  <sheetViews>
    <sheetView workbookViewId="0">
      <selection activeCell="A10" sqref="A10:I10"/>
    </sheetView>
  </sheetViews>
  <sheetFormatPr baseColWidth="10" defaultColWidth="9.140625" defaultRowHeight="16.5" customHeight="1" x14ac:dyDescent="0.25"/>
  <cols>
    <col min="1" max="1" width="14.7109375" style="4" customWidth="1"/>
    <col min="2" max="2" width="12.7109375" style="4" customWidth="1"/>
    <col min="3" max="3" width="7.7109375" style="4" customWidth="1"/>
    <col min="4" max="4" width="12.7109375" style="4" customWidth="1"/>
    <col min="5" max="5" width="20.140625" style="4" customWidth="1"/>
    <col min="6" max="7" width="12.7109375" style="4" customWidth="1"/>
    <col min="8" max="8" width="17.7109375" style="4" customWidth="1"/>
    <col min="9" max="9" width="8.28515625" style="4" customWidth="1"/>
    <col min="10" max="16384" width="9.140625" style="4"/>
  </cols>
  <sheetData>
    <row r="1" spans="1:9" ht="16.5" customHeight="1" x14ac:dyDescent="0.25">
      <c r="A1" s="6" t="s">
        <v>11</v>
      </c>
      <c r="B1" s="7"/>
      <c r="C1" s="7"/>
      <c r="D1" s="7"/>
      <c r="E1" s="7"/>
      <c r="F1" s="7"/>
      <c r="G1" s="7"/>
      <c r="H1" s="7"/>
      <c r="I1" s="24" t="s">
        <v>20</v>
      </c>
    </row>
    <row r="2" spans="1:9" ht="16.5" customHeight="1" x14ac:dyDescent="0.25">
      <c r="A2" s="8"/>
      <c r="B2" s="3"/>
      <c r="C2" s="3"/>
      <c r="D2" s="3"/>
      <c r="E2" s="3"/>
      <c r="F2" s="3"/>
      <c r="G2" s="3"/>
      <c r="H2" s="3"/>
      <c r="I2" s="9"/>
    </row>
    <row r="3" spans="1:9" ht="16.5" customHeight="1" x14ac:dyDescent="0.25">
      <c r="A3" s="8"/>
      <c r="B3" s="3"/>
      <c r="C3" s="3"/>
      <c r="D3" s="3"/>
      <c r="E3" s="3"/>
      <c r="F3" s="3"/>
      <c r="G3" s="3"/>
      <c r="H3" s="3"/>
      <c r="I3" s="9"/>
    </row>
    <row r="4" spans="1:9" ht="16.5" customHeight="1" x14ac:dyDescent="0.25">
      <c r="A4" s="8"/>
      <c r="B4" s="3"/>
      <c r="C4" s="3"/>
      <c r="D4" s="3"/>
      <c r="E4" s="3"/>
      <c r="F4" s="3"/>
      <c r="G4" s="3"/>
      <c r="H4" s="3"/>
      <c r="I4" s="9"/>
    </row>
    <row r="5" spans="1:9" ht="16.5" customHeight="1" x14ac:dyDescent="0.25">
      <c r="A5" s="8"/>
      <c r="B5" s="3"/>
      <c r="C5" s="3"/>
      <c r="D5" s="3"/>
      <c r="E5" s="3"/>
      <c r="F5" s="3"/>
      <c r="G5" s="3"/>
      <c r="H5" s="3"/>
      <c r="I5" s="9"/>
    </row>
    <row r="6" spans="1:9" ht="16.5" customHeight="1" x14ac:dyDescent="0.25">
      <c r="A6" s="8"/>
      <c r="B6" s="3"/>
      <c r="C6" s="3"/>
      <c r="D6" s="3"/>
      <c r="E6" s="3"/>
      <c r="F6" s="3"/>
      <c r="G6" s="3"/>
      <c r="H6" s="3"/>
      <c r="I6" s="9"/>
    </row>
    <row r="7" spans="1:9" ht="16.5" customHeight="1" x14ac:dyDescent="0.25">
      <c r="A7" s="8"/>
      <c r="B7" s="3"/>
      <c r="C7" s="3"/>
      <c r="D7" s="3"/>
      <c r="E7" s="3"/>
      <c r="F7" s="3"/>
      <c r="G7" s="3"/>
      <c r="H7" s="3"/>
      <c r="I7" s="9"/>
    </row>
    <row r="8" spans="1:9" s="3" customFormat="1" ht="30" customHeight="1" x14ac:dyDescent="0.25">
      <c r="A8" s="23"/>
      <c r="B8" s="10"/>
      <c r="C8" s="10"/>
      <c r="D8" s="10"/>
      <c r="E8" s="10"/>
      <c r="F8" s="10"/>
      <c r="G8" s="10"/>
      <c r="H8" s="10"/>
      <c r="I8" s="11"/>
    </row>
    <row r="9" spans="1:9" ht="16.5" customHeight="1" x14ac:dyDescent="0.25">
      <c r="A9" s="5" t="s">
        <v>8</v>
      </c>
    </row>
    <row r="10" spans="1:9" ht="16.5" customHeight="1" x14ac:dyDescent="0.25">
      <c r="A10" s="59"/>
      <c r="B10" s="59"/>
      <c r="C10" s="59"/>
      <c r="D10" s="59"/>
      <c r="E10" s="59"/>
      <c r="F10" s="59"/>
      <c r="G10" s="59"/>
      <c r="H10" s="59"/>
      <c r="I10" s="59"/>
    </row>
    <row r="11" spans="1:9" ht="16.5" customHeight="1" x14ac:dyDescent="0.25">
      <c r="A11" s="59"/>
      <c r="B11" s="59"/>
      <c r="C11" s="59"/>
      <c r="D11" s="59"/>
      <c r="E11" s="59"/>
      <c r="F11" s="59"/>
      <c r="G11" s="59"/>
      <c r="H11" s="59"/>
      <c r="I11" s="59"/>
    </row>
    <row r="12" spans="1:9" ht="16.5" customHeight="1" x14ac:dyDescent="0.25">
      <c r="A12" s="59"/>
      <c r="B12" s="59"/>
      <c r="C12" s="59"/>
      <c r="D12" s="59"/>
      <c r="E12" s="59"/>
      <c r="F12" s="59"/>
      <c r="G12" s="59"/>
      <c r="H12" s="59"/>
      <c r="I12" s="59"/>
    </row>
    <row r="13" spans="1:9" ht="16.5" customHeight="1" x14ac:dyDescent="0.25">
      <c r="A13" s="58"/>
      <c r="B13" s="58"/>
      <c r="C13" s="58"/>
      <c r="D13" s="58"/>
      <c r="E13" s="58"/>
      <c r="F13" s="58"/>
      <c r="G13" s="58"/>
      <c r="H13" s="58"/>
      <c r="I13" s="58"/>
    </row>
    <row r="14" spans="1:9" ht="12.75" customHeight="1" x14ac:dyDescent="0.25">
      <c r="A14" s="3"/>
      <c r="B14" s="3"/>
      <c r="C14" s="3"/>
      <c r="D14" s="3"/>
      <c r="E14" s="3"/>
      <c r="F14" s="3"/>
      <c r="G14" s="3"/>
      <c r="H14" s="3"/>
      <c r="I14" s="3"/>
    </row>
    <row r="15" spans="1:9" ht="15" x14ac:dyDescent="0.25">
      <c r="A15" s="5" t="s">
        <v>6</v>
      </c>
      <c r="E15" s="5" t="s">
        <v>13</v>
      </c>
    </row>
    <row r="16" spans="1:9" ht="16.5" customHeight="1" x14ac:dyDescent="0.25">
      <c r="A16" s="4" t="s">
        <v>7</v>
      </c>
      <c r="B16" s="1"/>
      <c r="E16" s="28" t="str">
        <f>IF(COUNT(B17,B$21:B$23)&lt;4,"","Für die angegebene Bestimmungsgrenze ergibt der Bruchpunkt eine")</f>
        <v/>
      </c>
      <c r="F16" s="25"/>
      <c r="G16" s="25"/>
      <c r="H16" s="25"/>
      <c r="I16" s="26"/>
    </row>
    <row r="17" spans="1:9" ht="16.5" customHeight="1" x14ac:dyDescent="0.25">
      <c r="A17" s="4" t="s">
        <v>0</v>
      </c>
      <c r="B17" s="29"/>
      <c r="C17" s="4" t="str">
        <f>IF(ISBLANK(B16),"",B16)</f>
        <v/>
      </c>
      <c r="E17" s="31" t="str">
        <f>IF(COUNT(B17,B$21:B$23)&lt;4,"","relative Messunsicherheit von "&amp;ROUND(2*SQRT(B21^2+B22^2)/100*B23/B17*100,2-1-INT(LOG(ABS(2*SQRT(B21^2+B22^2)/100*B23/B17*100))))&amp;"%")</f>
        <v/>
      </c>
      <c r="F17" s="30"/>
      <c r="G17" s="3"/>
      <c r="H17" s="3"/>
      <c r="I17" s="9"/>
    </row>
    <row r="18" spans="1:9" ht="16.5" customHeight="1" x14ac:dyDescent="0.25">
      <c r="A18" s="4" t="s">
        <v>1</v>
      </c>
      <c r="B18" s="2"/>
      <c r="C18" s="4" t="str">
        <f>IF(ISBLANK(B16),"",B16)</f>
        <v/>
      </c>
      <c r="E18" s="32" t="str">
        <f>IF(COUNT(B17,B$21:B$23)&lt;4,"","Das entspricht dem "&amp;ROUND((2*SQRT(B21^2+B22^2)/100*B23/B17*100)/B30,1-1-INT(LOG(ABS((2*SQRT(B21^2+B22^2)/100*B23/B17*100)/B30))))&amp;"-fachen der Messunsicherheit des Prüfverfahrens")</f>
        <v/>
      </c>
      <c r="F18" s="33"/>
      <c r="G18" s="33"/>
      <c r="H18" s="33"/>
      <c r="I18" s="34"/>
    </row>
    <row r="19" spans="1:9" ht="12.75" customHeight="1" x14ac:dyDescent="0.25">
      <c r="E19" s="12"/>
      <c r="F19" s="12"/>
      <c r="G19" s="12"/>
      <c r="H19" s="12"/>
    </row>
    <row r="20" spans="1:9" ht="16.5" customHeight="1" x14ac:dyDescent="0.25">
      <c r="A20" s="5" t="s">
        <v>15</v>
      </c>
      <c r="E20" s="5" t="s">
        <v>14</v>
      </c>
    </row>
    <row r="21" spans="1:9" ht="16.5" customHeight="1" x14ac:dyDescent="0.25">
      <c r="A21" s="4" t="s">
        <v>5</v>
      </c>
      <c r="B21" s="2"/>
      <c r="C21" s="4" t="s">
        <v>2</v>
      </c>
      <c r="E21" s="28" t="str">
        <f>IF(COUNT(B26)&lt;1,"Angabe entfällt",IF(COUNT(B$21:B$23)&lt;3,"","Für die angegebene Bestimmungsgrenze ergibt der Bruchpunkt eine"))</f>
        <v>Angabe entfällt</v>
      </c>
      <c r="F21" s="25"/>
      <c r="G21" s="25"/>
      <c r="H21" s="25"/>
      <c r="I21" s="26"/>
    </row>
    <row r="22" spans="1:9" ht="16.5" customHeight="1" x14ac:dyDescent="0.25">
      <c r="A22" s="4" t="s">
        <v>9</v>
      </c>
      <c r="B22" s="2"/>
      <c r="C22" s="4" t="s">
        <v>2</v>
      </c>
      <c r="E22" s="31" t="str">
        <f>IF(COUNT(B$21:B$23,B26)&lt;4,"","relative Messunsicherheit von "&amp;ROUND(2*SQRT(B21^2+B22^2)/100*B23/B26*100,2-1-INT(LOG(ABS(2*SQRT(B21^2+B22^2)/100*B23/B26*100))))&amp;"%")</f>
        <v/>
      </c>
      <c r="F22" s="30"/>
      <c r="G22" s="3"/>
      <c r="H22" s="3"/>
      <c r="I22" s="9"/>
    </row>
    <row r="23" spans="1:9" ht="16.5" customHeight="1" x14ac:dyDescent="0.25">
      <c r="A23" s="4" t="s">
        <v>3</v>
      </c>
      <c r="B23" s="2"/>
      <c r="C23" s="4" t="str">
        <f>IF(ISBLANK(B16),"",B16)</f>
        <v/>
      </c>
      <c r="E23" s="32" t="str">
        <f>IF(COUNT(B$21:B$23,B26)&lt;4,"","Das entspricht dem "&amp;ROUND(2*SQRT(B21^2+B22^2)/100*B23/B26*100/B30,1-1-INT(LOG(ABS(2*SQRT(B21^2+B22^2)/100*B23/B26*100/B30))))&amp;"-fachen der Messunsicherheit des Prüfverfahrens")</f>
        <v/>
      </c>
      <c r="F23" s="33"/>
      <c r="G23" s="33"/>
      <c r="H23" s="33"/>
      <c r="I23" s="34"/>
    </row>
    <row r="25" spans="1:9" ht="16.5" customHeight="1" x14ac:dyDescent="0.25">
      <c r="A25" s="5" t="s">
        <v>16</v>
      </c>
      <c r="E25" s="5"/>
    </row>
    <row r="26" spans="1:9" ht="16.5" customHeight="1" x14ac:dyDescent="0.25">
      <c r="A26" s="4" t="s">
        <v>12</v>
      </c>
      <c r="B26" s="29"/>
      <c r="C26" s="4" t="str">
        <f>IF(ISBLANK(B16),"",B16)</f>
        <v/>
      </c>
    </row>
    <row r="27" spans="1:9" ht="16.5" customHeight="1" x14ac:dyDescent="0.25">
      <c r="E27" s="12"/>
      <c r="F27" s="12"/>
      <c r="G27" s="12"/>
      <c r="H27" s="12"/>
    </row>
    <row r="28" spans="1:9" ht="12.75" customHeight="1" x14ac:dyDescent="0.25">
      <c r="A28" s="38"/>
      <c r="B28" s="38"/>
      <c r="C28" s="38"/>
      <c r="D28" s="38"/>
      <c r="E28" s="39"/>
      <c r="F28" s="39"/>
      <c r="G28" s="39"/>
      <c r="H28" s="39"/>
      <c r="I28" s="38"/>
    </row>
    <row r="29" spans="1:9" s="36" customFormat="1" ht="30" customHeight="1" x14ac:dyDescent="0.25">
      <c r="A29" s="35" t="s">
        <v>17</v>
      </c>
      <c r="E29" s="37"/>
      <c r="F29" s="37"/>
      <c r="G29" s="37"/>
      <c r="H29" s="37"/>
    </row>
    <row r="30" spans="1:9" ht="16.5" customHeight="1" x14ac:dyDescent="0.25">
      <c r="A30" s="13" t="s">
        <v>10</v>
      </c>
      <c r="B30" s="14" t="str">
        <f>IF(COUNT(B21:B22)&lt;2,"",ROUND(2*SQRT(B21^2+B22^2),2-1-INT(LOG(ABS(2*SQRT(B21^2+B22^2))))))</f>
        <v/>
      </c>
      <c r="F30" s="15"/>
      <c r="G30" s="15"/>
      <c r="H30" s="15"/>
    </row>
    <row r="31" spans="1:9" ht="16.5" customHeight="1" x14ac:dyDescent="0.25">
      <c r="A31" s="16" t="s">
        <v>18</v>
      </c>
      <c r="B31" s="17" t="str">
        <f>IF(COUNT(B21:B23)&lt;3,"",ROUND(2*SQRT(B21^2+B22^2)/100*B23,2-1-INT(LOG(ABS(2*SQRT(B21^2+B22^2)/100*B23))))&amp;" "&amp;B16)</f>
        <v/>
      </c>
      <c r="C31" s="27" t="str">
        <f>IF(COUNT(B21:B23)&lt;3,"","  Unterhalb von  "&amp;B23&amp;" "&amp;B16&amp;"  sollte folglich  ± "&amp;B31&amp;"  als Messunsicherheit angegeben werden.")</f>
        <v/>
      </c>
      <c r="E31" s="15"/>
      <c r="F31" s="15"/>
      <c r="G31" s="15"/>
      <c r="H31" s="15"/>
    </row>
    <row r="32" spans="1:9" ht="15" customHeight="1" x14ac:dyDescent="0.25">
      <c r="A32" s="16"/>
      <c r="B32" s="17"/>
      <c r="C32" s="5"/>
      <c r="E32" s="15"/>
      <c r="F32" s="15"/>
      <c r="G32" s="15"/>
      <c r="H32" s="15"/>
    </row>
    <row r="33" spans="1:7" ht="15" customHeight="1" x14ac:dyDescent="0.25"/>
    <row r="34" spans="1:7" ht="16.5" customHeight="1" x14ac:dyDescent="0.25">
      <c r="A34" s="18" t="str">
        <f>IF(ISBLANK(B16),"",B16)</f>
        <v/>
      </c>
      <c r="B34" s="19" t="s">
        <v>4</v>
      </c>
    </row>
    <row r="35" spans="1:7" ht="16.5" customHeight="1" x14ac:dyDescent="0.25">
      <c r="A35" s="20" t="str">
        <f t="shared" ref="A35:A55" si="0">IF(COUNT(B$18,B$21:B$23)&lt;4,"",ROUND(B$23*2*SQRT(B$21^2+B$22^2)/B35,4-1-INT(LOG(ABS(B$23*2*SQRT(B$21^2+B$22^2)/B35)))))</f>
        <v/>
      </c>
      <c r="B35" s="20">
        <v>100</v>
      </c>
      <c r="D35" s="4">
        <f>B23</f>
        <v>0</v>
      </c>
      <c r="E35" s="4">
        <f>B26</f>
        <v>0</v>
      </c>
      <c r="G35" s="4">
        <f>B35</f>
        <v>100</v>
      </c>
    </row>
    <row r="36" spans="1:7" ht="16.5" customHeight="1" x14ac:dyDescent="0.25">
      <c r="A36" s="21" t="str">
        <f t="shared" si="0"/>
        <v/>
      </c>
      <c r="B36" s="21" t="str">
        <f t="shared" ref="B36:B54" si="1">IF(COUNT(B$18,B$21:B$23)&lt;4,"",ROUND(B35-(B$35-B$55)/20,4-1-INT(LOG(ABS(B35-(B$35-B$55)/20)))))</f>
        <v/>
      </c>
      <c r="D36" s="4">
        <f>D35</f>
        <v>0</v>
      </c>
      <c r="E36" s="4">
        <f>E35</f>
        <v>0</v>
      </c>
      <c r="G36" s="4" t="str">
        <f t="shared" ref="G36:G54" si="2">B36</f>
        <v/>
      </c>
    </row>
    <row r="37" spans="1:7" ht="16.5" customHeight="1" x14ac:dyDescent="0.25">
      <c r="A37" s="21" t="str">
        <f t="shared" si="0"/>
        <v/>
      </c>
      <c r="B37" s="21" t="str">
        <f t="shared" si="1"/>
        <v/>
      </c>
      <c r="D37" s="4">
        <f t="shared" ref="D37:E55" si="3">D36</f>
        <v>0</v>
      </c>
      <c r="E37" s="4">
        <f t="shared" si="3"/>
        <v>0</v>
      </c>
      <c r="G37" s="4" t="str">
        <f t="shared" si="2"/>
        <v/>
      </c>
    </row>
    <row r="38" spans="1:7" ht="16.5" customHeight="1" x14ac:dyDescent="0.25">
      <c r="A38" s="21" t="str">
        <f t="shared" si="0"/>
        <v/>
      </c>
      <c r="B38" s="21" t="str">
        <f t="shared" si="1"/>
        <v/>
      </c>
      <c r="D38" s="4">
        <f t="shared" si="3"/>
        <v>0</v>
      </c>
      <c r="E38" s="4">
        <f t="shared" si="3"/>
        <v>0</v>
      </c>
      <c r="G38" s="4" t="str">
        <f t="shared" si="2"/>
        <v/>
      </c>
    </row>
    <row r="39" spans="1:7" ht="16.5" customHeight="1" x14ac:dyDescent="0.25">
      <c r="A39" s="21" t="str">
        <f t="shared" si="0"/>
        <v/>
      </c>
      <c r="B39" s="21" t="str">
        <f t="shared" si="1"/>
        <v/>
      </c>
      <c r="D39" s="4">
        <f t="shared" si="3"/>
        <v>0</v>
      </c>
      <c r="E39" s="4">
        <f t="shared" si="3"/>
        <v>0</v>
      </c>
      <c r="G39" s="4" t="str">
        <f t="shared" si="2"/>
        <v/>
      </c>
    </row>
    <row r="40" spans="1:7" ht="16.5" customHeight="1" x14ac:dyDescent="0.25">
      <c r="A40" s="21" t="str">
        <f t="shared" si="0"/>
        <v/>
      </c>
      <c r="B40" s="21" t="str">
        <f t="shared" si="1"/>
        <v/>
      </c>
      <c r="D40" s="4">
        <f t="shared" si="3"/>
        <v>0</v>
      </c>
      <c r="E40" s="4">
        <f t="shared" si="3"/>
        <v>0</v>
      </c>
      <c r="G40" s="4" t="str">
        <f t="shared" si="2"/>
        <v/>
      </c>
    </row>
    <row r="41" spans="1:7" ht="16.5" customHeight="1" x14ac:dyDescent="0.25">
      <c r="A41" s="21" t="str">
        <f t="shared" si="0"/>
        <v/>
      </c>
      <c r="B41" s="21" t="str">
        <f t="shared" si="1"/>
        <v/>
      </c>
      <c r="D41" s="4">
        <f t="shared" si="3"/>
        <v>0</v>
      </c>
      <c r="E41" s="4">
        <f t="shared" si="3"/>
        <v>0</v>
      </c>
      <c r="G41" s="4" t="str">
        <f t="shared" si="2"/>
        <v/>
      </c>
    </row>
    <row r="42" spans="1:7" ht="16.5" customHeight="1" x14ac:dyDescent="0.25">
      <c r="A42" s="21" t="str">
        <f t="shared" si="0"/>
        <v/>
      </c>
      <c r="B42" s="21" t="str">
        <f t="shared" si="1"/>
        <v/>
      </c>
      <c r="D42" s="4">
        <f t="shared" si="3"/>
        <v>0</v>
      </c>
      <c r="E42" s="4">
        <f t="shared" si="3"/>
        <v>0</v>
      </c>
      <c r="G42" s="4" t="str">
        <f t="shared" si="2"/>
        <v/>
      </c>
    </row>
    <row r="43" spans="1:7" ht="16.5" customHeight="1" x14ac:dyDescent="0.25">
      <c r="A43" s="21" t="str">
        <f t="shared" si="0"/>
        <v/>
      </c>
      <c r="B43" s="21" t="str">
        <f t="shared" si="1"/>
        <v/>
      </c>
      <c r="D43" s="4">
        <f t="shared" si="3"/>
        <v>0</v>
      </c>
      <c r="E43" s="4">
        <f t="shared" si="3"/>
        <v>0</v>
      </c>
      <c r="G43" s="4" t="str">
        <f t="shared" si="2"/>
        <v/>
      </c>
    </row>
    <row r="44" spans="1:7" ht="16.5" customHeight="1" x14ac:dyDescent="0.25">
      <c r="A44" s="21" t="str">
        <f t="shared" si="0"/>
        <v/>
      </c>
      <c r="B44" s="21" t="str">
        <f t="shared" si="1"/>
        <v/>
      </c>
      <c r="D44" s="4">
        <f t="shared" si="3"/>
        <v>0</v>
      </c>
      <c r="E44" s="4">
        <f t="shared" si="3"/>
        <v>0</v>
      </c>
      <c r="G44" s="4" t="str">
        <f t="shared" si="2"/>
        <v/>
      </c>
    </row>
    <row r="45" spans="1:7" ht="16.5" customHeight="1" x14ac:dyDescent="0.25">
      <c r="A45" s="21" t="str">
        <f t="shared" si="0"/>
        <v/>
      </c>
      <c r="B45" s="21" t="str">
        <f t="shared" si="1"/>
        <v/>
      </c>
      <c r="D45" s="4">
        <f t="shared" si="3"/>
        <v>0</v>
      </c>
      <c r="E45" s="4">
        <f t="shared" si="3"/>
        <v>0</v>
      </c>
      <c r="G45" s="4" t="str">
        <f t="shared" si="2"/>
        <v/>
      </c>
    </row>
    <row r="46" spans="1:7" ht="16.5" customHeight="1" x14ac:dyDescent="0.25">
      <c r="A46" s="21" t="str">
        <f t="shared" si="0"/>
        <v/>
      </c>
      <c r="B46" s="21" t="str">
        <f t="shared" si="1"/>
        <v/>
      </c>
      <c r="D46" s="4">
        <f t="shared" si="3"/>
        <v>0</v>
      </c>
      <c r="E46" s="4">
        <f t="shared" si="3"/>
        <v>0</v>
      </c>
      <c r="G46" s="4" t="str">
        <f t="shared" si="2"/>
        <v/>
      </c>
    </row>
    <row r="47" spans="1:7" ht="16.5" customHeight="1" x14ac:dyDescent="0.25">
      <c r="A47" s="21" t="str">
        <f t="shared" si="0"/>
        <v/>
      </c>
      <c r="B47" s="21" t="str">
        <f t="shared" si="1"/>
        <v/>
      </c>
      <c r="D47" s="4">
        <f t="shared" si="3"/>
        <v>0</v>
      </c>
      <c r="E47" s="4">
        <f t="shared" si="3"/>
        <v>0</v>
      </c>
      <c r="G47" s="4" t="str">
        <f t="shared" si="2"/>
        <v/>
      </c>
    </row>
    <row r="48" spans="1:7" ht="16.5" customHeight="1" x14ac:dyDescent="0.25">
      <c r="A48" s="21" t="str">
        <f t="shared" si="0"/>
        <v/>
      </c>
      <c r="B48" s="21" t="str">
        <f t="shared" si="1"/>
        <v/>
      </c>
      <c r="D48" s="4">
        <f t="shared" si="3"/>
        <v>0</v>
      </c>
      <c r="E48" s="4">
        <f t="shared" si="3"/>
        <v>0</v>
      </c>
      <c r="G48" s="4" t="str">
        <f t="shared" si="2"/>
        <v/>
      </c>
    </row>
    <row r="49" spans="1:7" ht="16.5" customHeight="1" x14ac:dyDescent="0.25">
      <c r="A49" s="21" t="str">
        <f t="shared" si="0"/>
        <v/>
      </c>
      <c r="B49" s="21" t="str">
        <f t="shared" si="1"/>
        <v/>
      </c>
      <c r="D49" s="4">
        <f t="shared" si="3"/>
        <v>0</v>
      </c>
      <c r="E49" s="4">
        <f t="shared" si="3"/>
        <v>0</v>
      </c>
      <c r="G49" s="4" t="str">
        <f t="shared" si="2"/>
        <v/>
      </c>
    </row>
    <row r="50" spans="1:7" ht="16.5" customHeight="1" x14ac:dyDescent="0.25">
      <c r="A50" s="21" t="str">
        <f t="shared" si="0"/>
        <v/>
      </c>
      <c r="B50" s="21" t="str">
        <f t="shared" si="1"/>
        <v/>
      </c>
      <c r="D50" s="4">
        <f t="shared" si="3"/>
        <v>0</v>
      </c>
      <c r="E50" s="4">
        <f t="shared" si="3"/>
        <v>0</v>
      </c>
      <c r="G50" s="4" t="str">
        <f t="shared" si="2"/>
        <v/>
      </c>
    </row>
    <row r="51" spans="1:7" ht="16.5" customHeight="1" x14ac:dyDescent="0.25">
      <c r="A51" s="21" t="str">
        <f t="shared" si="0"/>
        <v/>
      </c>
      <c r="B51" s="21" t="str">
        <f t="shared" si="1"/>
        <v/>
      </c>
      <c r="D51" s="4">
        <f t="shared" si="3"/>
        <v>0</v>
      </c>
      <c r="E51" s="4">
        <f t="shared" si="3"/>
        <v>0</v>
      </c>
      <c r="G51" s="4" t="str">
        <f t="shared" si="2"/>
        <v/>
      </c>
    </row>
    <row r="52" spans="1:7" ht="16.5" customHeight="1" x14ac:dyDescent="0.25">
      <c r="A52" s="21" t="str">
        <f t="shared" si="0"/>
        <v/>
      </c>
      <c r="B52" s="21" t="str">
        <f t="shared" si="1"/>
        <v/>
      </c>
      <c r="D52" s="4">
        <f t="shared" si="3"/>
        <v>0</v>
      </c>
      <c r="E52" s="4">
        <f t="shared" si="3"/>
        <v>0</v>
      </c>
      <c r="G52" s="4" t="str">
        <f t="shared" si="2"/>
        <v/>
      </c>
    </row>
    <row r="53" spans="1:7" ht="16.5" customHeight="1" x14ac:dyDescent="0.25">
      <c r="A53" s="21" t="str">
        <f t="shared" si="0"/>
        <v/>
      </c>
      <c r="B53" s="21" t="str">
        <f t="shared" si="1"/>
        <v/>
      </c>
      <c r="D53" s="4">
        <f t="shared" si="3"/>
        <v>0</v>
      </c>
      <c r="E53" s="4">
        <f t="shared" si="3"/>
        <v>0</v>
      </c>
      <c r="G53" s="4" t="str">
        <f t="shared" si="2"/>
        <v/>
      </c>
    </row>
    <row r="54" spans="1:7" ht="16.5" customHeight="1" x14ac:dyDescent="0.25">
      <c r="A54" s="20" t="str">
        <f t="shared" si="0"/>
        <v/>
      </c>
      <c r="B54" s="20" t="str">
        <f t="shared" si="1"/>
        <v/>
      </c>
      <c r="D54" s="4">
        <f t="shared" si="3"/>
        <v>0</v>
      </c>
      <c r="E54" s="4">
        <f t="shared" si="3"/>
        <v>0</v>
      </c>
      <c r="G54" s="4" t="str">
        <f t="shared" si="2"/>
        <v/>
      </c>
    </row>
    <row r="55" spans="1:7" ht="16.5" customHeight="1" x14ac:dyDescent="0.25">
      <c r="A55" s="22" t="str">
        <f t="shared" si="0"/>
        <v/>
      </c>
      <c r="B55" s="22" t="str">
        <f>IF(COUNT(B$18,B$21:B$23)&lt;4,"",ROUND(B23/B18*2*SQRT(B$21^2+B$22^2),4-1-INT(LOG(ABS(B23/B18*2*SQRT(B$21^2+B$22^2))))))</f>
        <v/>
      </c>
      <c r="D55" s="4">
        <f t="shared" si="3"/>
        <v>0</v>
      </c>
      <c r="E55" s="4">
        <f t="shared" si="3"/>
        <v>0</v>
      </c>
      <c r="G55" s="4">
        <v>0</v>
      </c>
    </row>
  </sheetData>
  <sheetProtection sheet="1" objects="1" scenarios="1"/>
  <mergeCells count="4">
    <mergeCell ref="A13:I13"/>
    <mergeCell ref="A12:I12"/>
    <mergeCell ref="A10:I10"/>
    <mergeCell ref="A11:I11"/>
  </mergeCells>
  <pageMargins left="0.70866141732283472" right="0.11811023622047245" top="0.55118110236220474" bottom="0.55118110236220474" header="0.31496062992125984" footer="0.31496062992125984"/>
  <pageSetup paperSize="9" scale="54"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55"/>
  <sheetViews>
    <sheetView workbookViewId="0">
      <selection activeCell="M24" sqref="M24"/>
    </sheetView>
  </sheetViews>
  <sheetFormatPr baseColWidth="10" defaultColWidth="9.140625" defaultRowHeight="16.5" customHeight="1" x14ac:dyDescent="0.25"/>
  <cols>
    <col min="1" max="1" width="14.7109375" style="4" customWidth="1"/>
    <col min="2" max="2" width="12.7109375" style="4" customWidth="1"/>
    <col min="3" max="3" width="7.7109375" style="4" customWidth="1"/>
    <col min="4" max="4" width="12.7109375" style="4" customWidth="1"/>
    <col min="5" max="5" width="20.140625" style="4" customWidth="1"/>
    <col min="6" max="7" width="12.7109375" style="4" customWidth="1"/>
    <col min="8" max="8" width="17.7109375" style="4" customWidth="1"/>
    <col min="9" max="9" width="8.28515625" style="4" customWidth="1"/>
    <col min="10" max="11" width="2.7109375" style="4" customWidth="1"/>
    <col min="12" max="12" width="9.5703125" style="4" customWidth="1"/>
    <col min="13" max="13" width="66.7109375" style="4" customWidth="1"/>
    <col min="14" max="14" width="9.5703125" style="4" customWidth="1"/>
    <col min="15" max="15" width="49.85546875" style="4" bestFit="1" customWidth="1"/>
    <col min="16" max="16384" width="9.140625" style="4"/>
  </cols>
  <sheetData>
    <row r="1" spans="1:15" ht="16.5" customHeight="1" x14ac:dyDescent="0.25">
      <c r="A1" s="6" t="s">
        <v>11</v>
      </c>
      <c r="B1" s="7"/>
      <c r="C1" s="7"/>
      <c r="D1" s="7"/>
      <c r="E1" s="7"/>
      <c r="F1" s="7"/>
      <c r="G1" s="7"/>
      <c r="H1" s="7"/>
      <c r="I1" s="24" t="s">
        <v>20</v>
      </c>
      <c r="J1" s="3"/>
      <c r="K1" s="3"/>
      <c r="L1" s="3"/>
      <c r="N1" s="3"/>
    </row>
    <row r="2" spans="1:15" ht="16.5" customHeight="1" x14ac:dyDescent="0.25">
      <c r="A2" s="8"/>
      <c r="B2" s="3"/>
      <c r="C2" s="3"/>
      <c r="D2" s="3"/>
      <c r="E2" s="3"/>
      <c r="F2" s="3"/>
      <c r="G2" s="3"/>
      <c r="H2" s="3"/>
      <c r="I2" s="9"/>
      <c r="J2" s="3"/>
      <c r="K2" s="3"/>
      <c r="L2" s="3"/>
      <c r="N2" s="3"/>
    </row>
    <row r="3" spans="1:15" ht="16.5" customHeight="1" x14ac:dyDescent="0.25">
      <c r="A3" s="8"/>
      <c r="B3" s="3"/>
      <c r="C3" s="3"/>
      <c r="D3" s="3"/>
      <c r="E3" s="3"/>
      <c r="F3" s="3"/>
      <c r="G3" s="3"/>
      <c r="H3" s="3"/>
      <c r="I3" s="9"/>
      <c r="J3" s="3"/>
      <c r="K3" s="3"/>
      <c r="L3" s="3"/>
      <c r="N3" s="3"/>
    </row>
    <row r="4" spans="1:15" ht="16.5" customHeight="1" x14ac:dyDescent="0.25">
      <c r="A4" s="8"/>
      <c r="B4" s="3"/>
      <c r="C4" s="3"/>
      <c r="D4" s="3"/>
      <c r="E4" s="3"/>
      <c r="F4" s="3"/>
      <c r="G4" s="3"/>
      <c r="H4" s="3"/>
      <c r="I4" s="9"/>
      <c r="J4" s="3"/>
      <c r="K4" s="3"/>
      <c r="L4" s="3"/>
      <c r="N4" s="3"/>
    </row>
    <row r="5" spans="1:15" ht="16.5" customHeight="1" x14ac:dyDescent="0.25">
      <c r="A5" s="8"/>
      <c r="B5" s="3"/>
      <c r="C5" s="3"/>
      <c r="D5" s="3"/>
      <c r="E5" s="3"/>
      <c r="F5" s="3"/>
      <c r="G5" s="3"/>
      <c r="H5" s="3"/>
      <c r="I5" s="9"/>
      <c r="J5" s="3"/>
      <c r="K5" s="3"/>
      <c r="L5" s="3"/>
      <c r="N5" s="3"/>
    </row>
    <row r="6" spans="1:15" ht="16.5" customHeight="1" x14ac:dyDescent="0.25">
      <c r="A6" s="8"/>
      <c r="B6" s="3"/>
      <c r="C6" s="3"/>
      <c r="D6" s="3"/>
      <c r="E6" s="3"/>
      <c r="F6" s="3"/>
      <c r="G6" s="3"/>
      <c r="H6" s="3"/>
      <c r="I6" s="9"/>
      <c r="J6" s="3"/>
      <c r="K6" s="3"/>
      <c r="L6" s="3"/>
      <c r="N6" s="3"/>
    </row>
    <row r="7" spans="1:15" ht="16.5" customHeight="1" x14ac:dyDescent="0.25">
      <c r="A7" s="8"/>
      <c r="B7" s="3"/>
      <c r="C7" s="3"/>
      <c r="D7" s="3"/>
      <c r="E7" s="3"/>
      <c r="F7" s="3"/>
      <c r="G7" s="3"/>
      <c r="H7" s="3"/>
      <c r="I7" s="9"/>
      <c r="J7" s="3"/>
      <c r="K7" s="3"/>
      <c r="L7" s="3"/>
      <c r="N7" s="3"/>
    </row>
    <row r="8" spans="1:15" s="3" customFormat="1" ht="30" customHeight="1" x14ac:dyDescent="0.25">
      <c r="A8" s="23"/>
      <c r="B8" s="10"/>
      <c r="C8" s="10"/>
      <c r="D8" s="10"/>
      <c r="E8" s="10"/>
      <c r="F8" s="10"/>
      <c r="G8" s="10"/>
      <c r="H8" s="10"/>
      <c r="I8" s="11"/>
    </row>
    <row r="9" spans="1:15" ht="16.5" customHeight="1" x14ac:dyDescent="0.25">
      <c r="A9" s="5" t="s">
        <v>8</v>
      </c>
      <c r="J9" s="3"/>
      <c r="K9" s="3"/>
      <c r="L9" s="3"/>
      <c r="N9" s="3"/>
    </row>
    <row r="10" spans="1:15" ht="16.5" customHeight="1" x14ac:dyDescent="0.25">
      <c r="A10" s="59"/>
      <c r="B10" s="59"/>
      <c r="C10" s="59"/>
      <c r="D10" s="59"/>
      <c r="E10" s="59"/>
      <c r="F10" s="59"/>
      <c r="G10" s="59"/>
      <c r="H10" s="59"/>
      <c r="I10" s="59"/>
      <c r="J10" s="3"/>
      <c r="K10" s="3"/>
      <c r="L10" s="3"/>
      <c r="N10" s="3"/>
    </row>
    <row r="11" spans="1:15" ht="16.5" customHeight="1" x14ac:dyDescent="0.25">
      <c r="A11" s="59"/>
      <c r="B11" s="59"/>
      <c r="C11" s="59"/>
      <c r="D11" s="59"/>
      <c r="E11" s="59"/>
      <c r="F11" s="59"/>
      <c r="G11" s="59"/>
      <c r="H11" s="59"/>
      <c r="I11" s="59"/>
      <c r="J11" s="3"/>
      <c r="K11" s="3"/>
      <c r="L11" s="3"/>
      <c r="N11" s="3"/>
    </row>
    <row r="12" spans="1:15" ht="16.5" customHeight="1" x14ac:dyDescent="0.25">
      <c r="A12" s="59"/>
      <c r="B12" s="59"/>
      <c r="C12" s="59"/>
      <c r="D12" s="59"/>
      <c r="E12" s="59"/>
      <c r="F12" s="59"/>
      <c r="G12" s="59"/>
      <c r="H12" s="59"/>
      <c r="I12" s="59"/>
      <c r="J12" s="47"/>
      <c r="K12" s="3"/>
      <c r="L12" s="3"/>
      <c r="N12" s="3"/>
    </row>
    <row r="13" spans="1:15" ht="16.5" customHeight="1" x14ac:dyDescent="0.25">
      <c r="A13" s="58"/>
      <c r="B13" s="58"/>
      <c r="C13" s="58"/>
      <c r="D13" s="58"/>
      <c r="E13" s="58"/>
      <c r="F13" s="58"/>
      <c r="G13" s="58"/>
      <c r="H13" s="58"/>
      <c r="I13" s="58"/>
      <c r="J13" s="47"/>
      <c r="K13" s="3"/>
      <c r="L13" s="38"/>
      <c r="M13" s="56" t="s">
        <v>23</v>
      </c>
      <c r="N13" s="38"/>
      <c r="O13" s="38"/>
    </row>
    <row r="14" spans="1:15" ht="12.75" customHeight="1" x14ac:dyDescent="0.25">
      <c r="A14" s="3"/>
      <c r="B14" s="3"/>
      <c r="C14" s="3"/>
      <c r="D14" s="3"/>
      <c r="E14" s="3"/>
      <c r="F14" s="3"/>
      <c r="G14" s="3"/>
      <c r="H14" s="3"/>
      <c r="I14" s="3"/>
      <c r="J14" s="47"/>
    </row>
    <row r="15" spans="1:15" ht="15" x14ac:dyDescent="0.25">
      <c r="A15" s="5" t="s">
        <v>6</v>
      </c>
      <c r="E15" s="5" t="s">
        <v>13</v>
      </c>
      <c r="J15" s="47"/>
    </row>
    <row r="16" spans="1:15" ht="16.5" customHeight="1" x14ac:dyDescent="0.25">
      <c r="A16" s="4" t="s">
        <v>7</v>
      </c>
      <c r="B16" s="1" t="s">
        <v>19</v>
      </c>
      <c r="E16" s="28" t="s">
        <v>118</v>
      </c>
      <c r="F16" s="25"/>
      <c r="G16" s="25"/>
      <c r="H16" s="25"/>
      <c r="I16" s="26"/>
      <c r="J16" s="47"/>
    </row>
    <row r="17" spans="1:14" ht="16.5" customHeight="1" x14ac:dyDescent="0.25">
      <c r="A17" s="4" t="s">
        <v>0</v>
      </c>
      <c r="B17" s="29">
        <v>10</v>
      </c>
      <c r="C17" s="4" t="s">
        <v>19</v>
      </c>
      <c r="E17" s="31" t="s">
        <v>119</v>
      </c>
      <c r="F17" s="30"/>
      <c r="G17" s="3"/>
      <c r="H17" s="3"/>
      <c r="I17" s="9"/>
      <c r="J17" s="47"/>
      <c r="L17" s="49" t="s">
        <v>54</v>
      </c>
      <c r="M17" s="51" t="s">
        <v>24</v>
      </c>
      <c r="N17" s="49"/>
    </row>
    <row r="18" spans="1:14" ht="16.5" customHeight="1" x14ac:dyDescent="0.25">
      <c r="A18" s="4" t="s">
        <v>1</v>
      </c>
      <c r="B18" s="2">
        <v>200</v>
      </c>
      <c r="C18" s="4" t="s">
        <v>19</v>
      </c>
      <c r="E18" s="32" t="s">
        <v>124</v>
      </c>
      <c r="F18" s="33"/>
      <c r="G18" s="33"/>
      <c r="H18" s="33"/>
      <c r="I18" s="34"/>
      <c r="J18" s="47"/>
      <c r="L18" s="49" t="s">
        <v>53</v>
      </c>
      <c r="M18" s="51" t="s">
        <v>125</v>
      </c>
      <c r="N18" s="49"/>
    </row>
    <row r="19" spans="1:14" ht="12.75" customHeight="1" x14ac:dyDescent="0.25">
      <c r="E19" s="12"/>
      <c r="F19" s="12"/>
      <c r="G19" s="12"/>
      <c r="H19" s="12"/>
      <c r="J19" s="47"/>
      <c r="L19" s="49"/>
      <c r="M19" s="51"/>
      <c r="N19" s="49"/>
    </row>
    <row r="20" spans="1:14" ht="16.5" customHeight="1" x14ac:dyDescent="0.25">
      <c r="A20" s="5" t="s">
        <v>15</v>
      </c>
      <c r="E20" s="5" t="s">
        <v>14</v>
      </c>
      <c r="J20" s="47"/>
      <c r="L20" s="49"/>
      <c r="M20" s="51"/>
      <c r="N20" s="49"/>
    </row>
    <row r="21" spans="1:14" ht="16.5" customHeight="1" x14ac:dyDescent="0.25">
      <c r="A21" s="4" t="s">
        <v>5</v>
      </c>
      <c r="B21" s="2">
        <v>2.48</v>
      </c>
      <c r="C21" s="4" t="s">
        <v>2</v>
      </c>
      <c r="E21" s="28" t="s">
        <v>118</v>
      </c>
      <c r="F21" s="25"/>
      <c r="G21" s="25"/>
      <c r="H21" s="25"/>
      <c r="I21" s="26"/>
      <c r="J21" s="47"/>
      <c r="L21" s="49"/>
      <c r="M21" s="51"/>
      <c r="N21" s="49"/>
    </row>
    <row r="22" spans="1:14" ht="16.5" customHeight="1" x14ac:dyDescent="0.25">
      <c r="A22" s="4" t="s">
        <v>9</v>
      </c>
      <c r="B22" s="2">
        <v>2.0699999999999998</v>
      </c>
      <c r="C22" s="4" t="s">
        <v>2</v>
      </c>
      <c r="E22" s="31" t="s">
        <v>120</v>
      </c>
      <c r="F22" s="30"/>
      <c r="G22" s="3"/>
      <c r="H22" s="3"/>
      <c r="I22" s="9"/>
      <c r="J22" s="47"/>
      <c r="L22" s="49" t="s">
        <v>52</v>
      </c>
      <c r="M22" s="51" t="s">
        <v>25</v>
      </c>
      <c r="N22" s="49"/>
    </row>
    <row r="23" spans="1:14" ht="16.5" customHeight="1" x14ac:dyDescent="0.25">
      <c r="A23" s="4" t="s">
        <v>3</v>
      </c>
      <c r="B23" s="2">
        <v>100</v>
      </c>
      <c r="C23" s="4" t="s">
        <v>19</v>
      </c>
      <c r="E23" s="32" t="s">
        <v>121</v>
      </c>
      <c r="F23" s="33"/>
      <c r="G23" s="33"/>
      <c r="H23" s="33"/>
      <c r="I23" s="34"/>
      <c r="J23" s="47"/>
      <c r="L23" s="49" t="s">
        <v>51</v>
      </c>
      <c r="M23" s="51" t="s">
        <v>126</v>
      </c>
      <c r="N23" s="49"/>
    </row>
    <row r="24" spans="1:14" ht="16.5" customHeight="1" x14ac:dyDescent="0.25">
      <c r="J24" s="47"/>
      <c r="L24" s="49"/>
      <c r="M24" s="51"/>
      <c r="N24" s="49"/>
    </row>
    <row r="25" spans="1:14" ht="16.5" customHeight="1" x14ac:dyDescent="0.25">
      <c r="A25" s="5" t="s">
        <v>16</v>
      </c>
      <c r="E25" s="5"/>
      <c r="J25" s="47"/>
      <c r="L25" s="49"/>
      <c r="M25" s="51"/>
      <c r="N25" s="49"/>
    </row>
    <row r="26" spans="1:14" ht="16.5" customHeight="1" x14ac:dyDescent="0.25">
      <c r="A26" s="4" t="s">
        <v>12</v>
      </c>
      <c r="B26" s="29">
        <v>20</v>
      </c>
      <c r="C26" s="4" t="s">
        <v>19</v>
      </c>
      <c r="J26" s="47"/>
      <c r="L26" s="49"/>
      <c r="M26" s="51"/>
      <c r="N26" s="49"/>
    </row>
    <row r="27" spans="1:14" ht="16.5" customHeight="1" x14ac:dyDescent="0.25">
      <c r="E27" s="12"/>
      <c r="F27" s="12"/>
      <c r="G27" s="12"/>
      <c r="H27" s="12"/>
      <c r="J27" s="47"/>
      <c r="L27" s="49"/>
      <c r="M27" s="51"/>
      <c r="N27" s="49"/>
    </row>
    <row r="28" spans="1:14" ht="12.75" customHeight="1" x14ac:dyDescent="0.25">
      <c r="A28" s="38"/>
      <c r="B28" s="38"/>
      <c r="C28" s="38"/>
      <c r="D28" s="38"/>
      <c r="E28" s="39"/>
      <c r="F28" s="39"/>
      <c r="G28" s="39"/>
      <c r="H28" s="39"/>
      <c r="I28" s="38"/>
      <c r="J28" s="47"/>
      <c r="L28" s="49"/>
      <c r="M28" s="51"/>
      <c r="N28" s="49"/>
    </row>
    <row r="29" spans="1:14" s="36" customFormat="1" ht="30" customHeight="1" x14ac:dyDescent="0.25">
      <c r="A29" s="35" t="s">
        <v>17</v>
      </c>
      <c r="E29" s="37"/>
      <c r="F29" s="37"/>
      <c r="G29" s="37"/>
      <c r="H29" s="37"/>
      <c r="J29" s="48"/>
      <c r="L29" s="50"/>
      <c r="M29" s="52">
        <v>6.4607429999999999</v>
      </c>
      <c r="N29" s="50"/>
    </row>
    <row r="30" spans="1:14" ht="16.5" customHeight="1" x14ac:dyDescent="0.25">
      <c r="A30" s="13" t="s">
        <v>10</v>
      </c>
      <c r="B30" s="14">
        <v>6.5</v>
      </c>
      <c r="F30" s="15"/>
      <c r="G30" s="15"/>
      <c r="H30" s="15"/>
      <c r="J30" s="47"/>
      <c r="L30" s="49" t="s">
        <v>50</v>
      </c>
      <c r="M30" s="51" t="s">
        <v>26</v>
      </c>
      <c r="N30" s="49"/>
    </row>
    <row r="31" spans="1:14" ht="16.5" customHeight="1" x14ac:dyDescent="0.25">
      <c r="A31" s="16" t="s">
        <v>18</v>
      </c>
      <c r="B31" s="17" t="s">
        <v>122</v>
      </c>
      <c r="C31" s="27" t="s">
        <v>123</v>
      </c>
      <c r="E31" s="15"/>
      <c r="F31" s="15"/>
      <c r="G31" s="15"/>
      <c r="H31" s="15"/>
      <c r="J31" s="47"/>
      <c r="L31" s="49" t="s">
        <v>49</v>
      </c>
      <c r="M31" s="51" t="s">
        <v>27</v>
      </c>
      <c r="N31" s="49"/>
    </row>
    <row r="32" spans="1:14" ht="15" customHeight="1" x14ac:dyDescent="0.25">
      <c r="A32" s="16"/>
      <c r="B32" s="17"/>
      <c r="C32" s="5"/>
      <c r="E32" s="15"/>
      <c r="F32" s="15"/>
      <c r="G32" s="15"/>
      <c r="H32" s="15"/>
      <c r="J32" s="47"/>
      <c r="L32" s="49"/>
      <c r="M32" s="51"/>
      <c r="N32" s="49"/>
    </row>
    <row r="33" spans="1:15" ht="15" customHeight="1" x14ac:dyDescent="0.25">
      <c r="J33" s="47"/>
      <c r="L33" s="49"/>
      <c r="M33" s="51"/>
      <c r="N33" s="49"/>
    </row>
    <row r="34" spans="1:15" ht="16.5" customHeight="1" x14ac:dyDescent="0.25">
      <c r="A34" s="18" t="s">
        <v>19</v>
      </c>
      <c r="B34" s="19" t="s">
        <v>4</v>
      </c>
      <c r="J34" s="47"/>
      <c r="L34" s="49"/>
      <c r="M34" s="54"/>
      <c r="N34" s="49"/>
      <c r="O34" s="55"/>
    </row>
    <row r="35" spans="1:15" ht="16.5" customHeight="1" x14ac:dyDescent="0.25">
      <c r="A35" s="20">
        <v>6.4610000000000003</v>
      </c>
      <c r="B35" s="20">
        <v>100</v>
      </c>
      <c r="D35" s="4">
        <v>100</v>
      </c>
      <c r="E35" s="4">
        <v>20</v>
      </c>
      <c r="G35" s="4">
        <v>100</v>
      </c>
      <c r="J35" s="47"/>
      <c r="L35" s="49" t="s">
        <v>48</v>
      </c>
      <c r="M35" s="51" t="s">
        <v>76</v>
      </c>
      <c r="N35" s="49" t="s">
        <v>75</v>
      </c>
      <c r="O35" s="53" t="s">
        <v>77</v>
      </c>
    </row>
    <row r="36" spans="1:15" ht="16.5" customHeight="1" x14ac:dyDescent="0.25">
      <c r="A36" s="21">
        <v>6.7889999999999997</v>
      </c>
      <c r="B36" s="21">
        <v>95.16</v>
      </c>
      <c r="D36" s="4">
        <v>100</v>
      </c>
      <c r="E36" s="4">
        <v>20</v>
      </c>
      <c r="G36" s="4">
        <v>95.16</v>
      </c>
      <c r="J36" s="47"/>
      <c r="L36" s="49" t="s">
        <v>28</v>
      </c>
      <c r="M36" s="51" t="s">
        <v>98</v>
      </c>
      <c r="N36" s="49" t="s">
        <v>55</v>
      </c>
      <c r="O36" s="4" t="s">
        <v>78</v>
      </c>
    </row>
    <row r="37" spans="1:15" ht="16.5" customHeight="1" x14ac:dyDescent="0.25">
      <c r="A37" s="21">
        <v>7.1529999999999996</v>
      </c>
      <c r="B37" s="21">
        <v>90.32</v>
      </c>
      <c r="D37" s="4">
        <v>100</v>
      </c>
      <c r="E37" s="4">
        <v>20</v>
      </c>
      <c r="G37" s="4">
        <v>90.32</v>
      </c>
      <c r="J37" s="47"/>
      <c r="L37" s="49" t="s">
        <v>29</v>
      </c>
      <c r="M37" s="51" t="s">
        <v>99</v>
      </c>
      <c r="N37" s="49" t="s">
        <v>56</v>
      </c>
      <c r="O37" s="4" t="s">
        <v>79</v>
      </c>
    </row>
    <row r="38" spans="1:15" ht="16.5" customHeight="1" x14ac:dyDescent="0.25">
      <c r="A38" s="21">
        <v>7.5579999999999998</v>
      </c>
      <c r="B38" s="21">
        <v>85.48</v>
      </c>
      <c r="D38" s="4">
        <v>100</v>
      </c>
      <c r="E38" s="4">
        <v>20</v>
      </c>
      <c r="G38" s="4">
        <v>85.48</v>
      </c>
      <c r="J38" s="47"/>
      <c r="L38" s="49" t="s">
        <v>30</v>
      </c>
      <c r="M38" s="51" t="s">
        <v>100</v>
      </c>
      <c r="N38" s="49" t="s">
        <v>57</v>
      </c>
      <c r="O38" s="4" t="s">
        <v>80</v>
      </c>
    </row>
    <row r="39" spans="1:15" ht="16.5" customHeight="1" x14ac:dyDescent="0.25">
      <c r="A39" s="21">
        <v>8.0120000000000005</v>
      </c>
      <c r="B39" s="21">
        <v>80.64</v>
      </c>
      <c r="D39" s="4">
        <v>100</v>
      </c>
      <c r="E39" s="4">
        <v>20</v>
      </c>
      <c r="G39" s="4">
        <v>80.64</v>
      </c>
      <c r="J39" s="47"/>
      <c r="L39" s="49" t="s">
        <v>31</v>
      </c>
      <c r="M39" s="51" t="s">
        <v>101</v>
      </c>
      <c r="N39" s="49" t="s">
        <v>58</v>
      </c>
      <c r="O39" s="4" t="s">
        <v>81</v>
      </c>
    </row>
    <row r="40" spans="1:15" ht="16.5" customHeight="1" x14ac:dyDescent="0.25">
      <c r="A40" s="21">
        <v>8.5229999999999997</v>
      </c>
      <c r="B40" s="21">
        <v>75.8</v>
      </c>
      <c r="D40" s="4">
        <v>100</v>
      </c>
      <c r="E40" s="4">
        <v>20</v>
      </c>
      <c r="G40" s="4">
        <v>75.8</v>
      </c>
      <c r="J40" s="47"/>
      <c r="L40" s="49" t="s">
        <v>32</v>
      </c>
      <c r="M40" s="51" t="s">
        <v>102</v>
      </c>
      <c r="N40" s="49" t="s">
        <v>59</v>
      </c>
      <c r="O40" s="4" t="s">
        <v>82</v>
      </c>
    </row>
    <row r="41" spans="1:15" ht="16.5" customHeight="1" x14ac:dyDescent="0.25">
      <c r="A41" s="21">
        <v>9.1050000000000004</v>
      </c>
      <c r="B41" s="21">
        <v>70.959999999999994</v>
      </c>
      <c r="D41" s="4">
        <v>100</v>
      </c>
      <c r="E41" s="4">
        <v>20</v>
      </c>
      <c r="G41" s="4">
        <v>70.959999999999994</v>
      </c>
      <c r="J41" s="47"/>
      <c r="L41" s="49" t="s">
        <v>33</v>
      </c>
      <c r="M41" s="51" t="s">
        <v>103</v>
      </c>
      <c r="N41" s="49" t="s">
        <v>60</v>
      </c>
      <c r="O41" s="4" t="s">
        <v>83</v>
      </c>
    </row>
    <row r="42" spans="1:15" ht="16.5" customHeight="1" x14ac:dyDescent="0.25">
      <c r="A42" s="21">
        <v>9.7710000000000008</v>
      </c>
      <c r="B42" s="21">
        <v>66.12</v>
      </c>
      <c r="D42" s="4">
        <v>100</v>
      </c>
      <c r="E42" s="4">
        <v>20</v>
      </c>
      <c r="G42" s="4">
        <v>66.12</v>
      </c>
      <c r="J42" s="47"/>
      <c r="L42" s="49" t="s">
        <v>34</v>
      </c>
      <c r="M42" s="51" t="s">
        <v>104</v>
      </c>
      <c r="N42" s="49" t="s">
        <v>61</v>
      </c>
      <c r="O42" s="4" t="s">
        <v>84</v>
      </c>
    </row>
    <row r="43" spans="1:15" ht="16.5" customHeight="1" x14ac:dyDescent="0.25">
      <c r="A43" s="21">
        <v>10.54</v>
      </c>
      <c r="B43" s="21">
        <v>61.28</v>
      </c>
      <c r="D43" s="4">
        <v>100</v>
      </c>
      <c r="E43" s="4">
        <v>20</v>
      </c>
      <c r="G43" s="4">
        <v>61.28</v>
      </c>
      <c r="J43" s="47"/>
      <c r="L43" s="49" t="s">
        <v>35</v>
      </c>
      <c r="M43" s="51" t="s">
        <v>105</v>
      </c>
      <c r="N43" s="49" t="s">
        <v>62</v>
      </c>
      <c r="O43" s="4" t="s">
        <v>85</v>
      </c>
    </row>
    <row r="44" spans="1:15" ht="16.5" customHeight="1" x14ac:dyDescent="0.25">
      <c r="A44" s="21">
        <v>11.45</v>
      </c>
      <c r="B44" s="21">
        <v>56.44</v>
      </c>
      <c r="D44" s="4">
        <v>100</v>
      </c>
      <c r="E44" s="4">
        <v>20</v>
      </c>
      <c r="G44" s="4">
        <v>56.44</v>
      </c>
      <c r="J44" s="47"/>
      <c r="L44" s="49" t="s">
        <v>36</v>
      </c>
      <c r="M44" s="51" t="s">
        <v>106</v>
      </c>
      <c r="N44" s="49" t="s">
        <v>63</v>
      </c>
      <c r="O44" s="4" t="s">
        <v>86</v>
      </c>
    </row>
    <row r="45" spans="1:15" ht="16.5" customHeight="1" x14ac:dyDescent="0.25">
      <c r="A45" s="21">
        <v>12.52</v>
      </c>
      <c r="B45" s="21">
        <v>51.6</v>
      </c>
      <c r="D45" s="4">
        <v>100</v>
      </c>
      <c r="E45" s="4">
        <v>20</v>
      </c>
      <c r="G45" s="4">
        <v>51.6</v>
      </c>
      <c r="J45" s="47"/>
      <c r="L45" s="49" t="s">
        <v>37</v>
      </c>
      <c r="M45" s="51" t="s">
        <v>107</v>
      </c>
      <c r="N45" s="49" t="s">
        <v>64</v>
      </c>
      <c r="O45" s="4" t="s">
        <v>87</v>
      </c>
    </row>
    <row r="46" spans="1:15" ht="16.5" customHeight="1" x14ac:dyDescent="0.25">
      <c r="A46" s="21">
        <v>13.82</v>
      </c>
      <c r="B46" s="21">
        <v>46.76</v>
      </c>
      <c r="D46" s="4">
        <v>100</v>
      </c>
      <c r="E46" s="4">
        <v>20</v>
      </c>
      <c r="G46" s="4">
        <v>46.76</v>
      </c>
      <c r="J46" s="47"/>
      <c r="L46" s="49" t="s">
        <v>38</v>
      </c>
      <c r="M46" s="51" t="s">
        <v>108</v>
      </c>
      <c r="N46" s="49" t="s">
        <v>65</v>
      </c>
      <c r="O46" s="4" t="s">
        <v>88</v>
      </c>
    </row>
    <row r="47" spans="1:15" ht="16.5" customHeight="1" x14ac:dyDescent="0.25">
      <c r="A47" s="21">
        <v>15.41</v>
      </c>
      <c r="B47" s="21">
        <v>41.92</v>
      </c>
      <c r="D47" s="4">
        <v>100</v>
      </c>
      <c r="E47" s="4">
        <v>20</v>
      </c>
      <c r="G47" s="4">
        <v>41.92</v>
      </c>
      <c r="J47" s="47"/>
      <c r="L47" s="49" t="s">
        <v>39</v>
      </c>
      <c r="M47" s="51" t="s">
        <v>109</v>
      </c>
      <c r="N47" s="49" t="s">
        <v>66</v>
      </c>
      <c r="O47" s="4" t="s">
        <v>89</v>
      </c>
    </row>
    <row r="48" spans="1:15" ht="16.5" customHeight="1" x14ac:dyDescent="0.25">
      <c r="A48" s="21">
        <v>17.420000000000002</v>
      </c>
      <c r="B48" s="21">
        <v>37.08</v>
      </c>
      <c r="D48" s="4">
        <v>100</v>
      </c>
      <c r="E48" s="4">
        <v>20</v>
      </c>
      <c r="G48" s="4">
        <v>37.08</v>
      </c>
      <c r="J48" s="47"/>
      <c r="L48" s="49" t="s">
        <v>40</v>
      </c>
      <c r="M48" s="51" t="s">
        <v>110</v>
      </c>
      <c r="N48" s="49" t="s">
        <v>67</v>
      </c>
      <c r="O48" s="4" t="s">
        <v>90</v>
      </c>
    </row>
    <row r="49" spans="1:15" ht="16.5" customHeight="1" x14ac:dyDescent="0.25">
      <c r="A49" s="21">
        <v>20.04</v>
      </c>
      <c r="B49" s="21">
        <v>32.24</v>
      </c>
      <c r="D49" s="4">
        <v>100</v>
      </c>
      <c r="E49" s="4">
        <v>20</v>
      </c>
      <c r="G49" s="4">
        <v>32.24</v>
      </c>
      <c r="J49" s="47"/>
      <c r="L49" s="49" t="s">
        <v>41</v>
      </c>
      <c r="M49" s="51" t="s">
        <v>111</v>
      </c>
      <c r="N49" s="49" t="s">
        <v>68</v>
      </c>
      <c r="O49" s="4" t="s">
        <v>91</v>
      </c>
    </row>
    <row r="50" spans="1:15" ht="16.5" customHeight="1" x14ac:dyDescent="0.25">
      <c r="A50" s="21">
        <v>23.58</v>
      </c>
      <c r="B50" s="21">
        <v>27.4</v>
      </c>
      <c r="D50" s="4">
        <v>100</v>
      </c>
      <c r="E50" s="4">
        <v>20</v>
      </c>
      <c r="G50" s="4">
        <v>27.4</v>
      </c>
      <c r="J50" s="47"/>
      <c r="L50" s="49" t="s">
        <v>42</v>
      </c>
      <c r="M50" s="51" t="s">
        <v>112</v>
      </c>
      <c r="N50" s="49" t="s">
        <v>69</v>
      </c>
      <c r="O50" s="4" t="s">
        <v>92</v>
      </c>
    </row>
    <row r="51" spans="1:15" ht="16.5" customHeight="1" x14ac:dyDescent="0.25">
      <c r="A51" s="21">
        <v>28.64</v>
      </c>
      <c r="B51" s="21">
        <v>22.56</v>
      </c>
      <c r="D51" s="4">
        <v>100</v>
      </c>
      <c r="E51" s="4">
        <v>20</v>
      </c>
      <c r="G51" s="4">
        <v>22.56</v>
      </c>
      <c r="J51" s="47"/>
      <c r="L51" s="49" t="s">
        <v>43</v>
      </c>
      <c r="M51" s="51" t="s">
        <v>113</v>
      </c>
      <c r="N51" s="49" t="s">
        <v>70</v>
      </c>
      <c r="O51" s="4" t="s">
        <v>93</v>
      </c>
    </row>
    <row r="52" spans="1:15" ht="16.5" customHeight="1" x14ac:dyDescent="0.25">
      <c r="A52" s="21">
        <v>36.46</v>
      </c>
      <c r="B52" s="21">
        <v>17.72</v>
      </c>
      <c r="D52" s="4">
        <v>100</v>
      </c>
      <c r="E52" s="4">
        <v>20</v>
      </c>
      <c r="G52" s="4">
        <v>17.72</v>
      </c>
      <c r="J52" s="47"/>
      <c r="L52" s="49" t="s">
        <v>44</v>
      </c>
      <c r="M52" s="51" t="s">
        <v>114</v>
      </c>
      <c r="N52" s="49" t="s">
        <v>71</v>
      </c>
      <c r="O52" s="4" t="s">
        <v>94</v>
      </c>
    </row>
    <row r="53" spans="1:15" ht="16.5" customHeight="1" x14ac:dyDescent="0.25">
      <c r="A53" s="21">
        <v>50.16</v>
      </c>
      <c r="B53" s="21">
        <v>12.88</v>
      </c>
      <c r="D53" s="4">
        <v>100</v>
      </c>
      <c r="E53" s="4">
        <v>20</v>
      </c>
      <c r="G53" s="4">
        <v>12.88</v>
      </c>
      <c r="J53" s="47"/>
      <c r="L53" s="49" t="s">
        <v>45</v>
      </c>
      <c r="M53" s="51" t="s">
        <v>115</v>
      </c>
      <c r="N53" s="49" t="s">
        <v>72</v>
      </c>
      <c r="O53" s="4" t="s">
        <v>95</v>
      </c>
    </row>
    <row r="54" spans="1:15" ht="16.5" customHeight="1" x14ac:dyDescent="0.25">
      <c r="A54" s="20">
        <v>80.34</v>
      </c>
      <c r="B54" s="20">
        <v>8.0419999999999998</v>
      </c>
      <c r="D54" s="4">
        <v>100</v>
      </c>
      <c r="E54" s="4">
        <v>20</v>
      </c>
      <c r="G54" s="4">
        <v>8.0419999999999998</v>
      </c>
      <c r="J54" s="47"/>
      <c r="L54" s="49" t="s">
        <v>46</v>
      </c>
      <c r="M54" s="51" t="s">
        <v>116</v>
      </c>
      <c r="N54" s="49" t="s">
        <v>73</v>
      </c>
      <c r="O54" s="4" t="s">
        <v>96</v>
      </c>
    </row>
    <row r="55" spans="1:15" ht="16.5" customHeight="1" x14ac:dyDescent="0.25">
      <c r="A55" s="22">
        <v>200</v>
      </c>
      <c r="B55" s="22">
        <v>3.23</v>
      </c>
      <c r="D55" s="4">
        <v>100</v>
      </c>
      <c r="E55" s="4">
        <v>20</v>
      </c>
      <c r="G55" s="4">
        <v>0</v>
      </c>
      <c r="J55" s="47"/>
      <c r="L55" s="49" t="s">
        <v>47</v>
      </c>
      <c r="M55" s="51" t="s">
        <v>117</v>
      </c>
      <c r="N55" s="49" t="s">
        <v>74</v>
      </c>
      <c r="O55" s="4" t="s">
        <v>97</v>
      </c>
    </row>
  </sheetData>
  <sheetProtection sheet="1" objects="1" scenarios="1"/>
  <mergeCells count="4">
    <mergeCell ref="A10:I10"/>
    <mergeCell ref="A11:I11"/>
    <mergeCell ref="A12:I12"/>
    <mergeCell ref="A13:I13"/>
  </mergeCells>
  <pageMargins left="0.70866141732283472" right="0.11811023622047245" top="0.55118110236220474" bottom="0.55118110236220474" header="0.31496062992125984" footer="0.31496062992125984"/>
  <pageSetup paperSize="9" scale="54"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Deckblatt</vt:lpstr>
      <vt:lpstr>MU-Auswertung</vt:lpstr>
      <vt:lpstr>Validierung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Alpers</dc:creator>
  <cp:lastModifiedBy>Lars Alpers</cp:lastModifiedBy>
  <cp:lastPrinted>2022-01-28T13:11:46Z</cp:lastPrinted>
  <dcterms:created xsi:type="dcterms:W3CDTF">2015-06-05T18:19:34Z</dcterms:created>
  <dcterms:modified xsi:type="dcterms:W3CDTF">2022-02-06T11:51:44Z</dcterms:modified>
</cp:coreProperties>
</file>