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 filterPrivacy="1" defaultThemeVersion="124226"/>
  <xr:revisionPtr revIDLastSave="0" documentId="13_ncr:1_{9955981E-E7E7-4149-AB01-7EC16AA5CC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2" l="1"/>
  <c r="R11" i="2"/>
  <c r="P26" i="2" a="1"/>
  <c r="P26" i="2"/>
  <c r="P27" i="2" a="1"/>
  <c r="P27" i="2" s="1"/>
  <c r="P28" i="2" a="1"/>
  <c r="P28" i="2"/>
  <c r="P29" i="2" a="1"/>
  <c r="P29" i="2"/>
  <c r="P30" i="2" a="1"/>
  <c r="P30" i="2"/>
  <c r="P31" i="2" a="1"/>
  <c r="P31" i="2"/>
  <c r="P32" i="2" a="1"/>
  <c r="P32" i="2"/>
  <c r="P33" i="2" a="1"/>
  <c r="P33" i="2"/>
  <c r="P34" i="2" a="1"/>
  <c r="P34" i="2"/>
  <c r="P35" i="2" a="1"/>
  <c r="P35" i="2"/>
  <c r="P25" i="2" a="1"/>
  <c r="P25" i="2"/>
  <c r="P11" i="2" a="1"/>
  <c r="P11" i="2"/>
  <c r="P12" i="2" a="1"/>
  <c r="P12" i="2"/>
  <c r="P14" i="2" a="1"/>
  <c r="P14" i="2"/>
  <c r="P15" i="2" a="1"/>
  <c r="P15" i="2"/>
  <c r="P16" i="2" a="1"/>
  <c r="P16" i="2"/>
  <c r="P17" i="2" a="1"/>
  <c r="P17" i="2" s="1"/>
  <c r="P18" i="2" a="1"/>
  <c r="P18" i="2"/>
  <c r="P19" i="2" a="1"/>
  <c r="P19" i="2"/>
  <c r="P20" i="2" a="1"/>
  <c r="P20" i="2"/>
  <c r="P21" i="2" a="1"/>
  <c r="P21" i="2"/>
  <c r="P22" i="2" a="1"/>
  <c r="P22" i="2"/>
  <c r="P13" i="2" a="1"/>
  <c r="P13" i="2" s="1"/>
  <c r="A25" i="2" a="1"/>
  <c r="H4" i="2"/>
  <c r="H5" i="2" s="1"/>
  <c r="G4" i="2"/>
  <c r="G5" i="2" s="1"/>
  <c r="F4" i="2"/>
  <c r="F5" i="2" s="1"/>
  <c r="E4" i="2"/>
  <c r="E5" i="2" s="1"/>
  <c r="D4" i="2"/>
  <c r="D5" i="2" s="1"/>
  <c r="C4" i="2"/>
  <c r="C5" i="2" s="1"/>
  <c r="F30" i="1"/>
  <c r="A51" i="1" a="1"/>
  <c r="A51" i="1" s="1"/>
  <c r="A45" i="1" a="1"/>
  <c r="A45" i="1" s="1"/>
  <c r="A25" i="2" l="1"/>
  <c r="G21" i="1"/>
  <c r="A8" i="1"/>
  <c r="B40" i="2" l="1" a="1"/>
  <c r="B40" i="2" s="1"/>
  <c r="M25" i="2" a="1"/>
  <c r="M25" i="2" s="1"/>
  <c r="A29" i="1"/>
  <c r="H15" i="1" a="1"/>
  <c r="H15" i="1" s="1"/>
  <c r="A32" i="1" l="1"/>
  <c r="A31" i="1"/>
  <c r="A30" i="1"/>
  <c r="N21" i="1" s="1"/>
  <c r="J18" i="1"/>
  <c r="J17" i="1"/>
  <c r="J16" i="1"/>
  <c r="J15" i="1"/>
  <c r="I18" i="1"/>
  <c r="I17" i="1"/>
  <c r="I16" i="1"/>
  <c r="I15" i="1"/>
  <c r="K18" i="1"/>
  <c r="K17" i="1"/>
  <c r="K16" i="1"/>
  <c r="K15" i="1"/>
  <c r="H18" i="1"/>
  <c r="H17" i="1"/>
  <c r="H16" i="1"/>
  <c r="N22" i="1" l="1"/>
  <c r="C37" i="1"/>
  <c r="M15" i="1" a="1"/>
  <c r="M15" i="1" s="1"/>
  <c r="I23" i="1"/>
  <c r="I22" i="1"/>
  <c r="I24" i="1"/>
  <c r="I25" i="1"/>
  <c r="N24" i="1"/>
  <c r="B31" i="1" l="1"/>
  <c r="M17" i="1"/>
  <c r="M18" i="1"/>
  <c r="M16" i="1"/>
  <c r="B29" i="1"/>
  <c r="B30" i="1"/>
  <c r="B32" i="1"/>
  <c r="D37" i="1" l="1"/>
  <c r="F32" i="1"/>
  <c r="N25" i="1"/>
  <c r="N23" i="1"/>
  <c r="G30" i="1"/>
  <c r="J23" i="1" l="1"/>
  <c r="J22" i="1"/>
  <c r="J25" i="1"/>
  <c r="J24" i="1"/>
  <c r="C29" i="1" l="1"/>
  <c r="C30" i="1"/>
  <c r="C31" i="1"/>
  <c r="C32" i="1"/>
  <c r="H30" i="1" l="1"/>
  <c r="E37" i="1"/>
  <c r="G32" i="1"/>
  <c r="N26" i="1"/>
  <c r="K23" i="1" l="1"/>
  <c r="K24" i="1"/>
  <c r="K25" i="1"/>
  <c r="K22" i="1"/>
  <c r="D32" i="1" l="1"/>
  <c r="D31" i="1"/>
  <c r="D30" i="1"/>
  <c r="D29" i="1"/>
  <c r="I30" i="1" l="1"/>
  <c r="F37" i="1"/>
  <c r="H32" i="1"/>
  <c r="C66" i="1"/>
  <c r="A60" i="1" a="1"/>
  <c r="F60" i="1" a="1"/>
  <c r="F60" i="1" l="1"/>
  <c r="I60" i="1"/>
  <c r="I61" i="1"/>
  <c r="I62" i="1"/>
  <c r="I63" i="1"/>
  <c r="G62" i="1"/>
  <c r="G61" i="1"/>
  <c r="F63" i="1"/>
  <c r="F62" i="1"/>
  <c r="F61" i="1"/>
  <c r="H63" i="1"/>
  <c r="H62" i="1"/>
  <c r="H61" i="1"/>
  <c r="H60" i="1"/>
  <c r="G63" i="1"/>
  <c r="G60" i="1"/>
  <c r="A60" i="1"/>
  <c r="A61" i="1"/>
  <c r="D63" i="1"/>
  <c r="D62" i="1"/>
  <c r="D61" i="1"/>
  <c r="D60" i="1"/>
  <c r="C63" i="1"/>
  <c r="C62" i="1"/>
  <c r="C61" i="1"/>
  <c r="C60" i="1"/>
  <c r="B63" i="1"/>
  <c r="B62" i="1"/>
  <c r="B61" i="1"/>
  <c r="B60" i="1"/>
  <c r="A63" i="1"/>
  <c r="A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<sst xmlns="http://schemas.openxmlformats.org/spreadsheetml/2006/main" count="99" uniqueCount="79">
  <si>
    <t>e1</t>
  </si>
  <si>
    <t>e2</t>
  </si>
  <si>
    <t>e3</t>
  </si>
  <si>
    <t>e4</t>
  </si>
  <si>
    <t>Задание 1</t>
  </si>
  <si>
    <t>Определитель матрицы</t>
  </si>
  <si>
    <t>Задание 2</t>
  </si>
  <si>
    <t>AX = B</t>
  </si>
  <si>
    <t>X = B*A^-1</t>
  </si>
  <si>
    <t xml:space="preserve">Матрица B </t>
  </si>
  <si>
    <t>Матриц А</t>
  </si>
  <si>
    <t>A^-1</t>
  </si>
  <si>
    <t>X</t>
  </si>
  <si>
    <t>Задание 3</t>
  </si>
  <si>
    <t>h1</t>
  </si>
  <si>
    <t>||e1||</t>
  </si>
  <si>
    <t>g2</t>
  </si>
  <si>
    <t>g3</t>
  </si>
  <si>
    <t>g4</t>
  </si>
  <si>
    <t>(e2, h1)=</t>
  </si>
  <si>
    <t>(e3, h2)=</t>
  </si>
  <si>
    <t>(e4, h3)=</t>
  </si>
  <si>
    <t>h2</t>
  </si>
  <si>
    <t>h3</t>
  </si>
  <si>
    <t>h4</t>
  </si>
  <si>
    <t>(e3, h1)=</t>
  </si>
  <si>
    <t>(e4, h1)=</t>
  </si>
  <si>
    <t>(e4, h2)=</t>
  </si>
  <si>
    <t>Норма h1</t>
  </si>
  <si>
    <t>Задание 5</t>
  </si>
  <si>
    <t>Задание 4</t>
  </si>
  <si>
    <t>B</t>
  </si>
  <si>
    <t>x1</t>
  </si>
  <si>
    <t>x2</t>
  </si>
  <si>
    <t>x3</t>
  </si>
  <si>
    <t>x4</t>
  </si>
  <si>
    <t>Задание 7</t>
  </si>
  <si>
    <t>H^-1</t>
  </si>
  <si>
    <t>Ht</t>
  </si>
  <si>
    <t>Задаеие 8</t>
  </si>
  <si>
    <t>Определитель=</t>
  </si>
  <si>
    <t>(h1; h2)</t>
  </si>
  <si>
    <t>(h3; h4)</t>
  </si>
  <si>
    <t>(h2; h3)</t>
  </si>
  <si>
    <t>Задание 6</t>
  </si>
  <si>
    <t>A транспонированная</t>
  </si>
  <si>
    <t>A * A транспонированная</t>
  </si>
  <si>
    <t>Граничные условия</t>
  </si>
  <si>
    <t>Точки</t>
  </si>
  <si>
    <t>A</t>
  </si>
  <si>
    <t>C</t>
  </si>
  <si>
    <t>D</t>
  </si>
  <si>
    <t>E</t>
  </si>
  <si>
    <t>F</t>
  </si>
  <si>
    <t>Y</t>
  </si>
  <si>
    <t>U(x, y)</t>
  </si>
  <si>
    <t>Коэффициенты при неизвестных</t>
  </si>
  <si>
    <t>K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</si>
  <si>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</si>
  <si>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</si>
  <si>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</si>
  <si>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</si>
  <si>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</si>
  <si>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</si>
  <si>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</si>
  <si>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</si>
  <si>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</si>
  <si>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</si>
  <si>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</si>
  <si>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Свободные члены</t>
  </si>
  <si>
    <t>Обратная матрица</t>
  </si>
  <si>
    <t>Решение</t>
  </si>
  <si>
    <t>U=</t>
  </si>
  <si>
    <t>Приближенное решение задачи</t>
  </si>
  <si>
    <t>Подобно тому, как гамма-функция является обобщением факториала, бетафункция является обобщением биномиальных коэффициентов</t>
  </si>
  <si>
    <t>Гамма-функция (факториальная функция), являясь одной из простейших неэлементарных функций, осуществляет естественное распространение факториала на вещественные (комплексные) значения аргумента. Эта задача была решена Эйлером, который ввел и исследовал гамма-функцию Γ(𝑥), для которой</t>
  </si>
  <si>
    <t>Биномиальные коэффициенты ( 𝒙 𝟎 ) , ( 𝒙 𝟏 ) , ( 𝒙 𝟐 ) , … являются целозначными многочленами от x, то есть принимают целые значения при целых x. Более того, они образуют базис целозначных многочленов, в котором все целозначные многочлены степени n выражаются как линейные комбинации ( 𝒙 𝒌 ), k=0,1,…,n, с целыми коэффициентами.</t>
  </si>
  <si>
    <t>Задача пересчета – исследование вопроса о числе элементов, принадлежащих конечному множеству и обладающих некоторым свойством или совокупностью свойств. В теории вероятностей при решении задач рассматривали вопросы, связанные с числом перестановок, размещений и сочетаний элементов данного множества.</t>
  </si>
  <si>
    <r>
      <t>Числа Стирлинга первого рода</t>
    </r>
    <r>
      <rPr>
        <sz val="12"/>
        <color rgb="FFFF0000"/>
        <rFont val="Arial"/>
        <family val="2"/>
        <charset val="204"/>
      </rPr>
      <t> — количество перестановок порядка n с k циклами. </t>
    </r>
    <r>
      <rPr>
        <sz val="12"/>
        <color rgb="FFFF0000"/>
        <rFont val="Arial"/>
        <family val="2"/>
        <charset val="204"/>
      </rPr>
      <t>Числа Стирлинга второго рода</t>
    </r>
    <r>
      <rPr>
        <sz val="12"/>
        <color rgb="FFFF0000"/>
        <rFont val="Arial"/>
        <family val="2"/>
        <charset val="204"/>
      </rPr>
      <t> — количество неупорядоченных разбиений n-элементного множества на k непустых подмножеств.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</si>
</sst>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0000"/>
      <name val="Arial"/>
      <family val="2"/>
      <charset val="204"/>
    </font>
    <font>
      <sz val="12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533400</xdr:colOff>
      <xdr:row>0</xdr:row>
      <xdr:rowOff>76200</xdr:rowOff>
    </xdr:from>
    <xdr:to>
      <xdr:col>13</xdr:col>
      <xdr:colOff>467056</xdr:colOff>
      <xdr:row>3</xdr:row>
      <xdr:rowOff>99140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398A249-EBB5-4922-1691-FA2C3E4A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0" y="76200"/>
          <a:ext cx="2372056" cy="571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zoomScale="84" workbookViewId="0">
      <selection activeCell="B2" sqref="B2"/>
    </sheetView>
  </sheetViews>
  <sheetFormatPr defaultRowHeight="14.4" x14ac:dyDescent="0.3"/>
  <cols>
    <col min="1" max="1" width="9.6640625" customWidth="1"/>
    <col min="6" max="6" width="9.6640625" customWidth="1"/>
    <col min="7" max="7" width="12.6640625" bestFit="1" customWidth="1"/>
    <col min="8" max="8" width="12" bestFit="1" customWidth="1"/>
    <col min="9" max="9" width="12.44140625" customWidth="1"/>
    <col min="10" max="11" width="9" bestFit="1" customWidth="1"/>
    <col min="14" max="14" width="12.6640625" bestFit="1" customWidth="1"/>
  </cols>
  <sheetData>
    <row r="1" spans="1:13" x14ac:dyDescent="0.3">
      <c r="A1" t="s">
        <v>4</v>
      </c>
    </row>
    <row r="2" spans="1:13" x14ac:dyDescent="0.3">
      <c r="A2" t="s">
        <v>0</v>
      </c>
      <c r="B2" s="3">
        <v>3</v>
      </c>
      <c r="C2" s="3">
        <v>2</v>
      </c>
      <c r="D2" s="3">
        <v>-2</v>
      </c>
      <c r="E2" s="3">
        <v>0</v>
      </c>
    </row>
    <row r="3" spans="1:13" x14ac:dyDescent="0.3">
      <c r="A3" t="s">
        <v>1</v>
      </c>
      <c r="B3" s="3">
        <v>2</v>
      </c>
      <c r="C3" s="3">
        <v>-9</v>
      </c>
      <c r="D3" s="3">
        <v>6</v>
      </c>
      <c r="E3" s="3">
        <v>0</v>
      </c>
    </row>
    <row r="4" spans="1:13" x14ac:dyDescent="0.3">
      <c r="A4" t="s">
        <v>2</v>
      </c>
      <c r="B4" s="3">
        <v>3</v>
      </c>
      <c r="C4" s="3">
        <v>-18</v>
      </c>
      <c r="D4" s="3">
        <v>12</v>
      </c>
      <c r="E4" s="3">
        <v>0</v>
      </c>
    </row>
    <row r="5" spans="1:13" x14ac:dyDescent="0.3">
      <c r="A5" t="s">
        <v>3</v>
      </c>
      <c r="B5" s="3">
        <v>1</v>
      </c>
      <c r="C5" s="3">
        <v>0</v>
      </c>
      <c r="D5" s="3">
        <v>1</v>
      </c>
      <c r="E5" s="3">
        <v>1</v>
      </c>
    </row>
    <row r="7" spans="1:13" x14ac:dyDescent="0.3">
      <c r="A7" t="s">
        <v>5</v>
      </c>
    </row>
    <row r="8" spans="1:13" x14ac:dyDescent="0.3">
      <c r="A8" s="1">
        <f>MDETERM(B2:E5)</f>
        <v>5.9999999999999254</v>
      </c>
    </row>
    <row r="10" spans="1:13" x14ac:dyDescent="0.3">
      <c r="A10" t="s">
        <v>6</v>
      </c>
    </row>
    <row r="11" spans="1:13" x14ac:dyDescent="0.3">
      <c r="A11" t="s">
        <v>7</v>
      </c>
    </row>
    <row r="12" spans="1:13" x14ac:dyDescent="0.3">
      <c r="A12" t="s">
        <v>8</v>
      </c>
    </row>
    <row r="14" spans="1:13" x14ac:dyDescent="0.3">
      <c r="A14" t="s">
        <v>9</v>
      </c>
      <c r="C14" t="s">
        <v>10</v>
      </c>
      <c r="H14" t="s">
        <v>11</v>
      </c>
      <c r="M14" t="s">
        <v>12</v>
      </c>
    </row>
    <row r="15" spans="1:13" x14ac:dyDescent="0.3">
      <c r="A15">
        <v>1</v>
      </c>
      <c r="C15">
        <v>3</v>
      </c>
      <c r="D15">
        <v>2</v>
      </c>
      <c r="E15">
        <v>-2</v>
      </c>
      <c r="F15">
        <v>0</v>
      </c>
      <c r="H15">
        <f t="array" ref="H15:K18">MINVERSE(C15:F18)</f>
        <v>-3.5527136788005009E-15</v>
      </c>
      <c r="I15">
        <v>2.0000000000000249</v>
      </c>
      <c r="J15">
        <v>-1.0000000000000127</v>
      </c>
      <c r="K15">
        <v>0</v>
      </c>
      <c r="M15">
        <f t="array" ref="M15:M18">MMULT(H15:K18, A15:A18)</f>
        <v>1.000000000000008</v>
      </c>
    </row>
    <row r="16" spans="1:13" x14ac:dyDescent="0.3">
      <c r="A16">
        <v>2</v>
      </c>
      <c r="C16">
        <v>2</v>
      </c>
      <c r="D16">
        <v>-9</v>
      </c>
      <c r="E16">
        <v>6</v>
      </c>
      <c r="F16">
        <v>0</v>
      </c>
      <c r="H16">
        <v>-1.0000000000000124</v>
      </c>
      <c r="I16">
        <v>7.000000000000087</v>
      </c>
      <c r="J16">
        <v>-3.6666666666667118</v>
      </c>
      <c r="K16">
        <v>0</v>
      </c>
      <c r="M16">
        <v>2.0000000000000266</v>
      </c>
    </row>
    <row r="17" spans="1:14" x14ac:dyDescent="0.3">
      <c r="A17">
        <v>3</v>
      </c>
      <c r="C17">
        <v>3</v>
      </c>
      <c r="D17">
        <v>-18</v>
      </c>
      <c r="E17">
        <v>12</v>
      </c>
      <c r="F17">
        <v>0</v>
      </c>
      <c r="H17">
        <v>-1.5000000000000178</v>
      </c>
      <c r="I17">
        <v>10.000000000000124</v>
      </c>
      <c r="J17">
        <v>-5.1666666666667309</v>
      </c>
      <c r="K17">
        <v>0</v>
      </c>
      <c r="M17">
        <v>3.0000000000000391</v>
      </c>
    </row>
    <row r="18" spans="1:14" x14ac:dyDescent="0.3">
      <c r="A18">
        <v>4</v>
      </c>
      <c r="C18">
        <v>1</v>
      </c>
      <c r="D18">
        <v>0</v>
      </c>
      <c r="E18">
        <v>1</v>
      </c>
      <c r="F18">
        <v>1</v>
      </c>
      <c r="H18">
        <v>1.5000000000000209</v>
      </c>
      <c r="I18">
        <v>-12.000000000000146</v>
      </c>
      <c r="J18">
        <v>6.1666666666667425</v>
      </c>
      <c r="K18">
        <v>1</v>
      </c>
      <c r="M18">
        <v>-4.2632564145606011E-14</v>
      </c>
    </row>
    <row r="21" spans="1:14" x14ac:dyDescent="0.3">
      <c r="A21" t="s">
        <v>13</v>
      </c>
      <c r="F21" t="s">
        <v>15</v>
      </c>
      <c r="G21">
        <f>SQRT(SUMPRODUCT(A23:A26,A23:A26))</f>
        <v>4.7958315233127191</v>
      </c>
      <c r="I21" t="s">
        <v>16</v>
      </c>
      <c r="J21" t="s">
        <v>17</v>
      </c>
      <c r="K21" t="s">
        <v>18</v>
      </c>
      <c r="M21" t="s">
        <v>19</v>
      </c>
      <c r="N21">
        <f>SUMPRODUCT(B23:B26,A29:A32)</f>
        <v>-13.761951327766935</v>
      </c>
    </row>
    <row r="22" spans="1:14" x14ac:dyDescent="0.3">
      <c r="A22" t="s">
        <v>0</v>
      </c>
      <c r="B22" t="s">
        <v>1</v>
      </c>
      <c r="C22" t="s">
        <v>2</v>
      </c>
      <c r="D22" t="s">
        <v>3</v>
      </c>
      <c r="I22">
        <f>B23-$N$21*A29</f>
        <v>10.608695652173914</v>
      </c>
      <c r="J22">
        <f>C23-$N$22*A29-$N$23*B29</f>
        <v>-0.33320134626806652</v>
      </c>
      <c r="K22">
        <f>D23-$N$24*A29-$N$25*B29-$N$26*C29</f>
        <v>8.0959520239884397E-3</v>
      </c>
      <c r="M22" t="s">
        <v>25</v>
      </c>
      <c r="N22">
        <f>SUMPRODUCT(C23:C26,A29:A32)</f>
        <v>8.9661198044542161</v>
      </c>
    </row>
    <row r="23" spans="1:14" x14ac:dyDescent="0.3">
      <c r="A23">
        <v>3</v>
      </c>
      <c r="B23">
        <v>2</v>
      </c>
      <c r="C23">
        <v>-2</v>
      </c>
      <c r="D23">
        <v>0</v>
      </c>
      <c r="I23">
        <f>B24-$N$21*A30</f>
        <v>-3.2608695652173907</v>
      </c>
      <c r="J23">
        <f>C24-$N$22*A30-$N$23*B30</f>
        <v>2.45495941397742E-2</v>
      </c>
      <c r="K23">
        <f t="shared" ref="K23:K25" si="0">D24-$N$24*A30-$N$25*B30-$N$26*C30</f>
        <v>-6.4767616191903965E-2</v>
      </c>
      <c r="M23" t="s">
        <v>20</v>
      </c>
      <c r="N23">
        <f>SUMPRODUCT(C23:C26,B29:B32)</f>
        <v>-10.163078522975779</v>
      </c>
    </row>
    <row r="24" spans="1:14" x14ac:dyDescent="0.3">
      <c r="A24">
        <v>2</v>
      </c>
      <c r="B24">
        <v>-9</v>
      </c>
      <c r="C24">
        <v>6</v>
      </c>
      <c r="D24">
        <v>0</v>
      </c>
      <c r="I24">
        <f t="shared" ref="I24:I25" si="1">B25-$N$21*A31</f>
        <v>-9.391304347826086</v>
      </c>
      <c r="J24">
        <f t="shared" ref="J24:J25" si="2">C25-$N$22*A31-$N$23*B31</f>
        <v>-4.9297168877451725E-2</v>
      </c>
      <c r="K24">
        <f t="shared" si="0"/>
        <v>3.3283358320840978E-2</v>
      </c>
      <c r="M24" t="s">
        <v>26</v>
      </c>
      <c r="N24">
        <f>SUMPRODUCT(D23:D26,A29:A32)</f>
        <v>0.20851441405707477</v>
      </c>
    </row>
    <row r="25" spans="1:14" x14ac:dyDescent="0.3">
      <c r="A25">
        <v>3</v>
      </c>
      <c r="B25">
        <v>-18</v>
      </c>
      <c r="C25">
        <v>12</v>
      </c>
      <c r="D25">
        <v>0</v>
      </c>
      <c r="I25">
        <f t="shared" si="1"/>
        <v>2.8695652173913047</v>
      </c>
      <c r="J25">
        <f t="shared" si="2"/>
        <v>1.0983963571569986</v>
      </c>
      <c r="K25">
        <f t="shared" si="0"/>
        <v>5.3973013493259225E-3</v>
      </c>
      <c r="M25" t="s">
        <v>27</v>
      </c>
      <c r="N25">
        <f>SUMPRODUCT(D23:D26,B29:B32)</f>
        <v>0.19363833213521983</v>
      </c>
    </row>
    <row r="26" spans="1:14" x14ac:dyDescent="0.3">
      <c r="A26">
        <v>1</v>
      </c>
      <c r="B26">
        <v>0</v>
      </c>
      <c r="C26">
        <v>1</v>
      </c>
      <c r="D26">
        <v>1</v>
      </c>
      <c r="M26" t="s">
        <v>21</v>
      </c>
      <c r="N26">
        <f>SUMPRODUCT(D23:D26,C29:C32)</f>
        <v>0.95583923026259976</v>
      </c>
    </row>
    <row r="28" spans="1:14" x14ac:dyDescent="0.3">
      <c r="A28" t="s">
        <v>14</v>
      </c>
      <c r="B28" t="s">
        <v>22</v>
      </c>
      <c r="C28" t="s">
        <v>23</v>
      </c>
      <c r="D28" t="s">
        <v>24</v>
      </c>
      <c r="F28" t="s">
        <v>30</v>
      </c>
    </row>
    <row r="29" spans="1:14" x14ac:dyDescent="0.3">
      <c r="A29">
        <f>A23/$G$21</f>
        <v>0.62554324217122437</v>
      </c>
      <c r="B29">
        <f>I22/SQRT(SUMSQ($I$22:$I$25))</f>
        <v>0.71587504607566121</v>
      </c>
      <c r="C29">
        <f>J22/SQRT(SUMSQ($J$22:$J$25))</f>
        <v>-0.28995627695240794</v>
      </c>
      <c r="D29">
        <f>K22/SQRT(SUMSQ($K$22:$K$25))</f>
        <v>0.11019949199512262</v>
      </c>
      <c r="F29" t="s">
        <v>28</v>
      </c>
      <c r="G29" s="2" t="s">
        <v>22</v>
      </c>
      <c r="H29" s="2" t="s">
        <v>23</v>
      </c>
      <c r="I29" s="2" t="s">
        <v>24</v>
      </c>
    </row>
    <row r="30" spans="1:14" x14ac:dyDescent="0.3">
      <c r="A30">
        <f t="shared" ref="A30:A32" si="3">A24/$G$21</f>
        <v>0.41702882811414954</v>
      </c>
      <c r="B30">
        <f t="shared" ref="B30:B32" si="4">I23/SQRT(SUMSQ($I$22:$I$25))</f>
        <v>-0.22004355924456792</v>
      </c>
      <c r="C30">
        <f t="shared" ref="C30:C32" si="5">J23/SQRT(SUMSQ($J$22:$J$25))</f>
        <v>2.1363385824182027E-2</v>
      </c>
      <c r="D30">
        <f t="shared" ref="D30:D32" si="6">K23/SQRT(SUMSQ($K$22:$K$25))</f>
        <v>-0.88159593596093266</v>
      </c>
      <c r="F30">
        <f>SQRT(SUMSQ(A29:A32))</f>
        <v>1</v>
      </c>
      <c r="G30">
        <f>SQRT(SUMSQ(B29:B32))</f>
        <v>1</v>
      </c>
      <c r="H30">
        <f>SQRT(SUMSQ(C29:C32))</f>
        <v>1</v>
      </c>
      <c r="I30">
        <f>SQRT(SUMSQ(D29:D32))</f>
        <v>1</v>
      </c>
    </row>
    <row r="31" spans="1:14" x14ac:dyDescent="0.3">
      <c r="A31">
        <f t="shared" si="3"/>
        <v>0.62554324217122437</v>
      </c>
      <c r="B31">
        <f t="shared" si="4"/>
        <v>-0.6337254506243557</v>
      </c>
      <c r="C31">
        <f t="shared" si="5"/>
        <v>-4.2899057017915576E-2</v>
      </c>
      <c r="D31">
        <f t="shared" si="6"/>
        <v>0.4530423559799433</v>
      </c>
      <c r="F31" t="s">
        <v>41</v>
      </c>
      <c r="G31" t="s">
        <v>43</v>
      </c>
      <c r="H31" t="s">
        <v>42</v>
      </c>
    </row>
    <row r="32" spans="1:14" x14ac:dyDescent="0.3">
      <c r="A32">
        <f t="shared" si="3"/>
        <v>0.20851441405707477</v>
      </c>
      <c r="B32">
        <f t="shared" si="4"/>
        <v>0.19363833213521983</v>
      </c>
      <c r="C32">
        <f t="shared" si="5"/>
        <v>0.95583923026259976</v>
      </c>
      <c r="D32">
        <f t="shared" si="6"/>
        <v>7.3466327996752442E-2</v>
      </c>
      <c r="F32">
        <f>SUMPRODUCT(A29:A32,B29:B32)</f>
        <v>1.0408340855860843E-16</v>
      </c>
      <c r="G32">
        <f>SUMPRODUCT(B29:B32,C29:C32)</f>
        <v>4.7184478546569153E-16</v>
      </c>
      <c r="H32">
        <f>SUMPRODUCT(C29:C32,D29:D32)</f>
        <v>4.4408920985006262E-15</v>
      </c>
    </row>
    <row r="35" spans="1:6" x14ac:dyDescent="0.3">
      <c r="A35" t="s">
        <v>29</v>
      </c>
    </row>
    <row r="36" spans="1:6" x14ac:dyDescent="0.3">
      <c r="A36" t="s">
        <v>31</v>
      </c>
      <c r="C36" t="s">
        <v>32</v>
      </c>
      <c r="D36" t="s">
        <v>33</v>
      </c>
      <c r="E36" t="s">
        <v>34</v>
      </c>
      <c r="F36" t="s">
        <v>35</v>
      </c>
    </row>
    <row r="37" spans="1:6" x14ac:dyDescent="0.3">
      <c r="A37" s="1">
        <v>1</v>
      </c>
      <c r="C37">
        <f>SUMPRODUCT($A$37:$A$40,A29:A32)</f>
        <v>4.1702882811414952</v>
      </c>
      <c r="D37">
        <f t="shared" ref="D37:E37" si="7">SUMPRODUCT($A$37:$A$40,B29:B32)</f>
        <v>-0.85083509574566241</v>
      </c>
      <c r="E37">
        <f t="shared" si="7"/>
        <v>3.4474302446926082</v>
      </c>
      <c r="F37">
        <f>SUMPRODUCT($A$37:$A$40,D29:D32)</f>
        <v>9.6977981201007424E-14</v>
      </c>
    </row>
    <row r="38" spans="1:6" x14ac:dyDescent="0.3">
      <c r="A38" s="1">
        <v>2</v>
      </c>
    </row>
    <row r="39" spans="1:6" x14ac:dyDescent="0.3">
      <c r="A39" s="1">
        <v>3</v>
      </c>
    </row>
    <row r="40" spans="1:6" x14ac:dyDescent="0.3">
      <c r="A40" s="1">
        <v>4</v>
      </c>
    </row>
    <row r="43" spans="1:6" x14ac:dyDescent="0.3">
      <c r="A43" t="s">
        <v>44</v>
      </c>
    </row>
    <row r="44" spans="1:6" x14ac:dyDescent="0.3">
      <c r="A44" t="s">
        <v>45</v>
      </c>
    </row>
    <row r="45" spans="1:6" x14ac:dyDescent="0.3">
      <c r="A45" cm="1">
        <f t="array" ref="A45:D48">TRANSPOSE(A29:D32)</f>
        <v>0.62554324217122437</v>
      </c>
      <c r="B45">
        <v>0.41702882811414954</v>
      </c>
      <c r="C45">
        <v>0.62554324217122437</v>
      </c>
      <c r="D45">
        <v>0.20851441405707477</v>
      </c>
    </row>
    <row r="46" spans="1:6" x14ac:dyDescent="0.3">
      <c r="A46">
        <v>0.71587504607566121</v>
      </c>
      <c r="B46">
        <v>-0.22004355924456792</v>
      </c>
      <c r="C46">
        <v>-0.6337254506243557</v>
      </c>
      <c r="D46">
        <v>0.19363833213521983</v>
      </c>
    </row>
    <row r="47" spans="1:6" x14ac:dyDescent="0.3">
      <c r="A47">
        <v>-0.28995627695240794</v>
      </c>
      <c r="B47">
        <v>2.1363385824182027E-2</v>
      </c>
      <c r="C47">
        <v>-4.2899057017915576E-2</v>
      </c>
      <c r="D47">
        <v>0.95583923026259976</v>
      </c>
    </row>
    <row r="48" spans="1:6" x14ac:dyDescent="0.3">
      <c r="A48">
        <v>0.11019949199512262</v>
      </c>
      <c r="B48">
        <v>-0.88159593596093266</v>
      </c>
      <c r="C48">
        <v>0.4530423559799433</v>
      </c>
      <c r="D48">
        <v>7.3466327996752442E-2</v>
      </c>
    </row>
    <row r="50" spans="1:9" x14ac:dyDescent="0.3">
      <c r="A50" t="s">
        <v>46</v>
      </c>
    </row>
    <row r="51" spans="1:9" x14ac:dyDescent="0.3">
      <c r="A51" cm="1">
        <f t="array" ref="A51:D54">MMULT(A29:D32,_xlfn.ANCHORARRAY(A45))</f>
        <v>1.0000000000000018</v>
      </c>
      <c r="B51">
        <v>-3.3029134982598407E-15</v>
      </c>
      <c r="C51">
        <v>4.3298697960381105E-15</v>
      </c>
      <c r="D51">
        <v>7.337880303381894E-16</v>
      </c>
    </row>
    <row r="52" spans="1:9" x14ac:dyDescent="0.3">
      <c r="A52">
        <v>-3.3029134982598407E-15</v>
      </c>
      <c r="B52">
        <v>0.99999999999998435</v>
      </c>
      <c r="C52">
        <v>-9.2148511043887993E-15</v>
      </c>
      <c r="D52">
        <v>-5.8703042427055152E-15</v>
      </c>
    </row>
    <row r="53" spans="1:9" x14ac:dyDescent="0.3">
      <c r="A53">
        <v>4.3298697960381105E-15</v>
      </c>
      <c r="B53">
        <v>-9.2148511043887993E-15</v>
      </c>
      <c r="C53">
        <v>1.0000000000000138</v>
      </c>
      <c r="D53">
        <v>3.0184188481996443E-15</v>
      </c>
    </row>
    <row r="54" spans="1:9" x14ac:dyDescent="0.3">
      <c r="A54">
        <v>7.337880303381894E-16</v>
      </c>
      <c r="B54">
        <v>-5.8703042427055152E-15</v>
      </c>
      <c r="C54">
        <v>3.0184188481996443E-15</v>
      </c>
      <c r="D54">
        <v>1.0000000000000007</v>
      </c>
    </row>
    <row r="58" spans="1:9" x14ac:dyDescent="0.3">
      <c r="A58" t="s">
        <v>36</v>
      </c>
    </row>
    <row r="59" spans="1:9" x14ac:dyDescent="0.3">
      <c r="A59" t="s">
        <v>37</v>
      </c>
      <c r="F59" t="s">
        <v>38</v>
      </c>
    </row>
    <row r="60" spans="1:9" x14ac:dyDescent="0.3">
      <c r="A60">
        <f t="array" ref="A60:D63">MINVERSE(A29:D32)</f>
        <v>0.62554324217122181</v>
      </c>
      <c r="B60">
        <v>0.41702882811416508</v>
      </c>
      <c r="C60">
        <v>0.62554324217121637</v>
      </c>
      <c r="D60">
        <v>0.20851441405707469</v>
      </c>
      <c r="F60">
        <f t="array" ref="F60:I63">TRANSPOSE(A29:D32)</f>
        <v>0.62554324217122437</v>
      </c>
      <c r="G60">
        <v>0.41702882811414954</v>
      </c>
      <c r="H60">
        <v>0.62554324217122437</v>
      </c>
      <c r="I60">
        <v>0.20851441405707477</v>
      </c>
    </row>
    <row r="61" spans="1:9" x14ac:dyDescent="0.3">
      <c r="A61">
        <v>0.71587504607566188</v>
      </c>
      <c r="B61">
        <v>-0.22004355924457369</v>
      </c>
      <c r="C61">
        <v>-0.63372545062435282</v>
      </c>
      <c r="D61">
        <v>0.1936383321352198</v>
      </c>
      <c r="F61">
        <v>0.71587504607566121</v>
      </c>
      <c r="G61">
        <v>-0.22004355924456792</v>
      </c>
      <c r="H61">
        <v>-0.6337254506243557</v>
      </c>
      <c r="I61">
        <v>0.19363833213521983</v>
      </c>
    </row>
    <row r="62" spans="1:9" x14ac:dyDescent="0.3">
      <c r="A62">
        <v>-0.28995627695240783</v>
      </c>
      <c r="B62">
        <v>2.136338582418662E-2</v>
      </c>
      <c r="C62">
        <v>-4.2899057017916416E-2</v>
      </c>
      <c r="D62">
        <v>0.95583923026259954</v>
      </c>
      <c r="F62">
        <v>-0.28995627695240794</v>
      </c>
      <c r="G62">
        <v>2.1363385824182027E-2</v>
      </c>
      <c r="H62">
        <v>-4.2899057017915576E-2</v>
      </c>
      <c r="I62">
        <v>0.95583923026259976</v>
      </c>
    </row>
    <row r="63" spans="1:9" x14ac:dyDescent="0.3">
      <c r="A63">
        <v>0.1101994919951174</v>
      </c>
      <c r="B63">
        <v>-0.88159593596094143</v>
      </c>
      <c r="C63">
        <v>0.45304235597992826</v>
      </c>
      <c r="D63">
        <v>7.3466327996745739E-2</v>
      </c>
      <c r="F63">
        <v>0.11019949199512262</v>
      </c>
      <c r="G63">
        <v>-0.88159593596093266</v>
      </c>
      <c r="H63">
        <v>0.4530423559799433</v>
      </c>
      <c r="I63">
        <v>7.3466327996752442E-2</v>
      </c>
    </row>
    <row r="65" spans="1:3" x14ac:dyDescent="0.3">
      <c r="A65" t="s">
        <v>39</v>
      </c>
    </row>
    <row r="66" spans="1:3" x14ac:dyDescent="0.3">
      <c r="A66" t="s">
        <v>40</v>
      </c>
      <c r="C66">
        <f>MDETERM(A29:D32)</f>
        <v>1.0000000000000004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5"/>
  <sheetViews>
    <sheetView tabSelected="1" topLeftCell="A60" zoomScale="66" workbookViewId="0">
      <selection activeCell="P27" sqref="P27"/>
    </sheetView>
  </sheetViews>
  <sheetFormatPr defaultRowHeight="14.4" x14ac:dyDescent="0.3"/>
  <sheetData>
    <row r="1" spans="1:18" x14ac:dyDescent="0.3">
      <c r="A1" t="s">
        <v>47</v>
      </c>
    </row>
    <row r="2" spans="1:18" x14ac:dyDescent="0.3">
      <c r="A2" t="s">
        <v>48</v>
      </c>
      <c r="B2" t="s">
        <v>49</v>
      </c>
      <c r="C2" t="s">
        <v>31</v>
      </c>
      <c r="D2" t="s">
        <v>50</v>
      </c>
      <c r="E2" t="s">
        <v>51</v>
      </c>
      <c r="F2" t="s">
        <v>52</v>
      </c>
      <c r="G2" t="s">
        <v>53</v>
      </c>
      <c r="H2" t="s">
        <v>57</v>
      </c>
    </row>
    <row r="3" spans="1:18" x14ac:dyDescent="0.3">
      <c r="A3" t="s">
        <v>12</v>
      </c>
      <c r="B3">
        <v>0</v>
      </c>
      <c r="C3">
        <v>1</v>
      </c>
      <c r="D3">
        <v>1.5</v>
      </c>
      <c r="E3">
        <v>2</v>
      </c>
      <c r="F3">
        <v>2.2000000000000002</v>
      </c>
      <c r="G3">
        <v>2.7</v>
      </c>
      <c r="H3">
        <v>3</v>
      </c>
    </row>
    <row r="4" spans="1:18" x14ac:dyDescent="0.3">
      <c r="A4" t="s">
        <v>54</v>
      </c>
      <c r="B4">
        <v>4</v>
      </c>
      <c r="C4">
        <f t="shared" ref="C4:H4" si="0">3*SQRT(1-C3*C3/9)</f>
        <v>2.8284271247461898</v>
      </c>
      <c r="D4">
        <f t="shared" si="0"/>
        <v>2.598076211353316</v>
      </c>
      <c r="E4">
        <f t="shared" si="0"/>
        <v>2.2360679774997898</v>
      </c>
      <c r="F4">
        <f t="shared" si="0"/>
        <v>2.0396078054371136</v>
      </c>
      <c r="G4">
        <f t="shared" si="0"/>
        <v>1.3076696830622019</v>
      </c>
      <c r="H4">
        <f t="shared" si="0"/>
        <v>0</v>
      </c>
    </row>
    <row r="5" spans="1:18" x14ac:dyDescent="0.3">
      <c r="A5" t="s">
        <v>55</v>
      </c>
      <c r="B5">
        <v>4</v>
      </c>
      <c r="C5">
        <f t="shared" ref="C5:H5" si="1">0.5*ABS(C3)+ABS(C4)</f>
        <v>3.3284271247461898</v>
      </c>
      <c r="D5">
        <f t="shared" si="1"/>
        <v>3.348076211353316</v>
      </c>
      <c r="E5">
        <f t="shared" si="1"/>
        <v>3.2360679774997898</v>
      </c>
      <c r="F5">
        <f t="shared" si="1"/>
        <v>3.1396078054371137</v>
      </c>
      <c r="G5">
        <f t="shared" si="1"/>
        <v>2.6576696830622017</v>
      </c>
      <c r="H5">
        <f t="shared" si="1"/>
        <v>1.5</v>
      </c>
    </row>
    <row r="10" spans="1:18" x14ac:dyDescent="0.3">
      <c r="A10" t="s">
        <v>56</v>
      </c>
    </row>
    <row r="11" spans="1:18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M11" t="s">
        <v>69</v>
      </c>
      <c r="P11">
        <f t="array" ref="P11">SUM(ABS(A12:K12))</f>
        <v>1.75</v>
      </c>
      <c r="R11">
        <f>MAX(P11:P22)</f>
        <v>2</v>
      </c>
    </row>
    <row r="12" spans="1:18" x14ac:dyDescent="0.3">
      <c r="A12">
        <v>1</v>
      </c>
      <c r="B12">
        <v>-0.5</v>
      </c>
      <c r="C12">
        <v>-0.25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1</v>
      </c>
      <c r="P12">
        <f t="array" ref="P12">SUM(ABS(A13:K13))</f>
        <v>1.5</v>
      </c>
    </row>
    <row r="13" spans="1:18" x14ac:dyDescent="0.3">
      <c r="A13">
        <v>-0.25</v>
      </c>
      <c r="B13">
        <v>1</v>
      </c>
      <c r="C13">
        <v>0</v>
      </c>
      <c r="D13">
        <v>-0.25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1.67</v>
      </c>
      <c r="P13">
        <f t="array" ref="P13">SUM(ABS(A14:K14))</f>
        <v>2</v>
      </c>
    </row>
    <row r="14" spans="1:18" x14ac:dyDescent="0.3">
      <c r="A14">
        <v>0</v>
      </c>
      <c r="B14">
        <v>-0.25</v>
      </c>
      <c r="C14">
        <v>1</v>
      </c>
      <c r="D14">
        <v>-0.5</v>
      </c>
      <c r="E14">
        <v>0</v>
      </c>
      <c r="F14">
        <v>-0.25</v>
      </c>
      <c r="G14">
        <v>0</v>
      </c>
      <c r="H14">
        <v>0</v>
      </c>
      <c r="I14">
        <v>0</v>
      </c>
      <c r="J14">
        <v>0</v>
      </c>
      <c r="K14">
        <v>0</v>
      </c>
      <c r="M14">
        <v>0</v>
      </c>
      <c r="P14">
        <f t="array" ref="P14">SUM(ABS(A15:K15))</f>
        <v>2</v>
      </c>
    </row>
    <row r="15" spans="1:18" x14ac:dyDescent="0.3">
      <c r="A15">
        <v>0</v>
      </c>
      <c r="B15">
        <v>-0.25</v>
      </c>
      <c r="C15">
        <v>-0.25</v>
      </c>
      <c r="D15">
        <v>1</v>
      </c>
      <c r="E15">
        <v>-0.25</v>
      </c>
      <c r="F15">
        <v>0</v>
      </c>
      <c r="G15">
        <v>-0.25</v>
      </c>
      <c r="H15">
        <v>0</v>
      </c>
      <c r="I15">
        <v>0</v>
      </c>
      <c r="J15">
        <v>0</v>
      </c>
      <c r="K15">
        <v>0</v>
      </c>
      <c r="M15">
        <v>0</v>
      </c>
      <c r="P15">
        <f t="array" ref="P15">SUM(ABS(A16:K16))</f>
        <v>1.5</v>
      </c>
    </row>
    <row r="16" spans="1:18" x14ac:dyDescent="0.3">
      <c r="A16">
        <v>0</v>
      </c>
      <c r="B16">
        <v>0</v>
      </c>
      <c r="C16">
        <v>0</v>
      </c>
      <c r="D16">
        <v>-0.25</v>
      </c>
      <c r="E16">
        <v>1</v>
      </c>
      <c r="F16">
        <v>0</v>
      </c>
      <c r="G16">
        <v>0</v>
      </c>
      <c r="H16">
        <v>-0.25</v>
      </c>
      <c r="I16">
        <v>0</v>
      </c>
      <c r="J16">
        <v>0</v>
      </c>
      <c r="K16">
        <v>0</v>
      </c>
      <c r="M16">
        <v>1.59</v>
      </c>
      <c r="P16">
        <f t="array" ref="P16">SUM(ABS(A17:K17))</f>
        <v>2</v>
      </c>
    </row>
    <row r="17" spans="1:18" x14ac:dyDescent="0.3">
      <c r="A17">
        <v>0</v>
      </c>
      <c r="B17">
        <v>0</v>
      </c>
      <c r="C17">
        <v>-0.25</v>
      </c>
      <c r="D17">
        <v>0</v>
      </c>
      <c r="E17">
        <v>0</v>
      </c>
      <c r="F17">
        <v>1</v>
      </c>
      <c r="G17">
        <v>-0.5</v>
      </c>
      <c r="H17">
        <v>0</v>
      </c>
      <c r="I17">
        <v>-0.25</v>
      </c>
      <c r="J17">
        <v>0</v>
      </c>
      <c r="K17">
        <v>0</v>
      </c>
      <c r="M17">
        <v>0</v>
      </c>
      <c r="P17">
        <f t="array" ref="P17">SUM(ABS(A18:K18))</f>
        <v>2</v>
      </c>
    </row>
    <row r="18" spans="1:18" x14ac:dyDescent="0.3">
      <c r="A18">
        <v>0</v>
      </c>
      <c r="B18">
        <v>0</v>
      </c>
      <c r="C18">
        <v>0</v>
      </c>
      <c r="D18">
        <v>-0.25</v>
      </c>
      <c r="E18">
        <v>0</v>
      </c>
      <c r="F18">
        <v>-0.25</v>
      </c>
      <c r="G18">
        <v>1</v>
      </c>
      <c r="H18">
        <v>-0.25</v>
      </c>
      <c r="I18">
        <v>0</v>
      </c>
      <c r="J18">
        <v>-0.25</v>
      </c>
      <c r="K18">
        <v>0</v>
      </c>
      <c r="M18">
        <v>0</v>
      </c>
      <c r="P18">
        <f t="array" ref="P18">SUM(ABS(A19:K19))</f>
        <v>1.75</v>
      </c>
    </row>
    <row r="19" spans="1:18" x14ac:dyDescent="0.3">
      <c r="A19">
        <v>0</v>
      </c>
      <c r="B19">
        <v>0</v>
      </c>
      <c r="C19">
        <v>0</v>
      </c>
      <c r="D19">
        <v>0</v>
      </c>
      <c r="E19">
        <v>-0.25</v>
      </c>
      <c r="F19">
        <v>0</v>
      </c>
      <c r="G19">
        <v>-0.25</v>
      </c>
      <c r="H19">
        <v>1</v>
      </c>
      <c r="I19">
        <v>0</v>
      </c>
      <c r="J19">
        <v>0</v>
      </c>
      <c r="K19">
        <v>-0.25</v>
      </c>
      <c r="M19">
        <v>0.66500000000000004</v>
      </c>
      <c r="P19">
        <f t="array" ref="P19">SUM(ABS(A20:K20))</f>
        <v>2</v>
      </c>
    </row>
    <row r="20" spans="1:18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-0.5</v>
      </c>
      <c r="G20">
        <v>0</v>
      </c>
      <c r="H20">
        <v>0</v>
      </c>
      <c r="I20">
        <v>1</v>
      </c>
      <c r="J20">
        <v>-0.5</v>
      </c>
      <c r="K20">
        <v>0</v>
      </c>
      <c r="M20">
        <v>0</v>
      </c>
      <c r="P20">
        <f t="array" ref="P20">SUM(ABS(A21:K21))</f>
        <v>2</v>
      </c>
    </row>
    <row r="21" spans="1:1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-0.5</v>
      </c>
      <c r="H21">
        <v>0</v>
      </c>
      <c r="I21">
        <v>-0.25</v>
      </c>
      <c r="J21">
        <v>1</v>
      </c>
      <c r="K21">
        <v>-0.25</v>
      </c>
      <c r="M21">
        <v>0</v>
      </c>
      <c r="P21">
        <f t="array" ref="P21">SUM(ABS(A22:K22))</f>
        <v>1.75</v>
      </c>
    </row>
    <row r="22" spans="1:1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-0.5</v>
      </c>
      <c r="I22">
        <v>0</v>
      </c>
      <c r="J22">
        <v>-0.25</v>
      </c>
      <c r="K22">
        <v>1</v>
      </c>
      <c r="M22">
        <v>0.75</v>
      </c>
      <c r="P22">
        <f t="array" ref="P22">SUM(ABS(A23:K23))</f>
        <v>0</v>
      </c>
    </row>
    <row r="24" spans="1:18" x14ac:dyDescent="0.3">
      <c r="A24" t="s">
        <v>70</v>
      </c>
      <c r="M24" t="s">
        <v>71</v>
      </c>
    </row>
    <row r="25" spans="1:18" x14ac:dyDescent="0.3">
      <c r="A25" cm="1">
        <f t="array" ref="A25:K35">MINVERSE(A12:K22)</f>
        <v>1.235800344234079</v>
      </c>
      <c r="B25">
        <v>0.94320137693631656</v>
      </c>
      <c r="C25">
        <v>0.57851184959618696</v>
      </c>
      <c r="D25">
        <v>0.72269296968092145</v>
      </c>
      <c r="E25">
        <v>0.24579637230239637</v>
      </c>
      <c r="F25">
        <v>0.35555408446974707</v>
      </c>
      <c r="G25">
        <v>0.54475043029259895</v>
      </c>
      <c r="H25">
        <v>0.26049251952866403</v>
      </c>
      <c r="I25">
        <v>0.14947702899510129</v>
      </c>
      <c r="J25">
        <v>0.24235403151065799</v>
      </c>
      <c r="K25">
        <v>0.12571163775983049</v>
      </c>
      <c r="M25" cm="1">
        <f t="array" ref="M25:M35">MMULT(_xlfn.ANCHORARRAY(A25),M12:M22)</f>
        <v>3.469274129484972</v>
      </c>
      <c r="O25" t="s">
        <v>58</v>
      </c>
      <c r="P25">
        <f t="array" ref="P25">SUM(ABS(A25:K25))</f>
        <v>5.4043426453065004</v>
      </c>
      <c r="R25">
        <f>MAX(P25:P35)</f>
        <v>12.058122600291277</v>
      </c>
    </row>
    <row r="26" spans="1:18" x14ac:dyDescent="0.3">
      <c r="A26">
        <v>0.35800344234079168</v>
      </c>
      <c r="B26">
        <v>1.4320137693631667</v>
      </c>
      <c r="C26">
        <v>0.32358003442340788</v>
      </c>
      <c r="D26">
        <v>0.68846815834767638</v>
      </c>
      <c r="E26">
        <v>0.22719449225473318</v>
      </c>
      <c r="F26">
        <v>0.24784853700516349</v>
      </c>
      <c r="G26">
        <v>0.44750430292598964</v>
      </c>
      <c r="H26">
        <v>0.22030981067125638</v>
      </c>
      <c r="I26">
        <v>0.11015490533562823</v>
      </c>
      <c r="J26">
        <v>0.19277108433734938</v>
      </c>
      <c r="K26">
        <v>0.10327022375215143</v>
      </c>
      <c r="M26">
        <v>3.3346643717728046</v>
      </c>
      <c r="O26" t="s">
        <v>59</v>
      </c>
      <c r="P26">
        <f t="array" ref="P26">SUM(ABS(A26:K26))</f>
        <v>4.3511187607573136</v>
      </c>
    </row>
    <row r="27" spans="1:18" x14ac:dyDescent="0.3">
      <c r="A27">
        <v>0.22719449225473318</v>
      </c>
      <c r="B27">
        <v>0.90877796901893271</v>
      </c>
      <c r="C27">
        <v>1.6668873295379318</v>
      </c>
      <c r="D27">
        <v>1.513835562028333</v>
      </c>
      <c r="E27">
        <v>0.52879650470011907</v>
      </c>
      <c r="F27">
        <v>0.92651926386866135</v>
      </c>
      <c r="G27">
        <v>1.2839931153184168</v>
      </c>
      <c r="H27">
        <v>0.60135045677214338</v>
      </c>
      <c r="I27">
        <v>0.37759830530914873</v>
      </c>
      <c r="J27">
        <v>0.58387395736793324</v>
      </c>
      <c r="K27">
        <v>0.29630610353501913</v>
      </c>
      <c r="M27">
        <v>3.2077677743942794</v>
      </c>
      <c r="O27" t="s">
        <v>60</v>
      </c>
      <c r="P27">
        <f t="array" ref="P27">SUM(ABS(A27:K27))</f>
        <v>8.9151330597113709</v>
      </c>
    </row>
    <row r="28" spans="1:18" x14ac:dyDescent="0.3">
      <c r="A28">
        <v>0.19621342512908771</v>
      </c>
      <c r="B28">
        <v>0.78485370051635084</v>
      </c>
      <c r="C28">
        <v>0.71580828809744457</v>
      </c>
      <c r="D28">
        <v>2.0311796637097839</v>
      </c>
      <c r="E28">
        <v>0.66298159671653634</v>
      </c>
      <c r="F28">
        <v>0.63584006355090683</v>
      </c>
      <c r="G28">
        <v>1.2452667814113596</v>
      </c>
      <c r="H28">
        <v>0.62074672315636148</v>
      </c>
      <c r="I28">
        <v>0.29114259234741163</v>
      </c>
      <c r="J28">
        <v>0.52873030583873948</v>
      </c>
      <c r="K28">
        <v>0.28736925724877521</v>
      </c>
      <c r="M28">
        <v>3.189383357606248</v>
      </c>
      <c r="O28" t="s">
        <v>61</v>
      </c>
      <c r="P28">
        <f t="array" ref="P28">SUM(ABS(A28:K28))</f>
        <v>8.0001323977227567</v>
      </c>
    </row>
    <row r="29" spans="1:18" x14ac:dyDescent="0.3">
      <c r="A29">
        <v>6.5404475043029237E-2</v>
      </c>
      <c r="B29">
        <v>0.26161790017211695</v>
      </c>
      <c r="C29">
        <v>0.25142327551966098</v>
      </c>
      <c r="D29">
        <v>0.66423937508274844</v>
      </c>
      <c r="E29">
        <v>1.3107374553157685</v>
      </c>
      <c r="F29">
        <v>0.27604925195286639</v>
      </c>
      <c r="G29">
        <v>0.58175559380378661</v>
      </c>
      <c r="H29">
        <v>0.57871044618032552</v>
      </c>
      <c r="I29">
        <v>0.13550906924400899</v>
      </c>
      <c r="J29">
        <v>0.26598702502316957</v>
      </c>
      <c r="K29">
        <v>0.21117436780087376</v>
      </c>
      <c r="M29">
        <v>3.1296021448431084</v>
      </c>
      <c r="O29" t="s">
        <v>62</v>
      </c>
      <c r="P29">
        <f t="array" ref="P29">SUM(ABS(A29:K29))</f>
        <v>4.602608235138355</v>
      </c>
    </row>
    <row r="30" spans="1:18" x14ac:dyDescent="0.3">
      <c r="A30">
        <v>0.15834767641996556</v>
      </c>
      <c r="B30">
        <v>0.63339070567986222</v>
      </c>
      <c r="C30">
        <v>0.91235270753343045</v>
      </c>
      <c r="D30">
        <v>1.3045147623460875</v>
      </c>
      <c r="E30">
        <v>0.56202833311267031</v>
      </c>
      <c r="F30">
        <v>2.1865483913676682</v>
      </c>
      <c r="G30">
        <v>2.1979345955249574</v>
      </c>
      <c r="H30">
        <v>0.94359857010459403</v>
      </c>
      <c r="I30">
        <v>0.81795313120614344</v>
      </c>
      <c r="J30">
        <v>1.0852641334569046</v>
      </c>
      <c r="K30">
        <v>0.50721567589037464</v>
      </c>
      <c r="M30">
        <v>3.1176400105918174</v>
      </c>
      <c r="O30" t="s">
        <v>63</v>
      </c>
      <c r="P30">
        <f t="array" ref="P30">SUM(ABS(A30:K30))</f>
        <v>11.309148682642659</v>
      </c>
    </row>
    <row r="31" spans="1:18" x14ac:dyDescent="0.3">
      <c r="A31">
        <v>0.13425129087779686</v>
      </c>
      <c r="B31">
        <v>0.53700516351118743</v>
      </c>
      <c r="C31">
        <v>0.62134251290877796</v>
      </c>
      <c r="D31">
        <v>1.2581755593803787</v>
      </c>
      <c r="E31">
        <v>0.58519793459552483</v>
      </c>
      <c r="F31">
        <v>1.0929432013769362</v>
      </c>
      <c r="G31">
        <v>2.6678141135972462</v>
      </c>
      <c r="H31">
        <v>1.082616179001721</v>
      </c>
      <c r="I31">
        <v>0.54130808950086062</v>
      </c>
      <c r="J31">
        <v>1.072289156626506</v>
      </c>
      <c r="K31">
        <v>0.53872633390705671</v>
      </c>
      <c r="M31">
        <v>3.0854991394148015</v>
      </c>
      <c r="O31" t="s">
        <v>64</v>
      </c>
      <c r="P31">
        <f t="array" ref="P31">SUM(ABS(A31:K31))</f>
        <v>10.131669535283994</v>
      </c>
    </row>
    <row r="32" spans="1:18" x14ac:dyDescent="0.3">
      <c r="A32">
        <v>6.5404475043029237E-2</v>
      </c>
      <c r="B32">
        <v>0.26161790017211695</v>
      </c>
      <c r="C32">
        <v>0.28988481398119953</v>
      </c>
      <c r="D32">
        <v>0.62577783662121</v>
      </c>
      <c r="E32">
        <v>0.57996822454653763</v>
      </c>
      <c r="F32">
        <v>0.46835694426055868</v>
      </c>
      <c r="G32">
        <v>1.0817555938037866</v>
      </c>
      <c r="H32">
        <v>1.6940950615649408</v>
      </c>
      <c r="I32">
        <v>0.25089368462862438</v>
      </c>
      <c r="J32">
        <v>0.53521779425393878</v>
      </c>
      <c r="K32">
        <v>0.55732821395471988</v>
      </c>
      <c r="M32">
        <v>2.9690252217661852</v>
      </c>
      <c r="O32" t="s">
        <v>65</v>
      </c>
      <c r="P32">
        <f t="array" ref="P32">SUM(ABS(A32:K32))</f>
        <v>6.4103005428306625</v>
      </c>
    </row>
    <row r="33" spans="1:16" x14ac:dyDescent="0.3">
      <c r="A33">
        <v>0.13769363166953527</v>
      </c>
      <c r="B33">
        <v>0.55077452667814109</v>
      </c>
      <c r="C33">
        <v>0.73983847477823383</v>
      </c>
      <c r="D33">
        <v>1.1878723685952604</v>
      </c>
      <c r="E33">
        <v>0.54892095855951273</v>
      </c>
      <c r="F33">
        <v>1.63378789884814</v>
      </c>
      <c r="G33">
        <v>2.17211703958692</v>
      </c>
      <c r="H33">
        <v>1.0078114656427908</v>
      </c>
      <c r="I33">
        <v>1.8115980405137035</v>
      </c>
      <c r="J33">
        <v>1.6126042632066728</v>
      </c>
      <c r="K33">
        <v>0.65510393221236596</v>
      </c>
      <c r="M33">
        <v>3.0917939891433863</v>
      </c>
      <c r="O33" t="s">
        <v>66</v>
      </c>
      <c r="P33">
        <f t="array" ref="P33">SUM(ABS(A33:K33))</f>
        <v>12.058122600291277</v>
      </c>
    </row>
    <row r="34" spans="1:16" x14ac:dyDescent="0.3">
      <c r="A34">
        <v>0.11703958691910496</v>
      </c>
      <c r="B34">
        <v>0.46815834767641984</v>
      </c>
      <c r="C34">
        <v>0.56732424202303722</v>
      </c>
      <c r="D34">
        <v>1.0712299748444327</v>
      </c>
      <c r="E34">
        <v>0.53581358400635504</v>
      </c>
      <c r="F34">
        <v>1.0810274063286112</v>
      </c>
      <c r="G34">
        <v>2.1462994836488818</v>
      </c>
      <c r="H34">
        <v>1.0720243611809874</v>
      </c>
      <c r="I34">
        <v>0.80524294982126321</v>
      </c>
      <c r="J34">
        <v>2.139944392956441</v>
      </c>
      <c r="K34">
        <v>0.80299218853435717</v>
      </c>
      <c r="M34">
        <v>3.0659479676949553</v>
      </c>
      <c r="O34" t="s">
        <v>67</v>
      </c>
      <c r="P34">
        <f t="array" ref="P34">SUM(ABS(A34:K34))</f>
        <v>10.807096517939891</v>
      </c>
    </row>
    <row r="35" spans="1:16" x14ac:dyDescent="0.3">
      <c r="A35">
        <v>6.1962134251290858E-2</v>
      </c>
      <c r="B35">
        <v>0.24784853700516343</v>
      </c>
      <c r="C35">
        <v>0.28677346749635907</v>
      </c>
      <c r="D35">
        <v>0.58069641202171318</v>
      </c>
      <c r="E35">
        <v>0.42393750827485766</v>
      </c>
      <c r="F35">
        <v>0.50443532371243216</v>
      </c>
      <c r="G35">
        <v>1.0774526678141136</v>
      </c>
      <c r="H35">
        <v>1.1150536210777173</v>
      </c>
      <c r="I35">
        <v>0.32675757976962799</v>
      </c>
      <c r="J35">
        <v>0.8025949953660797</v>
      </c>
      <c r="K35">
        <v>1.4794121541109493</v>
      </c>
      <c r="M35">
        <v>3.0009996028068313</v>
      </c>
      <c r="O35" t="s">
        <v>68</v>
      </c>
      <c r="P35">
        <f t="array" ref="P35">SUM(ABS(A35:K35))</f>
        <v>6.9069244009003032</v>
      </c>
    </row>
    <row r="38" spans="1:16" x14ac:dyDescent="0.3">
      <c r="F38" t="s">
        <v>73</v>
      </c>
    </row>
    <row r="39" spans="1:16" x14ac:dyDescent="0.3">
      <c r="F39" s="4">
        <v>4</v>
      </c>
      <c r="G39" s="4">
        <v>3.32</v>
      </c>
      <c r="H39" s="4">
        <v>3.35</v>
      </c>
      <c r="I39" s="4">
        <v>3.24</v>
      </c>
    </row>
    <row r="40" spans="1:16" x14ac:dyDescent="0.3">
      <c r="A40" t="s">
        <v>72</v>
      </c>
      <c r="B40" cm="1">
        <f t="array" ref="B40">MMULT(R25,R11)</f>
        <v>24.116245200582554</v>
      </c>
      <c r="F40">
        <v>3.47</v>
      </c>
      <c r="G40">
        <v>3.33</v>
      </c>
      <c r="H40">
        <v>3.2</v>
      </c>
      <c r="I40" s="4">
        <v>3.14</v>
      </c>
    </row>
    <row r="41" spans="1:16" x14ac:dyDescent="0.3">
      <c r="F41">
        <v>3.19</v>
      </c>
      <c r="G41">
        <v>3.13</v>
      </c>
      <c r="H41">
        <v>3.12</v>
      </c>
      <c r="I41">
        <v>3.08</v>
      </c>
      <c r="J41" s="4">
        <v>2.66</v>
      </c>
    </row>
    <row r="42" spans="1:16" x14ac:dyDescent="0.3">
      <c r="F42">
        <v>2.97</v>
      </c>
      <c r="G42">
        <v>3</v>
      </c>
      <c r="H42">
        <v>3.06</v>
      </c>
      <c r="I42">
        <v>3</v>
      </c>
      <c r="J42" s="4">
        <v>1.5</v>
      </c>
    </row>
    <row r="70" spans="1:1" x14ac:dyDescent="0.3">
      <c r="A70" t="s">
        <v>75</v>
      </c>
    </row>
    <row r="71" spans="1:1" x14ac:dyDescent="0.3">
      <c r="A71" t="s">
        <v>74</v>
      </c>
    </row>
    <row r="72" spans="1:1" x14ac:dyDescent="0.3">
      <c r="A72" t="s">
        <v>76</v>
      </c>
    </row>
    <row r="73" spans="1:1" x14ac:dyDescent="0.3">
      <c r="A73" t="s">
        <v>77</v>
      </c>
    </row>
    <row r="75" spans="1:1" ht="15.6" x14ac:dyDescent="0.3">
      <c r="A75" s="5" t="s">
        <v>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2024-05-30T15:03:00Z</dcterms:modified>
</cp:coreProperties>
</file>