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g+l11nMy0/lZy7cmDOFoQ28Kf4fw=="/>
    </ext>
  </extLst>
</workbook>
</file>

<file path=xl/comments1.xml><?xml version="1.0" encoding="utf-8"?>
<comments xmlns:r="http://schemas.openxmlformats.org/officeDocument/2006/relationships" xmlns="http://schemas.openxmlformats.org/spreadsheetml/2006/main">
  <authors>
    <author/>
  </authors>
  <commentList>
    <comment authorId="0" ref="B9">
      <text>
        <t xml:space="preserve">======
ID#AAAAsSzI-LY
turnen    (2023-03-21 20:58:06)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69">
      <text>
        <t xml:space="preserve">======
ID#AAAAsSzI-LU
turnen    (2023-03-21 20:58:06)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61">
      <text>
        <t xml:space="preserve">======
ID#AAAAsSzI-LQ
turnen    (2023-03-21 20:58:06)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89">
      <text>
        <t xml:space="preserve">======
ID#AAAAsSzI-LM
turnen    (2023-03-21 20:58:06)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5">
      <text>
        <t xml:space="preserve">======
ID#AAAAsSzI-LI
turnen    (2023-03-21 20:58:06)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1">
      <text>
        <t xml:space="preserve">======
ID#AAAAsSzI-LE
turnen    (2023-03-21 20:58:06)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93">
      <text>
        <t xml:space="preserve">======
ID#AAAAsSzI-LA
turnen    (2023-03-21 20:58:06)
Language, terminology and tone used is appropriate and readily understood by the target audience (High importance)
Jargon should be kept to a minimum and plain language should be used where ever possible.</t>
      </text>
    </comment>
    <comment authorId="0" ref="B29">
      <text>
        <t xml:space="preserve">======
ID#AAAAsSzI-K8
turnen    (2023-03-21 20:58:06)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97">
      <text>
        <t xml:space="preserve">======
ID#AAAAsSzI-K4
turnen    (2023-03-21 20:58:06)
Text and content is legible and scanable, with good typography and visual contrast (Medium importance)
Users should be able to quickly scan headers and body text, in order to get an overview of what's available.</t>
      </text>
    </comment>
    <comment authorId="0" ref="B49">
      <text>
        <t xml:space="preserve">======
ID#AAAAsSzI-K0
turnen    (2023-03-21 20:58:06)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45">
      <text>
        <t xml:space="preserve">======
ID#AAAAsSzI-Kw
turnen    (2023-03-21 20:58:06)
A clear and well structure site map or index is provided (where necessary) (Low importance)
The sitemap might be part of the header or footer and should ideally be available from every page on the site.</t>
      </text>
    </comment>
    <comment authorId="0" ref="B91">
      <text>
        <t xml:space="preserve">======
ID#AAAAsSzI-Ks
turnen    (2023-03-21 20:58:06)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23">
      <text>
        <t xml:space="preserve">======
ID#AAAAsSnz5GE
turnen    (2023-03-21 20:58:06)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3">
      <text>
        <t xml:space="preserve">======
ID#AAAAsSnz5GA
turnen    (2023-03-21 20:58:06)
Users can easily give feedback (Very low importance)
For example, via email or an online feedback / contact us form. There should be an indication of how long users can expect to wait for a response if a query has been made.</t>
      </text>
    </comment>
    <comment authorId="0" ref="B33">
      <text>
        <t xml:space="preserve">======
ID#AAAAsSnz5F8
turnen    (2023-03-21 20:58:06)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13">
      <text>
        <t xml:space="preserve">======
ID#AAAAsSnz5F4
turnen    (2023-03-21 20:58:06)
Errors and reliability issues don't inhibit the user experience (High importance)
Sites and applications should be free of bugs and shouldn't have any broken links.</t>
      </text>
    </comment>
    <comment authorId="0" ref="B53">
      <text>
        <t xml:space="preserve">======
ID#AAAAsSnz5F0
turnen    (2023-03-21 20:58:06)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43">
      <text>
        <t xml:space="preserve">======
ID#AAAAsSnz5Fw
turnen    (2023-03-21 20:58:06)
Users can easily get back to the homepage or a relevant start point (Low importance)
For example, a homepage link might be part of the breadcrumb or a home link might be available as part of the header.</t>
      </text>
    </comment>
    <comment authorId="0" ref="B25">
      <text>
        <t xml:space="preserve">======
ID#AAAAsSnz5Fs
turnen    (2023-03-21 20:58:06)
The homepage / starting page layout is clear and uncluttered with sufficient 'white space' (Medium importance)
Users should be able to quickly scan the homepage and make sense of both the content available and of how the site is structured.</t>
      </text>
    </comment>
    <comment authorId="0" ref="B35">
      <text>
        <t xml:space="preserve">======
ID#AAAAsSnz5Fo
turnen    (2023-03-21 20:58:06)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9">
      <text>
        <t xml:space="preserve">======
ID#AAAAsSnz5Fk
turnen    (2023-03-21 20:58:06)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67">
      <text>
        <t xml:space="preserve">======
ID#AAAAsSnz5Fg
turnen    (2023-03-21 20:58:06)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37">
      <text>
        <t xml:space="preserve">======
ID#AAAAsSnz5Fc
turnen    (2023-03-21 20:58:06)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03">
      <text>
        <t xml:space="preserve">======
ID#AAAAsSnz5FY
turnen    (2023-03-21 20:58:06)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81">
      <text>
        <t xml:space="preserve">======
ID#AAAAsSnz5FU
turnen    (2023-03-21 20:58:06)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9">
      <text>
        <t xml:space="preserve">======
ID#AAAAsSnz5FQ
turnen    (2023-03-21 20:58:06)
Prompt and  appropriate feedback is given (High importance)
For example, a confirmation message is shown following a successful transaction, input errors are promptly highlighted and it's made clear to users when a page has been updated.</t>
      </text>
    </comment>
    <comment authorId="0" ref="B15">
      <text>
        <t xml:space="preserve">======
ID#AAAAsSnz5FM
turnen    (2023-03-21 20:58:06)
Users are adequately supported according to their level of expertise (Medium importance)
For example, novice users are given help and instructions and features are progressively disclosed (e.g. advanced features not being shown by default).</t>
      </text>
    </comment>
    <comment authorId="0" ref="B41">
      <text>
        <t xml:space="preserve">======
ID#AAAAsSnz5FI
turnen    (2023-03-21 20:58:06)
The current location is clearly indicated (e.g. breadcrumb, highlighted menu item) (Low importance)
Users should always know where they are in the site or application.</t>
      </text>
    </comment>
    <comment authorId="0" ref="B101">
      <text>
        <t xml:space="preserve">======
ID#AAAAsSnz5FE
turnen    (2023-03-21 20:58:06)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105">
      <text>
        <t xml:space="preserve">======
ID#AAAAsSnz5FA
turnen    (2023-03-21 20:58:06)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
ID#AAAAsSnz5E8
turnen    (2023-03-21 20:58:06)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79">
      <text>
        <t xml:space="preserve">======
ID#AAAAsSnz5E4
turnen    (2023-03-21 20:58:06)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3">
      <text>
        <t xml:space="preserve">======
ID#AAAAsSnz5E0
turnen    (2023-03-21 20:58:06)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5">
      <text>
        <t xml:space="preserve">======
ID#AAAAsSnz5Ew
turnen    (2023-03-21 20:58:06)
Search results are relevant, comprehensive, precise, and well displayed (High importance)
It should be easy for users to see what has been returned, to work out why something has been returned and to determine how many results there are.</t>
      </text>
    </comment>
    <comment authorId="0" ref="B51">
      <text>
        <t xml:space="preserve">======
ID#AAAAsSnz5Es
turnen    (2023-03-21 20:58:06)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73">
      <text>
        <t xml:space="preserve">======
ID#AAAAsSnz5Eo
turnen    (2023-03-21 20:58:06)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1">
      <text>
        <t xml:space="preserve">======
ID#AAAAsSnz5Ek
turnen    (2023-03-21 20:58:06)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95">
      <text>
        <t xml:space="preserve">======
ID#AAAAsSnz5Eg
turnen    (2023-03-21 20:58:06)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85">
      <text>
        <t xml:space="preserve">======
ID#AAAAsSnz5Ec
turnen    (2023-03-21 20:58:06)
Users are able to easily recover (i.e. not have to start again) from errors (Medium importance)
For example, users might be able to re-edit and resubmit a form or enter a different value.</t>
      </text>
    </comment>
    <comment authorId="0" ref="B71">
      <text>
        <t xml:space="preserve">======
ID#AAAAsSnz5EY
turnen    (2023-03-21 20:58:06)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ID#AAAAsSnz5EU
turnen    (2023-03-21 20:58:06)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7">
      <text>
        <t xml:space="preserve">======
ID#AAAAsSnz5EQ
turnen    (2023-03-21 20:58:06)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3">
      <text>
        <t xml:space="preserve">======
ID#AAAAsSnz5EM
turnen    (2023-03-21 20:58:06)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21">
      <text>
        <t xml:space="preserve">======
ID#AAAAsSnz5EI
turnen    (2023-03-21 20:58:06)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11">
      <text>
        <t xml:space="preserve">======
ID#AAAAsSnz5EE
turnen    (2023-03-21 20:58:06)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List>
  <extLst>
    <ext uri="GoogleSheetsCustomDataVersion1">
      <go:sheetsCustomData xmlns:go="http://customooxmlschemas.google.com/" r:id="rId1" roundtripDataSignature="AMtx7mgP1xWXapySgVbVjTjwlglAzVUIKQ=="/>
    </ext>
  </extLst>
</comments>
</file>

<file path=xl/sharedStrings.xml><?xml version="1.0" encoding="utf-8"?>
<sst xmlns="http://schemas.openxmlformats.org/spreadsheetml/2006/main" count="277" uniqueCount="173">
  <si>
    <t>Usability review</t>
  </si>
  <si>
    <t>Enter score</t>
  </si>
  <si>
    <t>Very poor</t>
  </si>
  <si>
    <t>[Enter product name]</t>
  </si>
  <si>
    <t>Score</t>
  </si>
  <si>
    <t>Comentarios</t>
  </si>
  <si>
    <t>Poor</t>
  </si>
  <si>
    <t>Moderate</t>
  </si>
  <si>
    <t>Pase el cursor sobre una guía para obtener más información, ejemplos de buenas prácticas e importancia para la experiencia general del usuario.</t>
  </si>
  <si>
    <t>N / A = no aplicable o no puede ser evaluada</t>
  </si>
  <si>
    <t>Opcional: proporcione una explicación breve de la puntuación, como una descripción de los problemas encontrados; ejemplos de buenas prácticas y el posible impacto para los usuarios.</t>
  </si>
  <si>
    <t>Good</t>
  </si>
  <si>
    <t>Excellent</t>
  </si>
  <si>
    <t>Características y funcionalidad</t>
  </si>
  <si>
    <t>Weighting 
(out of 5)</t>
  </si>
  <si>
    <t>Weighting ratio</t>
  </si>
  <si>
    <t>Rating
(0 - 5)</t>
  </si>
  <si>
    <t>Out of</t>
  </si>
  <si>
    <t>N/A</t>
  </si>
  <si>
    <t>Las características y la funcionalidad cumplen con las metas y objetivos comunes de los usuarios.</t>
  </si>
  <si>
    <t xml:space="preserve">No hay reseñas de las actividades ni registros de las compras. </t>
  </si>
  <si>
    <t>Las características y la funcionalidad respaldan los flujos de trabajo deseados por los usuarios.</t>
  </si>
  <si>
    <t>A la hora de reservar es fácil seguir el flujo de compra pero no hay sesiones y esta funcionalidad se encuentra en una página externa.</t>
  </si>
  <si>
    <t>Las tareas de uso frecuente están fácilmente disponibles (p. ej., son fácilmente accesibles desde la página de inicio) y cuentan con un buen soporte (p. ej., hay accesos directos disponibles).</t>
  </si>
  <si>
    <t>Difícil acceso a cualquier parte de la web.</t>
  </si>
  <si>
    <t>Los usuarios cuentan con el soporte adecuado de acuerdo con su nivel de experiencia (por ejemplo, atajos para usuarios expertos, ayuda e instrucciones para usuarios novatos).</t>
  </si>
  <si>
    <t>No hay ningún tipo de atajo ni se hace foco en las acciones más relevantes.</t>
  </si>
  <si>
    <t>Los llamados a la acción (por ejemplo, registrarse, agregar a la cesta, enviar) son claros, están bien etiquetados y se puede hacer clic en ellos.</t>
  </si>
  <si>
    <t>La zona de reserva es un poco más clara.</t>
  </si>
  <si>
    <t>Homepage / starting page</t>
  </si>
  <si>
    <t>La página de inicio proporciona una instantánea clara y una descripción general del contenido, las características y la funcionalidad disponibles.</t>
  </si>
  <si>
    <t>Cuesta entender a qué va dedicada la página y qué se pretende con ella. La página inicial no da una información clara. El vídeo 😞.</t>
  </si>
  <si>
    <t>La página de inicio es efectiva para orientar y dirigir a los usuarios a la información y las tareas deseadas.</t>
  </si>
  <si>
    <t>La barra de tareas es confusa. Literalmente hay dos pestañas que empiezan por "taller".</t>
  </si>
  <si>
    <t>El diseño de la página de inicio es claro y ordenado con suficiente "espacio en blanco".</t>
  </si>
  <si>
    <t>Aunque la versión móvil es mejor que versión escritorio, su diseño no es claro.</t>
  </si>
  <si>
    <t>Navigation</t>
  </si>
  <si>
    <t>Los usuarios pueden acceder fácilmente al sitio o la aplicación (por ejemplo, la URL es predecible y la devuelven los motores de búsqueda).</t>
  </si>
  <si>
    <t>Está bien posicionado.</t>
  </si>
  <si>
    <t>El esquema de navegación (por ejemplo, menú) es fácil de encontrar, intuitivo y consistente.</t>
  </si>
  <si>
    <t>No es intuitivo ni sigue los estándares. Hay demsiados submenús.</t>
  </si>
  <si>
    <t>La navegación tiene suficiente flexibilidad para permitir a los usuarios navegar por los medios que deseen (por ejemplo, buscar, navegar por tipo, navegar por nombre, más reciente, etc.).</t>
  </si>
  <si>
    <t>Solo hay un menú principal.</t>
  </si>
  <si>
    <t>La estructura del sitio o de la aplicación es clara, fácil de entender y aborda los objetivos comunes de los usuarios.</t>
  </si>
  <si>
    <t>La estructura no se entiende. Pero, al menos, tiene un indicador de dónde estás en cada momento.</t>
  </si>
  <si>
    <t>Los enlaces son claros, descriptivos y bien etiquetados.</t>
  </si>
  <si>
    <t>Hay nombres comunes para cosas distintas.</t>
  </si>
  <si>
    <t>Se admiten las funciones estándar del navegador (por ejemplo, 'atrás', 'adelante', 'marcador').</t>
  </si>
  <si>
    <t>No. Solo la que implementa el navegador.</t>
  </si>
  <si>
    <t>La ubicación actual está claramente indicada (por ejemplo, ruta de navegación, elemento de menú resaltado).</t>
  </si>
  <si>
    <t>Desde determinados puntos no se puede.</t>
  </si>
  <si>
    <t>Los usuarios pueden volver fácilmente a la página de inicio o a un punto de inicio relevante.</t>
  </si>
  <si>
    <t>Se proporciona un mapa o índice del sitio claro y bien estructurado (cuando sea necesario).</t>
  </si>
  <si>
    <t>No existe.</t>
  </si>
  <si>
    <t>Search</t>
  </si>
  <si>
    <t>Una función de búsqueda consistente, fácil de encontrar y fácil de usar está disponible en todas partes (donde se desee).</t>
  </si>
  <si>
    <t>No hay en la pagina principal.</t>
  </si>
  <si>
    <t>La interfaz de búsqueda es apropiada para cumplir con los objetivos del usuario (por ejemplo, multiparámetro, resultados priorizados, filtrado de resultados de búsqueda).</t>
  </si>
  <si>
    <t>Al buscar la palabra "visita", uno de los propósitos del sitio, devuelve un listado sin sentido, que no contiene enlaces.</t>
  </si>
  <si>
    <t>La función de búsqueda trata bien las búsquedas comunes (por ejemplo, mostrar los resultados más populares), errores ortográficos y abreviaturas.</t>
  </si>
  <si>
    <t>No sirve para nada.</t>
  </si>
  <si>
    <t>Los resultados de la búsqueda son relevantes, completos, precisos y bien presentados.</t>
  </si>
  <si>
    <t>Control &amp; feedback</t>
  </si>
  <si>
    <t>Se proporciona una retroalimentación oportuna y adecuada (p. ej., después de una acción exitosa o no exitosa).</t>
  </si>
  <si>
    <t>Muy lento. No notifica de las acciones en la reserva.</t>
  </si>
  <si>
    <t>Los usuarios pueden deshacer, regresar y cambiar o cancelar acciones fácilmente; o al menos se les da la oportunidad de confirmar una acción antes de realizarla (por ejemplo, antes de realizar un pedido).</t>
  </si>
  <si>
    <t>Va muy lento pero es sencillo.</t>
  </si>
  <si>
    <t>Los usuarios pueden enviar comentarios fácilmente (por ejemplo, por correo electrónico o un formulario de contacto/comentarios en línea).</t>
  </si>
  <si>
    <t>Mal implementado.</t>
  </si>
  <si>
    <t>Forms</t>
  </si>
  <si>
    <t>Los formularios y procesos complejos se dividen en pasos y secciones fácilmente comprensibles. Cuando se usa un proceso, un indicador de progreso está presente con números claros o etapas nombradas.</t>
  </si>
  <si>
    <t>Podría ser mejor, ya que las visitas y la tienda se acceden desde distinto lugar pero llevan al mismo sitio. Esto puede generar confusión.</t>
  </si>
  <si>
    <t>Se solicita una cantidad mínima de información y, cuando se requiere, se proporciona una justificación para solicitar información (por ejemplo, fecha de nacimiento, número de teléfono).</t>
  </si>
  <si>
    <t>Se pide la información únicamente necesaria para realizar el envío pero aunque no se da justificación, que puede ser conveniente para determinado tipo de usuario.</t>
  </si>
  <si>
    <t>Los campos de formulario obligatorios y opcionales están claramente indicados.</t>
  </si>
  <si>
    <t>Se indican con un asterisco los campos obligatorios pero permite avanzar con los campos sin rellenar. Si se recarga la página se borra parte de la información.</t>
  </si>
  <si>
    <t>Se utilizan los campos de entrada apropiados (por ejemplo, calendario para la selección de fechas, menú desplegable para la selección) y se indican los formatos requeridos.</t>
  </si>
  <si>
    <t>No se indican los formatos.</t>
  </si>
  <si>
    <t>Se proporciona ayuda e instrucciones (por ejemplo, ejemplos, información requerida) cuando es necesario.</t>
  </si>
  <si>
    <t>Incluye texto de ejemplo (placeholder) pero ninguna sección de ayuda.</t>
  </si>
  <si>
    <t>Errors</t>
  </si>
  <si>
    <t>Los errores son claros, fácilmente identificables y aparecen en la ubicación adecuada (p. ej., junto al campo de entrada de datos, junto al formulario, etc.).</t>
  </si>
  <si>
    <t>Ofrece información pobre de error en los formularios.</t>
  </si>
  <si>
    <t>Los mensajes de error son concisos, escritos en un lenguaje fácil de entender y describen lo que ocurrió y qué acción es necesaria.</t>
  </si>
  <si>
    <t>No ofrece información de error. En formularios sinplemente elemina los campos erroeneos.</t>
  </si>
  <si>
    <t>Los errores comunes de los usuarios (p. ej., campos faltantes, formatos no válidos, selecciones no válidas) se han tenido en cuenta y, en la medida de lo posible, se han evitado.</t>
  </si>
  <si>
    <t>No se evita. Permite continuar con los campos obligatorios vacíos y no se aporta retroalimentación.</t>
  </si>
  <si>
    <t>Los lectores de este archivo pueden ver los comentarios y las sugerencias.</t>
  </si>
  <si>
    <t>Si intentas modificar un formlario se tiene que regresar atrás y se eliminan los campos.</t>
  </si>
  <si>
    <t>Content &amp; text</t>
  </si>
  <si>
    <t>El contenido disponible (por ejemplo, texto, imágenes, video) es apropiado y lo suficientemente relevante y detallado para cumplir con los objetivos del usuario.</t>
  </si>
  <si>
    <t>No se muestran imágenes de visitas anteriores en la zona de compra de la visita.</t>
  </si>
  <si>
    <t>Los enlaces a otro contenido útil y relevante (por ejemplo, páginas relacionadas o sitios web externos) están disponibles y se muestran en contexto.</t>
  </si>
  <si>
    <t>Ejemplo de ello es el enlace a la Red de Maestros.</t>
  </si>
  <si>
    <t>El lenguaje, la terminología y el tono utilizados son apropiados y fácilmente comprensibles para el público objetivo.</t>
  </si>
  <si>
    <t>Los términos, el lenguaje y el tono utilizados son coherentes (por ejemplo, se utiliza el mismo término en todo momento).</t>
  </si>
  <si>
    <t>El texto y el contenido son legibles y escaneables, con buena tipografía y contraste visual.</t>
  </si>
  <si>
    <t>El contraste entre el color de fondo y la tipografía tiene una ratio de 4.25, con lo que no supera la ratio mínima que establecen las WCAG.</t>
  </si>
  <si>
    <t>Help</t>
  </si>
  <si>
    <t>Se proporciona ayuda en línea y es adecuada para la base de usuarios (p. ej., está escrita en un lenguaje fácil de entender y solo utiliza términos reconocidos). Cuando se proporciona ayuda contextual adecuada.</t>
  </si>
  <si>
    <t>La ayuda en línea es concisa, fácil de leer y está escrita en un lenguaje fácil de entender.</t>
  </si>
  <si>
    <t>Acceder a la ayuda en línea no impide a los usuarios (es decir, pueden reanudar el trabajo donde lo dejaron después de acceder a la ayuda).</t>
  </si>
  <si>
    <t>Los usuarios pueden obtener más ayuda fácilmente (por ejemplo, teléfono o dirección de correo electrónico).</t>
  </si>
  <si>
    <t>Hay una pestaña de contacto donde se puede encontrar el número de teléfono y un formulario de contacto pero está muy mal maquetada, como el resto de la página.</t>
  </si>
  <si>
    <t>Performance</t>
  </si>
  <si>
    <t>El rendimiento del sitio o de la aplicación no inhibe la experiencia del usuario (por ejemplo, descargas de páginas lentas, retrasos prolongados).</t>
  </si>
  <si>
    <t>Es muy lento para el poco contenido que carga.</t>
  </si>
  <si>
    <t>Los errores y los problemas de confiabilidad no inhiben la experiencia del usuario.</t>
  </si>
  <si>
    <t>No hay errores de certificados ni de confiabilidad.</t>
  </si>
  <si>
    <t>Se admiten las posibles configuraciones de usuario (por ejemplo, navegadores, resoluciones, especificaciones de la computadora).</t>
  </si>
  <si>
    <t>La version de escritorio no es responsive. Parece que se ha creado pensando el móvil pero luego no se ha adaptado a escritorio.</t>
  </si>
  <si>
    <t>Overall usability score (out of 100) *</t>
  </si>
  <si>
    <t>Usability guidelines</t>
  </si>
  <si>
    <t>Importance</t>
  </si>
  <si>
    <t>Features &amp; functionality</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</si>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</sst>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readingOrder="0"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readingOrder="0" shrinkToFit="0" vertical="center" wrapText="1"/>
    </xf>
    <xf borderId="0" fillId="0" fontId="3" numFmtId="0" xfId="0" applyAlignment="1" applyFont="1">
      <alignment shrinkToFit="0" vertical="center" wrapText="0"/>
    </xf>
    <xf borderId="0" fillId="0" fontId="8" numFmtId="0" xfId="0" applyAlignment="1" applyFont="1">
      <alignment horizontal="center" readingOrder="0"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readingOrder="0"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readingOrder="0"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3" numFmtId="0" xfId="0" applyAlignment="1" applyFont="1">
      <alignment shrinkToFit="0" vertical="top" wrapText="1"/>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3" numFmtId="0" xfId="0" applyAlignment="1" applyFont="1">
      <alignment shrinkToFit="0" vertical="bottom" wrapText="0"/>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6</v>
      </c>
      <c r="E9" s="4"/>
      <c r="F9" s="4" t="str">
        <f>#REF!*#REF!</f>
        <v>#REF!</v>
      </c>
      <c r="G9" s="4" t="str">
        <f>IF(#REF!&gt;=0,10*#REF!,0)</f>
        <v>#REF!</v>
      </c>
      <c r="H9" s="4"/>
      <c r="I9" s="39" t="s">
        <v>20</v>
      </c>
      <c r="J9" s="4"/>
      <c r="K9" s="40">
        <v>5.0</v>
      </c>
      <c r="L9" s="41">
        <f>K9/K117</f>
        <v>1</v>
      </c>
      <c r="M9" s="42">
        <f>VLOOKUP(D9,Q1:R9,2,FALSE)</f>
        <v>2</v>
      </c>
      <c r="N9" s="42">
        <f>M9*L9</f>
        <v>2</v>
      </c>
      <c r="O9" s="42">
        <f>IF(M9=0,0,L9*MAX(R2:R8))</f>
        <v>5</v>
      </c>
      <c r="P9" s="14"/>
      <c r="Q9" s="4"/>
      <c r="R9" s="35"/>
      <c r="S9" s="4"/>
      <c r="T9" s="4"/>
      <c r="U9" s="4"/>
      <c r="V9" s="9"/>
    </row>
    <row r="10" ht="12.0" customHeight="1">
      <c r="A10" s="36"/>
      <c r="B10" s="43"/>
      <c r="C10" s="4"/>
      <c r="D10" s="44"/>
      <c r="E10" s="4"/>
      <c r="F10" s="4"/>
      <c r="G10" s="4"/>
      <c r="H10" s="4"/>
      <c r="I10" s="4"/>
      <c r="J10" s="4"/>
      <c r="K10" s="40"/>
      <c r="L10" s="41"/>
      <c r="M10" s="42"/>
      <c r="N10" s="42"/>
      <c r="O10" s="42"/>
      <c r="P10" s="45"/>
      <c r="Q10" s="4"/>
      <c r="R10" s="4"/>
      <c r="S10" s="4"/>
      <c r="T10" s="4"/>
      <c r="U10" s="4"/>
      <c r="V10" s="9"/>
    </row>
    <row r="11" ht="39.75" customHeight="1">
      <c r="A11" s="36">
        <f>A9+1</f>
        <v>2</v>
      </c>
      <c r="B11" s="37" t="s">
        <v>21</v>
      </c>
      <c r="C11" s="4"/>
      <c r="D11" s="38" t="s">
        <v>6</v>
      </c>
      <c r="E11" s="4"/>
      <c r="F11" s="4" t="str">
        <f>#REF!*#REF!</f>
        <v>#REF!</v>
      </c>
      <c r="G11" s="4" t="str">
        <f>IF(#REF!&gt;=0,10*#REF!,0)</f>
        <v>#REF!</v>
      </c>
      <c r="H11" s="4"/>
      <c r="I11" s="39" t="s">
        <v>22</v>
      </c>
      <c r="J11" s="4"/>
      <c r="K11" s="40">
        <v>5.0</v>
      </c>
      <c r="L11" s="41">
        <f>K11/K117</f>
        <v>1</v>
      </c>
      <c r="M11" s="42">
        <f>VLOOKUP(D11,Q1:R9,2,FALSE)</f>
        <v>2</v>
      </c>
      <c r="N11" s="42">
        <f>M11*L11</f>
        <v>2</v>
      </c>
      <c r="O11" s="42">
        <f>IF(M11=0,0,L11*MAX(R2:R8))</f>
        <v>5</v>
      </c>
      <c r="P11" s="45"/>
      <c r="S11" s="9"/>
      <c r="T11" s="9"/>
      <c r="U11" s="9"/>
      <c r="V11" s="9"/>
    </row>
    <row r="12" ht="12.0" customHeight="1">
      <c r="A12" s="36"/>
      <c r="B12" s="43"/>
      <c r="C12" s="4"/>
      <c r="D12" s="44"/>
      <c r="E12" s="4"/>
      <c r="F12" s="4"/>
      <c r="G12" s="4"/>
      <c r="H12" s="4"/>
      <c r="I12" s="4"/>
      <c r="J12" s="4"/>
      <c r="K12" s="40"/>
      <c r="L12" s="41"/>
      <c r="M12" s="42"/>
      <c r="N12" s="42"/>
      <c r="O12" s="42"/>
      <c r="P12" s="9"/>
      <c r="Q12" s="9"/>
      <c r="R12" s="9"/>
      <c r="S12" s="46"/>
      <c r="T12" s="9"/>
      <c r="U12" s="9"/>
      <c r="V12" s="9"/>
    </row>
    <row r="13" ht="39.75" customHeight="1">
      <c r="A13" s="36">
        <f>A11+1</f>
        <v>3</v>
      </c>
      <c r="B13" s="37" t="s">
        <v>23</v>
      </c>
      <c r="C13" s="4"/>
      <c r="D13" s="38" t="s">
        <v>2</v>
      </c>
      <c r="E13" s="4"/>
      <c r="F13" s="4" t="str">
        <f>#REF!*#REF!</f>
        <v>#REF!</v>
      </c>
      <c r="G13" s="4" t="str">
        <f>IF(#REF!&gt;=0,10*#REF!,0)</f>
        <v>#REF!</v>
      </c>
      <c r="H13" s="4"/>
      <c r="I13" s="39" t="s">
        <v>24</v>
      </c>
      <c r="J13" s="4"/>
      <c r="K13" s="40">
        <v>4.0</v>
      </c>
      <c r="L13" s="41">
        <f>K13/K117</f>
        <v>0.8</v>
      </c>
      <c r="M13" s="42">
        <f>VLOOKUP(D13,Q1:R9,2,FALSE)</f>
        <v>1</v>
      </c>
      <c r="N13" s="42">
        <f>M13*L13</f>
        <v>0.8</v>
      </c>
      <c r="O13" s="42">
        <f>IF(M13=0,0,L13*MAX(R2:R8))</f>
        <v>4</v>
      </c>
      <c r="P13" s="9"/>
      <c r="Q13" s="9"/>
      <c r="R13" s="9"/>
      <c r="S13" s="46"/>
      <c r="T13" s="9"/>
      <c r="U13" s="9"/>
      <c r="V13" s="9"/>
    </row>
    <row r="14" ht="12.0" customHeight="1">
      <c r="A14" s="36"/>
      <c r="B14" s="43"/>
      <c r="C14" s="4"/>
      <c r="D14" s="44"/>
      <c r="E14" s="4"/>
      <c r="F14" s="4"/>
      <c r="G14" s="4"/>
      <c r="H14" s="4"/>
      <c r="I14" s="4"/>
      <c r="J14" s="4"/>
      <c r="K14" s="40"/>
      <c r="L14" s="41"/>
      <c r="M14" s="42"/>
      <c r="N14" s="42"/>
      <c r="O14" s="42"/>
      <c r="S14" s="43"/>
    </row>
    <row r="15" ht="39.75" customHeight="1">
      <c r="A15" s="36">
        <f>A13+1</f>
        <v>4</v>
      </c>
      <c r="B15" s="37" t="s">
        <v>25</v>
      </c>
      <c r="C15" s="4"/>
      <c r="D15" s="38" t="s">
        <v>2</v>
      </c>
      <c r="E15" s="4"/>
      <c r="F15" s="4" t="str">
        <f>#REF!*#REF!</f>
        <v>#REF!</v>
      </c>
      <c r="G15" s="4" t="str">
        <f>IF(#REF!&gt;=0,10*#REF!,0)</f>
        <v>#REF!</v>
      </c>
      <c r="H15" s="4"/>
      <c r="I15" s="39" t="s">
        <v>26</v>
      </c>
      <c r="J15" s="4"/>
      <c r="K15" s="47">
        <v>3.0</v>
      </c>
      <c r="L15" s="48">
        <f>K15/K117</f>
        <v>0.6</v>
      </c>
      <c r="M15" s="42">
        <f>VLOOKUP(D15,Q1:R9,2,FALSE)</f>
        <v>1</v>
      </c>
      <c r="N15" s="42">
        <f>M15*L15</f>
        <v>0.6</v>
      </c>
      <c r="O15" s="49">
        <f>IF(M15=0,0,L15*MAX(R2:R8))</f>
        <v>3</v>
      </c>
      <c r="P15" s="14"/>
      <c r="S15" s="14"/>
      <c r="T15" s="4"/>
    </row>
    <row r="16" ht="12.0" customHeight="1">
      <c r="A16" s="36"/>
      <c r="B16" s="43"/>
      <c r="C16" s="4"/>
      <c r="D16" s="44"/>
      <c r="E16" s="4"/>
      <c r="F16" s="4"/>
      <c r="G16" s="4"/>
      <c r="H16" s="4"/>
      <c r="I16" s="4"/>
      <c r="J16" s="4"/>
      <c r="K16" s="40"/>
      <c r="L16" s="41"/>
      <c r="M16" s="42"/>
      <c r="N16" s="42"/>
      <c r="O16" s="42"/>
      <c r="S16" s="43"/>
      <c r="T16" s="4"/>
    </row>
    <row r="17" ht="39.75" customHeight="1">
      <c r="A17" s="36">
        <f>A15+1</f>
        <v>5</v>
      </c>
      <c r="B17" s="37" t="s">
        <v>27</v>
      </c>
      <c r="C17" s="4"/>
      <c r="D17" s="38" t="s">
        <v>6</v>
      </c>
      <c r="E17" s="4"/>
      <c r="F17" s="4" t="str">
        <f>#REF!*#REF!</f>
        <v>#REF!</v>
      </c>
      <c r="G17" s="4" t="str">
        <f>IF(#REF!&gt;=0,10*#REF!,0)</f>
        <v>#REF!</v>
      </c>
      <c r="H17" s="4"/>
      <c r="I17" s="39" t="s">
        <v>28</v>
      </c>
      <c r="J17" s="4"/>
      <c r="K17" s="40">
        <v>3.0</v>
      </c>
      <c r="L17" s="41">
        <f>K17/K117</f>
        <v>0.6</v>
      </c>
      <c r="M17" s="42">
        <f>VLOOKUP(D17,Q1:R9,2,FALSE)</f>
        <v>2</v>
      </c>
      <c r="N17" s="42">
        <f>M17*L17</f>
        <v>1.2</v>
      </c>
      <c r="O17" s="42">
        <f>IF(M17=0,0,L17*MAX(R2:R8))</f>
        <v>3</v>
      </c>
      <c r="S17" s="43"/>
      <c r="T17" s="4"/>
    </row>
    <row r="18" ht="12.0" customHeight="1">
      <c r="B18" s="50"/>
      <c r="C18" s="4"/>
      <c r="D18" s="44"/>
      <c r="E18" s="4"/>
      <c r="F18" s="4"/>
      <c r="G18" s="4"/>
      <c r="H18" s="4"/>
      <c r="I18" s="4"/>
      <c r="J18" s="4"/>
      <c r="K18" s="40"/>
      <c r="L18" s="41"/>
      <c r="M18" s="42"/>
      <c r="N18" s="42"/>
      <c r="O18" s="42"/>
      <c r="S18" s="43"/>
      <c r="T18" s="4"/>
    </row>
    <row r="19" ht="15.75" customHeight="1">
      <c r="A19" s="51" t="s">
        <v>29</v>
      </c>
      <c r="C19" s="34"/>
      <c r="D19" s="44"/>
      <c r="E19" s="4"/>
      <c r="F19" s="4"/>
      <c r="G19" s="4"/>
      <c r="H19" s="4"/>
      <c r="I19" s="4"/>
      <c r="J19" s="4"/>
      <c r="K19" s="40"/>
      <c r="L19" s="41"/>
      <c r="M19" s="42"/>
      <c r="N19" s="42"/>
      <c r="O19" s="42"/>
    </row>
    <row r="20" ht="14.25" customHeight="1">
      <c r="B20" s="52"/>
      <c r="C20" s="34"/>
      <c r="D20" s="44"/>
      <c r="E20" s="4"/>
      <c r="F20" s="4"/>
      <c r="G20" s="4"/>
      <c r="H20" s="4"/>
      <c r="I20" s="4"/>
      <c r="J20" s="4"/>
      <c r="K20" s="40"/>
      <c r="L20" s="41"/>
      <c r="M20" s="42"/>
      <c r="N20" s="42"/>
      <c r="O20" s="42"/>
    </row>
    <row r="21" ht="39.75" customHeight="1">
      <c r="A21" s="36">
        <f>A17+1</f>
        <v>6</v>
      </c>
      <c r="B21" s="37" t="s">
        <v>30</v>
      </c>
      <c r="C21" s="4"/>
      <c r="D21" s="38" t="s">
        <v>2</v>
      </c>
      <c r="E21" s="4"/>
      <c r="F21" s="4" t="str">
        <f>#REF!*#REF!</f>
        <v>#REF!</v>
      </c>
      <c r="G21" s="4" t="str">
        <f>IF(#REF!&gt;=0,10*#REF!,0)</f>
        <v>#REF!</v>
      </c>
      <c r="H21" s="4"/>
      <c r="I21" s="39" t="s">
        <v>31</v>
      </c>
      <c r="J21" s="4"/>
      <c r="K21" s="40">
        <v>3.0</v>
      </c>
      <c r="L21" s="41">
        <f>K21/K117</f>
        <v>0.6</v>
      </c>
      <c r="M21" s="42">
        <f>VLOOKUP(D21,Q1:R9,2,FALSE)</f>
        <v>1</v>
      </c>
      <c r="N21" s="42">
        <f>M21*L21</f>
        <v>0.6</v>
      </c>
      <c r="O21" s="42">
        <f>IF(M21=0,0,L21*MAX(R2:R8))</f>
        <v>3</v>
      </c>
    </row>
    <row r="22" ht="12.0" customHeight="1">
      <c r="A22" s="36"/>
      <c r="B22" s="43"/>
      <c r="C22" s="4"/>
      <c r="D22" s="44"/>
      <c r="E22" s="4"/>
      <c r="F22" s="4"/>
      <c r="G22" s="4"/>
      <c r="H22" s="4"/>
      <c r="I22" s="4"/>
      <c r="J22" s="4"/>
      <c r="K22" s="47"/>
      <c r="L22" s="48"/>
      <c r="M22" s="42"/>
      <c r="N22" s="53"/>
      <c r="O22" s="53"/>
      <c r="P22" s="43"/>
      <c r="Q22" s="43"/>
      <c r="R22" s="43"/>
    </row>
    <row r="23" ht="39.75" customHeight="1">
      <c r="A23" s="36">
        <f>A21+1</f>
        <v>7</v>
      </c>
      <c r="B23" s="37" t="s">
        <v>32</v>
      </c>
      <c r="C23" s="4"/>
      <c r="D23" s="38" t="s">
        <v>6</v>
      </c>
      <c r="E23" s="4"/>
      <c r="F23" s="4" t="str">
        <f>#REF!*#REF!</f>
        <v>#REF!</v>
      </c>
      <c r="G23" s="4" t="str">
        <f>IF(#REF!&gt;=0,10*#REF!,0)</f>
        <v>#REF!</v>
      </c>
      <c r="H23" s="4"/>
      <c r="I23" s="39" t="s">
        <v>33</v>
      </c>
      <c r="J23" s="4"/>
      <c r="K23" s="40">
        <v>4.0</v>
      </c>
      <c r="L23" s="41">
        <f>K23/K117</f>
        <v>0.8</v>
      </c>
      <c r="M23" s="42">
        <f>VLOOKUP(D23,Q1:R9,2,FALSE)</f>
        <v>2</v>
      </c>
      <c r="N23" s="42">
        <f>M23*L23</f>
        <v>1.6</v>
      </c>
      <c r="O23" s="42">
        <f>IF(M23=0,0,L23*MAX(R2:R8))</f>
        <v>4</v>
      </c>
      <c r="Q23" s="43"/>
      <c r="R23" s="43"/>
    </row>
    <row r="24" ht="12.0" customHeight="1">
      <c r="A24" s="36"/>
      <c r="B24" s="43"/>
      <c r="C24" s="4"/>
      <c r="D24" s="44"/>
      <c r="E24" s="4"/>
      <c r="F24" s="4"/>
      <c r="G24" s="4"/>
      <c r="H24" s="4"/>
      <c r="I24" s="4"/>
      <c r="J24" s="4"/>
      <c r="K24" s="40"/>
      <c r="L24" s="41"/>
      <c r="M24" s="42"/>
      <c r="N24" s="42"/>
      <c r="O24" s="42"/>
      <c r="Q24" s="43"/>
      <c r="R24" s="43"/>
    </row>
    <row r="25" ht="39.75" customHeight="1">
      <c r="A25" s="36">
        <f>A23+1</f>
        <v>8</v>
      </c>
      <c r="B25" s="37" t="s">
        <v>34</v>
      </c>
      <c r="C25" s="4"/>
      <c r="D25" s="38" t="s">
        <v>6</v>
      </c>
      <c r="E25" s="4"/>
      <c r="F25" s="4"/>
      <c r="G25" s="4"/>
      <c r="H25" s="4"/>
      <c r="I25" s="39" t="s">
        <v>35</v>
      </c>
      <c r="J25" s="4"/>
      <c r="K25" s="40">
        <v>3.0</v>
      </c>
      <c r="L25" s="41">
        <f>K25/K117</f>
        <v>0.6</v>
      </c>
      <c r="M25" s="42">
        <f>VLOOKUP(D25,Q1:R9,2,FALSE)</f>
        <v>2</v>
      </c>
      <c r="N25" s="42">
        <f>M25*L25</f>
        <v>1.2</v>
      </c>
      <c r="O25" s="42">
        <f>IF(M25=0,0,L25*MAX(R2:R8))</f>
        <v>3</v>
      </c>
      <c r="Q25" s="43"/>
      <c r="R25" s="43"/>
    </row>
    <row r="26" ht="12.0" customHeight="1">
      <c r="B26" s="50"/>
      <c r="C26" s="4"/>
      <c r="D26" s="44"/>
      <c r="E26" s="4"/>
      <c r="F26" s="4"/>
      <c r="G26" s="4"/>
      <c r="H26" s="4"/>
      <c r="I26" s="4"/>
      <c r="J26" s="4"/>
      <c r="K26" s="40"/>
      <c r="L26" s="41"/>
      <c r="M26" s="42"/>
      <c r="N26" s="42"/>
      <c r="O26" s="42"/>
      <c r="Q26" s="43"/>
      <c r="R26" s="43"/>
      <c r="S26" s="43"/>
    </row>
    <row r="27" ht="15.75" customHeight="1">
      <c r="A27" s="51" t="s">
        <v>36</v>
      </c>
      <c r="C27" s="34"/>
      <c r="D27" s="54"/>
      <c r="E27" s="4"/>
      <c r="F27" s="4"/>
      <c r="G27" s="4"/>
      <c r="H27" s="4"/>
      <c r="I27" s="4"/>
      <c r="J27" s="4"/>
      <c r="K27" s="40"/>
      <c r="L27" s="41"/>
      <c r="M27" s="42"/>
      <c r="N27" s="42"/>
      <c r="O27" s="42"/>
      <c r="Q27" s="43"/>
      <c r="R27" s="43"/>
      <c r="S27" s="43"/>
    </row>
    <row r="28" ht="14.25" customHeight="1">
      <c r="B28" s="52"/>
      <c r="C28" s="34"/>
      <c r="D28" s="54"/>
      <c r="E28" s="4"/>
      <c r="F28" s="4"/>
      <c r="G28" s="4"/>
      <c r="H28" s="4"/>
      <c r="I28" s="4"/>
      <c r="J28" s="4"/>
      <c r="K28" s="40"/>
      <c r="L28" s="41"/>
      <c r="M28" s="42"/>
      <c r="N28" s="42"/>
      <c r="O28" s="42"/>
      <c r="Q28" s="43"/>
      <c r="R28" s="43"/>
      <c r="S28" s="43"/>
    </row>
    <row r="29" ht="39.75" customHeight="1">
      <c r="A29" s="36">
        <f>A25+1</f>
        <v>9</v>
      </c>
      <c r="B29" s="37" t="s">
        <v>37</v>
      </c>
      <c r="C29" s="4"/>
      <c r="D29" s="38" t="s">
        <v>11</v>
      </c>
      <c r="E29" s="4"/>
      <c r="F29" s="4" t="str">
        <f>#REF!*#REF!</f>
        <v>#REF!</v>
      </c>
      <c r="G29" s="4" t="str">
        <f>IF(#REF!&gt;=0,10*#REF!,0)</f>
        <v>#REF!</v>
      </c>
      <c r="H29" s="4"/>
      <c r="I29" s="39" t="s">
        <v>38</v>
      </c>
      <c r="J29" s="4"/>
      <c r="K29" s="40">
        <v>2.0</v>
      </c>
      <c r="L29" s="41">
        <f>K29/K117</f>
        <v>0.4</v>
      </c>
      <c r="M29" s="42">
        <f>VLOOKUP(D29,Q1:R9,2,FALSE)</f>
        <v>4</v>
      </c>
      <c r="N29" s="42">
        <f>M29*L29</f>
        <v>1.6</v>
      </c>
      <c r="O29" s="42">
        <f>IF(M29=0,0,L29*MAX(R2:R8))</f>
        <v>2</v>
      </c>
      <c r="Q29" s="43"/>
      <c r="R29" s="43"/>
      <c r="S29" s="43"/>
    </row>
    <row r="30" ht="12.0" customHeight="1">
      <c r="A30" s="36"/>
      <c r="B30" s="43"/>
      <c r="C30" s="4"/>
      <c r="D30" s="44"/>
      <c r="E30" s="4"/>
      <c r="F30" s="4"/>
      <c r="G30" s="4"/>
      <c r="H30" s="4"/>
      <c r="I30" s="4"/>
      <c r="J30" s="4"/>
      <c r="K30" s="47"/>
      <c r="L30" s="48"/>
      <c r="M30" s="42"/>
      <c r="N30" s="55"/>
      <c r="O30" s="53"/>
      <c r="P30" s="14"/>
      <c r="Q30" s="14"/>
      <c r="R30" s="14"/>
      <c r="S30" s="14"/>
    </row>
    <row r="31" ht="39.75" customHeight="1">
      <c r="A31" s="36">
        <f>A29+1</f>
        <v>10</v>
      </c>
      <c r="B31" s="37" t="s">
        <v>39</v>
      </c>
      <c r="C31" s="4"/>
      <c r="D31" s="38" t="s">
        <v>2</v>
      </c>
      <c r="E31" s="4"/>
      <c r="F31" s="4" t="str">
        <f>#REF!*#REF!</f>
        <v>#REF!</v>
      </c>
      <c r="G31" s="4" t="str">
        <f>IF(#REF!&gt;=0,10*#REF!,0)</f>
        <v>#REF!</v>
      </c>
      <c r="H31" s="4"/>
      <c r="I31" s="39" t="s">
        <v>40</v>
      </c>
      <c r="J31" s="4"/>
      <c r="K31" s="40">
        <v>4.0</v>
      </c>
      <c r="L31" s="41">
        <f>K31/K117</f>
        <v>0.8</v>
      </c>
      <c r="M31" s="42">
        <f>VLOOKUP(D31,Q1:R9,2,FALSE)</f>
        <v>1</v>
      </c>
      <c r="N31" s="42">
        <f>M31*L31</f>
        <v>0.8</v>
      </c>
      <c r="O31" s="42">
        <f>IF(M31=0,0,L31*MAX(R2:R8))</f>
        <v>4</v>
      </c>
    </row>
    <row r="32" ht="12.0" customHeight="1">
      <c r="A32" s="36"/>
      <c r="B32" s="43"/>
      <c r="C32" s="4"/>
      <c r="D32" s="44"/>
      <c r="E32" s="4"/>
      <c r="F32" s="4"/>
      <c r="G32" s="4"/>
      <c r="H32" s="4"/>
      <c r="I32" s="4"/>
      <c r="J32" s="4"/>
      <c r="K32" s="40"/>
      <c r="L32" s="41"/>
      <c r="M32" s="42"/>
      <c r="N32" s="42"/>
      <c r="O32" s="42"/>
    </row>
    <row r="33" ht="39.75" customHeight="1">
      <c r="A33" s="36">
        <f>A31+1</f>
        <v>11</v>
      </c>
      <c r="B33" s="37" t="s">
        <v>41</v>
      </c>
      <c r="C33" s="4"/>
      <c r="D33" s="38" t="s">
        <v>2</v>
      </c>
      <c r="E33" s="4"/>
      <c r="F33" s="4"/>
      <c r="G33" s="4"/>
      <c r="H33" s="4"/>
      <c r="I33" s="39" t="s">
        <v>42</v>
      </c>
      <c r="J33" s="4"/>
      <c r="K33" s="40">
        <v>3.0</v>
      </c>
      <c r="L33" s="41">
        <f>K33/K117</f>
        <v>0.6</v>
      </c>
      <c r="M33" s="42">
        <f>VLOOKUP(D33,Q1:R9,2,FALSE)</f>
        <v>1</v>
      </c>
      <c r="N33" s="42">
        <f>M33*L33</f>
        <v>0.6</v>
      </c>
      <c r="O33" s="42">
        <f>IF(M33=0,0,L33*MAX(R2:R8))</f>
        <v>3</v>
      </c>
    </row>
    <row r="34" ht="12.0" customHeight="1">
      <c r="A34" s="36"/>
      <c r="B34" s="43"/>
      <c r="C34" s="4"/>
      <c r="D34" s="44"/>
      <c r="E34" s="4"/>
      <c r="F34" s="4"/>
      <c r="G34" s="4"/>
      <c r="H34" s="4"/>
      <c r="I34" s="4"/>
      <c r="J34" s="4"/>
      <c r="K34" s="40"/>
      <c r="L34" s="41"/>
      <c r="M34" s="42"/>
      <c r="N34" s="42"/>
      <c r="O34" s="42"/>
    </row>
    <row r="35" ht="39.75" customHeight="1">
      <c r="A35" s="36">
        <f>A33+1</f>
        <v>12</v>
      </c>
      <c r="B35" s="37" t="s">
        <v>43</v>
      </c>
      <c r="C35" s="4"/>
      <c r="D35" s="38" t="s">
        <v>2</v>
      </c>
      <c r="E35" s="4"/>
      <c r="F35" s="4" t="str">
        <f>#REF!*#REF!</f>
        <v>#REF!</v>
      </c>
      <c r="G35" s="4" t="str">
        <f>IF(#REF!&gt;=0,10*#REF!,0)</f>
        <v>#REF!</v>
      </c>
      <c r="H35" s="4"/>
      <c r="I35" s="39" t="s">
        <v>44</v>
      </c>
      <c r="J35" s="4"/>
      <c r="K35" s="40">
        <v>5.0</v>
      </c>
      <c r="L35" s="41">
        <f>K35/K117</f>
        <v>1</v>
      </c>
      <c r="M35" s="42">
        <f>VLOOKUP(D35,Q1:R9,2,FALSE)</f>
        <v>1</v>
      </c>
      <c r="N35" s="42">
        <f>M35*L35</f>
        <v>1</v>
      </c>
      <c r="O35" s="42">
        <f>IF(M35=0,0,L35*MAX(R2:R8))</f>
        <v>5</v>
      </c>
    </row>
    <row r="36" ht="12.0" customHeight="1">
      <c r="A36" s="36"/>
      <c r="B36" s="43"/>
      <c r="C36" s="4"/>
      <c r="D36" s="44"/>
      <c r="E36" s="4"/>
      <c r="F36" s="4"/>
      <c r="G36" s="4"/>
      <c r="H36" s="4"/>
      <c r="I36" s="4"/>
      <c r="J36" s="4"/>
      <c r="K36" s="40"/>
      <c r="L36" s="41"/>
      <c r="M36" s="42"/>
      <c r="N36" s="42"/>
      <c r="O36" s="42"/>
    </row>
    <row r="37" ht="39.75" customHeight="1">
      <c r="A37" s="36">
        <f>A35+1</f>
        <v>13</v>
      </c>
      <c r="B37" s="37" t="s">
        <v>45</v>
      </c>
      <c r="C37" s="4"/>
      <c r="D37" s="38" t="s">
        <v>6</v>
      </c>
      <c r="E37" s="4"/>
      <c r="F37" s="4" t="str">
        <f>#REF!*#REF!</f>
        <v>#REF!</v>
      </c>
      <c r="G37" s="4" t="str">
        <f>IF(#REF!&gt;=0,10*#REF!,0)</f>
        <v>#REF!</v>
      </c>
      <c r="H37" s="4"/>
      <c r="I37" s="39" t="s">
        <v>46</v>
      </c>
      <c r="J37" s="4"/>
      <c r="K37" s="40">
        <v>3.0</v>
      </c>
      <c r="L37" s="41">
        <f>K37/K117</f>
        <v>0.6</v>
      </c>
      <c r="M37" s="42">
        <f>VLOOKUP(D37,Q1:R9,2,FALSE)</f>
        <v>2</v>
      </c>
      <c r="N37" s="42">
        <f>M37*L37</f>
        <v>1.2</v>
      </c>
      <c r="O37" s="42">
        <f>IF(M37=0,0,L37*MAX(R2:R8))</f>
        <v>3</v>
      </c>
    </row>
    <row r="38" ht="12.0" customHeight="1">
      <c r="A38" s="36"/>
      <c r="B38" s="43"/>
      <c r="C38" s="4"/>
      <c r="D38" s="44"/>
      <c r="E38" s="4"/>
      <c r="F38" s="4"/>
      <c r="G38" s="4"/>
      <c r="H38" s="4"/>
      <c r="I38" s="4"/>
      <c r="J38" s="4"/>
      <c r="K38" s="40"/>
      <c r="L38" s="41"/>
      <c r="M38" s="42"/>
      <c r="N38" s="42"/>
      <c r="O38" s="42"/>
    </row>
    <row r="39" ht="39.75" customHeight="1">
      <c r="A39" s="36">
        <f>A37+1</f>
        <v>14</v>
      </c>
      <c r="B39" s="37" t="s">
        <v>47</v>
      </c>
      <c r="C39" s="4"/>
      <c r="D39" s="38" t="s">
        <v>2</v>
      </c>
      <c r="E39" s="4"/>
      <c r="F39" s="4" t="str">
        <f>#REF!*#REF!</f>
        <v>#REF!</v>
      </c>
      <c r="G39" s="4" t="str">
        <f>IF(#REF!&gt;=0,10*#REF!,0)</f>
        <v>#REF!</v>
      </c>
      <c r="H39" s="4"/>
      <c r="I39" s="39" t="s">
        <v>48</v>
      </c>
      <c r="J39" s="4"/>
      <c r="K39" s="40">
        <v>4.0</v>
      </c>
      <c r="L39" s="41">
        <f>K39/K117</f>
        <v>0.8</v>
      </c>
      <c r="M39" s="42">
        <f>VLOOKUP(D39,Q1:R9,2,FALSE)</f>
        <v>1</v>
      </c>
      <c r="N39" s="42">
        <f>M39*L39</f>
        <v>0.8</v>
      </c>
      <c r="O39" s="42">
        <f>IF(M39=0,0,L39*MAX(R2:R8))</f>
        <v>4</v>
      </c>
      <c r="Q39" s="43"/>
      <c r="R39" s="43"/>
      <c r="S39" s="43"/>
    </row>
    <row r="40" ht="12.0" customHeight="1">
      <c r="A40" s="36"/>
      <c r="B40" s="43"/>
      <c r="C40" s="4"/>
      <c r="D40" s="44"/>
      <c r="E40" s="4"/>
      <c r="F40" s="4"/>
      <c r="G40" s="4"/>
      <c r="H40" s="4"/>
      <c r="I40" s="4"/>
      <c r="J40" s="4"/>
      <c r="K40" s="47"/>
      <c r="L40" s="48"/>
      <c r="M40" s="42"/>
      <c r="N40" s="55"/>
      <c r="O40" s="53"/>
      <c r="P40" s="14"/>
      <c r="Q40" s="14"/>
      <c r="R40" s="14"/>
      <c r="S40" s="14"/>
    </row>
    <row r="41" ht="39.75" customHeight="1">
      <c r="A41" s="36">
        <f>A39+1</f>
        <v>15</v>
      </c>
      <c r="B41" s="37" t="s">
        <v>49</v>
      </c>
      <c r="C41" s="4"/>
      <c r="D41" s="38" t="s">
        <v>6</v>
      </c>
      <c r="E41" s="4"/>
      <c r="F41" s="4" t="str">
        <f>#REF!*#REF!</f>
        <v>#REF!</v>
      </c>
      <c r="G41" s="4" t="str">
        <f>IF(#REF!&gt;=0,10*#REF!,0)</f>
        <v>#REF!</v>
      </c>
      <c r="H41" s="4"/>
      <c r="I41" s="39" t="s">
        <v>50</v>
      </c>
      <c r="J41" s="4"/>
      <c r="K41" s="40">
        <v>2.0</v>
      </c>
      <c r="L41" s="41">
        <f>K41/K117</f>
        <v>0.4</v>
      </c>
      <c r="M41" s="42">
        <f>VLOOKUP(D41,Q1:R9,2,FALSE)</f>
        <v>2</v>
      </c>
      <c r="N41" s="42">
        <f>M41*L41</f>
        <v>0.8</v>
      </c>
      <c r="O41" s="42">
        <f>IF(M41=0,0,L41*MAX(R2:R8))</f>
        <v>2</v>
      </c>
    </row>
    <row r="42" ht="12.0" customHeight="1">
      <c r="A42" s="36"/>
      <c r="B42" s="43"/>
      <c r="C42" s="4"/>
      <c r="D42" s="44"/>
      <c r="E42" s="4"/>
      <c r="F42" s="4"/>
      <c r="G42" s="4"/>
      <c r="H42" s="4"/>
      <c r="I42" s="4"/>
      <c r="J42" s="4"/>
      <c r="K42" s="40"/>
      <c r="L42" s="41"/>
      <c r="M42" s="42"/>
      <c r="N42" s="42"/>
      <c r="O42" s="42"/>
    </row>
    <row r="43" ht="39.75" customHeight="1">
      <c r="A43" s="36">
        <f>A41+1</f>
        <v>16</v>
      </c>
      <c r="B43" s="37" t="s">
        <v>51</v>
      </c>
      <c r="C43" s="4"/>
      <c r="D43" s="38" t="s">
        <v>6</v>
      </c>
      <c r="E43" s="4"/>
      <c r="F43" s="4" t="str">
        <f>#REF!*#REF!</f>
        <v>#REF!</v>
      </c>
      <c r="G43" s="4" t="str">
        <f>IF(#REF!&gt;=0,10*#REF!,0)</f>
        <v>#REF!</v>
      </c>
      <c r="H43" s="4"/>
      <c r="I43" s="39" t="s">
        <v>50</v>
      </c>
      <c r="J43" s="4"/>
      <c r="K43" s="40">
        <v>2.0</v>
      </c>
      <c r="L43" s="41">
        <f>K43/K117</f>
        <v>0.4</v>
      </c>
      <c r="M43" s="42">
        <f>VLOOKUP(D43,Q1:R9,2,FALSE)</f>
        <v>2</v>
      </c>
      <c r="N43" s="42">
        <f>M43*L43</f>
        <v>0.8</v>
      </c>
      <c r="O43" s="42">
        <f>IF(M43=0,0,L43*MAX(R2:R8))</f>
        <v>2</v>
      </c>
    </row>
    <row r="44" ht="12.0" customHeight="1">
      <c r="A44" s="36"/>
      <c r="B44" s="43"/>
      <c r="C44" s="4"/>
      <c r="D44" s="44"/>
      <c r="E44" s="4"/>
      <c r="F44" s="4"/>
      <c r="G44" s="4"/>
      <c r="H44" s="4"/>
      <c r="I44" s="4"/>
      <c r="J44" s="4"/>
      <c r="K44" s="40"/>
      <c r="L44" s="41"/>
      <c r="M44" s="42"/>
      <c r="N44" s="42"/>
      <c r="O44" s="42"/>
    </row>
    <row r="45" ht="39.75" customHeight="1">
      <c r="A45" s="36">
        <f>A43+1</f>
        <v>17</v>
      </c>
      <c r="B45" s="37" t="s">
        <v>52</v>
      </c>
      <c r="C45" s="4"/>
      <c r="D45" s="38" t="s">
        <v>2</v>
      </c>
      <c r="E45" s="4"/>
      <c r="F45" s="4" t="str">
        <f>#REF!*#REF!</f>
        <v>#REF!</v>
      </c>
      <c r="G45" s="4" t="str">
        <f>IF(#REF!&gt;=0,10*#REF!,0)</f>
        <v>#REF!</v>
      </c>
      <c r="H45" s="4"/>
      <c r="I45" s="39" t="s">
        <v>53</v>
      </c>
      <c r="J45" s="4"/>
      <c r="K45" s="40">
        <v>1.0</v>
      </c>
      <c r="L45" s="41">
        <f>K45/K117</f>
        <v>0.2</v>
      </c>
      <c r="M45" s="42">
        <f>VLOOKUP(D45,Q1:R9,2,FALSE)</f>
        <v>1</v>
      </c>
      <c r="N45" s="42">
        <f>M45*L45</f>
        <v>0.2</v>
      </c>
      <c r="O45" s="42">
        <f>IF(M45=0,0,L45*MAX(R2:R8))</f>
        <v>1</v>
      </c>
    </row>
    <row r="46" ht="12.0" customHeight="1">
      <c r="B46" s="50"/>
      <c r="C46" s="4"/>
      <c r="D46" s="44"/>
      <c r="E46" s="4"/>
      <c r="F46" s="4"/>
      <c r="G46" s="4"/>
      <c r="H46" s="4"/>
      <c r="I46" s="4"/>
      <c r="J46" s="4"/>
      <c r="K46" s="40"/>
      <c r="L46" s="41"/>
      <c r="M46" s="42"/>
      <c r="N46" s="42"/>
      <c r="O46" s="42"/>
    </row>
    <row r="47" ht="15.75" customHeight="1">
      <c r="A47" s="51" t="s">
        <v>54</v>
      </c>
      <c r="C47" s="34"/>
      <c r="D47" s="54"/>
      <c r="E47" s="4"/>
      <c r="F47" s="4"/>
      <c r="G47" s="4"/>
      <c r="H47" s="4"/>
      <c r="I47" s="4"/>
      <c r="J47" s="4"/>
      <c r="K47" s="40"/>
      <c r="L47" s="41"/>
      <c r="M47" s="42"/>
      <c r="N47" s="42"/>
      <c r="O47" s="42"/>
    </row>
    <row r="48" ht="14.25" customHeight="1">
      <c r="B48" s="52"/>
      <c r="C48" s="34"/>
      <c r="D48" s="54"/>
      <c r="E48" s="4"/>
      <c r="F48" s="4"/>
      <c r="G48" s="4"/>
      <c r="H48" s="4"/>
      <c r="I48" s="4"/>
      <c r="J48" s="4"/>
      <c r="K48" s="40"/>
      <c r="L48" s="41"/>
      <c r="M48" s="42"/>
      <c r="N48" s="42"/>
      <c r="O48" s="42"/>
    </row>
    <row r="49" ht="39.75" customHeight="1">
      <c r="A49" s="36">
        <f>A45+1</f>
        <v>18</v>
      </c>
      <c r="B49" s="37" t="s">
        <v>55</v>
      </c>
      <c r="C49" s="4"/>
      <c r="D49" s="38" t="s">
        <v>2</v>
      </c>
      <c r="E49" s="4"/>
      <c r="F49" s="4" t="str">
        <f>#REF!*#REF!</f>
        <v>#REF!</v>
      </c>
      <c r="G49" s="4" t="str">
        <f>IF(#REF!&gt;=0,10*#REF!,0)</f>
        <v>#REF!</v>
      </c>
      <c r="H49" s="4"/>
      <c r="I49" s="39" t="s">
        <v>56</v>
      </c>
      <c r="J49" s="4"/>
      <c r="K49" s="40">
        <v>4.0</v>
      </c>
      <c r="L49" s="41">
        <f>K49/K117</f>
        <v>0.8</v>
      </c>
      <c r="M49" s="42">
        <f>VLOOKUP(D49,Q1:R9,2,FALSE)</f>
        <v>1</v>
      </c>
      <c r="N49" s="42">
        <f>M49*L49</f>
        <v>0.8</v>
      </c>
      <c r="O49" s="42">
        <f>IF(M49=0,0,L49*MAX(R2:R8))</f>
        <v>4</v>
      </c>
    </row>
    <row r="50" ht="12.0" customHeight="1">
      <c r="A50" s="36"/>
      <c r="B50" s="43"/>
      <c r="C50" s="4"/>
      <c r="D50" s="44"/>
      <c r="E50" s="4"/>
      <c r="F50" s="4"/>
      <c r="G50" s="4"/>
      <c r="H50" s="4"/>
      <c r="I50" s="4"/>
      <c r="J50" s="4"/>
      <c r="K50" s="40"/>
      <c r="L50" s="41"/>
      <c r="M50" s="42"/>
      <c r="N50" s="42"/>
      <c r="O50" s="42"/>
    </row>
    <row r="51" ht="39.75" customHeight="1">
      <c r="A51" s="36">
        <f>A49+1</f>
        <v>19</v>
      </c>
      <c r="B51" s="37" t="s">
        <v>57</v>
      </c>
      <c r="C51" s="4"/>
      <c r="D51" s="38" t="s">
        <v>2</v>
      </c>
      <c r="E51" s="4"/>
      <c r="F51" s="4" t="str">
        <f>#REF!*#REF!</f>
        <v>#REF!</v>
      </c>
      <c r="G51" s="4" t="str">
        <f>IF(#REF!&gt;=0,10*#REF!,0)</f>
        <v>#REF!</v>
      </c>
      <c r="H51" s="4"/>
      <c r="I51" s="39" t="s">
        <v>58</v>
      </c>
      <c r="J51" s="4"/>
      <c r="K51" s="40">
        <v>4.0</v>
      </c>
      <c r="L51" s="41">
        <f>K51/K117</f>
        <v>0.8</v>
      </c>
      <c r="M51" s="42">
        <f>VLOOKUP(D51,Q1:R9,2,FALSE)</f>
        <v>1</v>
      </c>
      <c r="N51" s="42">
        <f>M51*L51</f>
        <v>0.8</v>
      </c>
      <c r="O51" s="42">
        <f>IF(M51=0,0,L51*MAX(R2:R8))</f>
        <v>4</v>
      </c>
    </row>
    <row r="52" ht="12.0" customHeight="1">
      <c r="A52" s="36"/>
      <c r="B52" s="43"/>
      <c r="C52" s="4"/>
      <c r="D52" s="44"/>
      <c r="E52" s="4"/>
      <c r="F52" s="4"/>
      <c r="G52" s="4"/>
      <c r="H52" s="4"/>
      <c r="I52" s="4"/>
      <c r="J52" s="4"/>
      <c r="K52" s="40"/>
      <c r="L52" s="41"/>
      <c r="M52" s="42"/>
      <c r="N52" s="42"/>
      <c r="O52" s="42"/>
    </row>
    <row r="53" ht="39.75" customHeight="1">
      <c r="A53" s="36">
        <f>A51+1</f>
        <v>20</v>
      </c>
      <c r="B53" s="37" t="s">
        <v>59</v>
      </c>
      <c r="C53" s="4"/>
      <c r="D53" s="38" t="s">
        <v>2</v>
      </c>
      <c r="E53" s="4"/>
      <c r="F53" s="4" t="str">
        <f>#REF!*#REF!</f>
        <v>#REF!</v>
      </c>
      <c r="G53" s="4" t="str">
        <f>IF(#REF!&gt;=0,10*#REF!,0)</f>
        <v>#REF!</v>
      </c>
      <c r="H53" s="4"/>
      <c r="I53" s="39" t="s">
        <v>60</v>
      </c>
      <c r="J53" s="4"/>
      <c r="K53" s="40">
        <v>2.0</v>
      </c>
      <c r="L53" s="41">
        <f>K53/K117</f>
        <v>0.4</v>
      </c>
      <c r="M53" s="42">
        <f>VLOOKUP(D53,Q1:R9,2,FALSE)</f>
        <v>1</v>
      </c>
      <c r="N53" s="42">
        <f>M53*L53</f>
        <v>0.4</v>
      </c>
      <c r="O53" s="42">
        <f>IF(M53=0,0,L53*MAX(R2:R8))</f>
        <v>2</v>
      </c>
    </row>
    <row r="54" ht="12.0" customHeight="1">
      <c r="A54" s="36"/>
      <c r="B54" s="43"/>
      <c r="C54" s="4"/>
      <c r="D54" s="44"/>
      <c r="E54" s="4"/>
      <c r="F54" s="4"/>
      <c r="G54" s="4"/>
      <c r="H54" s="4"/>
      <c r="I54" s="4"/>
      <c r="J54" s="4"/>
      <c r="K54" s="40"/>
      <c r="L54" s="41"/>
      <c r="M54" s="42"/>
      <c r="N54" s="42"/>
      <c r="O54" s="42"/>
    </row>
    <row r="55" ht="39.75" customHeight="1">
      <c r="A55" s="36">
        <f>A53+1</f>
        <v>21</v>
      </c>
      <c r="B55" s="37" t="s">
        <v>61</v>
      </c>
      <c r="C55" s="4"/>
      <c r="D55" s="38" t="s">
        <v>2</v>
      </c>
      <c r="E55" s="4"/>
      <c r="F55" s="4" t="str">
        <f>#REF!*#REF!</f>
        <v>#REF!</v>
      </c>
      <c r="G55" s="4" t="str">
        <f>IF(#REF!&gt;=0,10*#REF!,0)</f>
        <v>#REF!</v>
      </c>
      <c r="H55" s="4"/>
      <c r="I55" s="56"/>
      <c r="J55" s="4"/>
      <c r="K55" s="40">
        <v>4.0</v>
      </c>
      <c r="L55" s="41">
        <f>K55/K117</f>
        <v>0.8</v>
      </c>
      <c r="M55" s="42">
        <f>VLOOKUP(D55,Q1:R9,2,FALSE)</f>
        <v>1</v>
      </c>
      <c r="N55" s="42">
        <f>M55*L55</f>
        <v>0.8</v>
      </c>
      <c r="O55" s="42">
        <f>IF(M55=0,0,L55*MAX(R2:R8))</f>
        <v>4</v>
      </c>
    </row>
    <row r="56" ht="12.0" customHeight="1">
      <c r="B56" s="50"/>
      <c r="C56" s="4"/>
      <c r="D56" s="44"/>
      <c r="E56" s="4"/>
      <c r="F56" s="4"/>
      <c r="G56" s="4"/>
      <c r="H56" s="4"/>
      <c r="I56" s="4"/>
      <c r="J56" s="4"/>
      <c r="K56" s="40"/>
      <c r="L56" s="41"/>
      <c r="M56" s="42"/>
      <c r="N56" s="42"/>
      <c r="O56" s="42"/>
    </row>
    <row r="57" ht="15.75" customHeight="1">
      <c r="A57" s="51" t="s">
        <v>62</v>
      </c>
      <c r="C57" s="34"/>
      <c r="D57" s="54"/>
      <c r="E57" s="34"/>
      <c r="F57" s="4"/>
      <c r="G57" s="4"/>
      <c r="H57" s="4"/>
      <c r="I57" s="4"/>
      <c r="J57" s="4"/>
      <c r="K57" s="40"/>
      <c r="L57" s="41"/>
      <c r="M57" s="42"/>
      <c r="N57" s="42"/>
      <c r="O57" s="42"/>
    </row>
    <row r="58" ht="14.25" customHeight="1">
      <c r="B58" s="52"/>
      <c r="C58" s="34"/>
      <c r="D58" s="54"/>
      <c r="E58" s="34"/>
      <c r="F58" s="4"/>
      <c r="G58" s="4"/>
      <c r="H58" s="4"/>
      <c r="I58" s="4"/>
      <c r="J58" s="4"/>
      <c r="K58" s="40"/>
      <c r="L58" s="41"/>
      <c r="M58" s="42"/>
      <c r="N58" s="42"/>
      <c r="O58" s="42"/>
    </row>
    <row r="59" ht="39.75" customHeight="1">
      <c r="A59" s="36">
        <f>A55+1</f>
        <v>22</v>
      </c>
      <c r="B59" s="37" t="s">
        <v>63</v>
      </c>
      <c r="C59" s="4"/>
      <c r="D59" s="38" t="s">
        <v>6</v>
      </c>
      <c r="E59" s="4"/>
      <c r="F59" s="4" t="str">
        <f>#REF!*#REF!</f>
        <v>#REF!</v>
      </c>
      <c r="G59" s="4" t="str">
        <f>IF(#REF!&gt;=0,10*#REF!,0)</f>
        <v>#REF!</v>
      </c>
      <c r="H59" s="4"/>
      <c r="I59" s="39" t="s">
        <v>64</v>
      </c>
      <c r="J59" s="4"/>
      <c r="K59" s="40">
        <v>4.0</v>
      </c>
      <c r="L59" s="41">
        <f>K59/K117</f>
        <v>0.8</v>
      </c>
      <c r="M59" s="42">
        <f>VLOOKUP(D59,Q1:R9,2,FALSE)</f>
        <v>2</v>
      </c>
      <c r="N59" s="42">
        <f>M59*L59</f>
        <v>1.6</v>
      </c>
      <c r="O59" s="42">
        <f>IF(M59=0,0,L59*MAX(R2:R8))</f>
        <v>4</v>
      </c>
    </row>
    <row r="60" ht="12.0" customHeight="1">
      <c r="A60" s="36"/>
      <c r="B60" s="43"/>
      <c r="C60" s="4"/>
      <c r="D60" s="44"/>
      <c r="E60" s="4"/>
      <c r="F60" s="4"/>
      <c r="G60" s="4"/>
      <c r="H60" s="4"/>
      <c r="I60" s="4"/>
      <c r="J60" s="4"/>
      <c r="K60" s="40"/>
      <c r="L60" s="41"/>
      <c r="M60" s="42"/>
      <c r="N60" s="42"/>
      <c r="O60" s="42"/>
    </row>
    <row r="61" ht="39.75" customHeight="1">
      <c r="A61" s="36">
        <f>A59+1</f>
        <v>23</v>
      </c>
      <c r="B61" s="37" t="s">
        <v>65</v>
      </c>
      <c r="C61" s="4"/>
      <c r="D61" s="38" t="s">
        <v>7</v>
      </c>
      <c r="E61" s="4"/>
      <c r="F61" s="4" t="str">
        <f>#REF!*#REF!</f>
        <v>#REF!</v>
      </c>
      <c r="G61" s="4" t="str">
        <f>IF(#REF!&gt;=0,10*#REF!,0)</f>
        <v>#REF!</v>
      </c>
      <c r="H61" s="4"/>
      <c r="I61" s="39" t="s">
        <v>66</v>
      </c>
      <c r="J61" s="4"/>
      <c r="K61" s="40">
        <v>3.0</v>
      </c>
      <c r="L61" s="41">
        <f>K61/K117</f>
        <v>0.6</v>
      </c>
      <c r="M61" s="42">
        <f>VLOOKUP(D61,Q1:R9,2,FALSE)</f>
        <v>3</v>
      </c>
      <c r="N61" s="42">
        <f>M61*L61</f>
        <v>1.8</v>
      </c>
      <c r="O61" s="42">
        <f>IF(M61=0,0,L61*MAX(R2:R8))</f>
        <v>3</v>
      </c>
    </row>
    <row r="62" ht="12.0" customHeight="1">
      <c r="A62" s="36"/>
      <c r="B62" s="43"/>
      <c r="C62" s="4"/>
      <c r="D62" s="44"/>
      <c r="E62" s="4"/>
      <c r="F62" s="4"/>
      <c r="G62" s="4"/>
      <c r="H62" s="4"/>
      <c r="I62" s="4"/>
      <c r="J62" s="4"/>
      <c r="K62" s="40"/>
      <c r="L62" s="41"/>
      <c r="M62" s="42"/>
      <c r="N62" s="42"/>
      <c r="O62" s="42"/>
    </row>
    <row r="63" ht="39.75" customHeight="1">
      <c r="A63" s="36">
        <f>A61+1</f>
        <v>24</v>
      </c>
      <c r="B63" s="37" t="s">
        <v>67</v>
      </c>
      <c r="C63" s="4"/>
      <c r="D63" s="38" t="s">
        <v>7</v>
      </c>
      <c r="E63" s="4"/>
      <c r="F63" s="4" t="str">
        <f>#REF!*#REF!</f>
        <v>#REF!</v>
      </c>
      <c r="G63" s="4" t="str">
        <f>IF(#REF!&gt;=0,10*#REF!,0)</f>
        <v>#REF!</v>
      </c>
      <c r="H63" s="4"/>
      <c r="I63" s="39" t="s">
        <v>68</v>
      </c>
      <c r="J63" s="4"/>
      <c r="K63" s="40">
        <v>1.0</v>
      </c>
      <c r="L63" s="41">
        <f>K63/K117</f>
        <v>0.2</v>
      </c>
      <c r="M63" s="42">
        <f>VLOOKUP(D63,Q1:R9,2,FALSE)</f>
        <v>3</v>
      </c>
      <c r="N63" s="42">
        <f>M63*L63</f>
        <v>0.6</v>
      </c>
      <c r="O63" s="42">
        <f>IF(M63=0,0,L63*MAX(R2:R8))</f>
        <v>1</v>
      </c>
    </row>
    <row r="64" ht="12.0" customHeight="1">
      <c r="B64" s="26"/>
      <c r="C64" s="4"/>
      <c r="D64" s="44"/>
      <c r="E64" s="4"/>
      <c r="F64" s="4"/>
      <c r="G64" s="4"/>
      <c r="H64" s="4"/>
      <c r="I64" s="4"/>
      <c r="J64" s="4"/>
      <c r="K64" s="40"/>
      <c r="L64" s="41"/>
      <c r="M64" s="42"/>
      <c r="N64" s="42"/>
      <c r="O64" s="42"/>
    </row>
    <row r="65" ht="15.75" customHeight="1">
      <c r="A65" s="51" t="s">
        <v>69</v>
      </c>
      <c r="C65" s="34"/>
      <c r="D65" s="54"/>
      <c r="E65" s="34"/>
      <c r="F65" s="4"/>
      <c r="G65" s="4"/>
      <c r="H65" s="4"/>
      <c r="I65" s="4"/>
      <c r="J65" s="4"/>
      <c r="K65" s="40"/>
      <c r="L65" s="41"/>
      <c r="M65" s="42"/>
      <c r="N65" s="42"/>
      <c r="O65" s="42"/>
    </row>
    <row r="66" ht="14.25" customHeight="1">
      <c r="B66" s="52"/>
      <c r="C66" s="34"/>
      <c r="D66" s="54"/>
      <c r="E66" s="34"/>
      <c r="F66" s="4"/>
      <c r="G66" s="4"/>
      <c r="H66" s="4"/>
      <c r="I66" s="4"/>
      <c r="J66" s="4"/>
      <c r="K66" s="40"/>
      <c r="L66" s="41"/>
      <c r="M66" s="42"/>
      <c r="N66" s="42"/>
      <c r="O66" s="42"/>
    </row>
    <row r="67" ht="39.75" customHeight="1">
      <c r="A67" s="36">
        <f>A63+1</f>
        <v>25</v>
      </c>
      <c r="B67" s="37" t="s">
        <v>70</v>
      </c>
      <c r="C67" s="4"/>
      <c r="D67" s="38" t="s">
        <v>11</v>
      </c>
      <c r="E67" s="4"/>
      <c r="F67" s="4" t="str">
        <f>#REF!*#REF!</f>
        <v>#REF!</v>
      </c>
      <c r="G67" s="4" t="str">
        <f>IF(#REF!&gt;=0,10*#REF!,0)</f>
        <v>#REF!</v>
      </c>
      <c r="H67" s="4"/>
      <c r="I67" s="39" t="s">
        <v>71</v>
      </c>
      <c r="J67" s="4"/>
      <c r="K67" s="40">
        <v>3.0</v>
      </c>
      <c r="L67" s="41">
        <f>K67/K117</f>
        <v>0.6</v>
      </c>
      <c r="M67" s="42">
        <f>VLOOKUP(D67,Q1:R9,2,FALSE)</f>
        <v>4</v>
      </c>
      <c r="N67" s="42">
        <f>M67*L67</f>
        <v>2.4</v>
      </c>
      <c r="O67" s="42">
        <f>IF(M67=0,0,L67*MAX(R2:R8))</f>
        <v>3</v>
      </c>
    </row>
    <row r="68" ht="12.0" customHeight="1">
      <c r="A68" s="36"/>
      <c r="B68" s="43"/>
      <c r="C68" s="4"/>
      <c r="D68" s="44"/>
      <c r="E68" s="4"/>
      <c r="F68" s="4"/>
      <c r="G68" s="4"/>
      <c r="H68" s="4"/>
      <c r="I68" s="4"/>
      <c r="J68" s="4"/>
      <c r="K68" s="40"/>
      <c r="L68" s="41"/>
      <c r="M68" s="42"/>
      <c r="N68" s="42"/>
      <c r="O68" s="42"/>
    </row>
    <row r="69" ht="39.75" customHeight="1">
      <c r="A69" s="36">
        <f>A67+1</f>
        <v>26</v>
      </c>
      <c r="B69" s="37" t="s">
        <v>72</v>
      </c>
      <c r="C69" s="4"/>
      <c r="D69" s="38" t="s">
        <v>11</v>
      </c>
      <c r="E69" s="4"/>
      <c r="F69" s="4" t="str">
        <f>#REF!*#REF!</f>
        <v>#REF!</v>
      </c>
      <c r="G69" s="4" t="str">
        <f>IF(#REF!&gt;=0,10*#REF!,0)</f>
        <v>#REF!</v>
      </c>
      <c r="H69" s="4"/>
      <c r="I69" s="39" t="s">
        <v>73</v>
      </c>
      <c r="J69" s="4"/>
      <c r="K69" s="40">
        <v>2.0</v>
      </c>
      <c r="L69" s="41">
        <f>K69/K117</f>
        <v>0.4</v>
      </c>
      <c r="M69" s="42">
        <f>VLOOKUP(D69,Q1:R9,2,FALSE)</f>
        <v>4</v>
      </c>
      <c r="N69" s="42">
        <f>M69*L69</f>
        <v>1.6</v>
      </c>
      <c r="O69" s="42">
        <f>IF(M69=0,0,L69*MAX(R2:R8))</f>
        <v>2</v>
      </c>
    </row>
    <row r="70" ht="12.0" customHeight="1">
      <c r="A70" s="36"/>
      <c r="B70" s="43"/>
      <c r="C70" s="4"/>
      <c r="D70" s="44"/>
      <c r="E70" s="4"/>
      <c r="F70" s="4"/>
      <c r="G70" s="4"/>
      <c r="H70" s="4"/>
      <c r="I70" s="4"/>
      <c r="J70" s="4"/>
      <c r="K70" s="40"/>
      <c r="L70" s="41"/>
      <c r="M70" s="42"/>
      <c r="N70" s="42"/>
      <c r="O70" s="42"/>
    </row>
    <row r="71" ht="39.75" customHeight="1">
      <c r="A71" s="36">
        <f>A69+1</f>
        <v>27</v>
      </c>
      <c r="B71" s="37" t="s">
        <v>74</v>
      </c>
      <c r="C71" s="4"/>
      <c r="D71" s="38" t="s">
        <v>6</v>
      </c>
      <c r="E71" s="4"/>
      <c r="F71" s="4" t="str">
        <f>#REF!*#REF!</f>
        <v>#REF!</v>
      </c>
      <c r="G71" s="4" t="str">
        <f>IF(#REF!&gt;=0,10*#REF!,0)</f>
        <v>#REF!</v>
      </c>
      <c r="H71" s="4"/>
      <c r="I71" s="39" t="s">
        <v>75</v>
      </c>
      <c r="J71" s="4"/>
      <c r="K71" s="40">
        <v>2.0</v>
      </c>
      <c r="L71" s="41">
        <f>K71/K117</f>
        <v>0.4</v>
      </c>
      <c r="M71" s="42">
        <f>VLOOKUP(D71,Q1:R9,2,FALSE)</f>
        <v>2</v>
      </c>
      <c r="N71" s="42">
        <f>M71*L71</f>
        <v>0.8</v>
      </c>
      <c r="O71" s="42">
        <f>IF(M71=0,0,L71*MAX(R2:R8))</f>
        <v>2</v>
      </c>
    </row>
    <row r="72" ht="12.0" customHeight="1">
      <c r="A72" s="36"/>
      <c r="B72" s="43"/>
      <c r="C72" s="4"/>
      <c r="D72" s="44"/>
      <c r="E72" s="4"/>
      <c r="F72" s="4"/>
      <c r="G72" s="4"/>
      <c r="H72" s="4"/>
      <c r="I72" s="4"/>
      <c r="J72" s="4"/>
      <c r="K72" s="40"/>
      <c r="L72" s="41"/>
      <c r="M72" s="42"/>
      <c r="N72" s="42"/>
      <c r="O72" s="42"/>
    </row>
    <row r="73" ht="39.75" customHeight="1">
      <c r="A73" s="36">
        <f>A71+1</f>
        <v>28</v>
      </c>
      <c r="B73" s="37" t="s">
        <v>76</v>
      </c>
      <c r="C73" s="4"/>
      <c r="D73" s="38" t="s">
        <v>7</v>
      </c>
      <c r="E73" s="4"/>
      <c r="F73" s="4" t="str">
        <f>#REF!*#REF!</f>
        <v>#REF!</v>
      </c>
      <c r="G73" s="4" t="str">
        <f>IF(#REF!&gt;=0,10*#REF!,0)</f>
        <v>#REF!</v>
      </c>
      <c r="H73" s="4"/>
      <c r="I73" s="39" t="s">
        <v>77</v>
      </c>
      <c r="J73" s="4"/>
      <c r="K73" s="40">
        <v>3.0</v>
      </c>
      <c r="L73" s="41">
        <f>K73/K117</f>
        <v>0.6</v>
      </c>
      <c r="M73" s="42">
        <f>VLOOKUP(D73,Q1:R9,2,FALSE)</f>
        <v>3</v>
      </c>
      <c r="N73" s="42">
        <f>M73*L73</f>
        <v>1.8</v>
      </c>
      <c r="O73" s="42">
        <f>IF(M73=0,0,L73*MAX(R2:R8))</f>
        <v>3</v>
      </c>
    </row>
    <row r="74" ht="12.0" customHeight="1">
      <c r="A74" s="36"/>
      <c r="B74" s="43"/>
      <c r="C74" s="4"/>
      <c r="D74" s="44"/>
      <c r="E74" s="4"/>
      <c r="F74" s="4"/>
      <c r="G74" s="4"/>
      <c r="H74" s="4"/>
      <c r="I74" s="4"/>
      <c r="J74" s="4"/>
      <c r="K74" s="40"/>
      <c r="L74" s="41"/>
      <c r="M74" s="42"/>
      <c r="N74" s="42"/>
      <c r="O74" s="42"/>
    </row>
    <row r="75" ht="39.75" customHeight="1">
      <c r="A75" s="36">
        <f>A73+1</f>
        <v>29</v>
      </c>
      <c r="B75" s="37" t="s">
        <v>78</v>
      </c>
      <c r="C75" s="4"/>
      <c r="D75" s="38" t="s">
        <v>6</v>
      </c>
      <c r="E75" s="4"/>
      <c r="F75" s="4" t="str">
        <f>#REF!*#REF!</f>
        <v>#REF!</v>
      </c>
      <c r="G75" s="4" t="str">
        <f>IF(#REF!&gt;=0,10*#REF!,0)</f>
        <v>#REF!</v>
      </c>
      <c r="H75" s="4"/>
      <c r="I75" s="39" t="s">
        <v>79</v>
      </c>
      <c r="J75" s="4"/>
      <c r="K75" s="40">
        <v>3.0</v>
      </c>
      <c r="L75" s="41">
        <f>K75/K117</f>
        <v>0.6</v>
      </c>
      <c r="M75" s="42">
        <f>VLOOKUP(D75,Q1:R9,2,FALSE)</f>
        <v>2</v>
      </c>
      <c r="N75" s="42">
        <f>M75*L75</f>
        <v>1.2</v>
      </c>
      <c r="O75" s="42">
        <f>IF(M75=0,0,L75*MAX(R2:R8))</f>
        <v>3</v>
      </c>
    </row>
    <row r="76" ht="12.0" customHeight="1">
      <c r="B76" s="50"/>
      <c r="C76" s="4"/>
      <c r="D76" s="44"/>
      <c r="E76" s="4"/>
      <c r="F76" s="4"/>
      <c r="G76" s="4"/>
      <c r="H76" s="4"/>
      <c r="I76" s="4"/>
      <c r="J76" s="4"/>
      <c r="K76" s="40"/>
      <c r="L76" s="41"/>
      <c r="M76" s="42"/>
      <c r="N76" s="42"/>
      <c r="O76" s="42"/>
    </row>
    <row r="77" ht="15.75" customHeight="1">
      <c r="A77" s="51" t="s">
        <v>80</v>
      </c>
      <c r="C77" s="34"/>
      <c r="D77" s="54"/>
      <c r="E77" s="4"/>
      <c r="F77" s="4"/>
      <c r="G77" s="4"/>
      <c r="H77" s="4"/>
      <c r="I77" s="4"/>
      <c r="J77" s="4"/>
      <c r="K77" s="40"/>
      <c r="L77" s="41"/>
      <c r="M77" s="42"/>
      <c r="N77" s="42"/>
      <c r="O77" s="42"/>
    </row>
    <row r="78" ht="14.25" customHeight="1">
      <c r="B78" s="52"/>
      <c r="C78" s="34"/>
      <c r="D78" s="54"/>
      <c r="E78" s="4"/>
      <c r="F78" s="4"/>
      <c r="G78" s="4"/>
      <c r="H78" s="4"/>
      <c r="I78" s="4"/>
      <c r="J78" s="4"/>
      <c r="K78" s="40"/>
      <c r="L78" s="41"/>
      <c r="M78" s="42"/>
      <c r="N78" s="42"/>
      <c r="O78" s="42"/>
    </row>
    <row r="79" ht="39.75" customHeight="1">
      <c r="A79" s="36">
        <f>A75+1</f>
        <v>30</v>
      </c>
      <c r="B79" s="37" t="s">
        <v>81</v>
      </c>
      <c r="C79" s="4"/>
      <c r="D79" s="38" t="s">
        <v>6</v>
      </c>
      <c r="E79" s="4"/>
      <c r="F79" s="4" t="str">
        <f>#REF!*#REF!</f>
        <v>#REF!</v>
      </c>
      <c r="G79" s="4" t="str">
        <f>IF(#REF!&gt;=0,10*#REF!,0)</f>
        <v>#REF!</v>
      </c>
      <c r="H79" s="4"/>
      <c r="I79" s="39" t="s">
        <v>82</v>
      </c>
      <c r="J79" s="4"/>
      <c r="K79" s="40">
        <v>4.0</v>
      </c>
      <c r="L79" s="41">
        <f>K79/K117</f>
        <v>0.8</v>
      </c>
      <c r="M79" s="42">
        <f>VLOOKUP(D79,Q1:R9,2,FALSE)</f>
        <v>2</v>
      </c>
      <c r="N79" s="42">
        <f>M79*L79</f>
        <v>1.6</v>
      </c>
      <c r="O79" s="42">
        <f>IF(M79=0,0,L79*MAX(R2:R8))</f>
        <v>4</v>
      </c>
    </row>
    <row r="80" ht="12.0" customHeight="1">
      <c r="A80" s="36"/>
      <c r="B80" s="43"/>
      <c r="C80" s="4"/>
      <c r="D80" s="44"/>
      <c r="E80" s="4"/>
      <c r="F80" s="4"/>
      <c r="G80" s="4"/>
      <c r="H80" s="4"/>
      <c r="I80" s="4"/>
      <c r="J80" s="4"/>
      <c r="K80" s="40"/>
      <c r="L80" s="41"/>
      <c r="M80" s="42"/>
      <c r="N80" s="42"/>
      <c r="O80" s="42"/>
    </row>
    <row r="81" ht="39.75" customHeight="1">
      <c r="A81" s="36">
        <f>A79+1</f>
        <v>31</v>
      </c>
      <c r="B81" s="37" t="s">
        <v>83</v>
      </c>
      <c r="C81" s="4"/>
      <c r="D81" s="38" t="s">
        <v>6</v>
      </c>
      <c r="E81" s="4"/>
      <c r="F81" s="4" t="str">
        <f>#REF!*#REF!</f>
        <v>#REF!</v>
      </c>
      <c r="G81" s="4" t="str">
        <f>IF(#REF!&gt;=0,10*#REF!,0)</f>
        <v>#REF!</v>
      </c>
      <c r="H81" s="4"/>
      <c r="I81" s="39" t="s">
        <v>84</v>
      </c>
      <c r="J81" s="4"/>
      <c r="K81" s="40">
        <v>3.0</v>
      </c>
      <c r="L81" s="41">
        <f>K81/K117</f>
        <v>0.6</v>
      </c>
      <c r="M81" s="42">
        <f>VLOOKUP(D81,Q1:R9,2,FALSE)</f>
        <v>2</v>
      </c>
      <c r="N81" s="42">
        <f>M81*L81</f>
        <v>1.2</v>
      </c>
      <c r="O81" s="42">
        <f>IF(M81=0,0,L81*MAX(R2:R8))</f>
        <v>3</v>
      </c>
    </row>
    <row r="82" ht="12.0" customHeight="1">
      <c r="A82" s="36"/>
      <c r="B82" s="43"/>
      <c r="C82" s="4"/>
      <c r="D82" s="44"/>
      <c r="E82" s="4"/>
      <c r="F82" s="4"/>
      <c r="G82" s="4"/>
      <c r="H82" s="4"/>
      <c r="I82" s="4"/>
      <c r="J82" s="4"/>
      <c r="K82" s="40"/>
      <c r="L82" s="41"/>
      <c r="M82" s="42"/>
      <c r="N82" s="42"/>
      <c r="O82" s="42"/>
    </row>
    <row r="83" ht="39.75" customHeight="1">
      <c r="A83" s="36">
        <f>A81+1</f>
        <v>32</v>
      </c>
      <c r="B83" s="37" t="s">
        <v>85</v>
      </c>
      <c r="C83" s="4"/>
      <c r="D83" s="38" t="s">
        <v>2</v>
      </c>
      <c r="E83" s="4"/>
      <c r="F83" s="4" t="str">
        <f>#REF!*#REF!</f>
        <v>#REF!</v>
      </c>
      <c r="G83" s="4" t="str">
        <f>IF(#REF!&gt;=0,10*#REF!,0)</f>
        <v>#REF!</v>
      </c>
      <c r="H83" s="4"/>
      <c r="I83" s="39" t="s">
        <v>86</v>
      </c>
      <c r="J83" s="4"/>
      <c r="K83" s="40">
        <v>3.0</v>
      </c>
      <c r="L83" s="41">
        <f>K83/K117</f>
        <v>0.6</v>
      </c>
      <c r="M83" s="42">
        <f>VLOOKUP(D83,Q1:R9,2,FALSE)</f>
        <v>1</v>
      </c>
      <c r="N83" s="42">
        <f>M83*L83</f>
        <v>0.6</v>
      </c>
      <c r="O83" s="42">
        <f>IF(M83=0,0,L83*MAX(R2:R8))</f>
        <v>3</v>
      </c>
    </row>
    <row r="84" ht="12.0" customHeight="1">
      <c r="A84" s="36"/>
      <c r="B84" s="43"/>
      <c r="C84" s="4"/>
      <c r="D84" s="44"/>
      <c r="E84" s="4"/>
      <c r="F84" s="4"/>
      <c r="G84" s="4"/>
      <c r="H84" s="4"/>
      <c r="I84" s="4"/>
      <c r="J84" s="4"/>
      <c r="K84" s="40"/>
      <c r="L84" s="41"/>
      <c r="M84" s="42"/>
      <c r="N84" s="42"/>
      <c r="O84" s="42"/>
    </row>
    <row r="85" ht="39.75" customHeight="1">
      <c r="A85" s="36">
        <f>A83+1</f>
        <v>33</v>
      </c>
      <c r="B85" s="37" t="s">
        <v>87</v>
      </c>
      <c r="C85" s="4"/>
      <c r="D85" s="38" t="s">
        <v>2</v>
      </c>
      <c r="E85" s="4"/>
      <c r="F85" s="4" t="str">
        <f>#REF!*#REF!</f>
        <v>#REF!</v>
      </c>
      <c r="G85" s="4" t="str">
        <f>IF(#REF!&gt;=0,10*#REF!,0)</f>
        <v>#REF!</v>
      </c>
      <c r="H85" s="4"/>
      <c r="I85" s="39" t="s">
        <v>88</v>
      </c>
      <c r="J85" s="4"/>
      <c r="K85" s="40">
        <v>3.0</v>
      </c>
      <c r="L85" s="41">
        <f>K85/K117</f>
        <v>0.6</v>
      </c>
      <c r="M85" s="42">
        <f>VLOOKUP(D85,Q1:R9,2,FALSE)</f>
        <v>1</v>
      </c>
      <c r="N85" s="42">
        <f>M85*L85</f>
        <v>0.6</v>
      </c>
      <c r="O85" s="42">
        <f>IF(M85=0,0,L85*MAX(R2:R8))</f>
        <v>3</v>
      </c>
    </row>
    <row r="86" ht="12.0" customHeight="1">
      <c r="B86" s="50"/>
      <c r="C86" s="4"/>
      <c r="D86" s="44"/>
      <c r="E86" s="4"/>
      <c r="F86" s="4"/>
      <c r="G86" s="4"/>
      <c r="H86" s="4"/>
      <c r="I86" s="4"/>
      <c r="J86" s="4"/>
      <c r="K86" s="40"/>
      <c r="L86" s="41"/>
      <c r="M86" s="42"/>
      <c r="N86" s="42"/>
      <c r="O86" s="42"/>
    </row>
    <row r="87" ht="15.75" customHeight="1">
      <c r="A87" s="51" t="s">
        <v>89</v>
      </c>
      <c r="C87" s="34"/>
      <c r="D87" s="54"/>
      <c r="E87" s="34"/>
      <c r="F87" s="4"/>
      <c r="G87" s="4"/>
      <c r="H87" s="4"/>
      <c r="I87" s="4"/>
      <c r="J87" s="4"/>
      <c r="K87" s="40"/>
      <c r="L87" s="41"/>
      <c r="M87" s="42"/>
      <c r="N87" s="42"/>
      <c r="O87" s="42"/>
    </row>
    <row r="88" ht="14.25" customHeight="1">
      <c r="B88" s="52"/>
      <c r="C88" s="34"/>
      <c r="D88" s="54"/>
      <c r="E88" s="34"/>
      <c r="F88" s="4"/>
      <c r="G88" s="4"/>
      <c r="H88" s="4"/>
      <c r="I88" s="4"/>
      <c r="J88" s="4"/>
      <c r="K88" s="40"/>
      <c r="L88" s="41"/>
      <c r="M88" s="42"/>
      <c r="N88" s="42"/>
      <c r="O88" s="42"/>
    </row>
    <row r="89" ht="39.75" customHeight="1">
      <c r="A89" s="36">
        <f>A85+1</f>
        <v>34</v>
      </c>
      <c r="B89" s="37" t="s">
        <v>90</v>
      </c>
      <c r="C89" s="4"/>
      <c r="D89" s="38" t="s">
        <v>7</v>
      </c>
      <c r="E89" s="4"/>
      <c r="F89" s="4" t="str">
        <f>#REF!*#REF!</f>
        <v>#REF!</v>
      </c>
      <c r="G89" s="4" t="str">
        <f>IF(#REF!&gt;=0,10*#REF!,0)</f>
        <v>#REF!</v>
      </c>
      <c r="H89" s="4"/>
      <c r="I89" s="39" t="s">
        <v>91</v>
      </c>
      <c r="J89" s="4"/>
      <c r="K89" s="40">
        <v>5.0</v>
      </c>
      <c r="L89" s="41">
        <f>K89/K117</f>
        <v>1</v>
      </c>
      <c r="M89" s="42">
        <f>VLOOKUP(D89,Q1:R9,2,FALSE)</f>
        <v>3</v>
      </c>
      <c r="N89" s="42">
        <f>M89*L89</f>
        <v>3</v>
      </c>
      <c r="O89" s="42">
        <f>IF(M89=0,0,L89*MAX(R2:R8))</f>
        <v>5</v>
      </c>
    </row>
    <row r="90" ht="12.0" customHeight="1">
      <c r="A90" s="36"/>
      <c r="B90" s="43"/>
      <c r="C90" s="4"/>
      <c r="D90" s="44"/>
      <c r="E90" s="4"/>
      <c r="F90" s="4"/>
      <c r="G90" s="4"/>
      <c r="H90" s="4"/>
      <c r="I90" s="4"/>
      <c r="J90" s="4"/>
      <c r="K90" s="40"/>
      <c r="L90" s="41"/>
      <c r="M90" s="42"/>
      <c r="N90" s="42"/>
      <c r="O90" s="42"/>
    </row>
    <row r="91" ht="39.75" customHeight="1">
      <c r="A91" s="36">
        <f>A89+1</f>
        <v>35</v>
      </c>
      <c r="B91" s="37" t="s">
        <v>92</v>
      </c>
      <c r="C91" s="4"/>
      <c r="D91" s="38" t="s">
        <v>11</v>
      </c>
      <c r="E91" s="4"/>
      <c r="F91" s="4" t="str">
        <f>#REF!*#REF!</f>
        <v>#REF!</v>
      </c>
      <c r="G91" s="4" t="str">
        <f>IF(#REF!&gt;=0,10*#REF!,0)</f>
        <v>#REF!</v>
      </c>
      <c r="H91" s="4"/>
      <c r="I91" s="39" t="s">
        <v>93</v>
      </c>
      <c r="J91" s="4"/>
      <c r="K91" s="40">
        <v>2.0</v>
      </c>
      <c r="L91" s="41">
        <f>K91/K117</f>
        <v>0.4</v>
      </c>
      <c r="M91" s="42">
        <f>VLOOKUP(D91,Q1:R9,2,FALSE)</f>
        <v>4</v>
      </c>
      <c r="N91" s="42">
        <f>M91*L91</f>
        <v>1.6</v>
      </c>
      <c r="O91" s="42">
        <f>IF(M91=0,0,L91*MAX(R2:R8))</f>
        <v>2</v>
      </c>
    </row>
    <row r="92" ht="12.0" customHeight="1">
      <c r="A92" s="36"/>
      <c r="B92" s="43"/>
      <c r="C92" s="4"/>
      <c r="D92" s="44"/>
      <c r="E92" s="4"/>
      <c r="F92" s="4"/>
      <c r="G92" s="4"/>
      <c r="H92" s="4"/>
      <c r="I92" s="4"/>
      <c r="J92" s="4"/>
      <c r="K92" s="40"/>
      <c r="L92" s="41"/>
      <c r="M92" s="42"/>
      <c r="N92" s="42"/>
      <c r="O92" s="42"/>
    </row>
    <row r="93" ht="39.75" customHeight="1">
      <c r="A93" s="36">
        <f>A91+1</f>
        <v>36</v>
      </c>
      <c r="B93" s="37" t="s">
        <v>94</v>
      </c>
      <c r="C93" s="4"/>
      <c r="D93" s="38" t="s">
        <v>11</v>
      </c>
      <c r="E93" s="4"/>
      <c r="F93" s="4" t="str">
        <f>#REF!*#REF!</f>
        <v>#REF!</v>
      </c>
      <c r="G93" s="4" t="str">
        <f>IF(#REF!&gt;=0,10*#REF!,0)</f>
        <v>#REF!</v>
      </c>
      <c r="H93" s="4"/>
      <c r="I93" s="56"/>
      <c r="J93" s="4"/>
      <c r="K93" s="40">
        <v>4.0</v>
      </c>
      <c r="L93" s="41">
        <f>K93/K117</f>
        <v>0.8</v>
      </c>
      <c r="M93" s="42">
        <f>VLOOKUP(D93,Q1:R9,2,FALSE)</f>
        <v>4</v>
      </c>
      <c r="N93" s="42">
        <f>M93*L93</f>
        <v>3.2</v>
      </c>
      <c r="O93" s="42">
        <f>IF(M93=0,0,L93*MAX(R2:R8))</f>
        <v>4</v>
      </c>
    </row>
    <row r="94" ht="12.0" customHeight="1">
      <c r="A94" s="36"/>
      <c r="B94" s="43"/>
      <c r="C94" s="4"/>
      <c r="D94" s="44"/>
      <c r="E94" s="4"/>
      <c r="F94" s="4"/>
      <c r="G94" s="4"/>
      <c r="H94" s="4"/>
      <c r="I94" s="4"/>
      <c r="J94" s="4"/>
      <c r="K94" s="40"/>
      <c r="L94" s="41"/>
      <c r="M94" s="42"/>
      <c r="N94" s="42"/>
      <c r="O94" s="42"/>
    </row>
    <row r="95" ht="39.75" customHeight="1">
      <c r="A95" s="36">
        <f>A93+1</f>
        <v>37</v>
      </c>
      <c r="B95" s="37" t="s">
        <v>95</v>
      </c>
      <c r="C95" s="4"/>
      <c r="D95" s="38" t="s">
        <v>11</v>
      </c>
      <c r="E95" s="4"/>
      <c r="F95" s="4" t="str">
        <f>#REF!*#REF!</f>
        <v>#REF!</v>
      </c>
      <c r="G95" s="4" t="str">
        <f>IF(#REF!&gt;=0,10*#REF!,0)</f>
        <v>#REF!</v>
      </c>
      <c r="H95" s="4"/>
      <c r="I95" s="56"/>
      <c r="J95" s="4"/>
      <c r="K95" s="40">
        <v>3.0</v>
      </c>
      <c r="L95" s="41">
        <f>K95/K117</f>
        <v>0.6</v>
      </c>
      <c r="M95" s="42">
        <f>VLOOKUP(D95,Q1:R9,2,FALSE)</f>
        <v>4</v>
      </c>
      <c r="N95" s="42">
        <f>M95*L95</f>
        <v>2.4</v>
      </c>
      <c r="O95" s="42">
        <f>IF(M95=0,0,L95*MAX(R2:R8))</f>
        <v>3</v>
      </c>
    </row>
    <row r="96" ht="12.0" customHeight="1">
      <c r="A96" s="36"/>
      <c r="B96" s="43"/>
      <c r="C96" s="4"/>
      <c r="D96" s="44"/>
      <c r="E96" s="4"/>
      <c r="F96" s="4"/>
      <c r="G96" s="4"/>
      <c r="H96" s="4"/>
      <c r="I96" s="4"/>
      <c r="J96" s="4"/>
      <c r="K96" s="40"/>
      <c r="L96" s="41"/>
      <c r="M96" s="42"/>
      <c r="N96" s="42"/>
      <c r="O96" s="42"/>
    </row>
    <row r="97" ht="39.75" customHeight="1">
      <c r="A97" s="36">
        <f>A95+1</f>
        <v>38</v>
      </c>
      <c r="B97" s="37" t="s">
        <v>96</v>
      </c>
      <c r="C97" s="4"/>
      <c r="D97" s="38" t="s">
        <v>2</v>
      </c>
      <c r="E97" s="4"/>
      <c r="F97" s="4" t="str">
        <f>#REF!*#REF!</f>
        <v>#REF!</v>
      </c>
      <c r="G97" s="4" t="str">
        <f>IF(#REF!&gt;=0,10*#REF!,0)</f>
        <v>#REF!</v>
      </c>
      <c r="H97" s="4"/>
      <c r="I97" s="39" t="s">
        <v>97</v>
      </c>
      <c r="J97" s="4"/>
      <c r="K97" s="40">
        <v>3.0</v>
      </c>
      <c r="L97" s="41">
        <f>K97/K117</f>
        <v>0.6</v>
      </c>
      <c r="M97" s="42">
        <f>VLOOKUP(D97,Q1:R9,2,FALSE)</f>
        <v>1</v>
      </c>
      <c r="N97" s="42">
        <f>M97*L97</f>
        <v>0.6</v>
      </c>
      <c r="O97" s="42">
        <f>IF(M97=0,0,L97*MAX(R2:R8))</f>
        <v>3</v>
      </c>
    </row>
    <row r="98" ht="12.0" customHeight="1">
      <c r="B98" s="50"/>
      <c r="C98" s="4"/>
      <c r="D98" s="44"/>
      <c r="E98" s="4"/>
      <c r="F98" s="4"/>
      <c r="G98" s="4"/>
      <c r="H98" s="4"/>
      <c r="I98" s="4"/>
      <c r="J98" s="4"/>
      <c r="K98" s="40"/>
      <c r="L98" s="41"/>
      <c r="M98" s="42"/>
      <c r="N98" s="42"/>
      <c r="O98" s="42"/>
    </row>
    <row r="99" ht="15.75" customHeight="1">
      <c r="A99" s="51" t="s">
        <v>98</v>
      </c>
      <c r="C99" s="34"/>
      <c r="D99" s="54"/>
      <c r="E99" s="34"/>
      <c r="F99" s="4"/>
      <c r="G99" s="4"/>
      <c r="H99" s="4"/>
      <c r="I99" s="4"/>
      <c r="J99" s="4"/>
      <c r="K99" s="40"/>
      <c r="L99" s="41"/>
      <c r="M99" s="42"/>
      <c r="N99" s="42"/>
      <c r="O99" s="42"/>
    </row>
    <row r="100" ht="14.25" customHeight="1">
      <c r="B100" s="52"/>
      <c r="C100" s="34"/>
      <c r="D100" s="54"/>
      <c r="E100" s="34"/>
      <c r="F100" s="4"/>
      <c r="G100" s="4"/>
      <c r="H100" s="4"/>
      <c r="I100" s="4"/>
      <c r="J100" s="4"/>
      <c r="K100" s="40"/>
      <c r="L100" s="41"/>
      <c r="M100" s="42"/>
      <c r="N100" s="42"/>
      <c r="O100" s="42"/>
    </row>
    <row r="101" ht="39.75" customHeight="1">
      <c r="A101" s="36">
        <f>A97+1</f>
        <v>39</v>
      </c>
      <c r="B101" s="37" t="s">
        <v>99</v>
      </c>
      <c r="C101" s="4"/>
      <c r="D101" s="38" t="s">
        <v>2</v>
      </c>
      <c r="E101" s="4"/>
      <c r="F101" s="4" t="str">
        <f>#REF!*#REF!</f>
        <v>#REF!</v>
      </c>
      <c r="G101" s="4" t="str">
        <f>IF(#REF!&gt;=0,10*#REF!,0)</f>
        <v>#REF!</v>
      </c>
      <c r="H101" s="4"/>
      <c r="I101" s="56"/>
      <c r="J101" s="4"/>
      <c r="K101" s="40">
        <v>4.0</v>
      </c>
      <c r="L101" s="41">
        <f>K101/K117</f>
        <v>0.8</v>
      </c>
      <c r="M101" s="42">
        <f>VLOOKUP(D101,Q1:R9,2,FALSE)</f>
        <v>1</v>
      </c>
      <c r="N101" s="42">
        <f>M101*L101</f>
        <v>0.8</v>
      </c>
      <c r="O101" s="42">
        <f>IF(M101=0,0,L101*MAX(R2:R8))</f>
        <v>4</v>
      </c>
    </row>
    <row r="102" ht="12.0" customHeight="1">
      <c r="A102" s="36"/>
      <c r="B102" s="43"/>
      <c r="C102" s="4"/>
      <c r="D102" s="44"/>
      <c r="E102" s="4"/>
      <c r="F102" s="4"/>
      <c r="G102" s="4"/>
      <c r="H102" s="4"/>
      <c r="I102" s="4"/>
      <c r="J102" s="4"/>
      <c r="K102" s="40"/>
      <c r="L102" s="41"/>
      <c r="M102" s="42"/>
      <c r="N102" s="42"/>
      <c r="O102" s="42"/>
    </row>
    <row r="103" ht="39.75" customHeight="1">
      <c r="A103" s="36">
        <f>A101+1</f>
        <v>40</v>
      </c>
      <c r="B103" s="37" t="s">
        <v>100</v>
      </c>
      <c r="C103" s="4"/>
      <c r="D103" s="38" t="s">
        <v>2</v>
      </c>
      <c r="E103" s="4"/>
      <c r="F103" s="4" t="str">
        <f>#REF!*#REF!</f>
        <v>#REF!</v>
      </c>
      <c r="G103" s="4" t="str">
        <f>IF(#REF!&gt;=0,10*#REF!,0)</f>
        <v>#REF!</v>
      </c>
      <c r="H103" s="4"/>
      <c r="I103" s="56"/>
      <c r="J103" s="4"/>
      <c r="K103" s="40">
        <v>3.0</v>
      </c>
      <c r="L103" s="41">
        <f>K103/K117</f>
        <v>0.6</v>
      </c>
      <c r="M103" s="42">
        <f>VLOOKUP(D103,Q1:R9,2,FALSE)</f>
        <v>1</v>
      </c>
      <c r="N103" s="42">
        <f>M103*L103</f>
        <v>0.6</v>
      </c>
      <c r="O103" s="42">
        <f>IF(M103=0,0,L103*MAX(R2:R8))</f>
        <v>3</v>
      </c>
    </row>
    <row r="104" ht="12.0" customHeight="1">
      <c r="A104" s="36"/>
      <c r="B104" s="43"/>
      <c r="C104" s="4"/>
      <c r="D104" s="44"/>
      <c r="E104" s="4"/>
      <c r="F104" s="4"/>
      <c r="G104" s="4"/>
      <c r="H104" s="4"/>
      <c r="I104" s="4"/>
      <c r="J104" s="4"/>
      <c r="K104" s="40"/>
      <c r="L104" s="41"/>
      <c r="M104" s="42"/>
      <c r="N104" s="42"/>
      <c r="O104" s="42"/>
    </row>
    <row r="105" ht="39.75" customHeight="1">
      <c r="A105" s="36">
        <f>A103+1</f>
        <v>41</v>
      </c>
      <c r="B105" s="37" t="s">
        <v>101</v>
      </c>
      <c r="C105" s="4"/>
      <c r="D105" s="38" t="s">
        <v>2</v>
      </c>
      <c r="E105" s="4"/>
      <c r="F105" s="4" t="str">
        <f>#REF!*#REF!</f>
        <v>#REF!</v>
      </c>
      <c r="G105" s="4" t="str">
        <f>IF(#REF!&gt;=0,10*#REF!,0)</f>
        <v>#REF!</v>
      </c>
      <c r="H105" s="4"/>
      <c r="I105" s="56"/>
      <c r="J105" s="4"/>
      <c r="K105" s="40">
        <v>3.0</v>
      </c>
      <c r="L105" s="41">
        <f>K105/K117</f>
        <v>0.6</v>
      </c>
      <c r="M105" s="42">
        <f>VLOOKUP(D105,Q1:R9,2,FALSE)</f>
        <v>1</v>
      </c>
      <c r="N105" s="42">
        <f>M105*L105</f>
        <v>0.6</v>
      </c>
      <c r="O105" s="42">
        <f>IF(M105=0,0,L105*MAX(R2:R8))</f>
        <v>3</v>
      </c>
    </row>
    <row r="106" ht="12.0" customHeight="1">
      <c r="A106" s="36"/>
      <c r="B106" s="43"/>
      <c r="C106" s="4"/>
      <c r="D106" s="44"/>
      <c r="E106" s="4"/>
      <c r="F106" s="4"/>
      <c r="G106" s="4"/>
      <c r="H106" s="4"/>
      <c r="I106" s="4"/>
      <c r="J106" s="4"/>
      <c r="K106" s="40"/>
      <c r="L106" s="41"/>
      <c r="M106" s="42"/>
      <c r="N106" s="42"/>
      <c r="O106" s="42"/>
    </row>
    <row r="107" ht="39.75" customHeight="1">
      <c r="A107" s="36">
        <f>A105+1</f>
        <v>42</v>
      </c>
      <c r="B107" s="37" t="s">
        <v>102</v>
      </c>
      <c r="C107" s="4"/>
      <c r="D107" s="38" t="s">
        <v>11</v>
      </c>
      <c r="E107" s="4"/>
      <c r="F107" s="4" t="str">
        <f>#REF!*#REF!</f>
        <v>#REF!</v>
      </c>
      <c r="G107" s="4" t="str">
        <f>IF(#REF!&gt;=0,10*#REF!,0)</f>
        <v>#REF!</v>
      </c>
      <c r="H107" s="4"/>
      <c r="I107" s="39" t="s">
        <v>103</v>
      </c>
      <c r="J107" s="4"/>
      <c r="K107" s="40">
        <v>2.0</v>
      </c>
      <c r="L107" s="41">
        <f>K107/K117</f>
        <v>0.4</v>
      </c>
      <c r="M107" s="42">
        <f>VLOOKUP(D107,Q1:R9,2,FALSE)</f>
        <v>4</v>
      </c>
      <c r="N107" s="42">
        <f>M107*L107</f>
        <v>1.6</v>
      </c>
      <c r="O107" s="42">
        <f>IF(M107=0,0,L107*MAX(R2:R8))</f>
        <v>2</v>
      </c>
    </row>
    <row r="108" ht="12.0" customHeight="1">
      <c r="B108" s="50"/>
      <c r="C108" s="4"/>
      <c r="D108" s="44"/>
      <c r="E108" s="4"/>
      <c r="F108" s="4"/>
      <c r="G108" s="4"/>
      <c r="H108" s="4"/>
      <c r="I108" s="4"/>
      <c r="J108" s="4"/>
      <c r="K108" s="40"/>
      <c r="L108" s="41"/>
      <c r="M108" s="42"/>
      <c r="N108" s="42"/>
      <c r="O108" s="42"/>
    </row>
    <row r="109" ht="15.75" customHeight="1">
      <c r="A109" s="51" t="s">
        <v>104</v>
      </c>
      <c r="C109" s="34"/>
      <c r="D109" s="54"/>
      <c r="E109" s="34"/>
      <c r="F109" s="4"/>
      <c r="G109" s="4"/>
      <c r="H109" s="4"/>
      <c r="I109" s="4"/>
      <c r="J109" s="4"/>
      <c r="K109" s="40"/>
      <c r="L109" s="41"/>
      <c r="M109" s="42"/>
      <c r="N109" s="42"/>
      <c r="O109" s="42"/>
    </row>
    <row r="110" ht="14.25" customHeight="1">
      <c r="B110" s="52"/>
      <c r="C110" s="34"/>
      <c r="D110" s="54"/>
      <c r="E110" s="34"/>
      <c r="F110" s="4"/>
      <c r="G110" s="4"/>
      <c r="H110" s="4"/>
      <c r="I110" s="4"/>
      <c r="J110" s="4"/>
      <c r="K110" s="40"/>
      <c r="L110" s="41"/>
      <c r="M110" s="42"/>
      <c r="N110" s="42"/>
      <c r="O110" s="42"/>
    </row>
    <row r="111" ht="39.75" customHeight="1">
      <c r="A111" s="36">
        <f>A107+1</f>
        <v>43</v>
      </c>
      <c r="B111" s="37" t="s">
        <v>105</v>
      </c>
      <c r="C111" s="20"/>
      <c r="D111" s="38" t="s">
        <v>2</v>
      </c>
      <c r="E111" s="20"/>
      <c r="F111" s="20" t="str">
        <f>#REF!*#REF!</f>
        <v>#REF!</v>
      </c>
      <c r="G111" s="20" t="str">
        <f>IF(#REF!&gt;=0,10*#REF!,0)</f>
        <v>#REF!</v>
      </c>
      <c r="H111" s="20"/>
      <c r="I111" s="39" t="s">
        <v>106</v>
      </c>
      <c r="J111" s="20"/>
      <c r="K111" s="29">
        <v>4.0</v>
      </c>
      <c r="L111" s="57">
        <f>K111/K117</f>
        <v>0.8</v>
      </c>
      <c r="M111" s="58">
        <f>VLOOKUP(D111,Q1:R9,2,FALSE)</f>
        <v>1</v>
      </c>
      <c r="N111" s="58">
        <f>M111*L111</f>
        <v>0.8</v>
      </c>
      <c r="O111" s="58">
        <f>IF(M111=0,0,L111*MAX(R2:R8))</f>
        <v>4</v>
      </c>
      <c r="P111" s="20"/>
      <c r="Q111" s="20"/>
      <c r="R111" s="20"/>
      <c r="S111" s="20"/>
      <c r="T111" s="20"/>
      <c r="U111" s="20"/>
      <c r="V111" s="20"/>
      <c r="W111" s="20"/>
      <c r="X111" s="20"/>
      <c r="Y111" s="20"/>
      <c r="Z111" s="20"/>
    </row>
    <row r="112" ht="12.0" customHeight="1">
      <c r="A112" s="36"/>
      <c r="B112" s="43"/>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107</v>
      </c>
      <c r="C113" s="20"/>
      <c r="D113" s="38" t="s">
        <v>11</v>
      </c>
      <c r="E113" s="20"/>
      <c r="F113" s="20" t="str">
        <f>#REF!*#REF!</f>
        <v>#REF!</v>
      </c>
      <c r="G113" s="20" t="str">
        <f>IF(#REF!&gt;=0,10*#REF!,0)</f>
        <v>#REF!</v>
      </c>
      <c r="H113" s="20"/>
      <c r="I113" s="39" t="s">
        <v>108</v>
      </c>
      <c r="J113" s="20"/>
      <c r="K113" s="29">
        <v>4.0</v>
      </c>
      <c r="L113" s="57">
        <f>K113/K117</f>
        <v>0.8</v>
      </c>
      <c r="M113" s="58">
        <f>VLOOKUP(D113,Q1:R9,2,FALSE)</f>
        <v>4</v>
      </c>
      <c r="N113" s="58">
        <f>M113*L113</f>
        <v>3.2</v>
      </c>
      <c r="O113" s="58">
        <f>IF(M113=0,0,L113*MAX(R2:R8))</f>
        <v>4</v>
      </c>
      <c r="P113" s="20"/>
      <c r="Q113" s="20"/>
      <c r="R113" s="20"/>
      <c r="S113" s="20"/>
      <c r="T113" s="20"/>
      <c r="U113" s="20"/>
      <c r="V113" s="20"/>
      <c r="W113" s="20"/>
      <c r="X113" s="20"/>
      <c r="Y113" s="20"/>
      <c r="Z113" s="20"/>
    </row>
    <row r="114" ht="12.0" customHeight="1">
      <c r="A114" s="36"/>
      <c r="B114" s="43"/>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109</v>
      </c>
      <c r="C115" s="20"/>
      <c r="D115" s="38" t="s">
        <v>2</v>
      </c>
      <c r="E115" s="20"/>
      <c r="F115" s="20" t="str">
        <f>#REF!*#REF!</f>
        <v>#REF!</v>
      </c>
      <c r="G115" s="20" t="str">
        <f>IF(#REF!&gt;=0,10*#REF!,0)</f>
        <v>#REF!</v>
      </c>
      <c r="H115" s="20"/>
      <c r="I115" s="39" t="s">
        <v>110</v>
      </c>
      <c r="J115" s="20"/>
      <c r="K115" s="29">
        <v>3.0</v>
      </c>
      <c r="L115" s="57">
        <f>K115/K117</f>
        <v>0.6</v>
      </c>
      <c r="M115" s="58">
        <f>VLOOKUP(D115,Q1:R9,2,FALSE)</f>
        <v>1</v>
      </c>
      <c r="N115" s="58">
        <f>M115*L115</f>
        <v>0.6</v>
      </c>
      <c r="O115" s="58">
        <f>IF(M115=0,0,L115*MAX(R2:R8))</f>
        <v>3</v>
      </c>
      <c r="P115" s="20"/>
      <c r="Q115" s="20"/>
      <c r="R115" s="20"/>
      <c r="S115" s="20"/>
      <c r="T115" s="20"/>
      <c r="U115" s="20"/>
      <c r="V115" s="20"/>
      <c r="W115" s="20"/>
      <c r="X115" s="20"/>
      <c r="Y115" s="20"/>
      <c r="Z115" s="20"/>
    </row>
    <row r="116" ht="12.0" customHeight="1">
      <c r="B116" s="60"/>
      <c r="C116" s="4"/>
      <c r="D116" s="44"/>
      <c r="E116" s="4"/>
      <c r="F116" s="4"/>
      <c r="G116" s="4"/>
      <c r="H116" s="4"/>
      <c r="I116" s="4"/>
      <c r="J116" s="4"/>
      <c r="K116" s="61"/>
      <c r="L116" s="61"/>
      <c r="M116" s="61"/>
      <c r="N116" s="62"/>
      <c r="O116" s="62"/>
    </row>
    <row r="117" ht="24.0" customHeight="1">
      <c r="A117" s="63" t="s">
        <v>111</v>
      </c>
      <c r="B117" s="64"/>
      <c r="C117" s="65"/>
      <c r="D117" s="66">
        <f>IF(ISERR((N117/O117)*100),"",(N117/O117)*100)</f>
        <v>38.47222222</v>
      </c>
      <c r="E117" s="67"/>
      <c r="F117" s="67"/>
      <c r="G117" s="67"/>
      <c r="H117" s="68" t="str">
        <f>IF(D117="","","-")</f>
        <v>-</v>
      </c>
      <c r="I117" s="69" t="str">
        <f>VLOOKUP(J117,'Rating ranges'!A2:B7,2,TRUE)</f>
        <v>Poor</v>
      </c>
      <c r="J117" s="70">
        <f>IF(D117="",0,D117)</f>
        <v>38.47222222</v>
      </c>
      <c r="K117" s="61">
        <f>MAX(K9:K115)</f>
        <v>5</v>
      </c>
      <c r="L117" s="61"/>
      <c r="M117" s="61"/>
      <c r="N117" s="62">
        <f t="shared" ref="N117:O117" si="1">SUM(N9:N115)</f>
        <v>55.4</v>
      </c>
      <c r="O117" s="62">
        <f t="shared" si="1"/>
        <v>144</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112</v>
      </c>
      <c r="B1" s="2"/>
      <c r="C1" s="3"/>
    </row>
    <row r="2" ht="15.75" customHeight="1">
      <c r="B2" s="60"/>
      <c r="C2" s="51" t="s">
        <v>113</v>
      </c>
    </row>
    <row r="3" ht="24.75" customHeight="1">
      <c r="A3" s="84" t="s">
        <v>114</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115</v>
      </c>
      <c r="C4" s="87" t="s">
        <v>116</v>
      </c>
    </row>
    <row r="5" ht="38.25" customHeight="1">
      <c r="A5" s="85">
        <f t="shared" ref="A5:A8" si="1">A4+1</f>
        <v>2</v>
      </c>
      <c r="B5" s="86" t="s">
        <v>117</v>
      </c>
      <c r="C5" s="87" t="s">
        <v>116</v>
      </c>
    </row>
    <row r="6" ht="38.25" customHeight="1">
      <c r="A6" s="85">
        <f t="shared" si="1"/>
        <v>3</v>
      </c>
      <c r="B6" s="86" t="s">
        <v>118</v>
      </c>
      <c r="C6" s="87" t="s">
        <v>119</v>
      </c>
    </row>
    <row r="7" ht="38.25" customHeight="1">
      <c r="A7" s="85">
        <f t="shared" si="1"/>
        <v>4</v>
      </c>
      <c r="B7" s="86" t="s">
        <v>120</v>
      </c>
      <c r="C7" s="87" t="s">
        <v>121</v>
      </c>
    </row>
    <row r="8" ht="38.25" customHeight="1">
      <c r="A8" s="85">
        <f t="shared" si="1"/>
        <v>5</v>
      </c>
      <c r="B8" s="86" t="s">
        <v>122</v>
      </c>
      <c r="C8" s="87" t="s">
        <v>121</v>
      </c>
    </row>
    <row r="9" ht="12.75" customHeight="1">
      <c r="B9" s="50"/>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123</v>
      </c>
      <c r="C11" s="87" t="s">
        <v>121</v>
      </c>
    </row>
    <row r="12" ht="51.0" customHeight="1">
      <c r="A12" s="85">
        <f t="shared" ref="A12:A13" si="2">A11+1</f>
        <v>7</v>
      </c>
      <c r="B12" s="86" t="s">
        <v>124</v>
      </c>
      <c r="C12" s="87" t="s">
        <v>119</v>
      </c>
    </row>
    <row r="13" ht="38.25" customHeight="1">
      <c r="A13" s="85">
        <f t="shared" si="2"/>
        <v>8</v>
      </c>
      <c r="B13" s="86" t="s">
        <v>125</v>
      </c>
      <c r="C13" s="87" t="s">
        <v>121</v>
      </c>
    </row>
    <row r="14" ht="12.75" customHeight="1">
      <c r="B14" s="50"/>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126</v>
      </c>
      <c r="C16" s="87" t="s">
        <v>127</v>
      </c>
    </row>
    <row r="17" ht="51.0" customHeight="1">
      <c r="A17" s="85">
        <f t="shared" ref="A17:A24" si="3">A16+1</f>
        <v>10</v>
      </c>
      <c r="B17" s="86" t="s">
        <v>128</v>
      </c>
      <c r="C17" s="87" t="s">
        <v>119</v>
      </c>
    </row>
    <row r="18" ht="38.25" customHeight="1">
      <c r="A18" s="85">
        <f t="shared" si="3"/>
        <v>11</v>
      </c>
      <c r="B18" s="86" t="s">
        <v>129</v>
      </c>
      <c r="C18" s="87" t="s">
        <v>121</v>
      </c>
    </row>
    <row r="19" ht="51.0" customHeight="1">
      <c r="A19" s="85">
        <f t="shared" si="3"/>
        <v>12</v>
      </c>
      <c r="B19" s="86" t="s">
        <v>130</v>
      </c>
      <c r="C19" s="87" t="s">
        <v>116</v>
      </c>
    </row>
    <row r="20" ht="51.0" customHeight="1">
      <c r="A20" s="85">
        <f t="shared" si="3"/>
        <v>13</v>
      </c>
      <c r="B20" s="86" t="s">
        <v>131</v>
      </c>
      <c r="C20" s="87" t="s">
        <v>121</v>
      </c>
    </row>
    <row r="21" ht="38.25" customHeight="1">
      <c r="A21" s="85">
        <f t="shared" si="3"/>
        <v>14</v>
      </c>
      <c r="B21" s="86" t="s">
        <v>132</v>
      </c>
      <c r="C21" s="87" t="s">
        <v>119</v>
      </c>
    </row>
    <row r="22" ht="25.5" customHeight="1">
      <c r="A22" s="85">
        <f t="shared" si="3"/>
        <v>15</v>
      </c>
      <c r="B22" s="86" t="s">
        <v>133</v>
      </c>
      <c r="C22" s="87" t="s">
        <v>127</v>
      </c>
    </row>
    <row r="23" ht="25.5" customHeight="1">
      <c r="A23" s="85">
        <f t="shared" si="3"/>
        <v>16</v>
      </c>
      <c r="B23" s="86" t="s">
        <v>134</v>
      </c>
      <c r="C23" s="87" t="s">
        <v>127</v>
      </c>
    </row>
    <row r="24" ht="25.5" customHeight="1">
      <c r="A24" s="85">
        <f t="shared" si="3"/>
        <v>17</v>
      </c>
      <c r="B24" s="86" t="s">
        <v>135</v>
      </c>
      <c r="C24" s="87" t="s">
        <v>136</v>
      </c>
    </row>
    <row r="25" ht="12.75" customHeight="1">
      <c r="B25" s="50"/>
      <c r="C25" s="20"/>
    </row>
    <row r="26" ht="24.75" customHeight="1">
      <c r="A26" s="84" t="s">
        <v>54</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137</v>
      </c>
      <c r="C27" s="87" t="s">
        <v>119</v>
      </c>
    </row>
    <row r="28" ht="38.25" customHeight="1">
      <c r="A28" s="85">
        <f t="shared" ref="A28:A30" si="4">A27+1</f>
        <v>19</v>
      </c>
      <c r="B28" s="86" t="s">
        <v>138</v>
      </c>
      <c r="C28" s="87" t="s">
        <v>119</v>
      </c>
    </row>
    <row r="29" ht="51.0" customHeight="1">
      <c r="A29" s="85">
        <f t="shared" si="4"/>
        <v>20</v>
      </c>
      <c r="B29" s="86" t="s">
        <v>139</v>
      </c>
      <c r="C29" s="87" t="s">
        <v>127</v>
      </c>
    </row>
    <row r="30" ht="38.25" customHeight="1">
      <c r="A30" s="85">
        <f t="shared" si="4"/>
        <v>21</v>
      </c>
      <c r="B30" s="86" t="s">
        <v>140</v>
      </c>
      <c r="C30" s="87" t="s">
        <v>119</v>
      </c>
    </row>
    <row r="31" ht="12.75" customHeight="1">
      <c r="B31" s="50"/>
      <c r="C31" s="20"/>
    </row>
    <row r="32" ht="24.75" customHeight="1">
      <c r="A32" s="84"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141</v>
      </c>
      <c r="C33" s="87" t="s">
        <v>119</v>
      </c>
    </row>
    <row r="34" ht="51.0" customHeight="1">
      <c r="A34" s="85">
        <f t="shared" ref="A34:A35" si="5">A33+1</f>
        <v>23</v>
      </c>
      <c r="B34" s="86" t="s">
        <v>142</v>
      </c>
      <c r="C34" s="87" t="s">
        <v>121</v>
      </c>
    </row>
    <row r="35" ht="38.25" customHeight="1">
      <c r="A35" s="85">
        <f t="shared" si="5"/>
        <v>24</v>
      </c>
      <c r="B35" s="86" t="s">
        <v>143</v>
      </c>
      <c r="C35" s="87" t="s">
        <v>136</v>
      </c>
    </row>
    <row r="36" ht="12.75" customHeight="1">
      <c r="B36" s="50"/>
      <c r="C36" s="20"/>
    </row>
    <row r="37" ht="24.75" customHeight="1">
      <c r="A37" s="84"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144</v>
      </c>
      <c r="C38" s="87" t="s">
        <v>121</v>
      </c>
    </row>
    <row r="39" ht="63.75" customHeight="1">
      <c r="A39" s="85">
        <f t="shared" ref="A39:A42" si="6">A38+1</f>
        <v>26</v>
      </c>
      <c r="B39" s="86" t="s">
        <v>145</v>
      </c>
      <c r="C39" s="87" t="s">
        <v>127</v>
      </c>
    </row>
    <row r="40" ht="38.25" customHeight="1">
      <c r="A40" s="85">
        <f t="shared" si="6"/>
        <v>27</v>
      </c>
      <c r="B40" s="86" t="s">
        <v>146</v>
      </c>
      <c r="C40" s="87" t="s">
        <v>127</v>
      </c>
    </row>
    <row r="41" ht="63.75" customHeight="1">
      <c r="A41" s="85">
        <f t="shared" si="6"/>
        <v>28</v>
      </c>
      <c r="B41" s="86" t="s">
        <v>147</v>
      </c>
      <c r="C41" s="87" t="s">
        <v>121</v>
      </c>
    </row>
    <row r="42" ht="38.25" customHeight="1">
      <c r="A42" s="85">
        <f t="shared" si="6"/>
        <v>29</v>
      </c>
      <c r="B42" s="86" t="s">
        <v>148</v>
      </c>
      <c r="C42" s="87" t="s">
        <v>121</v>
      </c>
    </row>
    <row r="43" ht="12.75" customHeight="1">
      <c r="B43" s="50"/>
      <c r="C43" s="20"/>
    </row>
    <row r="44" ht="24.75" customHeight="1">
      <c r="A44" s="84" t="s">
        <v>80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149</v>
      </c>
      <c r="C45" s="87" t="s">
        <v>119</v>
      </c>
    </row>
    <row r="46" ht="38.25" customHeight="1">
      <c r="A46" s="85">
        <f t="shared" ref="A46:A48" si="7">A45+1</f>
        <v>31</v>
      </c>
      <c r="B46" s="86" t="s">
        <v>150</v>
      </c>
      <c r="C46" s="87" t="s">
        <v>121</v>
      </c>
    </row>
    <row r="47" ht="51.0" customHeight="1">
      <c r="A47" s="85">
        <f t="shared" si="7"/>
        <v>32</v>
      </c>
      <c r="B47" s="86" t="s">
        <v>151</v>
      </c>
      <c r="C47" s="87" t="s">
        <v>121</v>
      </c>
    </row>
    <row r="48" ht="25.5" customHeight="1">
      <c r="A48" s="85">
        <f t="shared" si="7"/>
        <v>33</v>
      </c>
      <c r="B48" s="86" t="s">
        <v>152</v>
      </c>
      <c r="C48" s="87" t="s">
        <v>121</v>
      </c>
    </row>
    <row r="49" ht="12.75" customHeight="1">
      <c r="B49" s="50"/>
      <c r="C49" s="20"/>
    </row>
    <row r="50" ht="24.75" customHeight="1">
      <c r="A50" s="84"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153</v>
      </c>
      <c r="C51" s="87" t="s">
        <v>116</v>
      </c>
    </row>
    <row r="52" ht="38.25" customHeight="1">
      <c r="A52" s="85">
        <f t="shared" ref="A52:A55" si="8">A51+1</f>
        <v>35</v>
      </c>
      <c r="B52" s="86" t="s">
        <v>154</v>
      </c>
      <c r="C52" s="87" t="s">
        <v>127</v>
      </c>
    </row>
    <row r="53" ht="25.5" customHeight="1">
      <c r="A53" s="85">
        <f t="shared" si="8"/>
        <v>36</v>
      </c>
      <c r="B53" s="86" t="s">
        <v>155</v>
      </c>
      <c r="C53" s="87" t="s">
        <v>119</v>
      </c>
    </row>
    <row r="54" ht="38.25" customHeight="1">
      <c r="A54" s="85">
        <f t="shared" si="8"/>
        <v>37</v>
      </c>
      <c r="B54" s="86" t="s">
        <v>156</v>
      </c>
      <c r="C54" s="87" t="s">
        <v>121</v>
      </c>
    </row>
    <row r="55" ht="25.5" customHeight="1">
      <c r="A55" s="85">
        <f t="shared" si="8"/>
        <v>38</v>
      </c>
      <c r="B55" s="86" t="s">
        <v>157</v>
      </c>
      <c r="C55" s="87" t="s">
        <v>121</v>
      </c>
    </row>
    <row r="56" ht="12.75" customHeight="1">
      <c r="B56" s="50"/>
      <c r="C56" s="20"/>
    </row>
    <row r="57" ht="24.75" customHeight="1">
      <c r="A57" s="84" t="s">
        <v>98</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158</v>
      </c>
      <c r="C58" s="87" t="s">
        <v>119</v>
      </c>
    </row>
    <row r="59" ht="38.25" customHeight="1">
      <c r="A59" s="85">
        <f t="shared" ref="A59:A61" si="9">A58+1</f>
        <v>40</v>
      </c>
      <c r="B59" s="86" t="s">
        <v>159</v>
      </c>
      <c r="C59" s="87" t="s">
        <v>121</v>
      </c>
    </row>
    <row r="60" ht="51.0" customHeight="1">
      <c r="A60" s="85">
        <f t="shared" si="9"/>
        <v>41</v>
      </c>
      <c r="B60" s="86" t="s">
        <v>160</v>
      </c>
      <c r="C60" s="87" t="s">
        <v>121</v>
      </c>
    </row>
    <row r="61" ht="38.25" customHeight="1">
      <c r="A61" s="85">
        <f t="shared" si="9"/>
        <v>42</v>
      </c>
      <c r="B61" s="86" t="s">
        <v>161</v>
      </c>
      <c r="C61" s="87" t="s">
        <v>127</v>
      </c>
    </row>
    <row r="62" ht="12.75" customHeight="1">
      <c r="B62" s="50"/>
      <c r="C62" s="20"/>
    </row>
    <row r="63" ht="24.75" customHeight="1">
      <c r="A63" s="84" t="s">
        <v>104</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162</v>
      </c>
      <c r="C64" s="87" t="s">
        <v>119</v>
      </c>
    </row>
    <row r="65" ht="25.5" customHeight="1">
      <c r="A65" s="85">
        <f t="shared" ref="A65:A66" si="10">A64+1</f>
        <v>44</v>
      </c>
      <c r="B65" s="86" t="s">
        <v>163</v>
      </c>
      <c r="C65" s="87" t="s">
        <v>121</v>
      </c>
    </row>
    <row r="66" ht="51.0" customHeight="1">
      <c r="A66" s="85">
        <f t="shared" si="10"/>
        <v>45</v>
      </c>
      <c r="B66" s="86" t="s">
        <v>164</v>
      </c>
      <c r="C66" s="87" t="s">
        <v>121</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8" t="s">
        <v>165</v>
      </c>
      <c r="B1" s="88" t="s">
        <v>166</v>
      </c>
      <c r="C1" s="88" t="s">
        <v>167</v>
      </c>
    </row>
    <row r="2" ht="12.75" customHeight="1">
      <c r="A2" s="89">
        <v>0.0</v>
      </c>
      <c r="B2" s="90" t="str">
        <f>""</f>
        <v/>
      </c>
    </row>
    <row r="3" ht="12.75" customHeight="1">
      <c r="A3" s="89">
        <v>1.0</v>
      </c>
      <c r="B3" s="90" t="s">
        <v>168</v>
      </c>
      <c r="C3" s="91" t="s">
        <v>169</v>
      </c>
      <c r="D3" s="92">
        <f>A4</f>
        <v>29</v>
      </c>
    </row>
    <row r="4" ht="12.75" customHeight="1">
      <c r="A4" s="89">
        <v>29.0</v>
      </c>
      <c r="B4" s="11" t="s">
        <v>6</v>
      </c>
      <c r="C4" s="11" t="s">
        <v>170</v>
      </c>
      <c r="D4" s="92">
        <f t="shared" ref="D4:D7" si="1">A4</f>
        <v>29</v>
      </c>
      <c r="E4" s="93" t="s">
        <v>171</v>
      </c>
      <c r="F4" s="92">
        <f t="shared" ref="F4:F6" si="2">A5</f>
        <v>49</v>
      </c>
    </row>
    <row r="5" ht="12.75" customHeight="1">
      <c r="A5" s="89">
        <v>49.0</v>
      </c>
      <c r="B5" s="11" t="s">
        <v>7</v>
      </c>
      <c r="C5" s="11" t="s">
        <v>170</v>
      </c>
      <c r="D5" s="92">
        <f t="shared" si="1"/>
        <v>49</v>
      </c>
      <c r="E5" s="93" t="s">
        <v>171</v>
      </c>
      <c r="F5" s="92">
        <f t="shared" si="2"/>
        <v>69</v>
      </c>
    </row>
    <row r="6" ht="12.75" customHeight="1">
      <c r="A6" s="89">
        <v>69.0</v>
      </c>
      <c r="B6" s="11" t="s">
        <v>11</v>
      </c>
      <c r="C6" s="11" t="s">
        <v>170</v>
      </c>
      <c r="D6" s="92">
        <f t="shared" si="1"/>
        <v>69</v>
      </c>
      <c r="E6" s="93" t="s">
        <v>171</v>
      </c>
      <c r="F6" s="92">
        <f t="shared" si="2"/>
        <v>89</v>
      </c>
    </row>
    <row r="7" ht="12.75" customHeight="1">
      <c r="A7" s="89">
        <v>89.0</v>
      </c>
      <c r="B7" s="11" t="s">
        <v>12</v>
      </c>
      <c r="C7" s="91" t="s">
        <v>172</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