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d.docs.live.net/c189db6e2eb4a475/Escritorio/UGR/Diseño Interfaces de Usuarios/Prácticas/DIU/P1/"/>
    </mc:Choice>
  </mc:AlternateContent>
  <xr:revisionPtr revIDLastSave="134" documentId="11_C55866FDFC3BB52C40F0D506A4B6E9E9742777AF" xr6:coauthVersionLast="47" xr6:coauthVersionMax="47" xr10:uidLastSave="{9F6A1DE3-B28A-4A31-AE91-54541F56F63E}"/>
  <bookViews>
    <workbookView xWindow="-108" yWindow="-108" windowWidth="23256" windowHeight="12456" xr2:uid="{00000000-000D-0000-FFFF-FFFF00000000}"/>
  </bookViews>
  <sheets>
    <sheet name="Valoración Usabilidad" sheetId="1" r:id="rId1"/>
    <sheet name="Usability scores" sheetId="2" r:id="rId2"/>
    <sheet name="Usability guidelines" sheetId="3" r:id="rId3"/>
    <sheet name="Rating ran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6" i="3"/>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5" i="3"/>
  <c r="A123" i="2"/>
  <c r="A122" i="2"/>
  <c r="A121" i="2"/>
  <c r="A120" i="2"/>
  <c r="A119" i="2"/>
  <c r="K117" i="2"/>
  <c r="M115" i="2"/>
  <c r="O115" i="2" s="1"/>
  <c r="L115" i="2"/>
  <c r="G115" i="2"/>
  <c r="F115" i="2"/>
  <c r="M113" i="2"/>
  <c r="O113" i="2" s="1"/>
  <c r="L113" i="2"/>
  <c r="G113" i="2"/>
  <c r="F113" i="2"/>
  <c r="M111" i="2"/>
  <c r="N111" i="2" s="1"/>
  <c r="L111" i="2"/>
  <c r="G111" i="2"/>
  <c r="F111" i="2"/>
  <c r="M107" i="2"/>
  <c r="O107" i="2" s="1"/>
  <c r="L107" i="2"/>
  <c r="G107" i="2"/>
  <c r="F107" i="2"/>
  <c r="M105" i="2"/>
  <c r="O105" i="2" s="1"/>
  <c r="L105" i="2"/>
  <c r="G105" i="2"/>
  <c r="F105" i="2"/>
  <c r="M103" i="2"/>
  <c r="O103" i="2" s="1"/>
  <c r="L103" i="2"/>
  <c r="G103" i="2"/>
  <c r="F103" i="2"/>
  <c r="M101" i="2"/>
  <c r="O101" i="2" s="1"/>
  <c r="L101" i="2"/>
  <c r="G101" i="2"/>
  <c r="F101" i="2"/>
  <c r="M97" i="2"/>
  <c r="O97" i="2" s="1"/>
  <c r="L97" i="2"/>
  <c r="G97" i="2"/>
  <c r="F97" i="2"/>
  <c r="M95" i="2"/>
  <c r="O95" i="2" s="1"/>
  <c r="L95" i="2"/>
  <c r="N95" i="2" s="1"/>
  <c r="G95" i="2"/>
  <c r="F95" i="2"/>
  <c r="O93" i="2"/>
  <c r="M93" i="2"/>
  <c r="N93" i="2" s="1"/>
  <c r="L93" i="2"/>
  <c r="G93" i="2"/>
  <c r="F93" i="2"/>
  <c r="O91" i="2"/>
  <c r="N91" i="2"/>
  <c r="M91" i="2"/>
  <c r="L91" i="2"/>
  <c r="G91" i="2"/>
  <c r="F91" i="2"/>
  <c r="M89" i="2"/>
  <c r="O89" i="2" s="1"/>
  <c r="L89" i="2"/>
  <c r="G89" i="2"/>
  <c r="F89" i="2"/>
  <c r="O85" i="2"/>
  <c r="M85" i="2"/>
  <c r="N85" i="2" s="1"/>
  <c r="L85" i="2"/>
  <c r="G85" i="2"/>
  <c r="F85" i="2"/>
  <c r="O83" i="2"/>
  <c r="N83" i="2"/>
  <c r="M83" i="2"/>
  <c r="L83" i="2"/>
  <c r="G83" i="2"/>
  <c r="F83" i="2"/>
  <c r="M81" i="2"/>
  <c r="O81" i="2" s="1"/>
  <c r="L81" i="2"/>
  <c r="G81" i="2"/>
  <c r="F81" i="2"/>
  <c r="M79" i="2"/>
  <c r="O79" i="2" s="1"/>
  <c r="L79" i="2"/>
  <c r="G79" i="2"/>
  <c r="F79" i="2"/>
  <c r="M75" i="2"/>
  <c r="O75" i="2" s="1"/>
  <c r="L75" i="2"/>
  <c r="N75" i="2" s="1"/>
  <c r="G75" i="2"/>
  <c r="F75" i="2"/>
  <c r="O73" i="2"/>
  <c r="M73" i="2"/>
  <c r="N73" i="2" s="1"/>
  <c r="L73" i="2"/>
  <c r="G73" i="2"/>
  <c r="F73" i="2"/>
  <c r="O71" i="2"/>
  <c r="N71" i="2"/>
  <c r="M71" i="2"/>
  <c r="L71" i="2"/>
  <c r="G71" i="2"/>
  <c r="F71" i="2"/>
  <c r="M69" i="2"/>
  <c r="O69" i="2" s="1"/>
  <c r="L69" i="2"/>
  <c r="G69" i="2"/>
  <c r="F69" i="2"/>
  <c r="O67" i="2"/>
  <c r="M67" i="2"/>
  <c r="N67" i="2" s="1"/>
  <c r="L67" i="2"/>
  <c r="G67" i="2"/>
  <c r="F67" i="2"/>
  <c r="O63" i="2"/>
  <c r="N63" i="2"/>
  <c r="M63" i="2"/>
  <c r="L63" i="2"/>
  <c r="G63" i="2"/>
  <c r="F63" i="2"/>
  <c r="M61" i="2"/>
  <c r="O61" i="2" s="1"/>
  <c r="L61" i="2"/>
  <c r="G61" i="2"/>
  <c r="F61" i="2"/>
  <c r="M59" i="2"/>
  <c r="O59" i="2" s="1"/>
  <c r="L59" i="2"/>
  <c r="G59" i="2"/>
  <c r="F59" i="2"/>
  <c r="M55" i="2"/>
  <c r="O55" i="2" s="1"/>
  <c r="L55" i="2"/>
  <c r="N55" i="2" s="1"/>
  <c r="G55" i="2"/>
  <c r="F55" i="2"/>
  <c r="O53" i="2"/>
  <c r="M53" i="2"/>
  <c r="N53" i="2" s="1"/>
  <c r="L53" i="2"/>
  <c r="G53" i="2"/>
  <c r="F53" i="2"/>
  <c r="O51" i="2"/>
  <c r="N51" i="2"/>
  <c r="M51" i="2"/>
  <c r="L51" i="2"/>
  <c r="G51" i="2"/>
  <c r="F51" i="2"/>
  <c r="M49" i="2"/>
  <c r="O49" i="2" s="1"/>
  <c r="L49" i="2"/>
  <c r="G49" i="2"/>
  <c r="F49" i="2"/>
  <c r="O45" i="2"/>
  <c r="M45" i="2"/>
  <c r="N45" i="2" s="1"/>
  <c r="L45" i="2"/>
  <c r="G45" i="2"/>
  <c r="F45" i="2"/>
  <c r="O43" i="2"/>
  <c r="N43" i="2"/>
  <c r="M43" i="2"/>
  <c r="L43" i="2"/>
  <c r="G43" i="2"/>
  <c r="F43" i="2"/>
  <c r="M41" i="2"/>
  <c r="O41" i="2" s="1"/>
  <c r="L41" i="2"/>
  <c r="G41" i="2"/>
  <c r="F41" i="2"/>
  <c r="M39" i="2"/>
  <c r="O39" i="2" s="1"/>
  <c r="L39" i="2"/>
  <c r="G39" i="2"/>
  <c r="F39" i="2"/>
  <c r="M37" i="2"/>
  <c r="O37" i="2" s="1"/>
  <c r="L37" i="2"/>
  <c r="N37" i="2" s="1"/>
  <c r="G37" i="2"/>
  <c r="F37" i="2"/>
  <c r="O35" i="2"/>
  <c r="M35" i="2"/>
  <c r="N35" i="2" s="1"/>
  <c r="L35" i="2"/>
  <c r="G35" i="2"/>
  <c r="F35" i="2"/>
  <c r="O33" i="2"/>
  <c r="N33" i="2"/>
  <c r="M33" i="2"/>
  <c r="L33" i="2"/>
  <c r="O31" i="2"/>
  <c r="N31" i="2"/>
  <c r="M31" i="2"/>
  <c r="L31" i="2"/>
  <c r="G31" i="2"/>
  <c r="F31" i="2"/>
  <c r="M29" i="2"/>
  <c r="O29" i="2" s="1"/>
  <c r="L29" i="2"/>
  <c r="G29" i="2"/>
  <c r="F29" i="2"/>
  <c r="M25" i="2"/>
  <c r="O25" i="2" s="1"/>
  <c r="L25" i="2"/>
  <c r="O23" i="2"/>
  <c r="N23" i="2"/>
  <c r="M23" i="2"/>
  <c r="L23" i="2"/>
  <c r="G23" i="2"/>
  <c r="F23" i="2"/>
  <c r="M21" i="2"/>
  <c r="O21" i="2" s="1"/>
  <c r="L21" i="2"/>
  <c r="G21" i="2"/>
  <c r="F21" i="2"/>
  <c r="O17" i="2"/>
  <c r="M17" i="2"/>
  <c r="N17" i="2" s="1"/>
  <c r="L17" i="2"/>
  <c r="G17" i="2"/>
  <c r="F17" i="2"/>
  <c r="O15" i="2"/>
  <c r="N15" i="2"/>
  <c r="M15" i="2"/>
  <c r="L15" i="2"/>
  <c r="G15" i="2"/>
  <c r="F15" i="2"/>
  <c r="M13" i="2"/>
  <c r="O13" i="2" s="1"/>
  <c r="L13" i="2"/>
  <c r="G13" i="2"/>
  <c r="F13" i="2"/>
  <c r="M11" i="2"/>
  <c r="O11" i="2" s="1"/>
  <c r="L11" i="2"/>
  <c r="G11" i="2"/>
  <c r="F11" i="2"/>
  <c r="A11" i="2"/>
  <c r="A13" i="2" s="1"/>
  <c r="A15" i="2" s="1"/>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M9" i="2"/>
  <c r="O9" i="2" s="1"/>
  <c r="L9" i="2"/>
  <c r="N9" i="2" s="1"/>
  <c r="G9" i="2"/>
  <c r="F9" i="2"/>
  <c r="A123" i="1"/>
  <c r="A122" i="1"/>
  <c r="A121" i="1"/>
  <c r="A120" i="1"/>
  <c r="A119" i="1"/>
  <c r="K117" i="1"/>
  <c r="L105" i="1" s="1"/>
  <c r="M115" i="1"/>
  <c r="O115" i="1" s="1"/>
  <c r="L115" i="1"/>
  <c r="G115" i="1"/>
  <c r="F115" i="1"/>
  <c r="M113" i="1"/>
  <c r="O113" i="1" s="1"/>
  <c r="G113" i="1"/>
  <c r="F113" i="1"/>
  <c r="M111" i="1"/>
  <c r="O111" i="1" s="1"/>
  <c r="L111" i="1"/>
  <c r="G111" i="1"/>
  <c r="F111" i="1"/>
  <c r="M107" i="1"/>
  <c r="O107" i="1" s="1"/>
  <c r="G107" i="1"/>
  <c r="F107" i="1"/>
  <c r="M105" i="1"/>
  <c r="O105" i="1" s="1"/>
  <c r="G105" i="1"/>
  <c r="F105" i="1"/>
  <c r="M103" i="1"/>
  <c r="O103" i="1" s="1"/>
  <c r="G103" i="1"/>
  <c r="F103" i="1"/>
  <c r="M101" i="1"/>
  <c r="O101" i="1" s="1"/>
  <c r="G101" i="1"/>
  <c r="F101" i="1"/>
  <c r="M97" i="1"/>
  <c r="O97" i="1" s="1"/>
  <c r="L97" i="1"/>
  <c r="G97" i="1"/>
  <c r="F97" i="1"/>
  <c r="M95" i="1"/>
  <c r="O95" i="1" s="1"/>
  <c r="G95" i="1"/>
  <c r="F95" i="1"/>
  <c r="M93" i="1"/>
  <c r="O93" i="1" s="1"/>
  <c r="L93" i="1"/>
  <c r="G93" i="1"/>
  <c r="F93" i="1"/>
  <c r="M91" i="1"/>
  <c r="O91" i="1" s="1"/>
  <c r="G91" i="1"/>
  <c r="F91" i="1"/>
  <c r="M89" i="1"/>
  <c r="O89" i="1" s="1"/>
  <c r="G89" i="1"/>
  <c r="F89" i="1"/>
  <c r="M85" i="1"/>
  <c r="O85" i="1" s="1"/>
  <c r="L85" i="1"/>
  <c r="G85" i="1"/>
  <c r="F85" i="1"/>
  <c r="M83" i="1"/>
  <c r="O83" i="1" s="1"/>
  <c r="G83" i="1"/>
  <c r="F83" i="1"/>
  <c r="M81" i="1"/>
  <c r="O81" i="1" s="1"/>
  <c r="L81" i="1"/>
  <c r="G81" i="1"/>
  <c r="F81" i="1"/>
  <c r="M79" i="1"/>
  <c r="O79" i="1" s="1"/>
  <c r="L79" i="1"/>
  <c r="G79" i="1"/>
  <c r="F79" i="1"/>
  <c r="M75" i="1"/>
  <c r="O75" i="1" s="1"/>
  <c r="G75" i="1"/>
  <c r="F75" i="1"/>
  <c r="M73" i="1"/>
  <c r="O73" i="1" s="1"/>
  <c r="L73" i="1"/>
  <c r="G73" i="1"/>
  <c r="F73" i="1"/>
  <c r="M71" i="1"/>
  <c r="O71" i="1" s="1"/>
  <c r="G71" i="1"/>
  <c r="F71" i="1"/>
  <c r="M69" i="1"/>
  <c r="O69" i="1" s="1"/>
  <c r="L69" i="1"/>
  <c r="G69" i="1"/>
  <c r="F69" i="1"/>
  <c r="M67" i="1"/>
  <c r="O67" i="1" s="1"/>
  <c r="L67" i="1"/>
  <c r="G67" i="1"/>
  <c r="F67" i="1"/>
  <c r="M63" i="1"/>
  <c r="O63" i="1" s="1"/>
  <c r="G63" i="1"/>
  <c r="F63" i="1"/>
  <c r="M61" i="1"/>
  <c r="O61" i="1" s="1"/>
  <c r="L61" i="1"/>
  <c r="G61" i="1"/>
  <c r="F61" i="1"/>
  <c r="M59" i="1"/>
  <c r="O59" i="1" s="1"/>
  <c r="G59" i="1"/>
  <c r="F59" i="1"/>
  <c r="M55" i="1"/>
  <c r="O55" i="1" s="1"/>
  <c r="L55" i="1"/>
  <c r="G55" i="1"/>
  <c r="F55" i="1"/>
  <c r="M53" i="1"/>
  <c r="O53" i="1" s="1"/>
  <c r="G53" i="1"/>
  <c r="F53" i="1"/>
  <c r="M51" i="1"/>
  <c r="O51" i="1" s="1"/>
  <c r="L51" i="1"/>
  <c r="G51" i="1"/>
  <c r="F51" i="1"/>
  <c r="M49" i="1"/>
  <c r="O49" i="1" s="1"/>
  <c r="L49" i="1"/>
  <c r="G49" i="1"/>
  <c r="F49" i="1"/>
  <c r="M45" i="1"/>
  <c r="O45" i="1" s="1"/>
  <c r="G45" i="1"/>
  <c r="F45" i="1"/>
  <c r="M43" i="1"/>
  <c r="O43" i="1" s="1"/>
  <c r="L43" i="1"/>
  <c r="G43" i="1"/>
  <c r="F43" i="1"/>
  <c r="M41" i="1"/>
  <c r="O41" i="1" s="1"/>
  <c r="G41" i="1"/>
  <c r="F41" i="1"/>
  <c r="M39" i="1"/>
  <c r="O39" i="1" s="1"/>
  <c r="G39" i="1"/>
  <c r="F39" i="1"/>
  <c r="M37" i="1"/>
  <c r="O37" i="1" s="1"/>
  <c r="L37" i="1"/>
  <c r="G37" i="1"/>
  <c r="F37" i="1"/>
  <c r="M35" i="1"/>
  <c r="O35" i="1" s="1"/>
  <c r="G35" i="1"/>
  <c r="F35" i="1"/>
  <c r="M33" i="1"/>
  <c r="O33" i="1" s="1"/>
  <c r="L33" i="1"/>
  <c r="M31" i="1"/>
  <c r="O31" i="1" s="1"/>
  <c r="L31" i="1"/>
  <c r="G31" i="1"/>
  <c r="F31" i="1"/>
  <c r="M29" i="1"/>
  <c r="O29" i="1" s="1"/>
  <c r="L29" i="1"/>
  <c r="G29" i="1"/>
  <c r="F29" i="1"/>
  <c r="M25" i="1"/>
  <c r="O25" i="1" s="1"/>
  <c r="M23" i="1"/>
  <c r="O23" i="1" s="1"/>
  <c r="L23" i="1"/>
  <c r="G23" i="1"/>
  <c r="F23" i="1"/>
  <c r="M21" i="1"/>
  <c r="O21" i="1" s="1"/>
  <c r="G21" i="1"/>
  <c r="F21" i="1"/>
  <c r="M17" i="1"/>
  <c r="O17" i="1" s="1"/>
  <c r="L17" i="1"/>
  <c r="G17" i="1"/>
  <c r="F17" i="1"/>
  <c r="M15" i="1"/>
  <c r="O15" i="1" s="1"/>
  <c r="G15" i="1"/>
  <c r="F15" i="1"/>
  <c r="M13" i="1"/>
  <c r="O13" i="1" s="1"/>
  <c r="G13" i="1"/>
  <c r="F13" i="1"/>
  <c r="M11" i="1"/>
  <c r="O11" i="1" s="1"/>
  <c r="L11" i="1"/>
  <c r="G11" i="1"/>
  <c r="F11" i="1"/>
  <c r="A11" i="1"/>
  <c r="A13" i="1" s="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9" i="1"/>
  <c r="G9" i="1"/>
  <c r="F9" i="1"/>
  <c r="N111" i="1" l="1"/>
  <c r="N105" i="1"/>
  <c r="N97" i="1"/>
  <c r="N85" i="1"/>
  <c r="N79" i="1"/>
  <c r="N67" i="1"/>
  <c r="N51" i="1"/>
  <c r="N33" i="1"/>
  <c r="N23" i="1"/>
  <c r="N17" i="1"/>
  <c r="L25" i="1"/>
  <c r="N25" i="1" s="1"/>
  <c r="L45" i="1"/>
  <c r="N45" i="1" s="1"/>
  <c r="L83" i="1"/>
  <c r="L107" i="1"/>
  <c r="N81" i="1"/>
  <c r="N11" i="1"/>
  <c r="L103" i="1"/>
  <c r="N29" i="1"/>
  <c r="N49" i="1"/>
  <c r="L59" i="1"/>
  <c r="N59" i="1" s="1"/>
  <c r="L91" i="1"/>
  <c r="N91" i="1" s="1"/>
  <c r="L39" i="1"/>
  <c r="N39" i="1" s="1"/>
  <c r="L101" i="1"/>
  <c r="N101" i="1" s="1"/>
  <c r="N107" i="1"/>
  <c r="L113" i="1"/>
  <c r="N69" i="1"/>
  <c r="N61" i="1"/>
  <c r="L9" i="1"/>
  <c r="O9" i="1" s="1"/>
  <c r="O117" i="1" s="1"/>
  <c r="L15" i="1"/>
  <c r="N15" i="1" s="1"/>
  <c r="L41" i="1"/>
  <c r="N41" i="1" s="1"/>
  <c r="L53" i="1"/>
  <c r="L95" i="1"/>
  <c r="L21" i="1"/>
  <c r="L35" i="1"/>
  <c r="L71" i="1"/>
  <c r="N71" i="1" s="1"/>
  <c r="L75" i="1"/>
  <c r="L13" i="1"/>
  <c r="N13" i="1" s="1"/>
  <c r="N21" i="1"/>
  <c r="L63" i="1"/>
  <c r="L89" i="1"/>
  <c r="N89" i="1" s="1"/>
  <c r="N43" i="1"/>
  <c r="N63" i="1"/>
  <c r="N103" i="1"/>
  <c r="N21" i="2"/>
  <c r="N49" i="2"/>
  <c r="N69" i="2"/>
  <c r="N89" i="2"/>
  <c r="N107" i="2"/>
  <c r="O111" i="2"/>
  <c r="O117" i="2" s="1"/>
  <c r="N31" i="1"/>
  <c r="N83" i="1"/>
  <c r="N105" i="2"/>
  <c r="N103" i="2"/>
  <c r="N101" i="2"/>
  <c r="N37" i="1"/>
  <c r="N55" i="1"/>
  <c r="N75" i="1"/>
  <c r="N95" i="1"/>
  <c r="N115" i="1"/>
  <c r="N13" i="2"/>
  <c r="N29" i="2"/>
  <c r="N41" i="2"/>
  <c r="N61" i="2"/>
  <c r="N81" i="2"/>
  <c r="N35" i="1"/>
  <c r="N53" i="1"/>
  <c r="N73" i="1"/>
  <c r="N93" i="1"/>
  <c r="N113" i="1"/>
  <c r="N11" i="2"/>
  <c r="N117" i="2" s="1"/>
  <c r="N25" i="2"/>
  <c r="N39" i="2"/>
  <c r="N59" i="2"/>
  <c r="N79" i="2"/>
  <c r="N97" i="2"/>
  <c r="N115" i="2"/>
  <c r="N113" i="2"/>
  <c r="N9" i="1" l="1"/>
  <c r="D117" i="2"/>
  <c r="N117" i="1"/>
  <c r="D117" i="1" s="1"/>
  <c r="H117" i="1" l="1"/>
  <c r="J117" i="1"/>
  <c r="I117" i="1" s="1"/>
  <c r="J117" i="2"/>
  <c r="I117" i="2" s="1"/>
  <c r="H1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<sst xmlns="http://schemas.openxmlformats.org/spreadsheetml/2006/main" count="404" uniqueCount="227">
  <si>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</si>
  <si>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</si>
  <si>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</si>
  <si>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</si>
  <si>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</si>
  <si>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</si>
  <si>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</si>
  <si>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</si>
  <si>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</si>
  <si>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</si>
  <si>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</si>
  <si>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</si>
  <si>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</si>
  <si>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</si>
  <si>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</si>
  <si>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</si>
  <si>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</si>
  <si>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</si>
  <si>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</si>
  <si>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</si>
  <si>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</si>
  <si>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</si>
  <si>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</si>
  <si>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</si>
  <si>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</si>
  <si>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</si>
  <si>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</si>
  <si>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</si>
  <si>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</si>
  <si>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</si>
  <si>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</si>
  <si>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</si>
  <si>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</si>
  <si>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</si>
  <si>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</si>
  <si>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</si>
  <si>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</si>
  <si>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</si>
  <si>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</si>
  <si>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</si>
  <si>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</si>
  <si>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</si>
  <si>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</si>
  <si>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</si>
  <si>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</si>
  <si>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</si>
  <si>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</si>
  <si>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</si>
  <si>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</si>
  <si>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</si>
  <si>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</si>
  <si>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</si>
  <si>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</si>
  <si>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</si>
  <si>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</si>
  <si>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</si>
  <si>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</si>
  <si>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</si>
  <si>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</si>
  <si>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</si>
  <si>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</si>
  <si>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</si>
  <si>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</si>
  <si>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</si>
  <si>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</si>
  <si>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</si>
  <si>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</si>
  <si>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</si>
  <si>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</si>
  <si>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</si>
  <si>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</si>
  <si>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</si>
  <si>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</si>
  <si>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</si>
  <si>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</si>
  <si>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</si>
  <si>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</si>
  <si>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</si>
  <si>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</si>
  <si>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</si>
  <si>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</si>
  <si>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</si>
  <si>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</si>
  <si>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</si>
  <si>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</si>
  <si>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</si>
  <si>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</si>
  <si>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</si>
  <si>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</si>
  <si>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</si>
  <si>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</si>
  <si>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</si>
  <si>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</si>
  <si>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</si>
  <si>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</si>
  <si>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</si>
  <si>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</si>
  <si>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</si>
  <si>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</si>
  <si>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</si>
  <si>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</si>
  <si>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</si>
  <si>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</si>
  <si>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</si>
  <si>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</si>
  <si>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</si>
  <si>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</si>
  <si>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</si>
  <si>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</si>
  <si>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</si>
  <si>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</si>
  <si>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</si>
  <si>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</si>
  <si>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</si>
  <si>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</si>
  <si>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</si>
  <si>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</si>
  <si>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</si>
  <si>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</si>
  <si>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</si>
  <si>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</si>
  <si>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</si>
  <si>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</si>
  <si>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</si>
  <si>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</si>
  <si>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</si>
  <si>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</si>
  <si>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</si>
  <si>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</si>
  <si>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</si>
  <si>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</si>
  <si>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</si>
  <si>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</si>
  <si>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</si>
  <si>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</si>
  <si>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</si>
  <si>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</si>
  <si>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</si>
  <si>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</si>
  <si>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</si>
  <si>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</si>
  <si>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</si>
  <si>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</si>
  <si>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</si>
  <si>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</si>
  <si>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</si>
  <si>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</si>
  <si>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</si>
  <si>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</si>
  <si>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</si>
  <si>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</si>
  <si>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</si>
  <si>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</si>
  <si>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</si>
  <si>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</si>
  <si>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</si>
  <si>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</si>
  <si>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</si>
  <si>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</si>
  <si>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</si>
  <si>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</si>
  <si>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</si>
  <si>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</si>
  <si>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</si>
  <si>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</si>
  <si>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</si>
  <si>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</si>
  <si>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</si>
  <si>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</si>
  <si>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</si>
  <si>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</si>
  <si>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</si>
  <si>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</si>
  <si>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</si>
  <si>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</si>
  <si>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</si>
  <si>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</si>
  <si>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</si>
  <si>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</si>
  <si>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</si>
  <si>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</si>
  <si>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</si>
  <si>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</si>
  <si>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La Estupenda</t>
  </si>
  <si>
    <t xml:space="preserve">Cumple los requisitos básicos, sin embargo tambíen hay algunos aspectos que mejorar </t>
  </si>
  <si>
    <t xml:space="preserve">Los usuarios por </t>
  </si>
  <si>
    <t>Los motivos principales por el que el usuario entra, están bien mostrados en el inicio</t>
  </si>
  <si>
    <t>No reciben apoyo según nivel de experiencia</t>
  </si>
  <si>
    <t>Sí, de hecho en la primera pantalla de carga ya se muestra una información muy completa</t>
  </si>
  <si>
    <t xml:space="preserve">Es cierto que aparecen los enlaces en forma de botón hacia la información deseada, sin embargo, no fomentan si clickabilidad ya que no añaden una información previa sobre ella. </t>
  </si>
  <si>
    <t>Sí, en mi opinión demasiado "espacio en blanco", se podría aprovechar de mejor manera.</t>
  </si>
  <si>
    <t>Es fácil y cómodo de encontrar en ordenador, sin embargo en dispositivo móvil tiene bastantes problemas.</t>
  </si>
  <si>
    <t>No existe ningúntipo de flexibilidad en ese sentido.</t>
  </si>
  <si>
    <t>La url de la página es bastante específica y descriptible.</t>
  </si>
  <si>
    <t>La estructura de la página en general es entendible, sin embargo, la tienda esta es un poco menos intuitiva y es necesario entrar unas cuantas veces para entender su funcionamiento</t>
  </si>
  <si>
    <t>Realmente sí, en la tienda sí están bastante claros los botones de agregar al carrito y el propio carrito, sin embargo no es del todo intuitiva la forma de registrarse e iniciar sesión.</t>
  </si>
  <si>
    <t>Sí, en general tienen unos tipos de botones establecidos, por lo que es bastante intuitivo reconocerlos.</t>
  </si>
  <si>
    <t>Sí, funcionan perfectamente</t>
  </si>
  <si>
    <t>Sí, aunque alguno no es del todo descriptivo.</t>
  </si>
  <si>
    <t>En la página principal sí, aunque una vez entras en la tienda no existe forma de retornar a la página principal de una forma que no sea mediante el navegador</t>
  </si>
  <si>
    <t>Sí, tienen un mapa de Google M+I57aps bien integrado de forma que se puede saber la ubicación.</t>
  </si>
  <si>
    <t>No, existe sólo en la tienda, lo cual veo correcto, sin embargo, es poco accesible ya que se encuentra en una zona que es complico de verla a primera vista.</t>
  </si>
  <si>
    <t>No, al solo estar en tienda, está relacionado únicamente con productos esta misma.</t>
  </si>
  <si>
    <t>No, ya que como he mencionado antes, solo se basa en búsqueda de productos</t>
  </si>
  <si>
    <t>Sí, muestran de forma eficaz los resultados con los datos introducidos.</t>
  </si>
  <si>
    <t>Sí, en algunas ocasiones. Al añadir un producto al carrito no salta ningún mensaje temporal, sin embargo si al eliminarlo.</t>
  </si>
  <si>
    <t>No, no existe ningún tipo de ventana emergente que asegure la acción que estás haciendo o que te de una opción rápida de deshacerla.</t>
  </si>
  <si>
    <t>Sí, existe un formulario de contacto.</t>
  </si>
  <si>
    <t>Sí, está bien dividido el formulario.</t>
  </si>
  <si>
    <t>Sí, se solicita una cantidad mínima de información, sin embargo hay alguna información que se requiere como obligatoria y no debería serlo.</t>
  </si>
  <si>
    <t>Están indicados, pero no de forma clara.</t>
  </si>
  <si>
    <t>El campo de elección de cursos debería de ser un campo de selección, sin embargo es uno de texto.</t>
  </si>
  <si>
    <t>Ayuda no se proporciona, sin embargo, cada campo tiene su etiqueta de lo que hay que rellenar por lo que no lo veo difícil de comprender</t>
  </si>
  <si>
    <t>Los errores en los formularios están bien implementados, y al lado del campo correspondiente.</t>
  </si>
  <si>
    <t>Sí, especifican correctamente qué es lo que falla.</t>
  </si>
  <si>
    <t>Sí, existe una buena validación</t>
  </si>
  <si>
    <t>Sí, funciona correctamente.</t>
  </si>
  <si>
    <t>En algunos aspéctos sí está bien implementado, por ejemplo en formación, sobre nosotros o en la tienda, sin embargo en el inicio, que es el primer contacto del usuario con la página, no está nada bien implementado</t>
  </si>
  <si>
    <t>La gran mayoría sí, sin embargo hay algún que otro enlace que da error.</t>
  </si>
  <si>
    <t>Sí, es correcto</t>
  </si>
  <si>
    <t>Sí, son correctos</t>
  </si>
  <si>
    <t>En mi opinión la tipografía no es la más legible y existen algunos contrastes que dejan que desear.</t>
  </si>
  <si>
    <t>No se proporciona ayuda en línea, más que un enlace a un grupo común de WhatsApp</t>
  </si>
  <si>
    <t>Sí, a través del grupo de WhatsApp</t>
  </si>
  <si>
    <t>Un poco sí, la entre páginas es bastante lenta.</t>
  </si>
  <si>
    <t>No he encontrado ningún error que arruine la experiencia por completo, sin embargo existe un mensaje temporal de suscripción que sí la hace un poco peor</t>
  </si>
  <si>
    <t>Las resoluciones en tablet y móvil no son las mejores ya que he encontrado unos cuantos problemas, sin embargo, si son navegables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</si>
</sst>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2">
    <xf numFmtId="0" fontId="0" fillId="0" borderId="0" xfId="0"/>
    <xf numFmtId="0" fontId="3" fillId="0" borderId="0" xfId="0" applyFo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xf numFmtId="0" fontId="7" fillId="0" borderId="0" xfId="0" applyFont="1" applyAlignment="1">
      <alignment horizontal="left"/>
    </xf>
    <xf numFmtId="0" fontId="8" fillId="0" borderId="0" xfId="0" applyFont="1"/>
    <xf numFmtId="0" fontId="9" fillId="0" borderId="0" xfId="0" applyFo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xf numFmtId="0" fontId="24" fillId="2" borderId="8" xfId="0" applyFont="1" applyFill="1" applyBorder="1"/>
    <xf numFmtId="1" fontId="25" fillId="2" borderId="9" xfId="0" applyNumberFormat="1" applyFont="1" applyFill="1" applyBorder="1" applyAlignment="1">
      <alignment horizontal="center" vertical="center"/>
    </xf>
    <xf numFmtId="0" fontId="7" fillId="2" borderId="10" xfId="0" applyFont="1" applyFill="1" applyBorder="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xf numFmtId="0" fontId="29" fillId="0" borderId="15" xfId="0" applyFont="1" applyBorder="1" applyAlignment="1">
      <alignment horizontal="left"/>
    </xf>
    <xf numFmtId="0" fontId="31" fillId="0" borderId="0" xfId="0" applyFont="1"/>
    <xf numFmtId="0" fontId="2" fillId="0" borderId="0" xfId="0" applyFont="1" applyAlignment="1">
      <alignment vertical="top" wrapText="1"/>
    </xf>
    <xf numFmtId="0" fontId="1" fillId="2" borderId="1" xfId="0" applyFont="1" applyFill="1" applyBorder="1"/>
    <xf numFmtId="0" fontId="2" fillId="0" borderId="2" xfId="0" applyFont="1" applyBorder="1"/>
    <xf numFmtId="0" fontId="2" fillId="0" borderId="3" xfId="0" applyFont="1" applyBorder="1"/>
    <xf numFmtId="0" fontId="14" fillId="0" borderId="0" xfId="0" applyFont="1" applyAlignment="1">
      <alignment vertical="top"/>
    </xf>
    <xf numFmtId="0" fontId="0" fillId="0" borderId="0" xfId="0"/>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5" fillId="0" borderId="0" xfId="0" applyFont="1" applyAlignment="1">
      <alignment horizontal="right" vertical="top" wrapText="1"/>
    </xf>
    <xf numFmtId="0" fontId="5" fillId="0" borderId="0" xfId="0" applyFont="1" applyAlignment="1">
      <alignment horizontal="right" vertical="top"/>
    </xf>
    <xf numFmtId="0" fontId="4" fillId="0" borderId="0" xfId="0" applyFo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alcChain" Target="calcChain.xml"/><Relationship Id="rId3" Type="http://schemas.openxmlformats.org/officeDocument/2006/relationships/worksheet" Target="worksheets/sheet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03" workbookViewId="0">
      <selection activeCell="A119" sqref="A119:I119"/>
    </sheetView>
  </sheetViews>
  <sheetFormatPr baseColWidth="10"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85" t="s">
        <v>2</v>
      </c>
      <c r="B1" s="86"/>
      <c r="C1" s="86"/>
      <c r="D1" s="86"/>
      <c r="E1" s="86"/>
      <c r="F1" s="86"/>
      <c r="G1" s="86"/>
      <c r="H1" s="86"/>
      <c r="I1" s="87"/>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88" t="s">
        <v>183</v>
      </c>
      <c r="B3" s="89"/>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99" t="s">
        <v>30</v>
      </c>
      <c r="L7" s="99" t="s">
        <v>31</v>
      </c>
      <c r="M7" s="99" t="s">
        <v>32</v>
      </c>
      <c r="N7" s="100" t="s">
        <v>10</v>
      </c>
      <c r="O7" s="100" t="s">
        <v>33</v>
      </c>
      <c r="P7" s="18"/>
      <c r="Q7" s="19" t="s">
        <v>34</v>
      </c>
      <c r="R7" s="21">
        <v>0</v>
      </c>
      <c r="S7" s="1"/>
      <c r="T7" s="1"/>
      <c r="U7" s="1"/>
      <c r="V7" s="10"/>
    </row>
    <row r="8" spans="1:22" ht="14.25" customHeight="1">
      <c r="B8" s="38"/>
      <c r="C8" s="1"/>
      <c r="D8" s="37"/>
      <c r="E8" s="1"/>
      <c r="F8" s="1"/>
      <c r="G8" s="1"/>
      <c r="H8" s="1"/>
      <c r="I8" s="1"/>
      <c r="J8" s="1"/>
      <c r="K8" s="89"/>
      <c r="L8" s="89"/>
      <c r="M8" s="89"/>
      <c r="N8" s="89"/>
      <c r="O8" s="89"/>
      <c r="P8" s="18"/>
      <c r="Q8" s="1"/>
      <c r="R8" s="39"/>
      <c r="S8" s="1"/>
      <c r="T8" s="1"/>
      <c r="U8" s="1"/>
      <c r="V8" s="10"/>
    </row>
    <row r="9" spans="1:22" ht="39.75" customHeight="1">
      <c r="A9" s="40">
        <v>1</v>
      </c>
      <c r="B9" s="41" t="s">
        <v>41</v>
      </c>
      <c r="C9" s="1"/>
      <c r="D9" s="42" t="s">
        <v>24</v>
      </c>
      <c r="E9" s="1"/>
      <c r="F9" s="1" t="e">
        <f>#REF!*#REF!</f>
        <v>#REF!</v>
      </c>
      <c r="G9" s="1" t="e">
        <f>IF(#REF!&gt;=0,10*#REF!,0)</f>
        <v>#REF!</v>
      </c>
      <c r="H9" s="1"/>
      <c r="I9" s="43" t="s">
        <v>184</v>
      </c>
      <c r="J9" s="1"/>
      <c r="K9" s="44">
        <v>5</v>
      </c>
      <c r="L9" s="45">
        <f>K9/K117</f>
        <v>1</v>
      </c>
      <c r="M9" s="46">
        <f>VLOOKUP(D9,Q1:R9,2,FALSE)</f>
        <v>4</v>
      </c>
      <c r="N9" s="46">
        <f>M9*L9</f>
        <v>4</v>
      </c>
      <c r="O9" s="46">
        <f>IF(M9=0,0,L9*MAX(R2:R8))</f>
        <v>5</v>
      </c>
      <c r="P9" s="18"/>
      <c r="Q9" s="1"/>
      <c r="R9" s="39"/>
      <c r="S9" s="1"/>
      <c r="T9" s="1"/>
      <c r="U9" s="1"/>
      <c r="V9" s="10"/>
    </row>
    <row r="10" spans="1:22" ht="12" customHeight="1">
      <c r="A10" s="40"/>
      <c r="B10" s="48"/>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41" t="s">
        <v>67</v>
      </c>
      <c r="C11" s="1"/>
      <c r="D11" s="42" t="s">
        <v>24</v>
      </c>
      <c r="E11" s="1"/>
      <c r="F11" s="1" t="e">
        <f>#REF!*#REF!</f>
        <v>#REF!</v>
      </c>
      <c r="G11" s="1" t="e">
        <f>IF(#REF!&gt;=0,10*#REF!,0)</f>
        <v>#REF!</v>
      </c>
      <c r="H11" s="1"/>
      <c r="I11" s="43" t="s">
        <v>185</v>
      </c>
      <c r="J11" s="1"/>
      <c r="K11" s="44">
        <v>5</v>
      </c>
      <c r="L11" s="45">
        <f>K11/K117</f>
        <v>1</v>
      </c>
      <c r="M11" s="46">
        <f>VLOOKUP(D11,Q1:R9,2,FALSE)</f>
        <v>4</v>
      </c>
      <c r="N11" s="46">
        <f>M11*L11</f>
        <v>4</v>
      </c>
      <c r="O11" s="46">
        <f>IF(M11=0,0,L11*MAX(R2:R8))</f>
        <v>5</v>
      </c>
      <c r="P11" s="49"/>
      <c r="S11" s="10"/>
      <c r="T11" s="10"/>
      <c r="U11" s="10"/>
      <c r="V11" s="10"/>
    </row>
    <row r="12" spans="1:22" ht="12" customHeight="1">
      <c r="A12" s="40"/>
      <c r="B12" s="48"/>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78</v>
      </c>
      <c r="C13" s="1"/>
      <c r="D13" s="42" t="s">
        <v>24</v>
      </c>
      <c r="E13" s="1"/>
      <c r="F13" s="1" t="e">
        <f>#REF!*#REF!</f>
        <v>#REF!</v>
      </c>
      <c r="G13" s="1" t="e">
        <f>IF(#REF!&gt;=0,10*#REF!,0)</f>
        <v>#REF!</v>
      </c>
      <c r="H13" s="1"/>
      <c r="I13" s="43" t="s">
        <v>186</v>
      </c>
      <c r="J13" s="1"/>
      <c r="K13" s="44">
        <v>4</v>
      </c>
      <c r="L13" s="45">
        <f>K13/K117</f>
        <v>0.8</v>
      </c>
      <c r="M13" s="46">
        <f>VLOOKUP(D13,Q1:R9,2,FALSE)</f>
        <v>4</v>
      </c>
      <c r="N13" s="46">
        <f>M13*L13</f>
        <v>3.2</v>
      </c>
      <c r="O13" s="46">
        <f>IF(M13=0,0,L13*MAX(R2:R8))</f>
        <v>4</v>
      </c>
      <c r="P13" s="10"/>
      <c r="Q13" s="10"/>
      <c r="R13" s="10"/>
      <c r="S13" s="50"/>
      <c r="T13" s="10"/>
      <c r="U13" s="10"/>
      <c r="V13" s="10"/>
    </row>
    <row r="14" spans="1:22" ht="12" customHeight="1">
      <c r="A14" s="40"/>
      <c r="B14" s="48"/>
      <c r="C14" s="1"/>
      <c r="D14" s="47"/>
      <c r="E14" s="1"/>
      <c r="F14" s="1"/>
      <c r="G14" s="1"/>
      <c r="H14" s="1"/>
      <c r="I14" s="1"/>
      <c r="J14" s="1"/>
      <c r="K14" s="44"/>
      <c r="L14" s="45"/>
      <c r="M14" s="46"/>
      <c r="N14" s="46"/>
      <c r="O14" s="46"/>
      <c r="S14" s="48"/>
    </row>
    <row r="15" spans="1:22" ht="39.75" customHeight="1">
      <c r="A15" s="40">
        <f>A13+1</f>
        <v>4</v>
      </c>
      <c r="B15" s="41" t="s">
        <v>85</v>
      </c>
      <c r="C15" s="1"/>
      <c r="D15" s="42" t="s">
        <v>6</v>
      </c>
      <c r="E15" s="1"/>
      <c r="F15" s="1" t="e">
        <f>#REF!*#REF!</f>
        <v>#REF!</v>
      </c>
      <c r="G15" s="1" t="e">
        <f>IF(#REF!&gt;=0,10*#REF!,0)</f>
        <v>#REF!</v>
      </c>
      <c r="H15" s="1"/>
      <c r="I15" s="43" t="s">
        <v>187</v>
      </c>
      <c r="J15" s="1"/>
      <c r="K15" s="51">
        <v>3</v>
      </c>
      <c r="L15" s="52">
        <f>K15/K117</f>
        <v>0.6</v>
      </c>
      <c r="M15" s="46">
        <f>VLOOKUP(D15,Q1:R9,2,FALSE)</f>
        <v>1</v>
      </c>
      <c r="N15" s="46">
        <f>M15*L15</f>
        <v>0.6</v>
      </c>
      <c r="O15" s="53">
        <f>IF(M15=0,0,L15*MAX(R2:R8))</f>
        <v>3</v>
      </c>
      <c r="P15" s="18"/>
      <c r="S15" s="18"/>
      <c r="T15" s="1"/>
    </row>
    <row r="16" spans="1:22" ht="12" customHeight="1">
      <c r="A16" s="40"/>
      <c r="B16" s="48"/>
      <c r="C16" s="1"/>
      <c r="D16" s="47"/>
      <c r="E16" s="1"/>
      <c r="F16" s="1"/>
      <c r="G16" s="1"/>
      <c r="H16" s="1"/>
      <c r="I16" s="1"/>
      <c r="J16" s="1"/>
      <c r="K16" s="44"/>
      <c r="L16" s="45"/>
      <c r="M16" s="46"/>
      <c r="N16" s="46"/>
      <c r="O16" s="46"/>
      <c r="S16" s="48"/>
      <c r="T16" s="1"/>
    </row>
    <row r="17" spans="1:20" ht="39.75" customHeight="1">
      <c r="A17" s="40">
        <f>A15+1</f>
        <v>5</v>
      </c>
      <c r="B17" s="41" t="s">
        <v>89</v>
      </c>
      <c r="C17" s="1"/>
      <c r="D17" s="42" t="s">
        <v>24</v>
      </c>
      <c r="E17" s="1"/>
      <c r="F17" s="1" t="e">
        <f>#REF!*#REF!</f>
        <v>#REF!</v>
      </c>
      <c r="G17" s="1" t="e">
        <f>IF(#REF!&gt;=0,10*#REF!,0)</f>
        <v>#REF!</v>
      </c>
      <c r="H17" s="1"/>
      <c r="I17" s="43" t="s">
        <v>195</v>
      </c>
      <c r="J17" s="1"/>
      <c r="K17" s="44">
        <v>3</v>
      </c>
      <c r="L17" s="45">
        <f>K17/K117</f>
        <v>0.6</v>
      </c>
      <c r="M17" s="46">
        <f>VLOOKUP(D17,Q1:R9,2,FALSE)</f>
        <v>4</v>
      </c>
      <c r="N17" s="46">
        <f>M17*L17</f>
        <v>2.4</v>
      </c>
      <c r="O17" s="46">
        <f>IF(M17=0,0,L17*MAX(R2:R8))</f>
        <v>3</v>
      </c>
      <c r="S17" s="48"/>
      <c r="T17" s="1"/>
    </row>
    <row r="18" spans="1:20" ht="12" customHeight="1">
      <c r="B18" s="32"/>
      <c r="C18" s="1"/>
      <c r="D18" s="47"/>
      <c r="E18" s="1"/>
      <c r="F18" s="1"/>
      <c r="G18" s="1"/>
      <c r="H18" s="1"/>
      <c r="I18" s="1"/>
      <c r="J18" s="1"/>
      <c r="K18" s="44"/>
      <c r="L18" s="45"/>
      <c r="M18" s="46"/>
      <c r="N18" s="46"/>
      <c r="O18" s="46"/>
      <c r="S18" s="48"/>
      <c r="T18" s="1"/>
    </row>
    <row r="19" spans="1:20" ht="15.75" customHeight="1">
      <c r="A19" s="9" t="s">
        <v>22</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91</v>
      </c>
      <c r="C21" s="1"/>
      <c r="D21" s="42" t="s">
        <v>25</v>
      </c>
      <c r="E21" s="1"/>
      <c r="F21" s="1" t="e">
        <f>#REF!*#REF!</f>
        <v>#REF!</v>
      </c>
      <c r="G21" s="1" t="e">
        <f>IF(#REF!&gt;=0,10*#REF!,0)</f>
        <v>#REF!</v>
      </c>
      <c r="H21" s="1"/>
      <c r="I21" s="43" t="s">
        <v>188</v>
      </c>
      <c r="J21" s="1"/>
      <c r="K21" s="44">
        <v>3</v>
      </c>
      <c r="L21" s="45">
        <f>K21/K117</f>
        <v>0.6</v>
      </c>
      <c r="M21" s="46">
        <f>VLOOKUP(D21,Q1:R9,2,FALSE)</f>
        <v>5</v>
      </c>
      <c r="N21" s="46">
        <f>M21*L21</f>
        <v>3</v>
      </c>
      <c r="O21" s="46">
        <f>IF(M21=0,0,L21*MAX(R2:R8))</f>
        <v>3</v>
      </c>
    </row>
    <row r="22" spans="1:20" ht="12" customHeight="1">
      <c r="A22" s="40"/>
      <c r="B22" s="48"/>
      <c r="C22" s="1"/>
      <c r="D22" s="47"/>
      <c r="E22" s="1"/>
      <c r="F22" s="1"/>
      <c r="G22" s="1"/>
      <c r="H22" s="1"/>
      <c r="I22" s="1"/>
      <c r="J22" s="1"/>
      <c r="K22" s="51"/>
      <c r="L22" s="52"/>
      <c r="M22" s="46"/>
      <c r="N22" s="56"/>
      <c r="O22" s="56"/>
      <c r="P22" s="48"/>
      <c r="Q22" s="48"/>
      <c r="R22" s="48"/>
    </row>
    <row r="23" spans="1:20" ht="39.75" customHeight="1">
      <c r="A23" s="40">
        <f>A21+1</f>
        <v>7</v>
      </c>
      <c r="B23" s="41" t="s">
        <v>93</v>
      </c>
      <c r="C23" s="1"/>
      <c r="D23" s="42" t="s">
        <v>14</v>
      </c>
      <c r="E23" s="1"/>
      <c r="F23" s="1" t="e">
        <f>#REF!*#REF!</f>
        <v>#REF!</v>
      </c>
      <c r="G23" s="1" t="e">
        <f>IF(#REF!&gt;=0,10*#REF!,0)</f>
        <v>#REF!</v>
      </c>
      <c r="H23" s="1"/>
      <c r="I23" s="43" t="s">
        <v>189</v>
      </c>
      <c r="J23" s="1"/>
      <c r="K23" s="44">
        <v>4</v>
      </c>
      <c r="L23" s="45">
        <f>K23/K117</f>
        <v>0.8</v>
      </c>
      <c r="M23" s="46">
        <f>VLOOKUP(D23,Q1:R9,2,FALSE)</f>
        <v>3</v>
      </c>
      <c r="N23" s="46">
        <f>M23*L23</f>
        <v>2.4000000000000004</v>
      </c>
      <c r="O23" s="46">
        <f>IF(M23=0,0,L23*MAX(R2:R8))</f>
        <v>4</v>
      </c>
      <c r="Q23" s="48"/>
      <c r="R23" s="48"/>
    </row>
    <row r="24" spans="1:20" ht="12" customHeight="1">
      <c r="A24" s="40"/>
      <c r="B24" s="48"/>
      <c r="C24" s="1"/>
      <c r="D24" s="47"/>
      <c r="E24" s="1"/>
      <c r="F24" s="1"/>
      <c r="G24" s="1"/>
      <c r="H24" s="1"/>
      <c r="I24" s="1"/>
      <c r="J24" s="1"/>
      <c r="K24" s="44"/>
      <c r="L24" s="45"/>
      <c r="M24" s="46"/>
      <c r="N24" s="46"/>
      <c r="O24" s="46"/>
      <c r="Q24" s="48"/>
      <c r="R24" s="48"/>
    </row>
    <row r="25" spans="1:20" ht="39.75" customHeight="1">
      <c r="A25" s="40">
        <f>A23+1</f>
        <v>8</v>
      </c>
      <c r="B25" s="41" t="s">
        <v>96</v>
      </c>
      <c r="C25" s="1"/>
      <c r="D25" s="42" t="s">
        <v>24</v>
      </c>
      <c r="E25" s="1"/>
      <c r="F25" s="1"/>
      <c r="G25" s="1"/>
      <c r="H25" s="1"/>
      <c r="I25" s="43" t="s">
        <v>190</v>
      </c>
      <c r="J25" s="1"/>
      <c r="K25" s="44">
        <v>3</v>
      </c>
      <c r="L25" s="45">
        <f>K25/K117</f>
        <v>0.6</v>
      </c>
      <c r="M25" s="46">
        <f>VLOOKUP(D25,Q1:R9,2,FALSE)</f>
        <v>4</v>
      </c>
      <c r="N25" s="46">
        <f>M25*L25</f>
        <v>2.4</v>
      </c>
      <c r="O25" s="46">
        <f>IF(M25=0,0,L25*MAX(R2:R8))</f>
        <v>3</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29</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1" t="s">
        <v>97</v>
      </c>
      <c r="C29" s="1"/>
      <c r="D29" s="42" t="s">
        <v>25</v>
      </c>
      <c r="E29" s="1"/>
      <c r="F29" s="1" t="e">
        <f>#REF!*#REF!</f>
        <v>#REF!</v>
      </c>
      <c r="G29" s="1" t="e">
        <f>IF(#REF!&gt;=0,10*#REF!,0)</f>
        <v>#REF!</v>
      </c>
      <c r="H29" s="1"/>
      <c r="I29" s="43" t="s">
        <v>193</v>
      </c>
      <c r="J29" s="1"/>
      <c r="K29" s="44">
        <v>2</v>
      </c>
      <c r="L29" s="45">
        <f>K29/K117</f>
        <v>0.4</v>
      </c>
      <c r="M29" s="46">
        <f>VLOOKUP(D29,Q1:R9,2,FALSE)</f>
        <v>5</v>
      </c>
      <c r="N29" s="46">
        <f>M29*L29</f>
        <v>2</v>
      </c>
      <c r="O29" s="46">
        <f>IF(M29=0,0,L29*MAX(R2:R8))</f>
        <v>2</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1" t="s">
        <v>99</v>
      </c>
      <c r="C31" s="1"/>
      <c r="D31" s="42" t="s">
        <v>24</v>
      </c>
      <c r="E31" s="1"/>
      <c r="F31" s="1" t="e">
        <f>#REF!*#REF!</f>
        <v>#REF!</v>
      </c>
      <c r="G31" s="1" t="e">
        <f>IF(#REF!&gt;=0,10*#REF!,0)</f>
        <v>#REF!</v>
      </c>
      <c r="H31" s="1"/>
      <c r="I31" s="43" t="s">
        <v>191</v>
      </c>
      <c r="J31" s="1"/>
      <c r="K31" s="44">
        <v>4</v>
      </c>
      <c r="L31" s="45">
        <f>K31/K117</f>
        <v>0.8</v>
      </c>
      <c r="M31" s="46">
        <f>VLOOKUP(D31,Q1:R9,2,FALSE)</f>
        <v>4</v>
      </c>
      <c r="N31" s="46">
        <f>M31*L31</f>
        <v>3.2</v>
      </c>
      <c r="O31" s="46">
        <f>IF(M31=0,0,L31*MAX(R2:R8))</f>
        <v>4</v>
      </c>
    </row>
    <row r="32" spans="1:20" ht="12" customHeight="1">
      <c r="A32" s="40"/>
      <c r="B32" s="48"/>
      <c r="C32" s="1"/>
      <c r="D32" s="47"/>
      <c r="E32" s="1"/>
      <c r="F32" s="1"/>
      <c r="G32" s="1"/>
      <c r="H32" s="1"/>
      <c r="I32" s="1"/>
      <c r="J32" s="1"/>
      <c r="K32" s="44"/>
      <c r="L32" s="45"/>
      <c r="M32" s="46"/>
      <c r="N32" s="46"/>
      <c r="O32" s="46"/>
    </row>
    <row r="33" spans="1:19" ht="39.75" customHeight="1">
      <c r="A33" s="40">
        <f>A31+1</f>
        <v>11</v>
      </c>
      <c r="B33" s="41" t="s">
        <v>101</v>
      </c>
      <c r="C33" s="1"/>
      <c r="D33" s="42" t="s">
        <v>6</v>
      </c>
      <c r="E33" s="1"/>
      <c r="F33" s="1"/>
      <c r="G33" s="1"/>
      <c r="H33" s="1"/>
      <c r="I33" s="43" t="s">
        <v>192</v>
      </c>
      <c r="J33" s="1"/>
      <c r="K33" s="44">
        <v>3</v>
      </c>
      <c r="L33" s="45">
        <f>K33/K117</f>
        <v>0.6</v>
      </c>
      <c r="M33" s="46">
        <f>VLOOKUP(D33,Q1:R9,2,FALSE)</f>
        <v>1</v>
      </c>
      <c r="N33" s="46">
        <f>M33*L33</f>
        <v>0.6</v>
      </c>
      <c r="O33" s="46">
        <f>IF(M33=0,0,L33*MAX(R2:R8))</f>
        <v>3</v>
      </c>
    </row>
    <row r="34" spans="1:19" ht="12" customHeight="1">
      <c r="A34" s="40"/>
      <c r="B34" s="48"/>
      <c r="C34" s="1"/>
      <c r="D34" s="47"/>
      <c r="E34" s="1"/>
      <c r="F34" s="1"/>
      <c r="G34" s="1"/>
      <c r="H34" s="1"/>
      <c r="I34" s="1"/>
      <c r="J34" s="1"/>
      <c r="K34" s="44"/>
      <c r="L34" s="45"/>
      <c r="M34" s="46"/>
      <c r="N34" s="46"/>
      <c r="O34" s="46"/>
    </row>
    <row r="35" spans="1:19" ht="39.75" customHeight="1">
      <c r="A35" s="40">
        <f>A33+1</f>
        <v>12</v>
      </c>
      <c r="B35" s="41" t="s">
        <v>103</v>
      </c>
      <c r="C35" s="1"/>
      <c r="D35" s="42" t="s">
        <v>24</v>
      </c>
      <c r="E35" s="1"/>
      <c r="F35" s="1" t="e">
        <f>#REF!*#REF!</f>
        <v>#REF!</v>
      </c>
      <c r="G35" s="1" t="e">
        <f>IF(#REF!&gt;=0,10*#REF!,0)</f>
        <v>#REF!</v>
      </c>
      <c r="H35" s="1"/>
      <c r="I35" s="43" t="s">
        <v>194</v>
      </c>
      <c r="J35" s="1"/>
      <c r="K35" s="44">
        <v>5</v>
      </c>
      <c r="L35" s="45">
        <f>K35/K117</f>
        <v>1</v>
      </c>
      <c r="M35" s="46">
        <f>VLOOKUP(D35,Q1:R9,2,FALSE)</f>
        <v>4</v>
      </c>
      <c r="N35" s="46">
        <f>M35*L35</f>
        <v>4</v>
      </c>
      <c r="O35" s="46">
        <f>IF(M35=0,0,L35*MAX(R2:R8))</f>
        <v>5</v>
      </c>
    </row>
    <row r="36" spans="1:19" ht="12" customHeight="1">
      <c r="A36" s="40"/>
      <c r="B36" s="48"/>
      <c r="C36" s="1"/>
      <c r="D36" s="47"/>
      <c r="E36" s="1"/>
      <c r="F36" s="1"/>
      <c r="G36" s="1"/>
      <c r="H36" s="1"/>
      <c r="I36" s="1"/>
      <c r="J36" s="1"/>
      <c r="K36" s="44"/>
      <c r="L36" s="45"/>
      <c r="M36" s="46"/>
      <c r="N36" s="46"/>
      <c r="O36" s="46"/>
    </row>
    <row r="37" spans="1:19" ht="39.75" customHeight="1">
      <c r="A37" s="40">
        <f>A35+1</f>
        <v>13</v>
      </c>
      <c r="B37" s="41" t="s">
        <v>105</v>
      </c>
      <c r="C37" s="1"/>
      <c r="D37" s="42" t="s">
        <v>25</v>
      </c>
      <c r="E37" s="1"/>
      <c r="F37" s="1" t="e">
        <f>#REF!*#REF!</f>
        <v>#REF!</v>
      </c>
      <c r="G37" s="1" t="e">
        <f>IF(#REF!&gt;=0,10*#REF!,0)</f>
        <v>#REF!</v>
      </c>
      <c r="H37" s="1"/>
      <c r="I37" s="43" t="s">
        <v>196</v>
      </c>
      <c r="J37" s="1"/>
      <c r="K37" s="44">
        <v>3</v>
      </c>
      <c r="L37" s="45">
        <f>K37/K117</f>
        <v>0.6</v>
      </c>
      <c r="M37" s="46">
        <f>VLOOKUP(D37,Q1:R9,2,FALSE)</f>
        <v>5</v>
      </c>
      <c r="N37" s="46">
        <f>M37*L37</f>
        <v>3</v>
      </c>
      <c r="O37" s="46">
        <f>IF(M37=0,0,L37*MAX(R2:R8))</f>
        <v>3</v>
      </c>
    </row>
    <row r="38" spans="1:19" ht="12" customHeight="1">
      <c r="A38" s="40"/>
      <c r="B38" s="48"/>
      <c r="C38" s="1"/>
      <c r="D38" s="47"/>
      <c r="E38" s="1"/>
      <c r="F38" s="1"/>
      <c r="G38" s="1"/>
      <c r="H38" s="1"/>
      <c r="I38" s="1"/>
      <c r="J38" s="1"/>
      <c r="K38" s="44"/>
      <c r="L38" s="45"/>
      <c r="M38" s="46"/>
      <c r="N38" s="46"/>
      <c r="O38" s="46"/>
    </row>
    <row r="39" spans="1:19" ht="39.75" customHeight="1">
      <c r="A39" s="40">
        <f>A37+1</f>
        <v>14</v>
      </c>
      <c r="B39" s="41" t="s">
        <v>107</v>
      </c>
      <c r="C39" s="1"/>
      <c r="D39" s="42" t="s">
        <v>25</v>
      </c>
      <c r="E39" s="1"/>
      <c r="F39" s="1" t="e">
        <f>#REF!*#REF!</f>
        <v>#REF!</v>
      </c>
      <c r="G39" s="1" t="e">
        <f>IF(#REF!&gt;=0,10*#REF!,0)</f>
        <v>#REF!</v>
      </c>
      <c r="H39" s="1"/>
      <c r="I39" s="43" t="s">
        <v>197</v>
      </c>
      <c r="J39" s="1"/>
      <c r="K39" s="44">
        <v>4</v>
      </c>
      <c r="L39" s="45">
        <f>K39/K117</f>
        <v>0.8</v>
      </c>
      <c r="M39" s="46">
        <f>VLOOKUP(D39,Q1:R9,2,FALSE)</f>
        <v>5</v>
      </c>
      <c r="N39" s="46">
        <f>M39*L39</f>
        <v>4</v>
      </c>
      <c r="O39" s="46">
        <f>IF(M39=0,0,L39*MAX(R2:R8))</f>
        <v>4</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1" t="s">
        <v>109</v>
      </c>
      <c r="C41" s="1"/>
      <c r="D41" s="42" t="s">
        <v>25</v>
      </c>
      <c r="E41" s="1"/>
      <c r="F41" s="1" t="e">
        <f>#REF!*#REF!</f>
        <v>#REF!</v>
      </c>
      <c r="G41" s="1" t="e">
        <f>IF(#REF!&gt;=0,10*#REF!,0)</f>
        <v>#REF!</v>
      </c>
      <c r="H41" s="1"/>
      <c r="I41" s="43" t="s">
        <v>198</v>
      </c>
      <c r="J41" s="1"/>
      <c r="K41" s="44">
        <v>2</v>
      </c>
      <c r="L41" s="45">
        <f>K41/K117</f>
        <v>0.4</v>
      </c>
      <c r="M41" s="46">
        <f>VLOOKUP(D41,Q1:R9,2,FALSE)</f>
        <v>5</v>
      </c>
      <c r="N41" s="46">
        <f>M41*L41</f>
        <v>2</v>
      </c>
      <c r="O41" s="46">
        <f>IF(M41=0,0,L41*MAX(R2:R8))</f>
        <v>2</v>
      </c>
    </row>
    <row r="42" spans="1:19" ht="12" customHeight="1">
      <c r="A42" s="40"/>
      <c r="B42" s="48"/>
      <c r="C42" s="1"/>
      <c r="D42" s="47"/>
      <c r="E42" s="1"/>
      <c r="F42" s="1"/>
      <c r="G42" s="1"/>
      <c r="H42" s="1"/>
      <c r="I42" s="1"/>
      <c r="J42" s="1"/>
      <c r="K42" s="44"/>
      <c r="L42" s="45"/>
      <c r="M42" s="46"/>
      <c r="N42" s="46"/>
      <c r="O42" s="46"/>
    </row>
    <row r="43" spans="1:19" ht="39.75" customHeight="1">
      <c r="A43" s="40">
        <f>A41+1</f>
        <v>16</v>
      </c>
      <c r="B43" s="41" t="s">
        <v>111</v>
      </c>
      <c r="C43" s="1"/>
      <c r="D43" s="42" t="s">
        <v>12</v>
      </c>
      <c r="E43" s="1"/>
      <c r="F43" s="1" t="e">
        <f>#REF!*#REF!</f>
        <v>#REF!</v>
      </c>
      <c r="G43" s="1" t="e">
        <f>IF(#REF!&gt;=0,10*#REF!,0)</f>
        <v>#REF!</v>
      </c>
      <c r="H43" s="1"/>
      <c r="I43" s="43" t="s">
        <v>199</v>
      </c>
      <c r="J43" s="1"/>
      <c r="K43" s="44">
        <v>2</v>
      </c>
      <c r="L43" s="45">
        <f>K43/K117</f>
        <v>0.4</v>
      </c>
      <c r="M43" s="46">
        <f>VLOOKUP(D43,Q1:R9,2,FALSE)</f>
        <v>2</v>
      </c>
      <c r="N43" s="46">
        <f>M43*L43</f>
        <v>0.8</v>
      </c>
      <c r="O43" s="46">
        <f>IF(M43=0,0,L43*MAX(R2:R8))</f>
        <v>2</v>
      </c>
    </row>
    <row r="44" spans="1:19" ht="12" customHeight="1">
      <c r="A44" s="40"/>
      <c r="B44" s="48"/>
      <c r="C44" s="1"/>
      <c r="D44" s="47"/>
      <c r="E44" s="1"/>
      <c r="F44" s="1"/>
      <c r="G44" s="1"/>
      <c r="H44" s="1"/>
      <c r="I44" s="1"/>
      <c r="J44" s="1"/>
      <c r="K44" s="44"/>
      <c r="L44" s="45"/>
      <c r="M44" s="46"/>
      <c r="N44" s="46"/>
      <c r="O44" s="46"/>
    </row>
    <row r="45" spans="1:19" ht="39.75" customHeight="1">
      <c r="A45" s="40">
        <f>A43+1</f>
        <v>17</v>
      </c>
      <c r="B45" s="41" t="s">
        <v>113</v>
      </c>
      <c r="C45" s="1"/>
      <c r="D45" s="42" t="s">
        <v>25</v>
      </c>
      <c r="E45" s="1"/>
      <c r="F45" s="1" t="e">
        <f>#REF!*#REF!</f>
        <v>#REF!</v>
      </c>
      <c r="G45" s="1" t="e">
        <f>IF(#REF!&gt;=0,10*#REF!,0)</f>
        <v>#REF!</v>
      </c>
      <c r="H45" s="1"/>
      <c r="I45" s="43" t="s">
        <v>200</v>
      </c>
      <c r="J45" s="1"/>
      <c r="K45" s="44">
        <v>1</v>
      </c>
      <c r="L45" s="45">
        <f>K45/K117</f>
        <v>0.2</v>
      </c>
      <c r="M45" s="46">
        <f>VLOOKUP(D45,Q1:R9,2,FALSE)</f>
        <v>5</v>
      </c>
      <c r="N45" s="46">
        <f>M45*L45</f>
        <v>1</v>
      </c>
      <c r="O45" s="46">
        <f>IF(M45=0,0,L45*MAX(R2:R8))</f>
        <v>1</v>
      </c>
    </row>
    <row r="46" spans="1:19" ht="12" customHeight="1">
      <c r="B46" s="32"/>
      <c r="C46" s="1"/>
      <c r="D46" s="47"/>
      <c r="E46" s="1"/>
      <c r="F46" s="1"/>
      <c r="G46" s="1"/>
      <c r="H46" s="1"/>
      <c r="I46" s="1"/>
      <c r="J46" s="1"/>
      <c r="K46" s="44"/>
      <c r="L46" s="45"/>
      <c r="M46" s="46"/>
      <c r="N46" s="46"/>
      <c r="O46" s="46"/>
    </row>
    <row r="47" spans="1:19" ht="15.75" customHeight="1">
      <c r="A47" s="9" t="s">
        <v>48</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1" t="s">
        <v>115</v>
      </c>
      <c r="C49" s="1"/>
      <c r="D49" s="42" t="s">
        <v>6</v>
      </c>
      <c r="E49" s="1"/>
      <c r="F49" s="1" t="e">
        <f>#REF!*#REF!</f>
        <v>#REF!</v>
      </c>
      <c r="G49" s="1" t="e">
        <f>IF(#REF!&gt;=0,10*#REF!,0)</f>
        <v>#REF!</v>
      </c>
      <c r="H49" s="1"/>
      <c r="I49" s="43" t="s">
        <v>201</v>
      </c>
      <c r="J49" s="1"/>
      <c r="K49" s="44">
        <v>4</v>
      </c>
      <c r="L49" s="45">
        <f>K49/K117</f>
        <v>0.8</v>
      </c>
      <c r="M49" s="46">
        <f>VLOOKUP(D49,Q1:R9,2,FALSE)</f>
        <v>1</v>
      </c>
      <c r="N49" s="46">
        <f>M49*L49</f>
        <v>0.8</v>
      </c>
      <c r="O49" s="46">
        <f>IF(M49=0,0,L49*MAX(R2:R8))</f>
        <v>4</v>
      </c>
    </row>
    <row r="50" spans="1:15" ht="12" customHeight="1">
      <c r="A50" s="40"/>
      <c r="B50" s="48"/>
      <c r="C50" s="1"/>
      <c r="D50" s="47"/>
      <c r="E50" s="1"/>
      <c r="F50" s="1"/>
      <c r="G50" s="1"/>
      <c r="H50" s="1"/>
      <c r="I50" s="1"/>
      <c r="J50" s="1"/>
      <c r="K50" s="44"/>
      <c r="L50" s="45"/>
      <c r="M50" s="46"/>
      <c r="N50" s="46"/>
      <c r="O50" s="46"/>
    </row>
    <row r="51" spans="1:15" ht="39.75" customHeight="1">
      <c r="A51" s="40">
        <f>A49+1</f>
        <v>19</v>
      </c>
      <c r="B51" s="41" t="s">
        <v>117</v>
      </c>
      <c r="C51" s="1"/>
      <c r="D51" s="42" t="s">
        <v>14</v>
      </c>
      <c r="E51" s="1"/>
      <c r="F51" s="1" t="e">
        <f>#REF!*#REF!</f>
        <v>#REF!</v>
      </c>
      <c r="G51" s="1" t="e">
        <f>IF(#REF!&gt;=0,10*#REF!,0)</f>
        <v>#REF!</v>
      </c>
      <c r="H51" s="1"/>
      <c r="I51" s="43" t="s">
        <v>202</v>
      </c>
      <c r="J51" s="1"/>
      <c r="K51" s="44">
        <v>4</v>
      </c>
      <c r="L51" s="45">
        <f>K51/K117</f>
        <v>0.8</v>
      </c>
      <c r="M51" s="46">
        <f>VLOOKUP(D51,Q1:R9,2,FALSE)</f>
        <v>3</v>
      </c>
      <c r="N51" s="46">
        <f>M51*L51</f>
        <v>2.4000000000000004</v>
      </c>
      <c r="O51" s="46">
        <f>IF(M51=0,0,L51*MAX(R2:R8))</f>
        <v>4</v>
      </c>
    </row>
    <row r="52" spans="1:15" ht="12" customHeight="1">
      <c r="A52" s="40"/>
      <c r="B52" s="48"/>
      <c r="C52" s="1"/>
      <c r="D52" s="47"/>
      <c r="E52" s="1"/>
      <c r="F52" s="1"/>
      <c r="G52" s="1"/>
      <c r="H52" s="1"/>
      <c r="I52" s="1"/>
      <c r="J52" s="1"/>
      <c r="K52" s="44"/>
      <c r="L52" s="45"/>
      <c r="M52" s="46"/>
      <c r="N52" s="46"/>
      <c r="O52" s="46"/>
    </row>
    <row r="53" spans="1:15" ht="39.75" customHeight="1">
      <c r="A53" s="40">
        <f>A51+1</f>
        <v>20</v>
      </c>
      <c r="B53" s="41" t="s">
        <v>119</v>
      </c>
      <c r="C53" s="1"/>
      <c r="D53" s="42" t="s">
        <v>6</v>
      </c>
      <c r="E53" s="1"/>
      <c r="F53" s="1" t="e">
        <f>#REF!*#REF!</f>
        <v>#REF!</v>
      </c>
      <c r="G53" s="1" t="e">
        <f>IF(#REF!&gt;=0,10*#REF!,0)</f>
        <v>#REF!</v>
      </c>
      <c r="H53" s="1"/>
      <c r="I53" s="43" t="s">
        <v>203</v>
      </c>
      <c r="J53" s="1"/>
      <c r="K53" s="44">
        <v>2</v>
      </c>
      <c r="L53" s="45">
        <f>K53/K117</f>
        <v>0.4</v>
      </c>
      <c r="M53" s="46">
        <f>VLOOKUP(D53,Q1:R9,2,FALSE)</f>
        <v>1</v>
      </c>
      <c r="N53" s="46">
        <f>M53*L53</f>
        <v>0.4</v>
      </c>
      <c r="O53" s="46">
        <f>IF(M53=0,0,L53*MAX(R2:R8))</f>
        <v>2</v>
      </c>
    </row>
    <row r="54" spans="1:15" ht="12" customHeight="1">
      <c r="A54" s="40"/>
      <c r="B54" s="48"/>
      <c r="C54" s="1"/>
      <c r="D54" s="47"/>
      <c r="E54" s="1"/>
      <c r="F54" s="1"/>
      <c r="G54" s="1"/>
      <c r="H54" s="1"/>
      <c r="I54" s="1"/>
      <c r="J54" s="1"/>
      <c r="K54" s="44"/>
      <c r="L54" s="45"/>
      <c r="M54" s="46"/>
      <c r="N54" s="46"/>
      <c r="O54" s="46"/>
    </row>
    <row r="55" spans="1:15" ht="39.75" customHeight="1">
      <c r="A55" s="40">
        <f>A53+1</f>
        <v>21</v>
      </c>
      <c r="B55" s="41" t="s">
        <v>121</v>
      </c>
      <c r="C55" s="1"/>
      <c r="D55" s="42" t="s">
        <v>24</v>
      </c>
      <c r="E55" s="1"/>
      <c r="F55" s="1" t="e">
        <f>#REF!*#REF!</f>
        <v>#REF!</v>
      </c>
      <c r="G55" s="1" t="e">
        <f>IF(#REF!&gt;=0,10*#REF!,0)</f>
        <v>#REF!</v>
      </c>
      <c r="H55" s="1"/>
      <c r="I55" s="43" t="s">
        <v>204</v>
      </c>
      <c r="J55" s="1"/>
      <c r="K55" s="44">
        <v>4</v>
      </c>
      <c r="L55" s="45">
        <f>K55/K117</f>
        <v>0.8</v>
      </c>
      <c r="M55" s="46">
        <f>VLOOKUP(D55,Q1:R9,2,FALSE)</f>
        <v>4</v>
      </c>
      <c r="N55" s="46">
        <f>M55*L55</f>
        <v>3.2</v>
      </c>
      <c r="O55" s="46">
        <f>IF(M55=0,0,L55*MAX(R2:R8))</f>
        <v>4</v>
      </c>
    </row>
    <row r="56" spans="1:15" ht="12" customHeight="1">
      <c r="B56" s="32"/>
      <c r="C56" s="1"/>
      <c r="D56" s="47"/>
      <c r="E56" s="1"/>
      <c r="F56" s="1"/>
      <c r="G56" s="1"/>
      <c r="H56" s="1"/>
      <c r="I56" s="1"/>
      <c r="J56" s="1"/>
      <c r="K56" s="44"/>
      <c r="L56" s="45"/>
      <c r="M56" s="46"/>
      <c r="N56" s="46"/>
      <c r="O56" s="46"/>
    </row>
    <row r="57" spans="1:15" ht="15.75" customHeight="1">
      <c r="A57" s="9" t="s">
        <v>53</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1" t="s">
        <v>123</v>
      </c>
      <c r="C59" s="1"/>
      <c r="D59" s="42" t="s">
        <v>14</v>
      </c>
      <c r="E59" s="1"/>
      <c r="F59" s="1" t="e">
        <f>#REF!*#REF!</f>
        <v>#REF!</v>
      </c>
      <c r="G59" s="1" t="e">
        <f>IF(#REF!&gt;=0,10*#REF!,0)</f>
        <v>#REF!</v>
      </c>
      <c r="H59" s="1"/>
      <c r="I59" s="43" t="s">
        <v>205</v>
      </c>
      <c r="J59" s="1"/>
      <c r="K59" s="44">
        <v>4</v>
      </c>
      <c r="L59" s="45">
        <f>K59/K117</f>
        <v>0.8</v>
      </c>
      <c r="M59" s="46">
        <f>VLOOKUP(D59,Q1:R9,2,FALSE)</f>
        <v>3</v>
      </c>
      <c r="N59" s="46">
        <f>M59*L59</f>
        <v>2.4000000000000004</v>
      </c>
      <c r="O59" s="46">
        <f>IF(M59=0,0,L59*MAX(R2:R8))</f>
        <v>4</v>
      </c>
    </row>
    <row r="60" spans="1:15" ht="12" customHeight="1">
      <c r="A60" s="40"/>
      <c r="B60" s="48"/>
      <c r="C60" s="1"/>
      <c r="D60" s="47"/>
      <c r="E60" s="1"/>
      <c r="F60" s="1"/>
      <c r="G60" s="1"/>
      <c r="H60" s="1"/>
      <c r="I60" s="1"/>
      <c r="J60" s="1"/>
      <c r="K60" s="44"/>
      <c r="L60" s="45"/>
      <c r="M60" s="46"/>
      <c r="N60" s="46"/>
      <c r="O60" s="46"/>
    </row>
    <row r="61" spans="1:15" ht="39.75" customHeight="1">
      <c r="A61" s="40">
        <f>A59+1</f>
        <v>23</v>
      </c>
      <c r="B61" s="41" t="s">
        <v>126</v>
      </c>
      <c r="C61" s="1"/>
      <c r="D61" s="42" t="s">
        <v>12</v>
      </c>
      <c r="E61" s="1"/>
      <c r="F61" s="1" t="e">
        <f>#REF!*#REF!</f>
        <v>#REF!</v>
      </c>
      <c r="G61" s="1" t="e">
        <f>IF(#REF!&gt;=0,10*#REF!,0)</f>
        <v>#REF!</v>
      </c>
      <c r="H61" s="1"/>
      <c r="I61" s="43" t="s">
        <v>206</v>
      </c>
      <c r="J61" s="1"/>
      <c r="K61" s="44">
        <v>3</v>
      </c>
      <c r="L61" s="45">
        <f>K61/K117</f>
        <v>0.6</v>
      </c>
      <c r="M61" s="46">
        <f>VLOOKUP(D61,Q1:R9,2,FALSE)</f>
        <v>2</v>
      </c>
      <c r="N61" s="46">
        <f>M61*L61</f>
        <v>1.2</v>
      </c>
      <c r="O61" s="46">
        <f>IF(M61=0,0,L61*MAX(R2:R8))</f>
        <v>3</v>
      </c>
    </row>
    <row r="62" spans="1:15" ht="12" customHeight="1">
      <c r="A62" s="40"/>
      <c r="B62" s="48"/>
      <c r="C62" s="1"/>
      <c r="D62" s="47"/>
      <c r="E62" s="1"/>
      <c r="F62" s="1"/>
      <c r="G62" s="1"/>
      <c r="H62" s="1"/>
      <c r="I62" s="1"/>
      <c r="J62" s="1"/>
      <c r="K62" s="44"/>
      <c r="L62" s="45"/>
      <c r="M62" s="46"/>
      <c r="N62" s="46"/>
      <c r="O62" s="46"/>
    </row>
    <row r="63" spans="1:15" ht="39.75" customHeight="1">
      <c r="A63" s="40">
        <f>A61+1</f>
        <v>24</v>
      </c>
      <c r="B63" s="41" t="s">
        <v>128</v>
      </c>
      <c r="C63" s="1"/>
      <c r="D63" s="42" t="s">
        <v>25</v>
      </c>
      <c r="E63" s="1"/>
      <c r="F63" s="1" t="e">
        <f>#REF!*#REF!</f>
        <v>#REF!</v>
      </c>
      <c r="G63" s="1" t="e">
        <f>IF(#REF!&gt;=0,10*#REF!,0)</f>
        <v>#REF!</v>
      </c>
      <c r="H63" s="1"/>
      <c r="I63" s="43" t="s">
        <v>207</v>
      </c>
      <c r="J63" s="1"/>
      <c r="K63" s="44">
        <v>1</v>
      </c>
      <c r="L63" s="45">
        <f>K63/K117</f>
        <v>0.2</v>
      </c>
      <c r="M63" s="46">
        <f>VLOOKUP(D63,Q1:R9,2,FALSE)</f>
        <v>5</v>
      </c>
      <c r="N63" s="46">
        <f>M63*L63</f>
        <v>1</v>
      </c>
      <c r="O63" s="46">
        <f>IF(M63=0,0,L63*MAX(R2:R8))</f>
        <v>1</v>
      </c>
    </row>
    <row r="64" spans="1:15" ht="12" customHeight="1">
      <c r="B64" s="31"/>
      <c r="C64" s="1"/>
      <c r="D64" s="47"/>
      <c r="E64" s="1"/>
      <c r="F64" s="1"/>
      <c r="G64" s="1"/>
      <c r="H64" s="1"/>
      <c r="I64" s="1"/>
      <c r="J64" s="1"/>
      <c r="K64" s="44"/>
      <c r="L64" s="45"/>
      <c r="M64" s="46"/>
      <c r="N64" s="46"/>
      <c r="O64" s="46"/>
    </row>
    <row r="65" spans="1:15" ht="15.75" customHeight="1">
      <c r="A65" s="9" t="s">
        <v>57</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1" t="s">
        <v>130</v>
      </c>
      <c r="C67" s="1"/>
      <c r="D67" s="42" t="s">
        <v>24</v>
      </c>
      <c r="E67" s="1"/>
      <c r="F67" s="1" t="e">
        <f>#REF!*#REF!</f>
        <v>#REF!</v>
      </c>
      <c r="G67" s="1" t="e">
        <f>IF(#REF!&gt;=0,10*#REF!,0)</f>
        <v>#REF!</v>
      </c>
      <c r="H67" s="1"/>
      <c r="I67" s="43" t="s">
        <v>208</v>
      </c>
      <c r="J67" s="1"/>
      <c r="K67" s="44">
        <v>3</v>
      </c>
      <c r="L67" s="45">
        <f>K67/K117</f>
        <v>0.6</v>
      </c>
      <c r="M67" s="46">
        <f>VLOOKUP(D67,Q1:R9,2,FALSE)</f>
        <v>4</v>
      </c>
      <c r="N67" s="46">
        <f>M67*L67</f>
        <v>2.4</v>
      </c>
      <c r="O67" s="46">
        <f>IF(M67=0,0,L67*MAX(R2:R8))</f>
        <v>3</v>
      </c>
    </row>
    <row r="68" spans="1:15" ht="12" customHeight="1">
      <c r="A68" s="40"/>
      <c r="B68" s="48"/>
      <c r="C68" s="1"/>
      <c r="D68" s="47"/>
      <c r="E68" s="1"/>
      <c r="F68" s="1"/>
      <c r="G68" s="1"/>
      <c r="H68" s="1"/>
      <c r="I68" s="1"/>
      <c r="J68" s="1"/>
      <c r="K68" s="44"/>
      <c r="L68" s="45"/>
      <c r="M68" s="46"/>
      <c r="N68" s="46"/>
      <c r="O68" s="46"/>
    </row>
    <row r="69" spans="1:15" ht="39.75" customHeight="1">
      <c r="A69" s="40">
        <f>A67+1</f>
        <v>26</v>
      </c>
      <c r="B69" s="41" t="s">
        <v>132</v>
      </c>
      <c r="C69" s="1"/>
      <c r="D69" s="42" t="s">
        <v>12</v>
      </c>
      <c r="E69" s="1"/>
      <c r="F69" s="1" t="e">
        <f>#REF!*#REF!</f>
        <v>#REF!</v>
      </c>
      <c r="G69" s="1" t="e">
        <f>IF(#REF!&gt;=0,10*#REF!,0)</f>
        <v>#REF!</v>
      </c>
      <c r="H69" s="1"/>
      <c r="I69" s="43" t="s">
        <v>209</v>
      </c>
      <c r="J69" s="1"/>
      <c r="K69" s="44">
        <v>2</v>
      </c>
      <c r="L69" s="45">
        <f>K69/K117</f>
        <v>0.4</v>
      </c>
      <c r="M69" s="46">
        <f>VLOOKUP(D69,Q1:R9,2,FALSE)</f>
        <v>2</v>
      </c>
      <c r="N69" s="46">
        <f>M69*L69</f>
        <v>0.8</v>
      </c>
      <c r="O69" s="46">
        <f>IF(M69=0,0,L69*MAX(R2:R8))</f>
        <v>2</v>
      </c>
    </row>
    <row r="70" spans="1:15" ht="12" customHeight="1">
      <c r="A70" s="40"/>
      <c r="B70" s="48"/>
      <c r="C70" s="1"/>
      <c r="D70" s="47"/>
      <c r="E70" s="1"/>
      <c r="F70" s="1"/>
      <c r="G70" s="1"/>
      <c r="H70" s="1"/>
      <c r="I70" s="1"/>
      <c r="J70" s="1"/>
      <c r="K70" s="44"/>
      <c r="L70" s="45"/>
      <c r="M70" s="46"/>
      <c r="N70" s="46"/>
      <c r="O70" s="46"/>
    </row>
    <row r="71" spans="1:15" ht="39.75" customHeight="1">
      <c r="A71" s="40">
        <f>A69+1</f>
        <v>27</v>
      </c>
      <c r="B71" s="41" t="s">
        <v>133</v>
      </c>
      <c r="C71" s="1"/>
      <c r="D71" s="42" t="s">
        <v>12</v>
      </c>
      <c r="E71" s="1"/>
      <c r="F71" s="1" t="e">
        <f>#REF!*#REF!</f>
        <v>#REF!</v>
      </c>
      <c r="G71" s="1" t="e">
        <f>IF(#REF!&gt;=0,10*#REF!,0)</f>
        <v>#REF!</v>
      </c>
      <c r="H71" s="1"/>
      <c r="I71" s="43" t="s">
        <v>210</v>
      </c>
      <c r="J71" s="1"/>
      <c r="K71" s="44">
        <v>2</v>
      </c>
      <c r="L71" s="45">
        <f>K71/K117</f>
        <v>0.4</v>
      </c>
      <c r="M71" s="46">
        <f>VLOOKUP(D71,Q1:R9,2,FALSE)</f>
        <v>2</v>
      </c>
      <c r="N71" s="46">
        <f>M71*L71</f>
        <v>0.8</v>
      </c>
      <c r="O71" s="46">
        <f>IF(M71=0,0,L71*MAX(R2:R8))</f>
        <v>2</v>
      </c>
    </row>
    <row r="72" spans="1:15" ht="12" customHeight="1">
      <c r="A72" s="40"/>
      <c r="B72" s="48"/>
      <c r="C72" s="1"/>
      <c r="D72" s="47"/>
      <c r="E72" s="1"/>
      <c r="F72" s="1"/>
      <c r="G72" s="1"/>
      <c r="H72" s="1"/>
      <c r="I72" s="1"/>
      <c r="J72" s="1"/>
      <c r="K72" s="44"/>
      <c r="L72" s="45"/>
      <c r="M72" s="46"/>
      <c r="N72" s="46"/>
      <c r="O72" s="46"/>
    </row>
    <row r="73" spans="1:15" ht="39.75" customHeight="1">
      <c r="A73" s="40">
        <f>A71+1</f>
        <v>28</v>
      </c>
      <c r="B73" s="41" t="s">
        <v>135</v>
      </c>
      <c r="C73" s="1"/>
      <c r="D73" s="42" t="s">
        <v>12</v>
      </c>
      <c r="E73" s="1"/>
      <c r="F73" s="1" t="e">
        <f>#REF!*#REF!</f>
        <v>#REF!</v>
      </c>
      <c r="G73" s="1" t="e">
        <f>IF(#REF!&gt;=0,10*#REF!,0)</f>
        <v>#REF!</v>
      </c>
      <c r="H73" s="1"/>
      <c r="I73" s="43" t="s">
        <v>211</v>
      </c>
      <c r="J73" s="1"/>
      <c r="K73" s="44">
        <v>3</v>
      </c>
      <c r="L73" s="45">
        <f>K73/K117</f>
        <v>0.6</v>
      </c>
      <c r="M73" s="46">
        <f>VLOOKUP(D73,Q1:R9,2,FALSE)</f>
        <v>2</v>
      </c>
      <c r="N73" s="46">
        <f>M73*L73</f>
        <v>1.2</v>
      </c>
      <c r="O73" s="46">
        <f>IF(M73=0,0,L73*MAX(R2:R8))</f>
        <v>3</v>
      </c>
    </row>
    <row r="74" spans="1:15" ht="12" customHeight="1">
      <c r="A74" s="40"/>
      <c r="B74" s="48"/>
      <c r="C74" s="1"/>
      <c r="D74" s="47"/>
      <c r="E74" s="1"/>
      <c r="F74" s="1"/>
      <c r="G74" s="1"/>
      <c r="H74" s="1"/>
      <c r="I74" s="1"/>
      <c r="J74" s="1"/>
      <c r="K74" s="44"/>
      <c r="L74" s="45"/>
      <c r="M74" s="46"/>
      <c r="N74" s="46"/>
      <c r="O74" s="46"/>
    </row>
    <row r="75" spans="1:15" ht="39.75" customHeight="1">
      <c r="A75" s="40">
        <f>A73+1</f>
        <v>29</v>
      </c>
      <c r="B75" s="41" t="s">
        <v>137</v>
      </c>
      <c r="C75" s="1"/>
      <c r="D75" s="42" t="s">
        <v>24</v>
      </c>
      <c r="E75" s="1"/>
      <c r="F75" s="1" t="e">
        <f>#REF!*#REF!</f>
        <v>#REF!</v>
      </c>
      <c r="G75" s="1" t="e">
        <f>IF(#REF!&gt;=0,10*#REF!,0)</f>
        <v>#REF!</v>
      </c>
      <c r="H75" s="1"/>
      <c r="I75" s="43" t="s">
        <v>212</v>
      </c>
      <c r="J75" s="1"/>
      <c r="K75" s="44">
        <v>3</v>
      </c>
      <c r="L75" s="45">
        <f>K75/K117</f>
        <v>0.6</v>
      </c>
      <c r="M75" s="46">
        <f>VLOOKUP(D75,Q1:R9,2,FALSE)</f>
        <v>4</v>
      </c>
      <c r="N75" s="46">
        <f>M75*L75</f>
        <v>2.4</v>
      </c>
      <c r="O75" s="46">
        <f>IF(M75=0,0,L75*MAX(R2:R8))</f>
        <v>3</v>
      </c>
    </row>
    <row r="76" spans="1:15" ht="12" customHeight="1">
      <c r="B76" s="32"/>
      <c r="C76" s="1"/>
      <c r="D76" s="47"/>
      <c r="E76" s="1"/>
      <c r="F76" s="1"/>
      <c r="G76" s="1"/>
      <c r="H76" s="1"/>
      <c r="I76" s="1"/>
      <c r="J76" s="1"/>
      <c r="K76" s="44"/>
      <c r="L76" s="45"/>
      <c r="M76" s="46"/>
      <c r="N76" s="46"/>
      <c r="O76" s="46"/>
    </row>
    <row r="77" spans="1:15" ht="15.75" customHeight="1">
      <c r="A77" s="9" t="s">
        <v>63</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1" t="s">
        <v>139</v>
      </c>
      <c r="C79" s="1"/>
      <c r="D79" s="42" t="s">
        <v>24</v>
      </c>
      <c r="E79" s="1"/>
      <c r="F79" s="1" t="e">
        <f>#REF!*#REF!</f>
        <v>#REF!</v>
      </c>
      <c r="G79" s="1" t="e">
        <f>IF(#REF!&gt;=0,10*#REF!,0)</f>
        <v>#REF!</v>
      </c>
      <c r="H79" s="1"/>
      <c r="I79" s="43" t="s">
        <v>213</v>
      </c>
      <c r="J79" s="1"/>
      <c r="K79" s="44">
        <v>4</v>
      </c>
      <c r="L79" s="45">
        <f>K79/K117</f>
        <v>0.8</v>
      </c>
      <c r="M79" s="46">
        <f>VLOOKUP(D79,Q1:R9,2,FALSE)</f>
        <v>4</v>
      </c>
      <c r="N79" s="46">
        <f>M79*L79</f>
        <v>3.2</v>
      </c>
      <c r="O79" s="46">
        <f>IF(M79=0,0,L79*MAX(R2:R8))</f>
        <v>4</v>
      </c>
    </row>
    <row r="80" spans="1:15" ht="12" customHeight="1">
      <c r="A80" s="40"/>
      <c r="B80" s="48"/>
      <c r="C80" s="1"/>
      <c r="D80" s="47"/>
      <c r="E80" s="1"/>
      <c r="F80" s="1"/>
      <c r="G80" s="1"/>
      <c r="H80" s="1"/>
      <c r="I80" s="1"/>
      <c r="J80" s="1"/>
      <c r="K80" s="44"/>
      <c r="L80" s="45"/>
      <c r="M80" s="46"/>
      <c r="N80" s="46"/>
      <c r="O80" s="46"/>
    </row>
    <row r="81" spans="1:15" ht="39.75" customHeight="1">
      <c r="A81" s="40">
        <f>A79+1</f>
        <v>31</v>
      </c>
      <c r="B81" s="41" t="s">
        <v>141</v>
      </c>
      <c r="C81" s="1"/>
      <c r="D81" s="42" t="s">
        <v>24</v>
      </c>
      <c r="E81" s="1"/>
      <c r="F81" s="1" t="e">
        <f>#REF!*#REF!</f>
        <v>#REF!</v>
      </c>
      <c r="G81" s="1" t="e">
        <f>IF(#REF!&gt;=0,10*#REF!,0)</f>
        <v>#REF!</v>
      </c>
      <c r="H81" s="1"/>
      <c r="I81" s="43" t="s">
        <v>214</v>
      </c>
      <c r="J81" s="1"/>
      <c r="K81" s="44">
        <v>3</v>
      </c>
      <c r="L81" s="45">
        <f>K81/K117</f>
        <v>0.6</v>
      </c>
      <c r="M81" s="46">
        <f>VLOOKUP(D81,Q1:R9,2,FALSE)</f>
        <v>4</v>
      </c>
      <c r="N81" s="46">
        <f>M81*L81</f>
        <v>2.4</v>
      </c>
      <c r="O81" s="46">
        <f>IF(M81=0,0,L81*MAX(R2:R8))</f>
        <v>3</v>
      </c>
    </row>
    <row r="82" spans="1:15" ht="12" customHeight="1">
      <c r="A82" s="40"/>
      <c r="B82" s="48"/>
      <c r="C82" s="1"/>
      <c r="D82" s="47"/>
      <c r="E82" s="1"/>
      <c r="F82" s="1"/>
      <c r="G82" s="1"/>
      <c r="H82" s="1"/>
      <c r="I82" s="1"/>
      <c r="J82" s="1"/>
      <c r="K82" s="44"/>
      <c r="L82" s="45"/>
      <c r="M82" s="46"/>
      <c r="N82" s="46"/>
      <c r="O82" s="46"/>
    </row>
    <row r="83" spans="1:15" ht="39.75" customHeight="1">
      <c r="A83" s="40">
        <f>A81+1</f>
        <v>32</v>
      </c>
      <c r="B83" s="41" t="s">
        <v>148</v>
      </c>
      <c r="C83" s="1"/>
      <c r="D83" s="42" t="s">
        <v>24</v>
      </c>
      <c r="E83" s="1"/>
      <c r="F83" s="1" t="e">
        <f>#REF!*#REF!</f>
        <v>#REF!</v>
      </c>
      <c r="G83" s="1" t="e">
        <f>IF(#REF!&gt;=0,10*#REF!,0)</f>
        <v>#REF!</v>
      </c>
      <c r="H83" s="1"/>
      <c r="I83" s="43" t="s">
        <v>215</v>
      </c>
      <c r="J83" s="1"/>
      <c r="K83" s="44">
        <v>3</v>
      </c>
      <c r="L83" s="45">
        <f>K83/K117</f>
        <v>0.6</v>
      </c>
      <c r="M83" s="46">
        <f>VLOOKUP(D83,Q1:R9,2,FALSE)</f>
        <v>4</v>
      </c>
      <c r="N83" s="46">
        <f>M83*L83</f>
        <v>2.4</v>
      </c>
      <c r="O83" s="46">
        <f>IF(M83=0,0,L83*MAX(R2:R8))</f>
        <v>3</v>
      </c>
    </row>
    <row r="84" spans="1:15" ht="12" customHeight="1">
      <c r="A84" s="40"/>
      <c r="B84" s="48"/>
      <c r="C84" s="1"/>
      <c r="D84" s="47"/>
      <c r="E84" s="1"/>
      <c r="F84" s="1"/>
      <c r="G84" s="1"/>
      <c r="H84" s="1"/>
      <c r="I84" s="1"/>
      <c r="J84" s="1"/>
      <c r="K84" s="44"/>
      <c r="L84" s="45"/>
      <c r="M84" s="46"/>
      <c r="N84" s="46"/>
      <c r="O84" s="46"/>
    </row>
    <row r="85" spans="1:15" ht="39.75" customHeight="1">
      <c r="A85" s="40">
        <f>A83+1</f>
        <v>33</v>
      </c>
      <c r="B85" s="41" t="s">
        <v>153</v>
      </c>
      <c r="C85" s="1"/>
      <c r="D85" s="42" t="s">
        <v>25</v>
      </c>
      <c r="E85" s="1"/>
      <c r="F85" s="1" t="e">
        <f>#REF!*#REF!</f>
        <v>#REF!</v>
      </c>
      <c r="G85" s="1" t="e">
        <f>IF(#REF!&gt;=0,10*#REF!,0)</f>
        <v>#REF!</v>
      </c>
      <c r="H85" s="1"/>
      <c r="I85" s="43" t="s">
        <v>216</v>
      </c>
      <c r="J85" s="1"/>
      <c r="K85" s="44">
        <v>3</v>
      </c>
      <c r="L85" s="45">
        <f>K85/K117</f>
        <v>0.6</v>
      </c>
      <c r="M85" s="46">
        <f>VLOOKUP(D85,Q1:R9,2,FALSE)</f>
        <v>5</v>
      </c>
      <c r="N85" s="46">
        <f>M85*L85</f>
        <v>3</v>
      </c>
      <c r="O85" s="46">
        <f>IF(M85=0,0,L85*MAX(R2:R8))</f>
        <v>3</v>
      </c>
    </row>
    <row r="86" spans="1:15" ht="12" customHeight="1">
      <c r="B86" s="32"/>
      <c r="C86" s="1"/>
      <c r="D86" s="47"/>
      <c r="E86" s="1"/>
      <c r="F86" s="1"/>
      <c r="G86" s="1"/>
      <c r="H86" s="1"/>
      <c r="I86" s="1"/>
      <c r="J86" s="1"/>
      <c r="K86" s="44"/>
      <c r="L86" s="45"/>
      <c r="M86" s="46"/>
      <c r="N86" s="46"/>
      <c r="O86" s="46"/>
    </row>
    <row r="87" spans="1:15" ht="15.75" customHeight="1">
      <c r="A87" s="9" t="s">
        <v>70</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1" t="s">
        <v>156</v>
      </c>
      <c r="C89" s="1"/>
      <c r="D89" s="42" t="s">
        <v>12</v>
      </c>
      <c r="E89" s="1"/>
      <c r="F89" s="1" t="e">
        <f>#REF!*#REF!</f>
        <v>#REF!</v>
      </c>
      <c r="G89" s="1" t="e">
        <f>IF(#REF!&gt;=0,10*#REF!,0)</f>
        <v>#REF!</v>
      </c>
      <c r="H89" s="1"/>
      <c r="I89" s="43" t="s">
        <v>217</v>
      </c>
      <c r="J89" s="1"/>
      <c r="K89" s="44">
        <v>5</v>
      </c>
      <c r="L89" s="45">
        <f>K89/K117</f>
        <v>1</v>
      </c>
      <c r="M89" s="46">
        <f>VLOOKUP(D89,Q1:R9,2,FALSE)</f>
        <v>2</v>
      </c>
      <c r="N89" s="46">
        <f>M89*L89</f>
        <v>2</v>
      </c>
      <c r="O89" s="46">
        <f>IF(M89=0,0,L89*MAX(R2:R8))</f>
        <v>5</v>
      </c>
    </row>
    <row r="90" spans="1:15" ht="12" customHeight="1">
      <c r="A90" s="40"/>
      <c r="B90" s="48"/>
      <c r="C90" s="1"/>
      <c r="D90" s="47"/>
      <c r="E90" s="1"/>
      <c r="F90" s="1"/>
      <c r="G90" s="1"/>
      <c r="H90" s="1"/>
      <c r="I90" s="1"/>
      <c r="J90" s="1"/>
      <c r="K90" s="44"/>
      <c r="L90" s="45"/>
      <c r="M90" s="46"/>
      <c r="N90" s="46"/>
      <c r="O90" s="46"/>
    </row>
    <row r="91" spans="1:15" ht="39.75" customHeight="1">
      <c r="A91" s="40">
        <f>A89+1</f>
        <v>35</v>
      </c>
      <c r="B91" s="41" t="s">
        <v>158</v>
      </c>
      <c r="C91" s="1"/>
      <c r="D91" s="42" t="s">
        <v>14</v>
      </c>
      <c r="E91" s="1"/>
      <c r="F91" s="1" t="e">
        <f>#REF!*#REF!</f>
        <v>#REF!</v>
      </c>
      <c r="G91" s="1" t="e">
        <f>IF(#REF!&gt;=0,10*#REF!,0)</f>
        <v>#REF!</v>
      </c>
      <c r="H91" s="1"/>
      <c r="I91" s="43" t="s">
        <v>218</v>
      </c>
      <c r="J91" s="1"/>
      <c r="K91" s="44">
        <v>2</v>
      </c>
      <c r="L91" s="45">
        <f>K91/K117</f>
        <v>0.4</v>
      </c>
      <c r="M91" s="46">
        <f>VLOOKUP(D91,Q1:R9,2,FALSE)</f>
        <v>3</v>
      </c>
      <c r="N91" s="46">
        <f>M91*L91</f>
        <v>1.2000000000000002</v>
      </c>
      <c r="O91" s="46">
        <f>IF(M91=0,0,L91*MAX(R2:R8))</f>
        <v>2</v>
      </c>
    </row>
    <row r="92" spans="1:15" ht="12" customHeight="1">
      <c r="A92" s="40"/>
      <c r="B92" s="48"/>
      <c r="C92" s="1"/>
      <c r="D92" s="47"/>
      <c r="E92" s="1"/>
      <c r="F92" s="1"/>
      <c r="G92" s="1"/>
      <c r="H92" s="1"/>
      <c r="I92" s="1"/>
      <c r="J92" s="1"/>
      <c r="K92" s="44"/>
      <c r="L92" s="45"/>
      <c r="M92" s="46"/>
      <c r="N92" s="46"/>
      <c r="O92" s="46"/>
    </row>
    <row r="93" spans="1:15" ht="39.75" customHeight="1">
      <c r="A93" s="40">
        <f>A91+1</f>
        <v>36</v>
      </c>
      <c r="B93" s="41" t="s">
        <v>160</v>
      </c>
      <c r="C93" s="1"/>
      <c r="D93" s="42" t="s">
        <v>14</v>
      </c>
      <c r="E93" s="1"/>
      <c r="F93" s="1" t="e">
        <f>#REF!*#REF!</f>
        <v>#REF!</v>
      </c>
      <c r="G93" s="1" t="e">
        <f>IF(#REF!&gt;=0,10*#REF!,0)</f>
        <v>#REF!</v>
      </c>
      <c r="H93" s="1"/>
      <c r="I93" s="43" t="s">
        <v>219</v>
      </c>
      <c r="J93" s="1"/>
      <c r="K93" s="44">
        <v>4</v>
      </c>
      <c r="L93" s="45">
        <f>K93/K117</f>
        <v>0.8</v>
      </c>
      <c r="M93" s="46">
        <f>VLOOKUP(D93,Q1:R9,2,FALSE)</f>
        <v>3</v>
      </c>
      <c r="N93" s="46">
        <f>M93*L93</f>
        <v>2.4000000000000004</v>
      </c>
      <c r="O93" s="46">
        <f>IF(M93=0,0,L93*MAX(R2:R8))</f>
        <v>4</v>
      </c>
    </row>
    <row r="94" spans="1:15" ht="12" customHeight="1">
      <c r="A94" s="40"/>
      <c r="B94" s="48"/>
      <c r="C94" s="1"/>
      <c r="D94" s="47"/>
      <c r="E94" s="1"/>
      <c r="F94" s="1"/>
      <c r="G94" s="1"/>
      <c r="H94" s="1"/>
      <c r="I94" s="1"/>
      <c r="J94" s="1"/>
      <c r="K94" s="44"/>
      <c r="L94" s="45"/>
      <c r="M94" s="46"/>
      <c r="N94" s="46"/>
      <c r="O94" s="46"/>
    </row>
    <row r="95" spans="1:15" ht="39.75" customHeight="1">
      <c r="A95" s="40">
        <f>A93+1</f>
        <v>37</v>
      </c>
      <c r="B95" s="41" t="s">
        <v>162</v>
      </c>
      <c r="C95" s="1"/>
      <c r="D95" s="42" t="s">
        <v>14</v>
      </c>
      <c r="E95" s="1"/>
      <c r="F95" s="1" t="e">
        <f>#REF!*#REF!</f>
        <v>#REF!</v>
      </c>
      <c r="G95" s="1" t="e">
        <f>IF(#REF!&gt;=0,10*#REF!,0)</f>
        <v>#REF!</v>
      </c>
      <c r="H95" s="1"/>
      <c r="I95" s="43" t="s">
        <v>220</v>
      </c>
      <c r="J95" s="1"/>
      <c r="K95" s="44">
        <v>3</v>
      </c>
      <c r="L95" s="45">
        <f>K95/K117</f>
        <v>0.6</v>
      </c>
      <c r="M95" s="46">
        <f>VLOOKUP(D95,Q1:R9,2,FALSE)</f>
        <v>3</v>
      </c>
      <c r="N95" s="46">
        <f>M95*L95</f>
        <v>1.7999999999999998</v>
      </c>
      <c r="O95" s="46">
        <f>IF(M95=0,0,L95*MAX(R2:R8))</f>
        <v>3</v>
      </c>
    </row>
    <row r="96" spans="1:15" ht="12" customHeight="1">
      <c r="A96" s="40"/>
      <c r="B96" s="48"/>
      <c r="C96" s="1"/>
      <c r="D96" s="47"/>
      <c r="E96" s="1"/>
      <c r="F96" s="1"/>
      <c r="G96" s="1"/>
      <c r="H96" s="1"/>
      <c r="I96" s="1"/>
      <c r="J96" s="1"/>
      <c r="K96" s="44"/>
      <c r="L96" s="45"/>
      <c r="M96" s="46"/>
      <c r="N96" s="46"/>
      <c r="O96" s="46"/>
    </row>
    <row r="97" spans="1:26" ht="39.75" customHeight="1">
      <c r="A97" s="40">
        <f>A95+1</f>
        <v>38</v>
      </c>
      <c r="B97" s="41" t="s">
        <v>164</v>
      </c>
      <c r="C97" s="1"/>
      <c r="D97" s="42" t="s">
        <v>12</v>
      </c>
      <c r="E97" s="1"/>
      <c r="F97" s="1" t="e">
        <f>#REF!*#REF!</f>
        <v>#REF!</v>
      </c>
      <c r="G97" s="1" t="e">
        <f>IF(#REF!&gt;=0,10*#REF!,0)</f>
        <v>#REF!</v>
      </c>
      <c r="H97" s="1"/>
      <c r="I97" s="43" t="s">
        <v>221</v>
      </c>
      <c r="J97" s="1"/>
      <c r="K97" s="44">
        <v>3</v>
      </c>
      <c r="L97" s="45">
        <f>K97/K117</f>
        <v>0.6</v>
      </c>
      <c r="M97" s="46">
        <f>VLOOKUP(D97,Q1:R9,2,FALSE)</f>
        <v>2</v>
      </c>
      <c r="N97" s="46">
        <f>M97*L97</f>
        <v>1.2</v>
      </c>
      <c r="O97" s="46">
        <f>IF(M97=0,0,L97*MAX(R2:R8))</f>
        <v>3</v>
      </c>
    </row>
    <row r="98" spans="1:26" ht="12" customHeight="1">
      <c r="B98" s="32"/>
      <c r="C98" s="1"/>
      <c r="D98" s="47"/>
      <c r="E98" s="1"/>
      <c r="F98" s="1"/>
      <c r="G98" s="1"/>
      <c r="H98" s="1"/>
      <c r="I98" s="1"/>
      <c r="J98" s="1"/>
      <c r="K98" s="44"/>
      <c r="L98" s="45"/>
      <c r="M98" s="46"/>
      <c r="N98" s="46"/>
      <c r="O98" s="46"/>
    </row>
    <row r="99" spans="1:26" ht="15.75" customHeight="1">
      <c r="A99" s="9" t="s">
        <v>76</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1" t="s">
        <v>168</v>
      </c>
      <c r="C101" s="1"/>
      <c r="D101" s="42" t="s">
        <v>6</v>
      </c>
      <c r="E101" s="1"/>
      <c r="F101" s="1" t="e">
        <f>#REF!*#REF!</f>
        <v>#REF!</v>
      </c>
      <c r="G101" s="1" t="e">
        <f>IF(#REF!&gt;=0,10*#REF!,0)</f>
        <v>#REF!</v>
      </c>
      <c r="H101" s="1"/>
      <c r="I101" s="43" t="s">
        <v>222</v>
      </c>
      <c r="J101" s="1"/>
      <c r="K101" s="44">
        <v>4</v>
      </c>
      <c r="L101" s="45">
        <f>K101/K117</f>
        <v>0.8</v>
      </c>
      <c r="M101" s="46">
        <f>VLOOKUP(D101,Q1:R9,2,FALSE)</f>
        <v>1</v>
      </c>
      <c r="N101" s="46">
        <f>M101*L101</f>
        <v>0.8</v>
      </c>
      <c r="O101" s="46">
        <f>IF(M101=0,0,L101*MAX(R2:R8))</f>
        <v>4</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1" t="s">
        <v>170</v>
      </c>
      <c r="C103" s="1"/>
      <c r="D103" s="42" t="s">
        <v>34</v>
      </c>
      <c r="E103" s="1"/>
      <c r="F103" s="1" t="e">
        <f>#REF!*#REF!</f>
        <v>#REF!</v>
      </c>
      <c r="G103" s="1" t="e">
        <f>IF(#REF!&gt;=0,10*#REF!,0)</f>
        <v>#REF!</v>
      </c>
      <c r="H103" s="1"/>
      <c r="I103" s="43"/>
      <c r="J103" s="1"/>
      <c r="K103" s="44">
        <v>3</v>
      </c>
      <c r="L103" s="45">
        <f>K103/K117</f>
        <v>0.6</v>
      </c>
      <c r="M103" s="46">
        <f>VLOOKUP(D103,Q1:R9,2,FALSE)</f>
        <v>0</v>
      </c>
      <c r="N103" s="46">
        <f>M103*L103</f>
        <v>0</v>
      </c>
      <c r="O103" s="46">
        <f>IF(M103=0,0,L103*MAX(R2:R8))</f>
        <v>0</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1" t="s">
        <v>172</v>
      </c>
      <c r="C105" s="1"/>
      <c r="D105" s="42" t="s">
        <v>34</v>
      </c>
      <c r="E105" s="1"/>
      <c r="F105" s="1" t="e">
        <f>#REF!*#REF!</f>
        <v>#REF!</v>
      </c>
      <c r="G105" s="1" t="e">
        <f>IF(#REF!&gt;=0,10*#REF!,0)</f>
        <v>#REF!</v>
      </c>
      <c r="H105" s="1"/>
      <c r="I105" s="43"/>
      <c r="J105" s="1"/>
      <c r="K105" s="44">
        <v>3</v>
      </c>
      <c r="L105" s="45">
        <f>K105/K117</f>
        <v>0.6</v>
      </c>
      <c r="M105" s="46">
        <f>VLOOKUP(D105,Q1:R9,2,FALSE)</f>
        <v>0</v>
      </c>
      <c r="N105" s="46">
        <f>M105*L105</f>
        <v>0</v>
      </c>
      <c r="O105" s="46">
        <f>IF(M105=0,0,L105*MAX(R2:R8))</f>
        <v>0</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1" t="s">
        <v>174</v>
      </c>
      <c r="C107" s="1"/>
      <c r="D107" s="42" t="s">
        <v>24</v>
      </c>
      <c r="E107" s="1"/>
      <c r="F107" s="1" t="e">
        <f>#REF!*#REF!</f>
        <v>#REF!</v>
      </c>
      <c r="G107" s="1" t="e">
        <f>IF(#REF!&gt;=0,10*#REF!,0)</f>
        <v>#REF!</v>
      </c>
      <c r="H107" s="1"/>
      <c r="I107" s="43" t="s">
        <v>223</v>
      </c>
      <c r="J107" s="1"/>
      <c r="K107" s="44">
        <v>2</v>
      </c>
      <c r="L107" s="45">
        <f>K107/K117</f>
        <v>0.4</v>
      </c>
      <c r="M107" s="46">
        <f>VLOOKUP(D107,Q1:R9,2,FALSE)</f>
        <v>4</v>
      </c>
      <c r="N107" s="46">
        <f>M107*L107</f>
        <v>1.6</v>
      </c>
      <c r="O107" s="46">
        <f>IF(M107=0,0,L107*MAX(R2:R8))</f>
        <v>2</v>
      </c>
    </row>
    <row r="108" spans="1:26" ht="12" customHeight="1">
      <c r="B108" s="32"/>
      <c r="C108" s="1"/>
      <c r="D108" s="47"/>
      <c r="E108" s="1"/>
      <c r="F108" s="1"/>
      <c r="G108" s="1"/>
      <c r="H108" s="1"/>
      <c r="I108" s="1"/>
      <c r="J108" s="1"/>
      <c r="K108" s="44"/>
      <c r="L108" s="45"/>
      <c r="M108" s="46"/>
      <c r="N108" s="46"/>
      <c r="O108" s="46"/>
    </row>
    <row r="109" spans="1:26" ht="15.75" customHeight="1">
      <c r="A109" s="9" t="s">
        <v>83</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1" t="s">
        <v>175</v>
      </c>
      <c r="C111" s="13"/>
      <c r="D111" s="42" t="s">
        <v>14</v>
      </c>
      <c r="E111" s="13"/>
      <c r="F111" s="13" t="e">
        <f>#REF!*#REF!</f>
        <v>#REF!</v>
      </c>
      <c r="G111" s="13" t="e">
        <f>IF(#REF!&gt;=0,10*#REF!,0)</f>
        <v>#REF!</v>
      </c>
      <c r="H111" s="13"/>
      <c r="I111" s="43" t="s">
        <v>224</v>
      </c>
      <c r="J111" s="13"/>
      <c r="K111" s="34">
        <v>4</v>
      </c>
      <c r="L111" s="64">
        <f>K111/K117</f>
        <v>0.8</v>
      </c>
      <c r="M111" s="65">
        <f>VLOOKUP(D111,Q1:R9,2,FALSE)</f>
        <v>3</v>
      </c>
      <c r="N111" s="65">
        <f>M111*L111</f>
        <v>2.4000000000000004</v>
      </c>
      <c r="O111" s="65">
        <f>IF(M111=0,0,L111*MAX(R2:R8))</f>
        <v>4</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1" t="s">
        <v>178</v>
      </c>
      <c r="C113" s="13"/>
      <c r="D113" s="70" t="s">
        <v>14</v>
      </c>
      <c r="E113" s="13"/>
      <c r="F113" s="13" t="e">
        <f>#REF!*#REF!</f>
        <v>#REF!</v>
      </c>
      <c r="G113" s="13" t="e">
        <f>IF(#REF!&gt;=0,10*#REF!,0)</f>
        <v>#REF!</v>
      </c>
      <c r="H113" s="13"/>
      <c r="I113" s="43" t="s">
        <v>225</v>
      </c>
      <c r="J113" s="13"/>
      <c r="K113" s="34">
        <v>4</v>
      </c>
      <c r="L113" s="64">
        <f>K113/K117</f>
        <v>0.8</v>
      </c>
      <c r="M113" s="65">
        <f>VLOOKUP(D113,Q1:R9,2,FALSE)</f>
        <v>3</v>
      </c>
      <c r="N113" s="65">
        <f>M113*L113</f>
        <v>2.4000000000000004</v>
      </c>
      <c r="O113" s="65">
        <f>IF(M113=0,0,L113*MAX(R2:R8))</f>
        <v>4</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84" t="s">
        <v>179</v>
      </c>
      <c r="C115" s="13"/>
      <c r="D115" s="42" t="s">
        <v>14</v>
      </c>
      <c r="E115" s="13"/>
      <c r="F115" s="13" t="e">
        <f>#REF!*#REF!</f>
        <v>#REF!</v>
      </c>
      <c r="G115" s="13" t="e">
        <f>IF(#REF!&gt;=0,10*#REF!,0)</f>
        <v>#REF!</v>
      </c>
      <c r="H115" s="13"/>
      <c r="I115" s="43" t="s">
        <v>226</v>
      </c>
      <c r="J115" s="13"/>
      <c r="K115" s="34">
        <v>3</v>
      </c>
      <c r="L115" s="64">
        <f>K115/K117</f>
        <v>0.6</v>
      </c>
      <c r="M115" s="65">
        <f>VLOOKUP(D115,Q1:R9,2,FALSE)</f>
        <v>3</v>
      </c>
      <c r="N115" s="65">
        <f>M115*L115</f>
        <v>1.7999999999999998</v>
      </c>
      <c r="O115" s="65">
        <f>IF(M115=0,0,L115*MAX(R2:R8))</f>
        <v>3</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177</v>
      </c>
      <c r="B117" s="71"/>
      <c r="C117" s="72"/>
      <c r="D117" s="73">
        <f>IF(ISERR((N117/O117)*100),"",(N117/O117)*100)</f>
        <v>65.362318840579718</v>
      </c>
      <c r="E117" s="74"/>
      <c r="F117" s="74"/>
      <c r="G117" s="74"/>
      <c r="H117" s="75" t="str">
        <f>IF(D117="","","-")</f>
        <v>-</v>
      </c>
      <c r="I117" s="76" t="str">
        <f>VLOOKUP(J117,'Rating ranges'!A2:B7,2,TRUE)</f>
        <v>Moderate</v>
      </c>
      <c r="J117" s="7">
        <f>IF(D117="",0,D117)</f>
        <v>65.362318840579718</v>
      </c>
      <c r="K117" s="67">
        <f>MAX(K9:K115)</f>
        <v>5</v>
      </c>
      <c r="L117" s="67"/>
      <c r="M117" s="67"/>
      <c r="N117" s="68">
        <f t="shared" ref="N117:O117" si="0">SUM(N9:N115)</f>
        <v>90.2</v>
      </c>
      <c r="O117" s="68">
        <f t="shared" si="0"/>
        <v>138</v>
      </c>
    </row>
    <row r="118" spans="1:26" ht="13.5" customHeight="1">
      <c r="D118" s="37"/>
      <c r="E118" s="1"/>
      <c r="F118" s="1"/>
      <c r="G118" s="1"/>
      <c r="H118" s="1"/>
      <c r="I118" s="1"/>
      <c r="J118" s="1"/>
      <c r="K118" s="16"/>
      <c r="L118" s="16"/>
      <c r="M118" s="1"/>
    </row>
    <row r="119" spans="1:26" ht="12.75" customHeight="1">
      <c r="A119" s="9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1"/>
      <c r="C119" s="91"/>
      <c r="D119" s="91"/>
      <c r="E119" s="91"/>
      <c r="F119" s="91"/>
      <c r="G119" s="91"/>
      <c r="H119" s="91"/>
      <c r="I119" s="92"/>
      <c r="J119" s="1"/>
      <c r="K119" s="16"/>
      <c r="L119" s="16"/>
      <c r="M119" s="1"/>
    </row>
    <row r="120" spans="1:26" ht="15" customHeight="1">
      <c r="A120" s="9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9"/>
      <c r="C120" s="89"/>
      <c r="D120" s="89"/>
      <c r="E120" s="89"/>
      <c r="F120" s="89"/>
      <c r="G120" s="89"/>
      <c r="H120" s="89"/>
      <c r="I120" s="94"/>
      <c r="J120" s="1"/>
      <c r="K120" s="16"/>
      <c r="L120" s="16"/>
      <c r="M120" s="1"/>
    </row>
    <row r="121" spans="1:26" ht="12.75" customHeight="1">
      <c r="A121" s="9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9"/>
      <c r="C121" s="89"/>
      <c r="D121" s="89"/>
      <c r="E121" s="89"/>
      <c r="F121" s="89"/>
      <c r="G121" s="89"/>
      <c r="H121" s="89"/>
      <c r="I121" s="94"/>
      <c r="J121" s="1"/>
      <c r="K121" s="16"/>
      <c r="L121" s="16"/>
      <c r="M121" s="1"/>
    </row>
    <row r="122" spans="1:26" ht="12.75" customHeight="1">
      <c r="A122" s="9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9"/>
      <c r="C122" s="89"/>
      <c r="D122" s="89"/>
      <c r="E122" s="89"/>
      <c r="F122" s="89"/>
      <c r="G122" s="89"/>
      <c r="H122" s="89"/>
      <c r="I122" s="94"/>
      <c r="J122" s="1"/>
      <c r="K122" s="16"/>
      <c r="L122" s="16"/>
      <c r="M122" s="1"/>
    </row>
    <row r="123" spans="1:26" ht="12.75" customHeight="1">
      <c r="A123" s="9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7"/>
      <c r="C123" s="97"/>
      <c r="D123" s="97"/>
      <c r="E123" s="97"/>
      <c r="F123" s="97"/>
      <c r="G123" s="97"/>
      <c r="H123" s="97"/>
      <c r="I123" s="98"/>
      <c r="J123" s="1"/>
      <c r="K123" s="16"/>
      <c r="L123" s="16"/>
      <c r="M123" s="1"/>
    </row>
    <row r="124" spans="1:26" ht="13.5" customHeight="1">
      <c r="D124" s="37"/>
      <c r="E124" s="1"/>
      <c r="F124" s="1"/>
      <c r="G124" s="1"/>
      <c r="H124" s="1"/>
      <c r="I124" s="1"/>
      <c r="J124" s="1"/>
      <c r="K124" s="16"/>
      <c r="L124" s="16"/>
      <c r="M124" s="1"/>
    </row>
    <row r="125" spans="1:26" ht="13.5" customHeight="1">
      <c r="B125" s="77" t="s">
        <v>180</v>
      </c>
      <c r="C125" s="81" t="s">
        <v>181</v>
      </c>
      <c r="D125" s="78"/>
      <c r="E125" s="1"/>
      <c r="F125" s="1"/>
      <c r="G125" s="1"/>
      <c r="H125" s="1"/>
      <c r="I125" s="1"/>
      <c r="J125" s="1"/>
      <c r="K125" s="16"/>
      <c r="L125" s="16"/>
      <c r="M125" s="1"/>
    </row>
    <row r="126" spans="1:26" ht="12.75" customHeight="1">
      <c r="A126" s="1"/>
      <c r="B126" s="79"/>
      <c r="C126" s="83" t="s">
        <v>182</v>
      </c>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22:I122"/>
    <mergeCell ref="A123:I123"/>
    <mergeCell ref="K7:K8"/>
    <mergeCell ref="L7:L8"/>
    <mergeCell ref="M7:M8"/>
    <mergeCell ref="A1:I1"/>
    <mergeCell ref="A3:B3"/>
    <mergeCell ref="A119:I119"/>
    <mergeCell ref="A120:I120"/>
    <mergeCell ref="A121:I121"/>
  </mergeCells>
  <conditionalFormatting sqref="D9 D11 D13 D15 D17 D21 D23:D25 D29 D31:D33 D35 D37 D39 D41 D43 D45 D49 D51 D53 D55 D59 D61 D63 D67 D69 D71 D73 D75 D79 D81 D83 D85 D89 D91 D93 D95 D97 D101 D103 D105 D107 D111 D113 D115">
    <cfRule type="cellIs" dxfId="2" priority="1" operator="equal">
      <formula>"Enter score"</formula>
    </cfRule>
  </conditionalFormatting>
  <dataValidations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orientation="landscape" r:id="rId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85" t="s">
        <v>1</v>
      </c>
      <c r="B1" s="86"/>
      <c r="C1" s="86"/>
      <c r="D1" s="86"/>
      <c r="E1" s="86"/>
      <c r="F1" s="86"/>
      <c r="G1" s="86"/>
      <c r="H1" s="86"/>
      <c r="I1" s="87"/>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88" t="s">
        <v>9</v>
      </c>
      <c r="B3" s="89"/>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99" t="s">
        <v>30</v>
      </c>
      <c r="L7" s="99" t="s">
        <v>31</v>
      </c>
      <c r="M7" s="99" t="s">
        <v>32</v>
      </c>
      <c r="N7" s="100" t="s">
        <v>10</v>
      </c>
      <c r="O7" s="100" t="s">
        <v>33</v>
      </c>
      <c r="P7" s="18"/>
      <c r="Q7" s="19" t="s">
        <v>34</v>
      </c>
      <c r="R7" s="21">
        <v>0</v>
      </c>
      <c r="S7" s="1"/>
      <c r="T7" s="1"/>
      <c r="U7" s="1"/>
      <c r="V7" s="10"/>
    </row>
    <row r="8" spans="1:22" ht="14.25" customHeight="1">
      <c r="B8" s="38"/>
      <c r="C8" s="1"/>
      <c r="D8" s="37"/>
      <c r="E8" s="1"/>
      <c r="F8" s="1"/>
      <c r="G8" s="1"/>
      <c r="H8" s="1"/>
      <c r="I8" s="1"/>
      <c r="J8" s="1"/>
      <c r="K8" s="89"/>
      <c r="L8" s="89"/>
      <c r="M8" s="89"/>
      <c r="N8" s="89"/>
      <c r="O8" s="89"/>
      <c r="P8" s="18"/>
      <c r="Q8" s="1"/>
      <c r="R8" s="39"/>
      <c r="S8" s="1"/>
      <c r="T8" s="1"/>
      <c r="U8" s="1"/>
      <c r="V8" s="10"/>
    </row>
    <row r="9" spans="1:22" ht="39.75" customHeight="1">
      <c r="A9" s="40">
        <v>1</v>
      </c>
      <c r="B9" s="41" t="s">
        <v>40</v>
      </c>
      <c r="C9" s="1"/>
      <c r="D9" s="42" t="s">
        <v>4</v>
      </c>
      <c r="E9" s="1"/>
      <c r="F9" s="1" t="e">
        <f>#REF!*#REF!</f>
        <v>#REF!</v>
      </c>
      <c r="G9" s="1" t="e">
        <f>IF(#REF!&gt;=0,10*#REF!,0)</f>
        <v>#REF!</v>
      </c>
      <c r="H9" s="1"/>
      <c r="I9" s="43"/>
      <c r="J9" s="1"/>
      <c r="K9" s="44">
        <v>5</v>
      </c>
      <c r="L9" s="45">
        <f>K9/K117</f>
        <v>1</v>
      </c>
      <c r="M9" s="46">
        <f>VLOOKUP(D9,Q1:R9,2,FALSE)</f>
        <v>0</v>
      </c>
      <c r="N9" s="46">
        <f>M9*L9</f>
        <v>0</v>
      </c>
      <c r="O9" s="46">
        <f>IF(M9=0,0,L9*MAX(R2:R8))</f>
        <v>0</v>
      </c>
      <c r="P9" s="18"/>
      <c r="Q9" s="1"/>
      <c r="R9" s="39"/>
      <c r="S9" s="1"/>
      <c r="T9" s="1"/>
      <c r="U9" s="1"/>
      <c r="V9" s="10"/>
    </row>
    <row r="10" spans="1:22" ht="12" customHeight="1">
      <c r="A10" s="40"/>
      <c r="B10" s="41"/>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41" t="s">
        <v>65</v>
      </c>
      <c r="C11" s="1"/>
      <c r="D11" s="42" t="s">
        <v>4</v>
      </c>
      <c r="E11" s="1"/>
      <c r="F11" s="1" t="e">
        <f>#REF!*#REF!</f>
        <v>#REF!</v>
      </c>
      <c r="G11" s="1" t="e">
        <f>IF(#REF!&gt;=0,10*#REF!,0)</f>
        <v>#REF!</v>
      </c>
      <c r="H11" s="1"/>
      <c r="I11" s="43"/>
      <c r="J11" s="1"/>
      <c r="K11" s="44">
        <v>5</v>
      </c>
      <c r="L11" s="45">
        <f>K11/K117</f>
        <v>1</v>
      </c>
      <c r="M11" s="46">
        <f>VLOOKUP(D11,Q1:R9,2,FALSE)</f>
        <v>0</v>
      </c>
      <c r="N11" s="46">
        <f>M11*L11</f>
        <v>0</v>
      </c>
      <c r="O11" s="46">
        <f>IF(M11=0,0,L11*MAX(R2:R8))</f>
        <v>0</v>
      </c>
      <c r="P11" s="49"/>
      <c r="S11" s="10"/>
      <c r="T11" s="10"/>
      <c r="U11" s="10"/>
      <c r="V11" s="10"/>
    </row>
    <row r="12" spans="1:22" ht="12" customHeight="1">
      <c r="A12" s="40"/>
      <c r="B12" s="41"/>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77</v>
      </c>
      <c r="C13" s="1"/>
      <c r="D13" s="42" t="s">
        <v>4</v>
      </c>
      <c r="E13" s="1"/>
      <c r="F13" s="1" t="e">
        <f>#REF!*#REF!</f>
        <v>#REF!</v>
      </c>
      <c r="G13" s="1" t="e">
        <f>IF(#REF!&gt;=0,10*#REF!,0)</f>
        <v>#REF!</v>
      </c>
      <c r="H13" s="1"/>
      <c r="I13" s="43"/>
      <c r="J13" s="1"/>
      <c r="K13" s="44">
        <v>4</v>
      </c>
      <c r="L13" s="45">
        <f>K13/K117</f>
        <v>0.8</v>
      </c>
      <c r="M13" s="46">
        <f>VLOOKUP(D13,Q1:R9,2,FALSE)</f>
        <v>0</v>
      </c>
      <c r="N13" s="46">
        <f>M13*L13</f>
        <v>0</v>
      </c>
      <c r="O13" s="46">
        <f>IF(M13=0,0,L13*MAX(R2:R8))</f>
        <v>0</v>
      </c>
      <c r="P13" s="10"/>
      <c r="Q13" s="10"/>
      <c r="R13" s="10"/>
      <c r="S13" s="50"/>
      <c r="T13" s="10"/>
      <c r="U13" s="10"/>
      <c r="V13" s="10"/>
    </row>
    <row r="14" spans="1:22" ht="12" customHeight="1">
      <c r="A14" s="40"/>
      <c r="B14" s="41"/>
      <c r="C14" s="1"/>
      <c r="D14" s="47"/>
      <c r="E14" s="1"/>
      <c r="F14" s="1"/>
      <c r="G14" s="1"/>
      <c r="H14" s="1"/>
      <c r="I14" s="1"/>
      <c r="J14" s="1"/>
      <c r="K14" s="44"/>
      <c r="L14" s="45"/>
      <c r="M14" s="46"/>
      <c r="N14" s="46"/>
      <c r="O14" s="46"/>
      <c r="S14" s="48"/>
    </row>
    <row r="15" spans="1:22" ht="39.75" customHeight="1">
      <c r="A15" s="40">
        <f>A13+1</f>
        <v>4</v>
      </c>
      <c r="B15" s="41" t="s">
        <v>84</v>
      </c>
      <c r="C15" s="1"/>
      <c r="D15" s="42" t="s">
        <v>4</v>
      </c>
      <c r="E15" s="1"/>
      <c r="F15" s="1" t="e">
        <f>#REF!*#REF!</f>
        <v>#REF!</v>
      </c>
      <c r="G15" s="1" t="e">
        <f>IF(#REF!&gt;=0,10*#REF!,0)</f>
        <v>#REF!</v>
      </c>
      <c r="H15" s="1"/>
      <c r="I15" s="43"/>
      <c r="J15" s="1"/>
      <c r="K15" s="51">
        <v>3</v>
      </c>
      <c r="L15" s="52">
        <f>K15/K117</f>
        <v>0.6</v>
      </c>
      <c r="M15" s="46">
        <f>VLOOKUP(D15,Q1:R9,2,FALSE)</f>
        <v>0</v>
      </c>
      <c r="N15" s="46">
        <f>M15*L15</f>
        <v>0</v>
      </c>
      <c r="O15" s="53">
        <f>IF(M15=0,0,L15*MAX(R2:R8))</f>
        <v>0</v>
      </c>
      <c r="P15" s="18"/>
      <c r="S15" s="18"/>
      <c r="T15" s="1"/>
    </row>
    <row r="16" spans="1:22" ht="12" customHeight="1">
      <c r="A16" s="40"/>
      <c r="B16" s="41"/>
      <c r="C16" s="1"/>
      <c r="D16" s="47"/>
      <c r="E16" s="1"/>
      <c r="F16" s="1"/>
      <c r="G16" s="1"/>
      <c r="H16" s="1"/>
      <c r="I16" s="1"/>
      <c r="J16" s="1"/>
      <c r="K16" s="44"/>
      <c r="L16" s="45"/>
      <c r="M16" s="46"/>
      <c r="N16" s="46"/>
      <c r="O16" s="46"/>
      <c r="S16" s="48"/>
      <c r="T16" s="1"/>
    </row>
    <row r="17" spans="1:20" ht="39.75" customHeight="1">
      <c r="A17" s="40">
        <f>A15+1</f>
        <v>5</v>
      </c>
      <c r="B17" s="41" t="s">
        <v>90</v>
      </c>
      <c r="C17" s="1"/>
      <c r="D17" s="42" t="s">
        <v>4</v>
      </c>
      <c r="E17" s="1"/>
      <c r="F17" s="1" t="e">
        <f>#REF!*#REF!</f>
        <v>#REF!</v>
      </c>
      <c r="G17" s="1" t="e">
        <f>IF(#REF!&gt;=0,10*#REF!,0)</f>
        <v>#REF!</v>
      </c>
      <c r="H17" s="1"/>
      <c r="I17" s="43"/>
      <c r="J17" s="1"/>
      <c r="K17" s="44">
        <v>3</v>
      </c>
      <c r="L17" s="45">
        <f>K17/K117</f>
        <v>0.6</v>
      </c>
      <c r="M17" s="46">
        <f>VLOOKUP(D17,Q1:R9,2,FALSE)</f>
        <v>0</v>
      </c>
      <c r="N17" s="46">
        <f>M17*L17</f>
        <v>0</v>
      </c>
      <c r="O17" s="46">
        <f>IF(M17=0,0,L17*MAX(R2:R8))</f>
        <v>0</v>
      </c>
      <c r="S17" s="48"/>
      <c r="T17" s="1"/>
    </row>
    <row r="18" spans="1:20" ht="12" customHeight="1">
      <c r="B18" s="54"/>
      <c r="C18" s="1"/>
      <c r="D18" s="47"/>
      <c r="E18" s="1"/>
      <c r="F18" s="1"/>
      <c r="G18" s="1"/>
      <c r="H18" s="1"/>
      <c r="I18" s="1"/>
      <c r="J18" s="1"/>
      <c r="K18" s="44"/>
      <c r="L18" s="45"/>
      <c r="M18" s="46"/>
      <c r="N18" s="46"/>
      <c r="O18" s="46"/>
      <c r="S18" s="48"/>
      <c r="T18" s="1"/>
    </row>
    <row r="19" spans="1:20" ht="15.75" customHeight="1">
      <c r="A19" s="9" t="s">
        <v>22</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92</v>
      </c>
      <c r="C21" s="1"/>
      <c r="D21" s="42" t="s">
        <v>4</v>
      </c>
      <c r="E21" s="1"/>
      <c r="F21" s="1" t="e">
        <f>#REF!*#REF!</f>
        <v>#REF!</v>
      </c>
      <c r="G21" s="1" t="e">
        <f>IF(#REF!&gt;=0,10*#REF!,0)</f>
        <v>#REF!</v>
      </c>
      <c r="H21" s="1"/>
      <c r="I21" s="43"/>
      <c r="J21" s="1"/>
      <c r="K21" s="44">
        <v>3</v>
      </c>
      <c r="L21" s="45">
        <f>K21/K117</f>
        <v>0.6</v>
      </c>
      <c r="M21" s="46">
        <f>VLOOKUP(D21,Q1:R9,2,FALSE)</f>
        <v>0</v>
      </c>
      <c r="N21" s="46">
        <f>M21*L21</f>
        <v>0</v>
      </c>
      <c r="O21" s="46">
        <f>IF(M21=0,0,L21*MAX(R2:R8))</f>
        <v>0</v>
      </c>
    </row>
    <row r="22" spans="1:20" ht="12" customHeight="1">
      <c r="A22" s="40"/>
      <c r="B22" s="41"/>
      <c r="C22" s="1"/>
      <c r="D22" s="47"/>
      <c r="E22" s="1"/>
      <c r="F22" s="1"/>
      <c r="G22" s="1"/>
      <c r="H22" s="1"/>
      <c r="I22" s="1"/>
      <c r="J22" s="1"/>
      <c r="K22" s="51"/>
      <c r="L22" s="52"/>
      <c r="M22" s="46"/>
      <c r="N22" s="56"/>
      <c r="O22" s="56"/>
      <c r="P22" s="48"/>
      <c r="Q22" s="48"/>
      <c r="R22" s="48"/>
    </row>
    <row r="23" spans="1:20" ht="39.75" customHeight="1">
      <c r="A23" s="40">
        <f>A21+1</f>
        <v>7</v>
      </c>
      <c r="B23" s="41" t="s">
        <v>94</v>
      </c>
      <c r="C23" s="1"/>
      <c r="D23" s="42" t="s">
        <v>4</v>
      </c>
      <c r="E23" s="1"/>
      <c r="F23" s="1" t="e">
        <f>#REF!*#REF!</f>
        <v>#REF!</v>
      </c>
      <c r="G23" s="1" t="e">
        <f>IF(#REF!&gt;=0,10*#REF!,0)</f>
        <v>#REF!</v>
      </c>
      <c r="H23" s="1"/>
      <c r="I23" s="43"/>
      <c r="J23" s="1"/>
      <c r="K23" s="44">
        <v>4</v>
      </c>
      <c r="L23" s="45">
        <f>K23/K117</f>
        <v>0.8</v>
      </c>
      <c r="M23" s="46">
        <f>VLOOKUP(D23,Q1:R9,2,FALSE)</f>
        <v>0</v>
      </c>
      <c r="N23" s="46">
        <f>M23*L23</f>
        <v>0</v>
      </c>
      <c r="O23" s="46">
        <f>IF(M23=0,0,L23*MAX(R2:R8))</f>
        <v>0</v>
      </c>
      <c r="Q23" s="48"/>
      <c r="R23" s="48"/>
    </row>
    <row r="24" spans="1:20" ht="12" customHeight="1">
      <c r="A24" s="40"/>
      <c r="B24" s="41"/>
      <c r="C24" s="1"/>
      <c r="D24" s="47"/>
      <c r="E24" s="1"/>
      <c r="F24" s="1"/>
      <c r="G24" s="1"/>
      <c r="H24" s="1"/>
      <c r="I24" s="1"/>
      <c r="J24" s="1"/>
      <c r="K24" s="44"/>
      <c r="L24" s="45"/>
      <c r="M24" s="46"/>
      <c r="N24" s="46"/>
      <c r="O24" s="46"/>
      <c r="Q24" s="48"/>
      <c r="R24" s="48"/>
    </row>
    <row r="25" spans="1:20" ht="39.75" customHeight="1">
      <c r="A25" s="40">
        <f>A23+1</f>
        <v>8</v>
      </c>
      <c r="B25" s="41" t="s">
        <v>95</v>
      </c>
      <c r="C25" s="1"/>
      <c r="D25" s="42" t="s">
        <v>4</v>
      </c>
      <c r="E25" s="1"/>
      <c r="F25" s="1"/>
      <c r="G25" s="1"/>
      <c r="H25" s="1"/>
      <c r="I25" s="43"/>
      <c r="J25" s="1"/>
      <c r="K25" s="44">
        <v>3</v>
      </c>
      <c r="L25" s="45">
        <f>K25/K117</f>
        <v>0.6</v>
      </c>
      <c r="M25" s="46">
        <f>VLOOKUP(D25,Q1:R9,2,FALSE)</f>
        <v>0</v>
      </c>
      <c r="N25" s="46">
        <f>M25*L25</f>
        <v>0</v>
      </c>
      <c r="O25" s="46">
        <f>IF(M25=0,0,L25*MAX(R2:R8))</f>
        <v>0</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29</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8" t="s">
        <v>98</v>
      </c>
      <c r="C29" s="1"/>
      <c r="D29" s="42" t="s">
        <v>4</v>
      </c>
      <c r="E29" s="1"/>
      <c r="F29" s="1" t="e">
        <f>#REF!*#REF!</f>
        <v>#REF!</v>
      </c>
      <c r="G29" s="1" t="e">
        <f>IF(#REF!&gt;=0,10*#REF!,0)</f>
        <v>#REF!</v>
      </c>
      <c r="H29" s="1"/>
      <c r="I29" s="43"/>
      <c r="J29" s="1"/>
      <c r="K29" s="44">
        <v>2</v>
      </c>
      <c r="L29" s="45">
        <f>K29/K117</f>
        <v>0.4</v>
      </c>
      <c r="M29" s="46">
        <f>VLOOKUP(D29,Q1:R9,2,FALSE)</f>
        <v>0</v>
      </c>
      <c r="N29" s="46">
        <f>M29*L29</f>
        <v>0</v>
      </c>
      <c r="O29" s="46">
        <f>IF(M29=0,0,L29*MAX(R2:R8))</f>
        <v>0</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8" t="s">
        <v>100</v>
      </c>
      <c r="C31" s="1"/>
      <c r="D31" s="42" t="s">
        <v>4</v>
      </c>
      <c r="E31" s="1"/>
      <c r="F31" s="1" t="e">
        <f>#REF!*#REF!</f>
        <v>#REF!</v>
      </c>
      <c r="G31" s="1" t="e">
        <f>IF(#REF!&gt;=0,10*#REF!,0)</f>
        <v>#REF!</v>
      </c>
      <c r="H31" s="1"/>
      <c r="I31" s="43"/>
      <c r="J31" s="1"/>
      <c r="K31" s="44">
        <v>4</v>
      </c>
      <c r="L31" s="45">
        <f>K31/K117</f>
        <v>0.8</v>
      </c>
      <c r="M31" s="46">
        <f>VLOOKUP(D31,Q1:R9,2,FALSE)</f>
        <v>0</v>
      </c>
      <c r="N31" s="46">
        <f>M31*L31</f>
        <v>0</v>
      </c>
      <c r="O31" s="46">
        <f>IF(M31=0,0,L31*MAX(R2:R8))</f>
        <v>0</v>
      </c>
    </row>
    <row r="32" spans="1:20" ht="12" customHeight="1">
      <c r="A32" s="40"/>
      <c r="B32" s="48"/>
      <c r="C32" s="1"/>
      <c r="D32" s="47"/>
      <c r="E32" s="1"/>
      <c r="F32" s="1"/>
      <c r="G32" s="1"/>
      <c r="H32" s="1"/>
      <c r="I32" s="1"/>
      <c r="J32" s="1"/>
      <c r="K32" s="44"/>
      <c r="L32" s="45"/>
      <c r="M32" s="46"/>
      <c r="N32" s="46"/>
      <c r="O32" s="46"/>
    </row>
    <row r="33" spans="1:19" ht="39.75" customHeight="1">
      <c r="A33" s="40">
        <f>A31+1</f>
        <v>11</v>
      </c>
      <c r="B33" s="48" t="s">
        <v>102</v>
      </c>
      <c r="C33" s="1"/>
      <c r="D33" s="42" t="s">
        <v>4</v>
      </c>
      <c r="E33" s="1"/>
      <c r="F33" s="1"/>
      <c r="G33" s="1"/>
      <c r="H33" s="1"/>
      <c r="I33" s="43"/>
      <c r="J33" s="1"/>
      <c r="K33" s="44">
        <v>3</v>
      </c>
      <c r="L33" s="45">
        <f>K33/K117</f>
        <v>0.6</v>
      </c>
      <c r="M33" s="46">
        <f>VLOOKUP(D33,Q1:R9,2,FALSE)</f>
        <v>0</v>
      </c>
      <c r="N33" s="46">
        <f>M33*L33</f>
        <v>0</v>
      </c>
      <c r="O33" s="46">
        <f>IF(M33=0,0,L33*MAX(R2:R8))</f>
        <v>0</v>
      </c>
    </row>
    <row r="34" spans="1:19" ht="12" customHeight="1">
      <c r="A34" s="40"/>
      <c r="B34" s="48"/>
      <c r="C34" s="1"/>
      <c r="D34" s="47"/>
      <c r="E34" s="1"/>
      <c r="F34" s="1"/>
      <c r="G34" s="1"/>
      <c r="H34" s="1"/>
      <c r="I34" s="1"/>
      <c r="J34" s="1"/>
      <c r="K34" s="44"/>
      <c r="L34" s="45"/>
      <c r="M34" s="46"/>
      <c r="N34" s="46"/>
      <c r="O34" s="46"/>
    </row>
    <row r="35" spans="1:19" ht="39.75" customHeight="1">
      <c r="A35" s="40">
        <f>A33+1</f>
        <v>12</v>
      </c>
      <c r="B35" s="48" t="s">
        <v>104</v>
      </c>
      <c r="C35" s="1"/>
      <c r="D35" s="42" t="s">
        <v>4</v>
      </c>
      <c r="E35" s="1"/>
      <c r="F35" s="1" t="e">
        <f>#REF!*#REF!</f>
        <v>#REF!</v>
      </c>
      <c r="G35" s="1" t="e">
        <f>IF(#REF!&gt;=0,10*#REF!,0)</f>
        <v>#REF!</v>
      </c>
      <c r="H35" s="1"/>
      <c r="I35" s="43"/>
      <c r="J35" s="1"/>
      <c r="K35" s="44">
        <v>5</v>
      </c>
      <c r="L35" s="45">
        <f>K35/K117</f>
        <v>1</v>
      </c>
      <c r="M35" s="46">
        <f>VLOOKUP(D35,Q1:R9,2,FALSE)</f>
        <v>0</v>
      </c>
      <c r="N35" s="46">
        <f>M35*L35</f>
        <v>0</v>
      </c>
      <c r="O35" s="46">
        <f>IF(M35=0,0,L35*MAX(R2:R8))</f>
        <v>0</v>
      </c>
    </row>
    <row r="36" spans="1:19" ht="12" customHeight="1">
      <c r="A36" s="40"/>
      <c r="B36" s="48"/>
      <c r="C36" s="1"/>
      <c r="D36" s="47"/>
      <c r="E36" s="1"/>
      <c r="F36" s="1"/>
      <c r="G36" s="1"/>
      <c r="H36" s="1"/>
      <c r="I36" s="1"/>
      <c r="J36" s="1"/>
      <c r="K36" s="44"/>
      <c r="L36" s="45"/>
      <c r="M36" s="46"/>
      <c r="N36" s="46"/>
      <c r="O36" s="46"/>
    </row>
    <row r="37" spans="1:19" ht="39.75" customHeight="1">
      <c r="A37" s="40">
        <f>A35+1</f>
        <v>13</v>
      </c>
      <c r="B37" s="48" t="s">
        <v>106</v>
      </c>
      <c r="C37" s="1"/>
      <c r="D37" s="42" t="s">
        <v>4</v>
      </c>
      <c r="E37" s="1"/>
      <c r="F37" s="1" t="e">
        <f>#REF!*#REF!</f>
        <v>#REF!</v>
      </c>
      <c r="G37" s="1" t="e">
        <f>IF(#REF!&gt;=0,10*#REF!,0)</f>
        <v>#REF!</v>
      </c>
      <c r="H37" s="1"/>
      <c r="I37" s="43"/>
      <c r="J37" s="1"/>
      <c r="K37" s="44">
        <v>3</v>
      </c>
      <c r="L37" s="45">
        <f>K37/K117</f>
        <v>0.6</v>
      </c>
      <c r="M37" s="46">
        <f>VLOOKUP(D37,Q1:R9,2,FALSE)</f>
        <v>0</v>
      </c>
      <c r="N37" s="46">
        <f>M37*L37</f>
        <v>0</v>
      </c>
      <c r="O37" s="46">
        <f>IF(M37=0,0,L37*MAX(R2:R8))</f>
        <v>0</v>
      </c>
    </row>
    <row r="38" spans="1:19" ht="12" customHeight="1">
      <c r="A38" s="40"/>
      <c r="B38" s="48"/>
      <c r="C38" s="1"/>
      <c r="D38" s="47"/>
      <c r="E38" s="1"/>
      <c r="F38" s="1"/>
      <c r="G38" s="1"/>
      <c r="H38" s="1"/>
      <c r="I38" s="1"/>
      <c r="J38" s="1"/>
      <c r="K38" s="44"/>
      <c r="L38" s="45"/>
      <c r="M38" s="46"/>
      <c r="N38" s="46"/>
      <c r="O38" s="46"/>
    </row>
    <row r="39" spans="1:19" ht="39.75" customHeight="1">
      <c r="A39" s="40">
        <f>A37+1</f>
        <v>14</v>
      </c>
      <c r="B39" s="48" t="s">
        <v>108</v>
      </c>
      <c r="C39" s="1"/>
      <c r="D39" s="42" t="s">
        <v>4</v>
      </c>
      <c r="E39" s="1"/>
      <c r="F39" s="1" t="e">
        <f>#REF!*#REF!</f>
        <v>#REF!</v>
      </c>
      <c r="G39" s="1" t="e">
        <f>IF(#REF!&gt;=0,10*#REF!,0)</f>
        <v>#REF!</v>
      </c>
      <c r="H39" s="1"/>
      <c r="I39" s="43"/>
      <c r="J39" s="1"/>
      <c r="K39" s="44">
        <v>4</v>
      </c>
      <c r="L39" s="45">
        <f>K39/K117</f>
        <v>0.8</v>
      </c>
      <c r="M39" s="46">
        <f>VLOOKUP(D39,Q1:R9,2,FALSE)</f>
        <v>0</v>
      </c>
      <c r="N39" s="46">
        <f>M39*L39</f>
        <v>0</v>
      </c>
      <c r="O39" s="46">
        <f>IF(M39=0,0,L39*MAX(R2:R8))</f>
        <v>0</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8" t="s">
        <v>110</v>
      </c>
      <c r="C41" s="1"/>
      <c r="D41" s="42" t="s">
        <v>4</v>
      </c>
      <c r="E41" s="1"/>
      <c r="F41" s="1" t="e">
        <f>#REF!*#REF!</f>
        <v>#REF!</v>
      </c>
      <c r="G41" s="1" t="e">
        <f>IF(#REF!&gt;=0,10*#REF!,0)</f>
        <v>#REF!</v>
      </c>
      <c r="H41" s="1"/>
      <c r="I41" s="43"/>
      <c r="J41" s="1"/>
      <c r="K41" s="44">
        <v>2</v>
      </c>
      <c r="L41" s="45">
        <f>K41/K117</f>
        <v>0.4</v>
      </c>
      <c r="M41" s="46">
        <f>VLOOKUP(D41,Q1:R9,2,FALSE)</f>
        <v>0</v>
      </c>
      <c r="N41" s="46">
        <f>M41*L41</f>
        <v>0</v>
      </c>
      <c r="O41" s="46">
        <f>IF(M41=0,0,L41*MAX(R2:R8))</f>
        <v>0</v>
      </c>
    </row>
    <row r="42" spans="1:19" ht="12" customHeight="1">
      <c r="A42" s="40"/>
      <c r="B42" s="48"/>
      <c r="C42" s="1"/>
      <c r="D42" s="47"/>
      <c r="E42" s="1"/>
      <c r="F42" s="1"/>
      <c r="G42" s="1"/>
      <c r="H42" s="1"/>
      <c r="I42" s="1"/>
      <c r="J42" s="1"/>
      <c r="K42" s="44"/>
      <c r="L42" s="45"/>
      <c r="M42" s="46"/>
      <c r="N42" s="46"/>
      <c r="O42" s="46"/>
    </row>
    <row r="43" spans="1:19" ht="39.75" customHeight="1">
      <c r="A43" s="40">
        <f>A41+1</f>
        <v>16</v>
      </c>
      <c r="B43" s="48" t="s">
        <v>112</v>
      </c>
      <c r="C43" s="1"/>
      <c r="D43" s="42" t="s">
        <v>4</v>
      </c>
      <c r="E43" s="1"/>
      <c r="F43" s="1" t="e">
        <f>#REF!*#REF!</f>
        <v>#REF!</v>
      </c>
      <c r="G43" s="1" t="e">
        <f>IF(#REF!&gt;=0,10*#REF!,0)</f>
        <v>#REF!</v>
      </c>
      <c r="H43" s="1"/>
      <c r="I43" s="43"/>
      <c r="J43" s="1"/>
      <c r="K43" s="44">
        <v>2</v>
      </c>
      <c r="L43" s="45">
        <f>K43/K117</f>
        <v>0.4</v>
      </c>
      <c r="M43" s="46">
        <f>VLOOKUP(D43,Q1:R9,2,FALSE)</f>
        <v>0</v>
      </c>
      <c r="N43" s="46">
        <f>M43*L43</f>
        <v>0</v>
      </c>
      <c r="O43" s="46">
        <f>IF(M43=0,0,L43*MAX(R2:R8))</f>
        <v>0</v>
      </c>
    </row>
    <row r="44" spans="1:19" ht="12" customHeight="1">
      <c r="A44" s="40"/>
      <c r="B44" s="48"/>
      <c r="C44" s="1"/>
      <c r="D44" s="47"/>
      <c r="E44" s="1"/>
      <c r="F44" s="1"/>
      <c r="G44" s="1"/>
      <c r="H44" s="1"/>
      <c r="I44" s="1"/>
      <c r="J44" s="1"/>
      <c r="K44" s="44"/>
      <c r="L44" s="45"/>
      <c r="M44" s="46"/>
      <c r="N44" s="46"/>
      <c r="O44" s="46"/>
    </row>
    <row r="45" spans="1:19" ht="39.75" customHeight="1">
      <c r="A45" s="40">
        <f>A43+1</f>
        <v>17</v>
      </c>
      <c r="B45" s="48" t="s">
        <v>114</v>
      </c>
      <c r="C45" s="1"/>
      <c r="D45" s="42" t="s">
        <v>4</v>
      </c>
      <c r="E45" s="1"/>
      <c r="F45" s="1" t="e">
        <f>#REF!*#REF!</f>
        <v>#REF!</v>
      </c>
      <c r="G45" s="1" t="e">
        <f>IF(#REF!&gt;=0,10*#REF!,0)</f>
        <v>#REF!</v>
      </c>
      <c r="H45" s="1"/>
      <c r="I45" s="43"/>
      <c r="J45" s="1"/>
      <c r="K45" s="44">
        <v>1</v>
      </c>
      <c r="L45" s="45">
        <f>K45/K117</f>
        <v>0.2</v>
      </c>
      <c r="M45" s="46">
        <f>VLOOKUP(D45,Q1:R9,2,FALSE)</f>
        <v>0</v>
      </c>
      <c r="N45" s="46">
        <f>M45*L45</f>
        <v>0</v>
      </c>
      <c r="O45" s="46">
        <f>IF(M45=0,0,L45*MAX(R2:R8))</f>
        <v>0</v>
      </c>
    </row>
    <row r="46" spans="1:19" ht="12" customHeight="1">
      <c r="B46" s="32"/>
      <c r="C46" s="1"/>
      <c r="D46" s="47"/>
      <c r="E46" s="1"/>
      <c r="F46" s="1"/>
      <c r="G46" s="1"/>
      <c r="H46" s="1"/>
      <c r="I46" s="1"/>
      <c r="J46" s="1"/>
      <c r="K46" s="44"/>
      <c r="L46" s="45"/>
      <c r="M46" s="46"/>
      <c r="N46" s="46"/>
      <c r="O46" s="46"/>
    </row>
    <row r="47" spans="1:19" ht="15.75" customHeight="1">
      <c r="A47" s="9" t="s">
        <v>48</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8" t="s">
        <v>116</v>
      </c>
      <c r="C49" s="1"/>
      <c r="D49" s="42" t="s">
        <v>4</v>
      </c>
      <c r="E49" s="1"/>
      <c r="F49" s="1" t="e">
        <f>#REF!*#REF!</f>
        <v>#REF!</v>
      </c>
      <c r="G49" s="1" t="e">
        <f>IF(#REF!&gt;=0,10*#REF!,0)</f>
        <v>#REF!</v>
      </c>
      <c r="H49" s="1"/>
      <c r="I49" s="43"/>
      <c r="J49" s="1"/>
      <c r="K49" s="44">
        <v>4</v>
      </c>
      <c r="L49" s="45">
        <f>K49/K117</f>
        <v>0.8</v>
      </c>
      <c r="M49" s="46">
        <f>VLOOKUP(D49,Q1:R9,2,FALSE)</f>
        <v>0</v>
      </c>
      <c r="N49" s="46">
        <f>M49*L49</f>
        <v>0</v>
      </c>
      <c r="O49" s="46">
        <f>IF(M49=0,0,L49*MAX(R2:R8))</f>
        <v>0</v>
      </c>
    </row>
    <row r="50" spans="1:15" ht="12" customHeight="1">
      <c r="A50" s="40"/>
      <c r="B50" s="48"/>
      <c r="C50" s="1"/>
      <c r="D50" s="47"/>
      <c r="E50" s="1"/>
      <c r="F50" s="1"/>
      <c r="G50" s="1"/>
      <c r="H50" s="1"/>
      <c r="I50" s="1"/>
      <c r="J50" s="1"/>
      <c r="K50" s="44"/>
      <c r="L50" s="45"/>
      <c r="M50" s="46"/>
      <c r="N50" s="46"/>
      <c r="O50" s="46"/>
    </row>
    <row r="51" spans="1:15" ht="39.75" customHeight="1">
      <c r="A51" s="40">
        <f>A49+1</f>
        <v>19</v>
      </c>
      <c r="B51" s="48" t="s">
        <v>118</v>
      </c>
      <c r="C51" s="1"/>
      <c r="D51" s="42" t="s">
        <v>4</v>
      </c>
      <c r="E51" s="1"/>
      <c r="F51" s="1" t="e">
        <f>#REF!*#REF!</f>
        <v>#REF!</v>
      </c>
      <c r="G51" s="1" t="e">
        <f>IF(#REF!&gt;=0,10*#REF!,0)</f>
        <v>#REF!</v>
      </c>
      <c r="H51" s="1"/>
      <c r="I51" s="43"/>
      <c r="J51" s="1"/>
      <c r="K51" s="44">
        <v>4</v>
      </c>
      <c r="L51" s="45">
        <f>K51/K117</f>
        <v>0.8</v>
      </c>
      <c r="M51" s="46">
        <f>VLOOKUP(D51,Q1:R9,2,FALSE)</f>
        <v>0</v>
      </c>
      <c r="N51" s="46">
        <f>M51*L51</f>
        <v>0</v>
      </c>
      <c r="O51" s="46">
        <f>IF(M51=0,0,L51*MAX(R2:R8))</f>
        <v>0</v>
      </c>
    </row>
    <row r="52" spans="1:15" ht="12" customHeight="1">
      <c r="A52" s="40"/>
      <c r="B52" s="48"/>
      <c r="C52" s="1"/>
      <c r="D52" s="47"/>
      <c r="E52" s="1"/>
      <c r="F52" s="1"/>
      <c r="G52" s="1"/>
      <c r="H52" s="1"/>
      <c r="I52" s="1"/>
      <c r="J52" s="1"/>
      <c r="K52" s="44"/>
      <c r="L52" s="45"/>
      <c r="M52" s="46"/>
      <c r="N52" s="46"/>
      <c r="O52" s="46"/>
    </row>
    <row r="53" spans="1:15" ht="39.75" customHeight="1">
      <c r="A53" s="40">
        <f>A51+1</f>
        <v>20</v>
      </c>
      <c r="B53" s="48" t="s">
        <v>120</v>
      </c>
      <c r="C53" s="1"/>
      <c r="D53" s="42" t="s">
        <v>4</v>
      </c>
      <c r="E53" s="1"/>
      <c r="F53" s="1" t="e">
        <f>#REF!*#REF!</f>
        <v>#REF!</v>
      </c>
      <c r="G53" s="1" t="e">
        <f>IF(#REF!&gt;=0,10*#REF!,0)</f>
        <v>#REF!</v>
      </c>
      <c r="H53" s="1"/>
      <c r="I53" s="43"/>
      <c r="J53" s="1"/>
      <c r="K53" s="44">
        <v>2</v>
      </c>
      <c r="L53" s="45">
        <f>K53/K117</f>
        <v>0.4</v>
      </c>
      <c r="M53" s="46">
        <f>VLOOKUP(D53,Q1:R9,2,FALSE)</f>
        <v>0</v>
      </c>
      <c r="N53" s="46">
        <f>M53*L53</f>
        <v>0</v>
      </c>
      <c r="O53" s="46">
        <f>IF(M53=0,0,L53*MAX(R2:R8))</f>
        <v>0</v>
      </c>
    </row>
    <row r="54" spans="1:15" ht="12" customHeight="1">
      <c r="A54" s="40"/>
      <c r="B54" s="48"/>
      <c r="C54" s="1"/>
      <c r="D54" s="47"/>
      <c r="E54" s="1"/>
      <c r="F54" s="1"/>
      <c r="G54" s="1"/>
      <c r="H54" s="1"/>
      <c r="I54" s="1"/>
      <c r="J54" s="1"/>
      <c r="K54" s="44"/>
      <c r="L54" s="45"/>
      <c r="M54" s="46"/>
      <c r="N54" s="46"/>
      <c r="O54" s="46"/>
    </row>
    <row r="55" spans="1:15" ht="39.75" customHeight="1">
      <c r="A55" s="40">
        <f>A53+1</f>
        <v>21</v>
      </c>
      <c r="B55" s="48" t="s">
        <v>122</v>
      </c>
      <c r="C55" s="1"/>
      <c r="D55" s="42" t="s">
        <v>4</v>
      </c>
      <c r="E55" s="1"/>
      <c r="F55" s="1" t="e">
        <f>#REF!*#REF!</f>
        <v>#REF!</v>
      </c>
      <c r="G55" s="1" t="e">
        <f>IF(#REF!&gt;=0,10*#REF!,0)</f>
        <v>#REF!</v>
      </c>
      <c r="H55" s="1"/>
      <c r="I55" s="43"/>
      <c r="J55" s="1"/>
      <c r="K55" s="44">
        <v>4</v>
      </c>
      <c r="L55" s="45">
        <f>K55/K117</f>
        <v>0.8</v>
      </c>
      <c r="M55" s="46">
        <f>VLOOKUP(D55,Q1:R9,2,FALSE)</f>
        <v>0</v>
      </c>
      <c r="N55" s="46">
        <f>M55*L55</f>
        <v>0</v>
      </c>
      <c r="O55" s="46">
        <f>IF(M55=0,0,L55*MAX(R2:R8))</f>
        <v>0</v>
      </c>
    </row>
    <row r="56" spans="1:15" ht="12" customHeight="1">
      <c r="B56" s="32"/>
      <c r="C56" s="1"/>
      <c r="D56" s="47"/>
      <c r="E56" s="1"/>
      <c r="F56" s="1"/>
      <c r="G56" s="1"/>
      <c r="H56" s="1"/>
      <c r="I56" s="1"/>
      <c r="J56" s="1"/>
      <c r="K56" s="44"/>
      <c r="L56" s="45"/>
      <c r="M56" s="46"/>
      <c r="N56" s="46"/>
      <c r="O56" s="46"/>
    </row>
    <row r="57" spans="1:15" ht="15.75" customHeight="1">
      <c r="A57" s="9" t="s">
        <v>53</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8" t="s">
        <v>124</v>
      </c>
      <c r="C59" s="1"/>
      <c r="D59" s="42" t="s">
        <v>4</v>
      </c>
      <c r="E59" s="1"/>
      <c r="F59" s="1" t="e">
        <f>#REF!*#REF!</f>
        <v>#REF!</v>
      </c>
      <c r="G59" s="1" t="e">
        <f>IF(#REF!&gt;=0,10*#REF!,0)</f>
        <v>#REF!</v>
      </c>
      <c r="H59" s="1"/>
      <c r="I59" s="43"/>
      <c r="J59" s="1"/>
      <c r="K59" s="44">
        <v>4</v>
      </c>
      <c r="L59" s="45">
        <f>K59/K117</f>
        <v>0.8</v>
      </c>
      <c r="M59" s="46">
        <f>VLOOKUP(D59,Q1:R9,2,FALSE)</f>
        <v>0</v>
      </c>
      <c r="N59" s="46">
        <f>M59*L59</f>
        <v>0</v>
      </c>
      <c r="O59" s="46">
        <f>IF(M59=0,0,L59*MAX(R2:R8))</f>
        <v>0</v>
      </c>
    </row>
    <row r="60" spans="1:15" ht="12" customHeight="1">
      <c r="A60" s="40"/>
      <c r="B60" s="48"/>
      <c r="C60" s="1"/>
      <c r="D60" s="47"/>
      <c r="E60" s="1"/>
      <c r="F60" s="1"/>
      <c r="G60" s="1"/>
      <c r="H60" s="1"/>
      <c r="I60" s="1"/>
      <c r="J60" s="1"/>
      <c r="K60" s="44"/>
      <c r="L60" s="45"/>
      <c r="M60" s="46"/>
      <c r="N60" s="46"/>
      <c r="O60" s="46"/>
    </row>
    <row r="61" spans="1:15" ht="39.75" customHeight="1">
      <c r="A61" s="40">
        <f>A59+1</f>
        <v>23</v>
      </c>
      <c r="B61" s="48" t="s">
        <v>125</v>
      </c>
      <c r="C61" s="1"/>
      <c r="D61" s="42" t="s">
        <v>4</v>
      </c>
      <c r="E61" s="1"/>
      <c r="F61" s="1" t="e">
        <f>#REF!*#REF!</f>
        <v>#REF!</v>
      </c>
      <c r="G61" s="1" t="e">
        <f>IF(#REF!&gt;=0,10*#REF!,0)</f>
        <v>#REF!</v>
      </c>
      <c r="H61" s="1"/>
      <c r="I61" s="43"/>
      <c r="J61" s="1"/>
      <c r="K61" s="44">
        <v>3</v>
      </c>
      <c r="L61" s="45">
        <f>K61/K117</f>
        <v>0.6</v>
      </c>
      <c r="M61" s="46">
        <f>VLOOKUP(D61,Q1:R9,2,FALSE)</f>
        <v>0</v>
      </c>
      <c r="N61" s="46">
        <f>M61*L61</f>
        <v>0</v>
      </c>
      <c r="O61" s="46">
        <f>IF(M61=0,0,L61*MAX(R2:R8))</f>
        <v>0</v>
      </c>
    </row>
    <row r="62" spans="1:15" ht="12" customHeight="1">
      <c r="A62" s="40"/>
      <c r="B62" s="48"/>
      <c r="C62" s="1"/>
      <c r="D62" s="47"/>
      <c r="E62" s="1"/>
      <c r="F62" s="1"/>
      <c r="G62" s="1"/>
      <c r="H62" s="1"/>
      <c r="I62" s="1"/>
      <c r="J62" s="1"/>
      <c r="K62" s="44"/>
      <c r="L62" s="45"/>
      <c r="M62" s="46"/>
      <c r="N62" s="46"/>
      <c r="O62" s="46"/>
    </row>
    <row r="63" spans="1:15" ht="39.75" customHeight="1">
      <c r="A63" s="40">
        <f>A61+1</f>
        <v>24</v>
      </c>
      <c r="B63" s="48" t="s">
        <v>127</v>
      </c>
      <c r="C63" s="1"/>
      <c r="D63" s="42" t="s">
        <v>4</v>
      </c>
      <c r="E63" s="1"/>
      <c r="F63" s="1" t="e">
        <f>#REF!*#REF!</f>
        <v>#REF!</v>
      </c>
      <c r="G63" s="1" t="e">
        <f>IF(#REF!&gt;=0,10*#REF!,0)</f>
        <v>#REF!</v>
      </c>
      <c r="H63" s="1"/>
      <c r="I63" s="43"/>
      <c r="J63" s="1"/>
      <c r="K63" s="44">
        <v>1</v>
      </c>
      <c r="L63" s="45">
        <f>K63/K117</f>
        <v>0.2</v>
      </c>
      <c r="M63" s="46">
        <f>VLOOKUP(D63,Q1:R9,2,FALSE)</f>
        <v>0</v>
      </c>
      <c r="N63" s="46">
        <f>M63*L63</f>
        <v>0</v>
      </c>
      <c r="O63" s="46">
        <f>IF(M63=0,0,L63*MAX(R2:R8))</f>
        <v>0</v>
      </c>
    </row>
    <row r="64" spans="1:15" ht="12" customHeight="1">
      <c r="B64" s="31"/>
      <c r="C64" s="1"/>
      <c r="D64" s="47"/>
      <c r="E64" s="1"/>
      <c r="F64" s="1"/>
      <c r="G64" s="1"/>
      <c r="H64" s="1"/>
      <c r="I64" s="1"/>
      <c r="J64" s="1"/>
      <c r="K64" s="44"/>
      <c r="L64" s="45"/>
      <c r="M64" s="46"/>
      <c r="N64" s="46"/>
      <c r="O64" s="46"/>
    </row>
    <row r="65" spans="1:15" ht="15.75" customHeight="1">
      <c r="A65" s="9" t="s">
        <v>57</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8" t="s">
        <v>129</v>
      </c>
      <c r="C67" s="1"/>
      <c r="D67" s="42" t="s">
        <v>4</v>
      </c>
      <c r="E67" s="1"/>
      <c r="F67" s="1" t="e">
        <f>#REF!*#REF!</f>
        <v>#REF!</v>
      </c>
      <c r="G67" s="1" t="e">
        <f>IF(#REF!&gt;=0,10*#REF!,0)</f>
        <v>#REF!</v>
      </c>
      <c r="H67" s="1"/>
      <c r="I67" s="43"/>
      <c r="J67" s="1"/>
      <c r="K67" s="44">
        <v>3</v>
      </c>
      <c r="L67" s="45">
        <f>K67/K117</f>
        <v>0.6</v>
      </c>
      <c r="M67" s="46">
        <f>VLOOKUP(D67,Q1:R9,2,FALSE)</f>
        <v>0</v>
      </c>
      <c r="N67" s="46">
        <f>M67*L67</f>
        <v>0</v>
      </c>
      <c r="O67" s="46">
        <f>IF(M67=0,0,L67*MAX(R2:R8))</f>
        <v>0</v>
      </c>
    </row>
    <row r="68" spans="1:15" ht="12" customHeight="1">
      <c r="A68" s="40"/>
      <c r="B68" s="48"/>
      <c r="C68" s="1"/>
      <c r="D68" s="47"/>
      <c r="E68" s="1"/>
      <c r="F68" s="1"/>
      <c r="G68" s="1"/>
      <c r="H68" s="1"/>
      <c r="I68" s="1"/>
      <c r="J68" s="1"/>
      <c r="K68" s="44"/>
      <c r="L68" s="45"/>
      <c r="M68" s="46"/>
      <c r="N68" s="46"/>
      <c r="O68" s="46"/>
    </row>
    <row r="69" spans="1:15" ht="39.75" customHeight="1">
      <c r="A69" s="40">
        <f>A67+1</f>
        <v>26</v>
      </c>
      <c r="B69" s="48" t="s">
        <v>131</v>
      </c>
      <c r="C69" s="1"/>
      <c r="D69" s="42" t="s">
        <v>4</v>
      </c>
      <c r="E69" s="1"/>
      <c r="F69" s="1" t="e">
        <f>#REF!*#REF!</f>
        <v>#REF!</v>
      </c>
      <c r="G69" s="1" t="e">
        <f>IF(#REF!&gt;=0,10*#REF!,0)</f>
        <v>#REF!</v>
      </c>
      <c r="H69" s="1"/>
      <c r="I69" s="43"/>
      <c r="J69" s="1"/>
      <c r="K69" s="44">
        <v>2</v>
      </c>
      <c r="L69" s="45">
        <f>K69/K117</f>
        <v>0.4</v>
      </c>
      <c r="M69" s="46">
        <f>VLOOKUP(D69,Q1:R9,2,FALSE)</f>
        <v>0</v>
      </c>
      <c r="N69" s="46">
        <f>M69*L69</f>
        <v>0</v>
      </c>
      <c r="O69" s="46">
        <f>IF(M69=0,0,L69*MAX(R2:R8))</f>
        <v>0</v>
      </c>
    </row>
    <row r="70" spans="1:15" ht="12" customHeight="1">
      <c r="A70" s="40"/>
      <c r="B70" s="48"/>
      <c r="C70" s="1"/>
      <c r="D70" s="47"/>
      <c r="E70" s="1"/>
      <c r="F70" s="1"/>
      <c r="G70" s="1"/>
      <c r="H70" s="1"/>
      <c r="I70" s="1"/>
      <c r="J70" s="1"/>
      <c r="K70" s="44"/>
      <c r="L70" s="45"/>
      <c r="M70" s="46"/>
      <c r="N70" s="46"/>
      <c r="O70" s="46"/>
    </row>
    <row r="71" spans="1:15" ht="39.75" customHeight="1">
      <c r="A71" s="40">
        <f>A69+1</f>
        <v>27</v>
      </c>
      <c r="B71" s="48" t="s">
        <v>134</v>
      </c>
      <c r="C71" s="1"/>
      <c r="D71" s="42" t="s">
        <v>4</v>
      </c>
      <c r="E71" s="1"/>
      <c r="F71" s="1" t="e">
        <f>#REF!*#REF!</f>
        <v>#REF!</v>
      </c>
      <c r="G71" s="1" t="e">
        <f>IF(#REF!&gt;=0,10*#REF!,0)</f>
        <v>#REF!</v>
      </c>
      <c r="H71" s="1"/>
      <c r="I71" s="43"/>
      <c r="J71" s="1"/>
      <c r="K71" s="44">
        <v>2</v>
      </c>
      <c r="L71" s="45">
        <f>K71/K117</f>
        <v>0.4</v>
      </c>
      <c r="M71" s="46">
        <f>VLOOKUP(D71,Q1:R9,2,FALSE)</f>
        <v>0</v>
      </c>
      <c r="N71" s="46">
        <f>M71*L71</f>
        <v>0</v>
      </c>
      <c r="O71" s="46">
        <f>IF(M71=0,0,L71*MAX(R2:R8))</f>
        <v>0</v>
      </c>
    </row>
    <row r="72" spans="1:15" ht="12" customHeight="1">
      <c r="A72" s="40"/>
      <c r="B72" s="48"/>
      <c r="C72" s="1"/>
      <c r="D72" s="47"/>
      <c r="E72" s="1"/>
      <c r="F72" s="1"/>
      <c r="G72" s="1"/>
      <c r="H72" s="1"/>
      <c r="I72" s="1"/>
      <c r="J72" s="1"/>
      <c r="K72" s="44"/>
      <c r="L72" s="45"/>
      <c r="M72" s="46"/>
      <c r="N72" s="46"/>
      <c r="O72" s="46"/>
    </row>
    <row r="73" spans="1:15" ht="39.75" customHeight="1">
      <c r="A73" s="40">
        <f>A71+1</f>
        <v>28</v>
      </c>
      <c r="B73" s="48" t="s">
        <v>136</v>
      </c>
      <c r="C73" s="1"/>
      <c r="D73" s="42" t="s">
        <v>4</v>
      </c>
      <c r="E73" s="1"/>
      <c r="F73" s="1" t="e">
        <f>#REF!*#REF!</f>
        <v>#REF!</v>
      </c>
      <c r="G73" s="1" t="e">
        <f>IF(#REF!&gt;=0,10*#REF!,0)</f>
        <v>#REF!</v>
      </c>
      <c r="H73" s="1"/>
      <c r="I73" s="43"/>
      <c r="J73" s="1"/>
      <c r="K73" s="44">
        <v>3</v>
      </c>
      <c r="L73" s="45">
        <f>K73/K117</f>
        <v>0.6</v>
      </c>
      <c r="M73" s="46">
        <f>VLOOKUP(D73,Q1:R9,2,FALSE)</f>
        <v>0</v>
      </c>
      <c r="N73" s="46">
        <f>M73*L73</f>
        <v>0</v>
      </c>
      <c r="O73" s="46">
        <f>IF(M73=0,0,L73*MAX(R2:R8))</f>
        <v>0</v>
      </c>
    </row>
    <row r="74" spans="1:15" ht="12" customHeight="1">
      <c r="A74" s="40"/>
      <c r="B74" s="48"/>
      <c r="C74" s="1"/>
      <c r="D74" s="47"/>
      <c r="E74" s="1"/>
      <c r="F74" s="1"/>
      <c r="G74" s="1"/>
      <c r="H74" s="1"/>
      <c r="I74" s="1"/>
      <c r="J74" s="1"/>
      <c r="K74" s="44"/>
      <c r="L74" s="45"/>
      <c r="M74" s="46"/>
      <c r="N74" s="46"/>
      <c r="O74" s="46"/>
    </row>
    <row r="75" spans="1:15" ht="39.75" customHeight="1">
      <c r="A75" s="40">
        <f>A73+1</f>
        <v>29</v>
      </c>
      <c r="B75" s="48" t="s">
        <v>138</v>
      </c>
      <c r="C75" s="1"/>
      <c r="D75" s="42" t="s">
        <v>4</v>
      </c>
      <c r="E75" s="1"/>
      <c r="F75" s="1" t="e">
        <f>#REF!*#REF!</f>
        <v>#REF!</v>
      </c>
      <c r="G75" s="1" t="e">
        <f>IF(#REF!&gt;=0,10*#REF!,0)</f>
        <v>#REF!</v>
      </c>
      <c r="H75" s="1"/>
      <c r="I75" s="43"/>
      <c r="J75" s="1"/>
      <c r="K75" s="44">
        <v>3</v>
      </c>
      <c r="L75" s="45">
        <f>K75/K117</f>
        <v>0.6</v>
      </c>
      <c r="M75" s="46">
        <f>VLOOKUP(D75,Q1:R9,2,FALSE)</f>
        <v>0</v>
      </c>
      <c r="N75" s="46">
        <f>M75*L75</f>
        <v>0</v>
      </c>
      <c r="O75" s="46">
        <f>IF(M75=0,0,L75*MAX(R2:R8))</f>
        <v>0</v>
      </c>
    </row>
    <row r="76" spans="1:15" ht="12" customHeight="1">
      <c r="B76" s="32"/>
      <c r="C76" s="1"/>
      <c r="D76" s="47"/>
      <c r="E76" s="1"/>
      <c r="F76" s="1"/>
      <c r="G76" s="1"/>
      <c r="H76" s="1"/>
      <c r="I76" s="1"/>
      <c r="J76" s="1"/>
      <c r="K76" s="44"/>
      <c r="L76" s="45"/>
      <c r="M76" s="46"/>
      <c r="N76" s="46"/>
      <c r="O76" s="46"/>
    </row>
    <row r="77" spans="1:15" ht="15.75" customHeight="1">
      <c r="A77" s="9" t="s">
        <v>63</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8" t="s">
        <v>140</v>
      </c>
      <c r="C79" s="1"/>
      <c r="D79" s="42" t="s">
        <v>4</v>
      </c>
      <c r="E79" s="1"/>
      <c r="F79" s="1" t="e">
        <f>#REF!*#REF!</f>
        <v>#REF!</v>
      </c>
      <c r="G79" s="1" t="e">
        <f>IF(#REF!&gt;=0,10*#REF!,0)</f>
        <v>#REF!</v>
      </c>
      <c r="H79" s="1"/>
      <c r="I79" s="43"/>
      <c r="J79" s="1"/>
      <c r="K79" s="44">
        <v>4</v>
      </c>
      <c r="L79" s="45">
        <f>K79/K117</f>
        <v>0.8</v>
      </c>
      <c r="M79" s="46">
        <f>VLOOKUP(D79,Q1:R9,2,FALSE)</f>
        <v>0</v>
      </c>
      <c r="N79" s="46">
        <f>M79*L79</f>
        <v>0</v>
      </c>
      <c r="O79" s="46">
        <f>IF(M79=0,0,L79*MAX(R2:R8))</f>
        <v>0</v>
      </c>
    </row>
    <row r="80" spans="1:15" ht="12" customHeight="1">
      <c r="A80" s="40"/>
      <c r="B80" s="48"/>
      <c r="C80" s="1"/>
      <c r="D80" s="47"/>
      <c r="E80" s="1"/>
      <c r="F80" s="1"/>
      <c r="G80" s="1"/>
      <c r="H80" s="1"/>
      <c r="I80" s="1"/>
      <c r="J80" s="1"/>
      <c r="K80" s="44"/>
      <c r="L80" s="45"/>
      <c r="M80" s="46"/>
      <c r="N80" s="46"/>
      <c r="O80" s="46"/>
    </row>
    <row r="81" spans="1:15" ht="39.75" customHeight="1">
      <c r="A81" s="40">
        <f>A79+1</f>
        <v>31</v>
      </c>
      <c r="B81" s="48" t="s">
        <v>143</v>
      </c>
      <c r="C81" s="1"/>
      <c r="D81" s="42" t="s">
        <v>4</v>
      </c>
      <c r="E81" s="1"/>
      <c r="F81" s="1" t="e">
        <f>#REF!*#REF!</f>
        <v>#REF!</v>
      </c>
      <c r="G81" s="1" t="e">
        <f>IF(#REF!&gt;=0,10*#REF!,0)</f>
        <v>#REF!</v>
      </c>
      <c r="H81" s="1"/>
      <c r="I81" s="43"/>
      <c r="J81" s="1"/>
      <c r="K81" s="44">
        <v>3</v>
      </c>
      <c r="L81" s="45">
        <f>K81/K117</f>
        <v>0.6</v>
      </c>
      <c r="M81" s="46">
        <f>VLOOKUP(D81,Q1:R9,2,FALSE)</f>
        <v>0</v>
      </c>
      <c r="N81" s="46">
        <f>M81*L81</f>
        <v>0</v>
      </c>
      <c r="O81" s="46">
        <f>IF(M81=0,0,L81*MAX(R2:R8))</f>
        <v>0</v>
      </c>
    </row>
    <row r="82" spans="1:15" ht="12" customHeight="1">
      <c r="A82" s="40"/>
      <c r="B82" s="48"/>
      <c r="C82" s="1"/>
      <c r="D82" s="47"/>
      <c r="E82" s="1"/>
      <c r="F82" s="1"/>
      <c r="G82" s="1"/>
      <c r="H82" s="1"/>
      <c r="I82" s="1"/>
      <c r="J82" s="1"/>
      <c r="K82" s="44"/>
      <c r="L82" s="45"/>
      <c r="M82" s="46"/>
      <c r="N82" s="46"/>
      <c r="O82" s="46"/>
    </row>
    <row r="83" spans="1:15" ht="39.75" customHeight="1">
      <c r="A83" s="40">
        <f>A81+1</f>
        <v>32</v>
      </c>
      <c r="B83" s="48" t="s">
        <v>151</v>
      </c>
      <c r="C83" s="1"/>
      <c r="D83" s="42" t="s">
        <v>4</v>
      </c>
      <c r="E83" s="1"/>
      <c r="F83" s="1" t="e">
        <f>#REF!*#REF!</f>
        <v>#REF!</v>
      </c>
      <c r="G83" s="1" t="e">
        <f>IF(#REF!&gt;=0,10*#REF!,0)</f>
        <v>#REF!</v>
      </c>
      <c r="H83" s="1"/>
      <c r="I83" s="43"/>
      <c r="J83" s="1"/>
      <c r="K83" s="44">
        <v>3</v>
      </c>
      <c r="L83" s="45">
        <f>K83/K117</f>
        <v>0.6</v>
      </c>
      <c r="M83" s="46">
        <f>VLOOKUP(D83,Q1:R9,2,FALSE)</f>
        <v>0</v>
      </c>
      <c r="N83" s="46">
        <f>M83*L83</f>
        <v>0</v>
      </c>
      <c r="O83" s="46">
        <f>IF(M83=0,0,L83*MAX(R2:R8))</f>
        <v>0</v>
      </c>
    </row>
    <row r="84" spans="1:15" ht="12" customHeight="1">
      <c r="A84" s="40"/>
      <c r="B84" s="48"/>
      <c r="C84" s="1"/>
      <c r="D84" s="47"/>
      <c r="E84" s="1"/>
      <c r="F84" s="1"/>
      <c r="G84" s="1"/>
      <c r="H84" s="1"/>
      <c r="I84" s="1"/>
      <c r="J84" s="1"/>
      <c r="K84" s="44"/>
      <c r="L84" s="45"/>
      <c r="M84" s="46"/>
      <c r="N84" s="46"/>
      <c r="O84" s="46"/>
    </row>
    <row r="85" spans="1:15" ht="39.75" customHeight="1">
      <c r="A85" s="40">
        <f>A83+1</f>
        <v>33</v>
      </c>
      <c r="B85" s="48" t="s">
        <v>154</v>
      </c>
      <c r="C85" s="1"/>
      <c r="D85" s="42" t="s">
        <v>4</v>
      </c>
      <c r="E85" s="1"/>
      <c r="F85" s="1" t="e">
        <f>#REF!*#REF!</f>
        <v>#REF!</v>
      </c>
      <c r="G85" s="1" t="e">
        <f>IF(#REF!&gt;=0,10*#REF!,0)</f>
        <v>#REF!</v>
      </c>
      <c r="H85" s="1"/>
      <c r="I85" s="43"/>
      <c r="J85" s="1"/>
      <c r="K85" s="44">
        <v>3</v>
      </c>
      <c r="L85" s="45">
        <f>K85/K117</f>
        <v>0.6</v>
      </c>
      <c r="M85" s="46">
        <f>VLOOKUP(D85,Q1:R9,2,FALSE)</f>
        <v>0</v>
      </c>
      <c r="N85" s="46">
        <f>M85*L85</f>
        <v>0</v>
      </c>
      <c r="O85" s="46">
        <f>IF(M85=0,0,L85*MAX(R2:R8))</f>
        <v>0</v>
      </c>
    </row>
    <row r="86" spans="1:15" ht="12" customHeight="1">
      <c r="B86" s="32"/>
      <c r="C86" s="1"/>
      <c r="D86" s="47"/>
      <c r="E86" s="1"/>
      <c r="F86" s="1"/>
      <c r="G86" s="1"/>
      <c r="H86" s="1"/>
      <c r="I86" s="1"/>
      <c r="J86" s="1"/>
      <c r="K86" s="44"/>
      <c r="L86" s="45"/>
      <c r="M86" s="46"/>
      <c r="N86" s="46"/>
      <c r="O86" s="46"/>
    </row>
    <row r="87" spans="1:15" ht="15.75" customHeight="1">
      <c r="A87" s="9" t="s">
        <v>70</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8" t="s">
        <v>155</v>
      </c>
      <c r="C89" s="1"/>
      <c r="D89" s="42" t="s">
        <v>4</v>
      </c>
      <c r="E89" s="1"/>
      <c r="F89" s="1" t="e">
        <f>#REF!*#REF!</f>
        <v>#REF!</v>
      </c>
      <c r="G89" s="1" t="e">
        <f>IF(#REF!&gt;=0,10*#REF!,0)</f>
        <v>#REF!</v>
      </c>
      <c r="H89" s="1"/>
      <c r="I89" s="43"/>
      <c r="J89" s="1"/>
      <c r="K89" s="44">
        <v>5</v>
      </c>
      <c r="L89" s="45">
        <f>K89/K117</f>
        <v>1</v>
      </c>
      <c r="M89" s="46">
        <f>VLOOKUP(D89,Q1:R9,2,FALSE)</f>
        <v>0</v>
      </c>
      <c r="N89" s="46">
        <f>M89*L89</f>
        <v>0</v>
      </c>
      <c r="O89" s="46">
        <f>IF(M89=0,0,L89*MAX(R2:R8))</f>
        <v>0</v>
      </c>
    </row>
    <row r="90" spans="1:15" ht="12" customHeight="1">
      <c r="A90" s="40"/>
      <c r="B90" s="48"/>
      <c r="C90" s="1"/>
      <c r="D90" s="47"/>
      <c r="E90" s="1"/>
      <c r="F90" s="1"/>
      <c r="G90" s="1"/>
      <c r="H90" s="1"/>
      <c r="I90" s="1"/>
      <c r="J90" s="1"/>
      <c r="K90" s="44"/>
      <c r="L90" s="45"/>
      <c r="M90" s="46"/>
      <c r="N90" s="46"/>
      <c r="O90" s="46"/>
    </row>
    <row r="91" spans="1:15" ht="39.75" customHeight="1">
      <c r="A91" s="40">
        <f>A89+1</f>
        <v>35</v>
      </c>
      <c r="B91" s="48" t="s">
        <v>157</v>
      </c>
      <c r="C91" s="1"/>
      <c r="D91" s="42" t="s">
        <v>4</v>
      </c>
      <c r="E91" s="1"/>
      <c r="F91" s="1" t="e">
        <f>#REF!*#REF!</f>
        <v>#REF!</v>
      </c>
      <c r="G91" s="1" t="e">
        <f>IF(#REF!&gt;=0,10*#REF!,0)</f>
        <v>#REF!</v>
      </c>
      <c r="H91" s="1"/>
      <c r="I91" s="43"/>
      <c r="J91" s="1"/>
      <c r="K91" s="44">
        <v>2</v>
      </c>
      <c r="L91" s="45">
        <f>K91/K117</f>
        <v>0.4</v>
      </c>
      <c r="M91" s="46">
        <f>VLOOKUP(D91,Q1:R9,2,FALSE)</f>
        <v>0</v>
      </c>
      <c r="N91" s="46">
        <f>M91*L91</f>
        <v>0</v>
      </c>
      <c r="O91" s="46">
        <f>IF(M91=0,0,L91*MAX(R2:R8))</f>
        <v>0</v>
      </c>
    </row>
    <row r="92" spans="1:15" ht="12" customHeight="1">
      <c r="A92" s="40"/>
      <c r="B92" s="48"/>
      <c r="C92" s="1"/>
      <c r="D92" s="47"/>
      <c r="E92" s="1"/>
      <c r="F92" s="1"/>
      <c r="G92" s="1"/>
      <c r="H92" s="1"/>
      <c r="I92" s="1"/>
      <c r="J92" s="1"/>
      <c r="K92" s="44"/>
      <c r="L92" s="45"/>
      <c r="M92" s="46"/>
      <c r="N92" s="46"/>
      <c r="O92" s="46"/>
    </row>
    <row r="93" spans="1:15" ht="39.75" customHeight="1">
      <c r="A93" s="40">
        <f>A91+1</f>
        <v>36</v>
      </c>
      <c r="B93" s="48" t="s">
        <v>159</v>
      </c>
      <c r="C93" s="1"/>
      <c r="D93" s="42" t="s">
        <v>4</v>
      </c>
      <c r="E93" s="1"/>
      <c r="F93" s="1" t="e">
        <f>#REF!*#REF!</f>
        <v>#REF!</v>
      </c>
      <c r="G93" s="1" t="e">
        <f>IF(#REF!&gt;=0,10*#REF!,0)</f>
        <v>#REF!</v>
      </c>
      <c r="H93" s="1"/>
      <c r="I93" s="43"/>
      <c r="J93" s="1"/>
      <c r="K93" s="44">
        <v>4</v>
      </c>
      <c r="L93" s="45">
        <f>K93/K117</f>
        <v>0.8</v>
      </c>
      <c r="M93" s="46">
        <f>VLOOKUP(D93,Q1:R9,2,FALSE)</f>
        <v>0</v>
      </c>
      <c r="N93" s="46">
        <f>M93*L93</f>
        <v>0</v>
      </c>
      <c r="O93" s="46">
        <f>IF(M93=0,0,L93*MAX(R2:R8))</f>
        <v>0</v>
      </c>
    </row>
    <row r="94" spans="1:15" ht="12" customHeight="1">
      <c r="A94" s="40"/>
      <c r="B94" s="48"/>
      <c r="C94" s="1"/>
      <c r="D94" s="47"/>
      <c r="E94" s="1"/>
      <c r="F94" s="1"/>
      <c r="G94" s="1"/>
      <c r="H94" s="1"/>
      <c r="I94" s="1"/>
      <c r="J94" s="1"/>
      <c r="K94" s="44"/>
      <c r="L94" s="45"/>
      <c r="M94" s="46"/>
      <c r="N94" s="46"/>
      <c r="O94" s="46"/>
    </row>
    <row r="95" spans="1:15" ht="39.75" customHeight="1">
      <c r="A95" s="40">
        <f>A93+1</f>
        <v>37</v>
      </c>
      <c r="B95" s="48" t="s">
        <v>161</v>
      </c>
      <c r="C95" s="1"/>
      <c r="D95" s="42" t="s">
        <v>4</v>
      </c>
      <c r="E95" s="1"/>
      <c r="F95" s="1" t="e">
        <f>#REF!*#REF!</f>
        <v>#REF!</v>
      </c>
      <c r="G95" s="1" t="e">
        <f>IF(#REF!&gt;=0,10*#REF!,0)</f>
        <v>#REF!</v>
      </c>
      <c r="H95" s="1"/>
      <c r="I95" s="43"/>
      <c r="J95" s="1"/>
      <c r="K95" s="44">
        <v>3</v>
      </c>
      <c r="L95" s="45">
        <f>K95/K117</f>
        <v>0.6</v>
      </c>
      <c r="M95" s="46">
        <f>VLOOKUP(D95,Q1:R9,2,FALSE)</f>
        <v>0</v>
      </c>
      <c r="N95" s="46">
        <f>M95*L95</f>
        <v>0</v>
      </c>
      <c r="O95" s="46">
        <f>IF(M95=0,0,L95*MAX(R2:R8))</f>
        <v>0</v>
      </c>
    </row>
    <row r="96" spans="1:15" ht="12" customHeight="1">
      <c r="A96" s="40"/>
      <c r="B96" s="48"/>
      <c r="C96" s="1"/>
      <c r="D96" s="47"/>
      <c r="E96" s="1"/>
      <c r="F96" s="1"/>
      <c r="G96" s="1"/>
      <c r="H96" s="1"/>
      <c r="I96" s="1"/>
      <c r="J96" s="1"/>
      <c r="K96" s="44"/>
      <c r="L96" s="45"/>
      <c r="M96" s="46"/>
      <c r="N96" s="46"/>
      <c r="O96" s="46"/>
    </row>
    <row r="97" spans="1:26" ht="39.75" customHeight="1">
      <c r="A97" s="40">
        <f>A95+1</f>
        <v>38</v>
      </c>
      <c r="B97" s="48" t="s">
        <v>163</v>
      </c>
      <c r="C97" s="1"/>
      <c r="D97" s="42" t="s">
        <v>4</v>
      </c>
      <c r="E97" s="1"/>
      <c r="F97" s="1" t="e">
        <f>#REF!*#REF!</f>
        <v>#REF!</v>
      </c>
      <c r="G97" s="1" t="e">
        <f>IF(#REF!&gt;=0,10*#REF!,0)</f>
        <v>#REF!</v>
      </c>
      <c r="H97" s="1"/>
      <c r="I97" s="43"/>
      <c r="J97" s="1"/>
      <c r="K97" s="44">
        <v>3</v>
      </c>
      <c r="L97" s="45">
        <f>K97/K117</f>
        <v>0.6</v>
      </c>
      <c r="M97" s="46">
        <f>VLOOKUP(D97,Q1:R9,2,FALSE)</f>
        <v>0</v>
      </c>
      <c r="N97" s="46">
        <f>M97*L97</f>
        <v>0</v>
      </c>
      <c r="O97" s="46">
        <f>IF(M97=0,0,L97*MAX(R2:R8))</f>
        <v>0</v>
      </c>
    </row>
    <row r="98" spans="1:26" ht="12" customHeight="1">
      <c r="B98" s="32"/>
      <c r="C98" s="1"/>
      <c r="D98" s="47"/>
      <c r="E98" s="1"/>
      <c r="F98" s="1"/>
      <c r="G98" s="1"/>
      <c r="H98" s="1"/>
      <c r="I98" s="1"/>
      <c r="J98" s="1"/>
      <c r="K98" s="44"/>
      <c r="L98" s="45"/>
      <c r="M98" s="46"/>
      <c r="N98" s="46"/>
      <c r="O98" s="46"/>
    </row>
    <row r="99" spans="1:26" ht="15.75" customHeight="1">
      <c r="A99" s="9" t="s">
        <v>76</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8" t="s">
        <v>165</v>
      </c>
      <c r="C101" s="1"/>
      <c r="D101" s="42" t="s">
        <v>4</v>
      </c>
      <c r="E101" s="1"/>
      <c r="F101" s="1" t="e">
        <f>#REF!*#REF!</f>
        <v>#REF!</v>
      </c>
      <c r="G101" s="1" t="e">
        <f>IF(#REF!&gt;=0,10*#REF!,0)</f>
        <v>#REF!</v>
      </c>
      <c r="H101" s="1"/>
      <c r="I101" s="43"/>
      <c r="J101" s="1"/>
      <c r="K101" s="44">
        <v>4</v>
      </c>
      <c r="L101" s="45">
        <f>K101/K117</f>
        <v>0.8</v>
      </c>
      <c r="M101" s="46">
        <f>VLOOKUP(D101,Q1:R9,2,FALSE)</f>
        <v>0</v>
      </c>
      <c r="N101" s="46">
        <f>M101*L101</f>
        <v>0</v>
      </c>
      <c r="O101" s="46">
        <f>IF(M101=0,0,L101*MAX(R2:R8))</f>
        <v>0</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8" t="s">
        <v>166</v>
      </c>
      <c r="C103" s="1"/>
      <c r="D103" s="42" t="s">
        <v>4</v>
      </c>
      <c r="E103" s="1"/>
      <c r="F103" s="1" t="e">
        <f>#REF!*#REF!</f>
        <v>#REF!</v>
      </c>
      <c r="G103" s="1" t="e">
        <f>IF(#REF!&gt;=0,10*#REF!,0)</f>
        <v>#REF!</v>
      </c>
      <c r="H103" s="1"/>
      <c r="I103" s="43"/>
      <c r="J103" s="1"/>
      <c r="K103" s="44">
        <v>3</v>
      </c>
      <c r="L103" s="45">
        <f>K103/K117</f>
        <v>0.6</v>
      </c>
      <c r="M103" s="46">
        <f>VLOOKUP(D103,Q1:R9,2,FALSE)</f>
        <v>0</v>
      </c>
      <c r="N103" s="46">
        <f>M103*L103</f>
        <v>0</v>
      </c>
      <c r="O103" s="46">
        <f>IF(M103=0,0,L103*MAX(R2:R8))</f>
        <v>0</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8" t="s">
        <v>167</v>
      </c>
      <c r="C105" s="1"/>
      <c r="D105" s="42" t="s">
        <v>4</v>
      </c>
      <c r="E105" s="1"/>
      <c r="F105" s="1" t="e">
        <f>#REF!*#REF!</f>
        <v>#REF!</v>
      </c>
      <c r="G105" s="1" t="e">
        <f>IF(#REF!&gt;=0,10*#REF!,0)</f>
        <v>#REF!</v>
      </c>
      <c r="H105" s="1"/>
      <c r="I105" s="43"/>
      <c r="J105" s="1"/>
      <c r="K105" s="44">
        <v>3</v>
      </c>
      <c r="L105" s="45">
        <f>K105/K117</f>
        <v>0.6</v>
      </c>
      <c r="M105" s="46">
        <f>VLOOKUP(D105,Q1:R9,2,FALSE)</f>
        <v>0</v>
      </c>
      <c r="N105" s="46">
        <f>M105*L105</f>
        <v>0</v>
      </c>
      <c r="O105" s="46">
        <f>IF(M105=0,0,L105*MAX(R2:R8))</f>
        <v>0</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8" t="s">
        <v>169</v>
      </c>
      <c r="C107" s="1"/>
      <c r="D107" s="42" t="s">
        <v>4</v>
      </c>
      <c r="E107" s="1"/>
      <c r="F107" s="1" t="e">
        <f>#REF!*#REF!</f>
        <v>#REF!</v>
      </c>
      <c r="G107" s="1" t="e">
        <f>IF(#REF!&gt;=0,10*#REF!,0)</f>
        <v>#REF!</v>
      </c>
      <c r="H107" s="1"/>
      <c r="I107" s="43"/>
      <c r="J107" s="1"/>
      <c r="K107" s="44">
        <v>2</v>
      </c>
      <c r="L107" s="45">
        <f>K107/K117</f>
        <v>0.4</v>
      </c>
      <c r="M107" s="46">
        <f>VLOOKUP(D107,Q1:R9,2,FALSE)</f>
        <v>0</v>
      </c>
      <c r="N107" s="46">
        <f>M107*L107</f>
        <v>0</v>
      </c>
      <c r="O107" s="46">
        <f>IF(M107=0,0,L107*MAX(R2:R8))</f>
        <v>0</v>
      </c>
    </row>
    <row r="108" spans="1:26" ht="12" customHeight="1">
      <c r="B108" s="32"/>
      <c r="C108" s="1"/>
      <c r="D108" s="47"/>
      <c r="E108" s="1"/>
      <c r="F108" s="1"/>
      <c r="G108" s="1"/>
      <c r="H108" s="1"/>
      <c r="I108" s="1"/>
      <c r="J108" s="1"/>
      <c r="K108" s="44"/>
      <c r="L108" s="45"/>
      <c r="M108" s="46"/>
      <c r="N108" s="46"/>
      <c r="O108" s="46"/>
    </row>
    <row r="109" spans="1:26" ht="15.75" customHeight="1">
      <c r="A109" s="9" t="s">
        <v>83</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8" t="s">
        <v>171</v>
      </c>
      <c r="C111" s="13"/>
      <c r="D111" s="42" t="s">
        <v>4</v>
      </c>
      <c r="E111" s="13"/>
      <c r="F111" s="13" t="e">
        <f>#REF!*#REF!</f>
        <v>#REF!</v>
      </c>
      <c r="G111" s="13" t="e">
        <f>IF(#REF!&gt;=0,10*#REF!,0)</f>
        <v>#REF!</v>
      </c>
      <c r="H111" s="13"/>
      <c r="I111" s="43"/>
      <c r="J111" s="13"/>
      <c r="K111" s="34">
        <v>4</v>
      </c>
      <c r="L111" s="64">
        <f>K111/K117</f>
        <v>0.8</v>
      </c>
      <c r="M111" s="65">
        <f>VLOOKUP(D111,Q1:R9,2,FALSE)</f>
        <v>0</v>
      </c>
      <c r="N111" s="65">
        <f>M111*L111</f>
        <v>0</v>
      </c>
      <c r="O111" s="65">
        <f>IF(M111=0,0,L111*MAX(R2:R8))</f>
        <v>0</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8" t="s">
        <v>173</v>
      </c>
      <c r="C113" s="13"/>
      <c r="D113" s="42" t="s">
        <v>4</v>
      </c>
      <c r="E113" s="13"/>
      <c r="F113" s="13" t="e">
        <f>#REF!*#REF!</f>
        <v>#REF!</v>
      </c>
      <c r="G113" s="13" t="e">
        <f>IF(#REF!&gt;=0,10*#REF!,0)</f>
        <v>#REF!</v>
      </c>
      <c r="H113" s="13"/>
      <c r="I113" s="43"/>
      <c r="J113" s="13"/>
      <c r="K113" s="34">
        <v>4</v>
      </c>
      <c r="L113" s="64">
        <f>K113/K117</f>
        <v>0.8</v>
      </c>
      <c r="M113" s="65">
        <f>VLOOKUP(D113,Q1:R9,2,FALSE)</f>
        <v>0</v>
      </c>
      <c r="N113" s="65">
        <f>M113*L113</f>
        <v>0</v>
      </c>
      <c r="O113" s="65">
        <f>IF(M113=0,0,L113*MAX(R2:R8))</f>
        <v>0</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8" t="s">
        <v>176</v>
      </c>
      <c r="C115" s="13"/>
      <c r="D115" s="42" t="s">
        <v>4</v>
      </c>
      <c r="E115" s="13"/>
      <c r="F115" s="13" t="e">
        <f>#REF!*#REF!</f>
        <v>#REF!</v>
      </c>
      <c r="G115" s="13" t="e">
        <f>IF(#REF!&gt;=0,10*#REF!,0)</f>
        <v>#REF!</v>
      </c>
      <c r="H115" s="13"/>
      <c r="I115" s="43"/>
      <c r="J115" s="13"/>
      <c r="K115" s="34">
        <v>3</v>
      </c>
      <c r="L115" s="64">
        <f>K115/K117</f>
        <v>0.6</v>
      </c>
      <c r="M115" s="65">
        <f>VLOOKUP(D115,Q1:R9,2,FALSE)</f>
        <v>0</v>
      </c>
      <c r="N115" s="65">
        <f>M115*L115</f>
        <v>0</v>
      </c>
      <c r="O115" s="65">
        <f>IF(M115=0,0,L115*MAX(R2:R8))</f>
        <v>0</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177</v>
      </c>
      <c r="B117" s="71"/>
      <c r="C117" s="72"/>
      <c r="D117" s="73" t="str">
        <f>IF(ISERR((N117/O117)*100),"",(N117/O117)*100)</f>
        <v/>
      </c>
      <c r="E117" s="74"/>
      <c r="F117" s="74"/>
      <c r="G117" s="74"/>
      <c r="H117" s="75" t="str">
        <f>IF(D117="","","-")</f>
        <v/>
      </c>
      <c r="I117" s="76" t="str">
        <f>VLOOKUP(J117,'Rating ranges'!A2:B7,2,TRUE)</f>
        <v/>
      </c>
      <c r="J117" s="7">
        <f>IF(D117="",0,D117)</f>
        <v>0</v>
      </c>
      <c r="K117" s="67">
        <f>MAX(K9:K115)</f>
        <v>5</v>
      </c>
      <c r="L117" s="67"/>
      <c r="M117" s="67"/>
      <c r="N117" s="68">
        <f t="shared" ref="N117:O117" si="0">SUM(N9:N115)</f>
        <v>0</v>
      </c>
      <c r="O117" s="68">
        <f t="shared" si="0"/>
        <v>0</v>
      </c>
    </row>
    <row r="118" spans="1:26" ht="13.5" customHeight="1">
      <c r="D118" s="37"/>
      <c r="E118" s="1"/>
      <c r="F118" s="1"/>
      <c r="G118" s="1"/>
      <c r="H118" s="1"/>
      <c r="I118" s="1"/>
      <c r="J118" s="1"/>
      <c r="K118" s="16"/>
      <c r="L118" s="16"/>
      <c r="M118" s="1"/>
    </row>
    <row r="119" spans="1:26" ht="12.75" customHeight="1">
      <c r="A119" s="9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1"/>
      <c r="C119" s="91"/>
      <c r="D119" s="91"/>
      <c r="E119" s="91"/>
      <c r="F119" s="91"/>
      <c r="G119" s="91"/>
      <c r="H119" s="91"/>
      <c r="I119" s="92"/>
      <c r="J119" s="1"/>
      <c r="K119" s="16"/>
      <c r="L119" s="16"/>
      <c r="M119" s="1"/>
    </row>
    <row r="120" spans="1:26" ht="15" customHeight="1">
      <c r="A120" s="9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9"/>
      <c r="C120" s="89"/>
      <c r="D120" s="89"/>
      <c r="E120" s="89"/>
      <c r="F120" s="89"/>
      <c r="G120" s="89"/>
      <c r="H120" s="89"/>
      <c r="I120" s="94"/>
      <c r="J120" s="1"/>
      <c r="K120" s="16"/>
      <c r="L120" s="16"/>
      <c r="M120" s="1"/>
    </row>
    <row r="121" spans="1:26" ht="12.75" customHeight="1">
      <c r="A121" s="9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9"/>
      <c r="C121" s="89"/>
      <c r="D121" s="89"/>
      <c r="E121" s="89"/>
      <c r="F121" s="89"/>
      <c r="G121" s="89"/>
      <c r="H121" s="89"/>
      <c r="I121" s="94"/>
      <c r="J121" s="1"/>
      <c r="K121" s="16"/>
      <c r="L121" s="16"/>
      <c r="M121" s="1"/>
    </row>
    <row r="122" spans="1:26" ht="12.75" customHeight="1">
      <c r="A122" s="9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9"/>
      <c r="C122" s="89"/>
      <c r="D122" s="89"/>
      <c r="E122" s="89"/>
      <c r="F122" s="89"/>
      <c r="G122" s="89"/>
      <c r="H122" s="89"/>
      <c r="I122" s="94"/>
      <c r="J122" s="1"/>
      <c r="K122" s="16"/>
      <c r="L122" s="16"/>
      <c r="M122" s="1"/>
    </row>
    <row r="123" spans="1:26" ht="12.75" customHeight="1">
      <c r="A123" s="9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7"/>
      <c r="C123" s="97"/>
      <c r="D123" s="97"/>
      <c r="E123" s="97"/>
      <c r="F123" s="97"/>
      <c r="G123" s="97"/>
      <c r="H123" s="97"/>
      <c r="I123" s="98"/>
      <c r="J123" s="1"/>
      <c r="K123" s="16"/>
      <c r="L123" s="16"/>
      <c r="M123" s="1"/>
    </row>
    <row r="124" spans="1:26" ht="13.5" customHeight="1">
      <c r="D124" s="37"/>
      <c r="E124" s="1"/>
      <c r="F124" s="1"/>
      <c r="G124" s="1"/>
      <c r="H124" s="1"/>
      <c r="I124" s="1"/>
      <c r="J124" s="1"/>
      <c r="K124" s="16"/>
      <c r="L124" s="16"/>
      <c r="M124" s="1"/>
    </row>
    <row r="125" spans="1:26" ht="13.5" customHeight="1">
      <c r="D125" s="78"/>
      <c r="E125" s="1"/>
      <c r="F125" s="1"/>
      <c r="G125" s="1"/>
      <c r="H125" s="1"/>
      <c r="I125" s="1"/>
      <c r="J125" s="1"/>
      <c r="K125" s="16"/>
      <c r="L125" s="16"/>
      <c r="M125" s="1"/>
    </row>
    <row r="126" spans="1:26" ht="12.75" customHeight="1">
      <c r="A126" s="1"/>
      <c r="B126" s="79"/>
      <c r="C126" s="80"/>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19:I119"/>
    <mergeCell ref="A120:I120"/>
    <mergeCell ref="A121:I121"/>
    <mergeCell ref="A122:I122"/>
    <mergeCell ref="A123:I123"/>
    <mergeCell ref="N7:N8"/>
    <mergeCell ref="O7:O8"/>
    <mergeCell ref="A1:I1"/>
    <mergeCell ref="A3:B3"/>
    <mergeCell ref="K7:K8"/>
    <mergeCell ref="L7:L8"/>
    <mergeCell ref="M7:M8"/>
  </mergeCells>
  <conditionalFormatting sqref="D9 D11 D13 D15 D17 D21 D23:D25 D29 D31:D33 D35 D37 D39 D41 D43 D45 D49 D51 D53 D55 D59 D61 D63 D67 D69 D71 D73 D75 D79 D81 D83 D85 D89 D91 D93 D95 D97 D101 D103 D105 D107 D111 D113 D1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4140625" defaultRowHeight="15" customHeight="1"/>
  <cols>
    <col min="1" max="1" width="4.109375" customWidth="1"/>
    <col min="2" max="2" width="103.5546875" customWidth="1"/>
    <col min="3" max="3" width="13.5546875" customWidth="1"/>
    <col min="4" max="26" width="8" customWidth="1"/>
  </cols>
  <sheetData>
    <row r="1" spans="1:26" ht="23.25" customHeight="1">
      <c r="A1" s="85" t="s">
        <v>0</v>
      </c>
      <c r="B1" s="86"/>
      <c r="C1" s="87"/>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4:C8 C11:C13 C16:C24 C27:C30 C33:C35 C38:C42 C45:C48 C51:C55 C58:C61 C64:C66">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baseColWidth="10" defaultColWidth="14.44140625" defaultRowHeight="15" customHeight="1"/>
  <cols>
    <col min="1" max="1" width="17.44140625" customWidth="1"/>
    <col min="2" max="2" width="16.5546875" customWidth="1"/>
    <col min="3" max="3" width="8.88671875" customWidth="1"/>
    <col min="4" max="4" width="5.5546875" customWidth="1"/>
    <col min="5" max="5" width="4.6640625" customWidth="1"/>
    <col min="6" max="6" width="5.6640625" customWidth="1"/>
    <col min="7" max="26" width="8" customWidth="1"/>
  </cols>
  <sheetData>
    <row r="1" spans="1:6" ht="12.75" customHeight="1">
      <c r="A1" s="59" t="s">
        <v>142</v>
      </c>
      <c r="B1" s="59" t="s">
        <v>144</v>
      </c>
      <c r="C1" s="101" t="s">
        <v>145</v>
      </c>
      <c r="D1" s="89"/>
      <c r="E1" s="89"/>
      <c r="F1" s="89"/>
    </row>
    <row r="2" spans="1:6" ht="12.75" customHeight="1">
      <c r="A2" s="60">
        <v>0</v>
      </c>
      <c r="B2" s="29" t="str">
        <f>""</f>
        <v/>
      </c>
    </row>
    <row r="3" spans="1:6" ht="12.75" customHeight="1">
      <c r="A3" s="60">
        <v>1</v>
      </c>
      <c r="B3" s="29" t="s">
        <v>146</v>
      </c>
      <c r="C3" s="61" t="s">
        <v>147</v>
      </c>
      <c r="D3" s="62">
        <f>A4</f>
        <v>29</v>
      </c>
    </row>
    <row r="4" spans="1:6" ht="12.75" customHeight="1">
      <c r="A4" s="60">
        <v>29</v>
      </c>
      <c r="B4" s="14" t="s">
        <v>12</v>
      </c>
      <c r="C4" s="14" t="s">
        <v>149</v>
      </c>
      <c r="D4" s="62">
        <f t="shared" ref="D4:D7" si="0">A4</f>
        <v>29</v>
      </c>
      <c r="E4" s="63" t="s">
        <v>150</v>
      </c>
      <c r="F4" s="62">
        <f t="shared" ref="F4:F6" si="1">A5</f>
        <v>49</v>
      </c>
    </row>
    <row r="5" spans="1:6" ht="12.75" customHeight="1">
      <c r="A5" s="60">
        <v>49</v>
      </c>
      <c r="B5" s="14" t="s">
        <v>14</v>
      </c>
      <c r="C5" s="14" t="s">
        <v>149</v>
      </c>
      <c r="D5" s="62">
        <f t="shared" si="0"/>
        <v>49</v>
      </c>
      <c r="E5" s="63" t="s">
        <v>150</v>
      </c>
      <c r="F5" s="62">
        <f t="shared" si="1"/>
        <v>69</v>
      </c>
    </row>
    <row r="6" spans="1:6" ht="12.75" customHeight="1">
      <c r="A6" s="60">
        <v>69</v>
      </c>
      <c r="B6" s="14" t="s">
        <v>24</v>
      </c>
      <c r="C6" s="14" t="s">
        <v>149</v>
      </c>
      <c r="D6" s="62">
        <f t="shared" si="0"/>
        <v>69</v>
      </c>
      <c r="E6" s="63" t="s">
        <v>150</v>
      </c>
      <c r="F6" s="62">
        <f t="shared" si="1"/>
        <v>89</v>
      </c>
    </row>
    <row r="7" spans="1:6" ht="12.75" customHeight="1">
      <c r="A7" s="60">
        <v>89</v>
      </c>
      <c r="B7" s="14" t="s">
        <v>25</v>
      </c>
      <c r="C7" s="61" t="s">
        <v>152</v>
      </c>
      <c r="D7" s="62">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Antonio García Torres</cp:lastModifiedBy>
  <dcterms:created xsi:type="dcterms:W3CDTF">2008-01-21T11:46:15Z</dcterms:created>
  <dcterms:modified xsi:type="dcterms:W3CDTF">2024-03-18T17:41:59Z</dcterms:modified>
</cp:coreProperties>
</file>