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definedName localSheetId="0" name="Excel_BuiltIn__FilterDatabase">'Usability scores'!$D$9</definedName>
    <definedName localSheetId="0" name="Excel_BuiltIn_Print_Area">'Usability scores'!$A$1:$I$123</definedName>
  </definedNames>
  <calcPr/>
  <extLst>
    <ext uri="GoogleSheetsCustomDataVersion1">
      <go:sheetsCustomData xmlns:go="http://customooxmlschemas.google.com/" r:id="rId7" roundtripDataSignature="AMtx7mgoBAnWSOneQR5sv5T3CNwrmO8hgg=="/>
    </ext>
  </extLst>
</workbook>
</file>

<file path=xl/comments1.xml><?xml version="1.0" encoding="utf-8"?>
<comments xmlns:r="http://schemas.openxmlformats.org/officeDocument/2006/relationships" xmlns="http://schemas.openxmlformats.org/spreadsheetml/2006/main">
  <authors>
    <author/>
  </authors>
  <commentList>
    <comment authorId="0" ref="B21">
      <text>
        <t xml:space="preserve">======
ID#AAAAtg4H458
     (2023-03-23 16:05:13)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
      <text>
        <t xml:space="preserve">======
ID#AAAAtg4H454
     (2023-03-23 16:05:13)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9">
      <text>
        <t xml:space="preserve">======
ID#AAAAtg4H450
     (2023-03-23 16:05:13)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51">
      <text>
        <t xml:space="preserve">======
ID#AAAAtg4H45w
     (2023-03-23 16:05:13)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43">
      <text>
        <t xml:space="preserve">======
ID#AAAAtg4H45s
     (2023-03-23 16:05:13)
Users can easily get back to the homepage or a relevant start point (Low importance)
For example, a homepage link might be part of the breadcrumb or a home link might be available as part of the header.</t>
      </text>
    </comment>
    <comment authorId="0" ref="B31">
      <text>
        <t xml:space="preserve">======
ID#AAAAtg4H45o
     (2023-03-23 16:05:13)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ID#AAAAtg4H45k
     (2023-03-23 16:05:13)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83">
      <text>
        <t xml:space="preserve">======
ID#AAAAtg4H45g
     (2023-03-23 16:05:13)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35">
      <text>
        <t xml:space="preserve">======
ID#AAAAtg4H45c
     (2023-03-23 16:05:13)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73">
      <text>
        <t xml:space="preserve">======
ID#AAAAtg4H45Y
     (2023-03-23 16:05:13)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15">
      <text>
        <t xml:space="preserve">======
ID#AAAAtg4H45U
     (2023-03-23 16:05:13)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1">
      <text>
        <t xml:space="preserve">======
ID#AAAAtg4H45Q
     (2023-03-23 16:05:13)
Required and optional form fields are clearly indicated (e.g. using text or '*') (Low importance)
Where most fields are required the optional fields should be identified and when most fields are optional the required fields should be identified.</t>
      </text>
    </comment>
    <comment authorId="0" ref="B61">
      <text>
        <t xml:space="preserve">======
ID#AAAAtg4H45M
     (2023-03-23 16:05:13)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45">
      <text>
        <t xml:space="preserve">======
ID#AAAAtg4H45I
     (2023-03-23 16:05:13)
A clear and well structure site map or index is provided (where necessary) (Low importance)
The sitemap might be part of the header or footer and should ideally be available from every page on the site.</t>
      </text>
    </comment>
    <comment authorId="0" ref="B97">
      <text>
        <t xml:space="preserve">======
ID#AAAAtg4H45E
     (2023-03-23 16:05:13)
Text and content is legible and scanable, with good typography and visual contrast (Medium importance)
Users should be able to quickly scan headers and body text, in order to get an overview of what's available.</t>
      </text>
    </comment>
    <comment authorId="0" ref="B41">
      <text>
        <t xml:space="preserve">======
ID#AAAAtg4H45A
     (2023-03-23 16:05:13)
The current location is clearly indicated (e.g. breadcrumb, highlighted menu item) (Low importance)
Users should always know where they are in the site or application.</t>
      </text>
    </comment>
    <comment authorId="0" ref="B25">
      <text>
        <t xml:space="preserve">======
ID#AAAAtg4H448
     (2023-03-23 16:05:13)
The homepage / starting page layout is clear and uncluttered with sufficient 'white space' (Medium importance)
Users should be able to quickly scan the homepage and make sense of both the content available and of how the site is structured.</t>
      </text>
    </comment>
    <comment authorId="0" ref="B55">
      <text>
        <t xml:space="preserve">======
ID#AAAAtg4H444
     (2023-03-23 16:05:13)
Search results are relevant, comprehensive, precise, and well displayed (High importance)
It should be easy for users to see what has been returned, to work out why something has been returned and to determine how many results there are.</t>
      </text>
    </comment>
    <comment authorId="0" ref="B17">
      <text>
        <t xml:space="preserve">======
ID#AAAAtg4H440
     (2023-03-23 16:05:13)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69">
      <text>
        <t xml:space="preserve">======
ID#AAAAtg4H44w
     (2023-03-23 16:05:13)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1">
      <text>
        <t xml:space="preserve">======
ID#AAAAtg4H44s
     (2023-03-23 16:05:13)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5">
      <text>
        <t xml:space="preserve">======
ID#AAAAtg4H44o
     (2023-03-23 16:05:13)
Users are able to easily recover (i.e. not have to start again) from errors (Medium importance)
For example, users might be able to re-edit and resubmit a form or enter a different value.</t>
      </text>
    </comment>
    <comment authorId="0" ref="B29">
      <text>
        <t xml:space="preserve">======
ID#AAAAtg4H44k
     (2023-03-23 16:05:13)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1">
      <text>
        <t xml:space="preserve">======
ID#AAAAtg4H44g
     (2023-03-23 16:05:13)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5">
      <text>
        <t xml:space="preserve">======
ID#AAAAtg4H44c
     (2023-03-23 16:05:13)
Users are adequately supported according to their level of expertise (Medium importance)
For example, novice users are given help and instructions and features are progressively disclosed (e.g. advanced features not being shown by default).</t>
      </text>
    </comment>
    <comment authorId="0" ref="B105">
      <text>
        <t xml:space="preserve">======
ID#AAAAtg4H44Y
     (2023-03-23 16:05:13)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1">
      <text>
        <t xml:space="preserve">======
ID#AAAAtg4H44U
     (2023-03-23 16:05:13)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75">
      <text>
        <t xml:space="preserve">======
ID#AAAAtg4H44Q
     (2023-03-23 16:05:13)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13">
      <text>
        <t xml:space="preserve">======
ID#AAAAtg4H44M
     (2023-03-23 16:05:13)
Errors and reliability issues don't inhibit the user experience (High importance)
Sites and applications should be free of bugs and shouldn't have any broken links.</t>
      </text>
    </comment>
    <comment authorId="0" ref="B67">
      <text>
        <t xml:space="preserve">======
ID#AAAAtg4H44I
     (2023-03-23 16:05:13)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89">
      <text>
        <t xml:space="preserve">======
ID#AAAAtg4H44E
     (2023-03-23 16:05:13)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3">
      <text>
        <t xml:space="preserve">======
ID#AAAAtg4H44A
     (2023-03-23 16:05:13)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91">
      <text>
        <t xml:space="preserve">======
ID#AAAAtg4H438
     (2023-03-23 16:05:13)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63">
      <text>
        <t xml:space="preserve">======
ID#AAAAtg4H434
     (2023-03-23 16:05:13)
Users can easily give feedback (Very low importance)
For example, via email or an online feedback / contact us form. There should be an indication of how long users can expect to wait for a response if a query has been made.</t>
      </text>
    </comment>
    <comment authorId="0" ref="B53">
      <text>
        <t xml:space="preserve">======
ID#AAAAtg4H430
     (2023-03-23 16:05:13)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7">
      <text>
        <t xml:space="preserve">======
ID#AAAAtg4H43w
     (2023-03-23 16:05:13)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95">
      <text>
        <t xml:space="preserve">======
ID#AAAAtg4H43s
     (2023-03-23 16:05:13)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39">
      <text>
        <t xml:space="preserve">======
ID#AAAAtg4H43o
     (2023-03-23 16:05:13)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23">
      <text>
        <t xml:space="preserve">======
ID#AAAAtg4H43k
     (2023-03-23 16:05:13)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93">
      <text>
        <t xml:space="preserve">======
ID#AAAAtg4H43g
     (2023-03-23 16:05:13)
Language, terminology and tone used is appropriate and readily understood by the target audience (High importance)
Jargon should be kept to a minimum and plain language should be used where ever possible.</t>
      </text>
    </comment>
    <comment authorId="0" ref="B107">
      <text>
        <t xml:space="preserve">======
ID#AAAAtg4H43c
     (2023-03-23 16:05:13)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03">
      <text>
        <t xml:space="preserve">======
ID#AAAAtg4H43Y
     (2023-03-23 16:05:13)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59">
      <text>
        <t xml:space="preserve">======
ID#AAAAtg4H43U
     (2023-03-23 16:05:13)
Prompt and  appropriate feedback is given (High importance)
For example, a confirmation message is shown following a successful transaction, input errors are promptly highlighted and it's made clear to users when a page has been updated.</t>
      </text>
    </comment>
    <comment authorId="0" ref="B33">
      <text>
        <t xml:space="preserve">======
ID#AAAAtg4H43Q
     (2023-03-23 16:05:13)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9">
      <text>
        <t xml:space="preserve">======
ID#AAAAtg4H43M
     (2023-03-23 16:05:13)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List>
  <extLst>
    <ext uri="GoogleSheetsCustomDataVersion1">
      <go:sheetsCustomData xmlns:go="http://customooxmlschemas.google.com/" r:id="rId1" roundtripDataSignature="AMtx7mhxp3ZlSuTiwDVmHpck/ei7Ikln0A=="/>
    </ext>
  </extLst>
</comments>
</file>

<file path=xl/sharedStrings.xml><?xml version="1.0" encoding="utf-8"?>
<sst xmlns="http://schemas.openxmlformats.org/spreadsheetml/2006/main" count="274" uniqueCount="170">
  <si>
    <t>Usability review</t>
  </si>
  <si>
    <t>Enter score</t>
  </si>
  <si>
    <t>Very poor</t>
  </si>
  <si>
    <t>[Artesanía Nazarí]</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</si>
  <si>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</si>
  <si>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</si>
  <si>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</si>
  <si>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</si>
  <si>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</si>
  <si>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</si>
  <si>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</si>
  <si>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</si>
  <si>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</si>
  <si>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</si>
  <si>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</si>
  <si>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</si>
  <si>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</si>
  <si>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</si>
  <si>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</si>
  <si>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</si>
  <si>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</si>
  <si>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</si>
  <si>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Nada más abrir la página, en el inicio aparece un vídeo enorme (de mala calidad) que ocupa toda la pantalla. Sin embargo, en la parte superior (la cabecera) aparece un menú de navegación con varias opciones disponibles.</t>
  </si>
  <si>
    <t>Users are adequately supported according to their level of expertise (e.g. short cuts for expert users, help and instructions for novice users).</t>
  </si>
  <si>
    <t>No hay ninguna distinción según el nivel de experiencia del usuario. La página cuenta con varias descripciones e información general de los materiales usados, cosas sobre el taller…</t>
  </si>
  <si>
    <t>Call to actions (e.g. register, add to basket, submit) are clear, well labelled and appear clickable.</t>
  </si>
  <si>
    <t>En el menú de inicio encontramos las opciones de tienda, contacto… Acceder a la tienda es un poco lioso, pero las opciones dentro de ella de “añadir al carrito”, “la cesta”, etc, están visibles.</t>
  </si>
  <si>
    <t>Homepage / starting page</t>
  </si>
  <si>
    <t>The Homepage / starting page provides a clear snapshot and overview of the content, features and functionality available.</t>
  </si>
  <si>
    <t>Cómo se ha mencionado anteriormente, nada más abrir la página de inicio vemos un video enorme que ocupa toda la pantalla por lo que no nos muestra una idea general del contenido. Al desplazar hacia abajo ya si vemos una descripción y la localización del sitio.</t>
  </si>
  <si>
    <t>The home page / starting page is effective in orienting and directing users to their desired information and tasks.</t>
  </si>
  <si>
    <t>No es muy eficaz pero al contar con el menú superior, se puede dirigir a los usuarios a otras tareas o a otra información que deseen. Podría mejorar mucho.</t>
  </si>
  <si>
    <t>The homepage / starting page layout is clear and uncluttered with sufficient 'white space'.</t>
  </si>
  <si>
    <t>El video que se muestra ocupa la mayor parte del espacio (por no decir todo), por lo que apenas hay espacio en blanco. La página de inicio tampoco contiene gran información relevante.</t>
  </si>
  <si>
    <t>Navigation</t>
  </si>
  <si>
    <t>Users can easily access the site or application (e.g. the URL is predictable and is returned by search engines).</t>
  </si>
  <si>
    <t>The navigational scheme (e.g. menu) is easy to find, intuitive and consistent.</t>
  </si>
  <si>
    <t>El menú es de las pocas cosas de la página que es fácil de usar y muy completo.</t>
  </si>
  <si>
    <t xml:space="preserve">The navigation has sufficient flexibility to allow users to navigate by their desired means (e.g. searching, browse by type, browse by name, most recent etc…). </t>
  </si>
  <si>
    <t>Cuenta con un buscador que puede hacer más fácil la navegación por la página pero quizá se podrían añadir detalles como "visitado recientemente"...</t>
  </si>
  <si>
    <t>The site or application structure is clear, easily understood and addresses common user goals.</t>
  </si>
  <si>
    <t>La estructura no es fácil ni clara de entender, en este aspecto podría mejorar mucho. Si aborda los objetivos comunes a los usuarios pero las cosas más básicas. Es una página muy liosa.</t>
  </si>
  <si>
    <t>Links are clear, descriptive and and well labelled.</t>
  </si>
  <si>
    <t>Browser standard functions (e.g. 'back', 'forward', 'bookmark') are supported.</t>
  </si>
  <si>
    <t>The current location is clearly indicated (e.g. breadcrumb, highlighted menu item).</t>
  </si>
  <si>
    <t>No se indica en ningún lugar la ubicación actual del usuario.</t>
  </si>
  <si>
    <t>Users can easily get back to the homepage or a relevant start point.</t>
  </si>
  <si>
    <t>Depende del lugar en el que estés situado puedes llegar accediendo desde la cabecera o, en caso de estar en la sección de reservas por ejemplo, no se puede con tanta facilidad, pues esta se abre en otra pestaña diferente.</t>
  </si>
  <si>
    <t>A clear and well structure site map or index is provided (where necessary).</t>
  </si>
  <si>
    <t>Search</t>
  </si>
  <si>
    <t>A consitent, easy to find and easy to use search function is available throughout (where desirable).</t>
  </si>
  <si>
    <t>Puede encontrarse con facilidad pero no funciona adecuadamente, pues al buscar apartados no los encuentra. Por ejemplo, si yo busco 'Horarios' no me lleva a la sección en la que se encuentran estos.</t>
  </si>
  <si>
    <t>The search interface is appropriate to meet user goals (e.g. multi-parameter, prioritised results, filtering search results).</t>
  </si>
  <si>
    <t>Tiene únicamente la barra de búsqueda, sin ejemplos, filtrado o recomendaciones.</t>
  </si>
  <si>
    <t>The search facility deals well with common searchs (e.g. showing most popular results), misspellings and abbreviations.</t>
  </si>
  <si>
    <t>No muestra las búsqueda comunes, pero se encarga (en ocasiones) de relacionar palabras. Por ejemplo, si buscas 'Visita' también te mostrará las opciones que contienen 'Visit'.</t>
  </si>
  <si>
    <t>Search results are relevant, comprehensive, precise, and well displayed.</t>
  </si>
  <si>
    <t>En ocasiones sí que muestran el contenido buscado. Sin embargo, una gran parte de las ocasiones no muestra ninguna opción o muestra opciones que no son las deseadas.</t>
  </si>
  <si>
    <t>Control &amp; feedback</t>
  </si>
  <si>
    <t>Prompt and appropriate feedback is given (e.g. following a successful or unsuccessful action).</t>
  </si>
  <si>
    <t>La página tarda en pasar de una sección a otra cuando se le indica.</t>
  </si>
  <si>
    <t>Users can easily undo, go back and change or cancel actions; or are at least given the chance to confirm an action before commiting (e.g. before placing an order).</t>
  </si>
  <si>
    <t>Hay casos en los que sí se puede y otros en los que se abren pestañas auxiliares o que, al querer retroceder, te manda a secciones distintas y no a la anterior.</t>
  </si>
  <si>
    <t>Users can easily give feedback (e.g. via email or an online feedback / contact us form).</t>
  </si>
  <si>
    <t>Hay una sección específica 'Contacto' --&gt; 'Formulario' para esto. Además, se puede contactar por diversas vías como el correo electrónico, entre otras.</t>
  </si>
  <si>
    <t>Forms</t>
  </si>
  <si>
    <t>Complex forms and processes are broken up into readily understood steps and sections. Where a process is used a progress indicator is present with clear numbers or named stages.</t>
  </si>
  <si>
    <t>El proceso de reserva se divide en diferentes pasos (información personal, pago, etc).</t>
  </si>
  <si>
    <t>A minimal amount of information is requested and where required justification is given for asking for information (e.g. date of birth, telephone number).</t>
  </si>
  <si>
    <t>Pide una gran cantidad de infomación para realizar la reserva (datos personales, lugar de residencia, teléfono, etc).</t>
  </si>
  <si>
    <t>Required and optional form fields are clearly indicated.</t>
  </si>
  <si>
    <t>Los campos obligatorios están correctamente indicados con un *.</t>
  </si>
  <si>
    <t>Appropriate input fields (e.g. calendar for date selection, drop down for selection) are used and required formats are indicated.</t>
  </si>
  <si>
    <t>No se da la opción de escoger mes, día u hora.</t>
  </si>
  <si>
    <t>Help and instructions (e.g. examples, information required) are provided where necessary.</t>
  </si>
  <si>
    <t>Resalta los campos rellenos erróneamente de color rojo. Sin embargo, no aporta ejemplos de como se debería rellenar para que fuera correcto.</t>
  </si>
  <si>
    <t>Errors</t>
  </si>
  <si>
    <t>Errors are clear, easily identifiable and appear in appropriate location (e.g. adjacent to data entry field, adjacent to form, etc.).</t>
  </si>
  <si>
    <t>Hemos hecho varias pruebas y tanto en el formulario como en la barra de búsqueda, los errores son claros y están ubicados bien.</t>
  </si>
  <si>
    <t>Error messages are concise, written in easy to understand language and describe what's occurred and what action is necessary.</t>
  </si>
  <si>
    <t>En la barra de búsqueda el error se muestra en inglés, quizá ciertos usuarios pueden encontrar difícil entenderlo. El resto de errores se muestran correctamente.</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</si>
  <si>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</si>
  <si>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</si>
  <si>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</si>
  <si>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</si>
  <si>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Encontramos gran variedad de videos. Sin embargo, no tienen una calidad adecuada o una buena distribución (aparecen ocupando toda la pantalla, sin poder apreciar más contenido de la página).</t>
  </si>
  <si>
    <t>Links to other useful and relevant content (e.g. related pages or external websites) are available and shown in context.</t>
  </si>
  <si>
    <t>No aparecen muchas referencias a otras páginas relacionadas, salvo en la sección de compra de entradas, en la que referencia a páginas como 'Tripadvisor' o 'Granada Free Tour'.</t>
  </si>
  <si>
    <t>Language, terminology and tone used is appropriate and readily understood by the target audience.</t>
  </si>
  <si>
    <t>Utiliza una terminología adecuada a su público, sin expresiones que puedan ser nuevas para este. Sin embargo, se aprecia una clara preferencia por el público adulto, pues utiliza términos no dirigidos a los más jóvenes.</t>
  </si>
  <si>
    <t>Terms, language and tone used are consitent (e.g. the same term is used throughout).</t>
  </si>
  <si>
    <t>No siempre utiliza los mismos términos pero no es difícil de comprender y seguir el contenido del texto.</t>
  </si>
  <si>
    <t>Text and content is legible and scanable, with good typography and visual contrast.</t>
  </si>
  <si>
    <t>La tipografía es adecuada. Sin embargo, el contraste no es el mejor, pues el fondo es negro y las letras tienen un color grisaceo, pudiendo leerse pero no con demasiada claridad.</t>
  </si>
  <si>
    <t>Help</t>
  </si>
  <si>
    <t>Online help is provided and is suitable for the user base (e.g. is written in easy to understand langugage and only uses recognised terms). Where appropriate contextual help is provided.</t>
  </si>
  <si>
    <t>Consta de un lenguaje fácil de comprender, pero no aporta facilidades ante dudas o problemas del usuario, ya sea aclaraciones o un chat para consultas.</t>
  </si>
  <si>
    <t>Online help is concise, easy to read and written in easy to understand language.</t>
  </si>
  <si>
    <t>Esta web no cuenta con ayuda en línea, sin embargo facilitan un email de contacto.</t>
  </si>
  <si>
    <t>Accessing online help does not impede users (i.e. they can can resume work where they left off after accessing help).</t>
  </si>
  <si>
    <t>Users can easily get further help (e.g. telephone or email address).</t>
  </si>
  <si>
    <t>En caso de dudas, se puede contactar a través de llamadas de teléfono, WhatsApp, Instagram, etc.</t>
  </si>
  <si>
    <t>Performance</t>
  </si>
  <si>
    <t>Site or application performance doesn't inhibit the user experience (e.g. slow page downloads, long delays).</t>
  </si>
  <si>
    <t>El rendimiento podría ser mejorable. No es excesivamente lenta pero tampoco rápida.</t>
  </si>
  <si>
    <t>Errors and reliabilty issues don't inhibit the user experience.</t>
  </si>
  <si>
    <t>No se encuentran errores de fiabilidad destacables.</t>
  </si>
  <si>
    <t>Possible user configurations (e.g. browsers, resolutions, computer specs) are supported.</t>
  </si>
  <si>
    <t>La página se adapta a distintas resoluciones y navegadores, pudiendo usarse en dispositivos móviles, ordenadores, etc.</t>
  </si>
  <si>
    <t>Overall usability score (out of 100) *</t>
  </si>
  <si>
    <t>Usability guidelines</t>
  </si>
  <si>
    <t>Importance</t>
  </si>
  <si>
    <r>
      <rPr>
        <rFont val="Arial"/>
        <b/>
        <color theme="1"/>
        <sz val="10.0"/>
      </rPr>
      <t xml:space="preserve">Features and functionality meet common user goals and objectives
</t>
    </r>
    <r>
      <rPr>
        <rFont val="Arial"/>
        <b val="0"/>
        <color theme="1"/>
        <sz val="10.0"/>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</si>
  <si>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</si>
  <si>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 xml:space="preserve">Features and functionality support users desired workflows
</t>
    </r>
    <r>
      <rPr>
        <rFont val="Arial"/>
        <b val="0"/>
        <color theme="1"/>
        <sz val="10.0"/>
      </rPr>
      <t xml:space="preserve">The site or application should support or at least be compatible with the way that users wish to work. For example, users might want to be able to carry out bulk transactions or be able to save and return to their work. </t>
    </r>
  </si>
  <si>
    <r>
      <rPr>
        <rFont val="Arial"/>
        <b/>
        <color theme="1"/>
        <sz val="10.0"/>
      </rPr>
      <t xml:space="preserve">Frequently-used tasks are readily available (e.g. easily accessible from the homepage) and well supported
</t>
    </r>
    <r>
      <rPr>
        <rFont val="Arial"/>
        <b val="0"/>
        <color theme="1"/>
        <sz val="10.0"/>
      </rPr>
      <t>For example short cuts and a login to retrieve details might be provided to speed up the completion of frequently carried out tasks.</t>
    </r>
  </si>
  <si>
    <t>High</t>
  </si>
  <si>
    <r>
      <rPr>
        <rFont val="Arial"/>
        <b/>
        <color theme="1"/>
        <sz val="10.0"/>
      </rPr>
      <t xml:space="preserve">Users are adequately supported according to their level of expertise
</t>
    </r>
    <r>
      <rPr>
        <rFont val="Arial"/>
        <b val="0"/>
        <color theme="1"/>
        <sz val="10.0"/>
      </rPr>
      <t>For example, novice users are given help and instructions and features are progressively disclosed (e.g. advanced features not being shown by default).</t>
    </r>
  </si>
  <si>
    <t>Medium</t>
  </si>
  <si>
    <r>
      <rPr>
        <rFont val="Arial"/>
        <b/>
        <color theme="1"/>
        <sz val="10.0"/>
      </rPr>
      <t xml:space="preserve">Calls to action (e.g. register, add to basket, submit) are clear, well labelled and appear clickable
</t>
    </r>
    <r>
      <rPr>
        <rFont val="Arial"/>
        <b val="0"/>
        <color theme="1"/>
        <sz val="10.0"/>
      </rPr>
      <t>Possible actions should always be clear and the primary call to action (i.e. the most common or desirable user action) should stand out on the page or screen.</t>
    </r>
  </si>
  <si>
    <r>
      <rPr>
        <rFont val="Arial"/>
        <b/>
        <color theme="1"/>
        <sz val="10.0"/>
      </rPr>
      <t xml:space="preserve">The Homepage / starting page provides a clear snapshot and overview of the content, features and functionality available
</t>
    </r>
    <r>
      <rPr>
        <rFont val="Arial"/>
        <b val="0"/>
        <color theme="1"/>
        <sz val="10.0"/>
      </rPr>
      <t>For example, an introduction and overview of the site is provided together with section snapshots and example content.</t>
    </r>
  </si>
  <si>
    <r>
      <rPr>
        <rFont val="Arial"/>
        <b/>
        <color theme="1"/>
        <sz val="10.0"/>
      </rPr>
      <t xml:space="preserve">The homepage / starting page is effective in orienting and directing users to their desired information and tasks
</t>
    </r>
    <r>
      <rPr>
        <rFont val="Arial"/>
        <b val="0"/>
        <color theme="1"/>
        <sz val="10.0"/>
      </rPr>
      <t>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</si>
  <si>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</si>
  <si>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 xml:space="preserve">Users can easily access the site or application
</t>
    </r>
    <r>
      <rPr>
        <rFont val="Arial"/>
        <b val="0"/>
        <color theme="1"/>
        <sz val="10.0"/>
      </rPr>
      <t>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</si>
  <si>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</si>
  <si>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 xml:space="preserve">The navigational scheme is easy to find, intuitive and consistent
</t>
    </r>
    <r>
      <rPr>
        <rFont val="Arial"/>
        <b val="0"/>
        <color theme="1"/>
        <sz val="10.0"/>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</si>
  <si>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 xml:space="preserve">The navigation has sufficient flexibility to allow users to navigate by their desired means
</t>
    </r>
    <r>
      <rPr>
        <rFont val="Arial"/>
        <b val="0"/>
        <color theme="1"/>
        <sz val="10.0"/>
      </rPr>
      <t>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</si>
  <si>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 xml:space="preserve">The site or application structure is clear, easily understood and addresses common user goals
</t>
    </r>
    <r>
      <rPr>
        <rFont val="Arial"/>
        <b val="0"/>
        <color theme="1"/>
        <sz val="10.0"/>
      </rPr>
      <t>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</si>
  <si>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 xml:space="preserve">Links are clear, descriptive and well labelled
</t>
    </r>
    <r>
      <rPr>
        <rFont val="Arial"/>
        <b val="0"/>
        <color theme="1"/>
        <sz val="10.0"/>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</si>
  <si>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 xml:space="preserve">Browser standard functions (e.g. 'back', 'forward', 'bookmark') are supported
</t>
    </r>
    <r>
      <rPr>
        <rFont val="Arial"/>
        <b val="0"/>
        <color theme="1"/>
        <sz val="10.0"/>
      </rPr>
      <t xml:space="preserve">Users should be able to bookmark a page (or be presented with a URL to use) and go back and forth without breaking the site or losing any information they have entered.  </t>
    </r>
  </si>
  <si>
    <r>
      <rPr>
        <rFont val="Arial"/>
        <b/>
        <color theme="1"/>
        <sz val="10.0"/>
      </rPr>
      <t xml:space="preserve">The current location is clearly indicated (e.g. breadcrumb, highlighted menu item)
</t>
    </r>
    <r>
      <rPr>
        <rFont val="Arial"/>
        <b val="0"/>
        <color theme="1"/>
        <sz val="10.0"/>
      </rPr>
      <t>Users should always know where they are in the site or application.</t>
    </r>
  </si>
  <si>
    <r>
      <rPr>
        <rFont val="Arial"/>
        <b/>
        <color theme="1"/>
        <sz val="10.0"/>
      </rPr>
      <t xml:space="preserve">Users can easily get back to the homepage or a relevant start point
</t>
    </r>
    <r>
      <rPr>
        <rFont val="Arial"/>
        <b val="0"/>
        <color theme="1"/>
        <sz val="10.0"/>
      </rPr>
      <t>For example, a homepage link might be part of the breadcrumb or a home link might be available as part of the header.</t>
    </r>
  </si>
  <si>
    <r>
      <rPr>
        <rFont val="Arial"/>
        <b/>
        <color theme="1"/>
        <sz val="10.0"/>
      </rPr>
      <t xml:space="preserve">A clear and well structure site map or index is provided (where necessary)
</t>
    </r>
    <r>
      <rPr>
        <rFont val="Arial"/>
        <b val="0"/>
        <color theme="1"/>
        <sz val="10.0"/>
      </rPr>
      <t>The sitemap might be part of the header or footer and should ideally be available from every page on the site.</t>
    </r>
  </si>
  <si>
    <t>Very low</t>
  </si>
  <si>
    <r>
      <rPr>
        <rFont val="Arial"/>
        <b/>
        <color theme="1"/>
        <sz val="10.0"/>
      </rPr>
      <t xml:space="preserve">A consistent, easy to find and easy to use search function is available throughout
</t>
    </r>
    <r>
      <rPr>
        <rFont val="Arial"/>
        <b val="0"/>
        <color theme="1"/>
        <sz val="10.0"/>
      </rPr>
      <t>The search function (where required) should be directly available from most pages on the site or application and should be consistently positioned (e.g. top left, top right or top centre).</t>
    </r>
  </si>
  <si>
    <r>
      <rPr>
        <rFont val="Arial"/>
        <b/>
        <color theme="1"/>
        <sz val="10.0"/>
      </rPr>
      <t xml:space="preserve">The search interface is appropriate to meet user goals
</t>
    </r>
    <r>
      <rPr>
        <rFont val="Arial"/>
        <b val="0"/>
        <color theme="1"/>
        <sz val="10.0"/>
      </rPr>
      <t>For example users are able to filter search results, an advanced search is available (if necessary) and common search conventions such as quotation marks (") and natural language searches are handled.</t>
    </r>
  </si>
  <si>
    <r>
      <rPr>
        <rFont val="Arial"/>
        <b/>
        <color theme="1"/>
        <sz val="10.0"/>
      </rPr>
      <t xml:space="preserve">The search facility deals well with common searches, misspellings and abbreviations
</t>
    </r>
    <r>
      <rPr>
        <rFont val="Arial"/>
        <b val="0"/>
        <color theme="1"/>
        <sz val="10.0"/>
      </rPr>
      <t>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</si>
  <si>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 xml:space="preserve">Search results are relevant, comprehensive, precise, and well displayed
</t>
    </r>
    <r>
      <rPr>
        <rFont val="Arial"/>
        <b val="0"/>
        <color theme="1"/>
        <sz val="10.0"/>
      </rPr>
      <t>It should be easy for users to see what has been returned, to work out why something has been returned and to determine how many results there are.</t>
    </r>
  </si>
  <si>
    <r>
      <rPr>
        <rFont val="Arial"/>
        <b/>
        <color theme="1"/>
        <sz val="10.0"/>
      </rPr>
      <t xml:space="preserve">Prompt and  appropriate feedback is given
</t>
    </r>
    <r>
      <rPr>
        <rFont val="Arial"/>
        <b val="0"/>
        <color theme="1"/>
        <sz val="10.0"/>
      </rPr>
      <t>For example, a confirmation message is shown following a successful transaction, input errors are promptly highlighted and it's made clear to users when a page has been updated.</t>
    </r>
  </si>
  <si>
    <r>
      <rPr>
        <rFont val="Arial"/>
        <b/>
        <color theme="1"/>
        <sz val="10.0"/>
      </rPr>
      <t xml:space="preserve">Users can easily undo, go back and change, or cancel actions
</t>
    </r>
    <r>
      <rPr>
        <rFont val="Arial"/>
        <b val="0"/>
        <color theme="1"/>
        <sz val="10.0"/>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</si>
  <si>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 xml:space="preserve">Users can easily give feedback
</t>
    </r>
    <r>
      <rPr>
        <rFont val="Arial"/>
        <b val="0"/>
        <color theme="1"/>
        <sz val="10.0"/>
      </rPr>
      <t>For example, via email or an online feedback / contact us form. There should be an indication of how long users can expect to wait for a response if a query has been made.</t>
    </r>
  </si>
  <si>
    <r>
      <rPr>
        <rFont val="Arial"/>
        <b/>
        <color theme="1"/>
        <sz val="10.0"/>
      </rPr>
      <t xml:space="preserve">Complex forms and processes are broken up into readily understood steps and sections
</t>
    </r>
    <r>
      <rPr>
        <rFont val="Arial"/>
        <b val="0"/>
        <color theme="1"/>
        <sz val="10.0"/>
      </rPr>
      <t>For example, a checkout process might be broken up in to 'address', 'delivery options', 'payment' and 'confirmation'. Where a process is used a progress indicator is present with clear numbers or named stages.</t>
    </r>
  </si>
  <si>
    <r>
      <rPr>
        <rFont val="Arial"/>
        <b/>
        <color theme="1"/>
        <sz val="10.0"/>
      </rPr>
      <t xml:space="preserve">A minimal amount of information is requested and where necessary justification is given for asking for information
</t>
    </r>
    <r>
      <rPr>
        <rFont val="Arial"/>
        <b val="0"/>
        <color theme="1"/>
        <sz val="10.0"/>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</si>
  <si>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 xml:space="preserve">Required and optional form fields are clearly indicated (e.g. using text or '*')
</t>
    </r>
    <r>
      <rPr>
        <rFont val="Arial"/>
        <b val="0"/>
        <color theme="1"/>
        <sz val="10.0"/>
      </rPr>
      <t>Where most fields are required the optional fields should be identified and when most fields are optional the required fields should be identified.</t>
    </r>
  </si>
  <si>
    <r>
      <rPr>
        <rFont val="Arial"/>
        <b/>
        <color theme="1"/>
        <sz val="10.0"/>
      </rPr>
      <t xml:space="preserve">Appropriate input fields are used and required formats are indicated
</t>
    </r>
    <r>
      <rPr>
        <rFont val="Arial"/>
        <b val="0"/>
        <color theme="1"/>
        <sz val="10.0"/>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</si>
  <si>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 xml:space="preserve">Help and instructions (e.g. examples, information required) are provided where necessary
</t>
    </r>
    <r>
      <rPr>
        <rFont val="Arial"/>
        <b val="0"/>
        <color theme="1"/>
        <sz val="10.0"/>
      </rPr>
      <t>Where input is non trivial or is likely to require some explanation this should be provided. Where a-lot of explanation is necessary a link to a page outlining what is required should be provided.</t>
    </r>
  </si>
  <si>
    <r>
      <rPr>
        <rFont val="Arial"/>
        <b/>
        <color theme="1"/>
        <sz val="10.0"/>
      </rPr>
      <t xml:space="preserve">Errors are clear, easily identified and appear in appropriate locations
</t>
    </r>
    <r>
      <rPr>
        <rFont val="Arial"/>
        <b val="0"/>
        <color theme="1"/>
        <sz val="10.0"/>
      </rPr>
      <t>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</si>
  <si>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</si>
  <si>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 xml:space="preserve">Common user errors have been taken into consideration and where possible prevented
</t>
    </r>
    <r>
      <rPr>
        <rFont val="Arial"/>
        <b val="0"/>
        <color theme="1"/>
        <sz val="10.0"/>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</si>
  <si>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 xml:space="preserve">Users are able to easily recover (i.e. not have to start again) from errors
</t>
    </r>
    <r>
      <rPr>
        <rFont val="Arial"/>
        <b val="0"/>
        <color theme="1"/>
        <sz val="10.0"/>
      </rPr>
      <t>For example, users might be able to re-edit and resubmit a form or enter a different value.</t>
    </r>
  </si>
  <si>
    <r>
      <rPr>
        <rFont val="Arial"/>
        <b/>
        <color theme="1"/>
        <sz val="10.0"/>
      </rPr>
      <t xml:space="preserve">Content available (e.g. text, images, video, audio) is appropriate and sufficiently relevant, and detailed to meet user goals
</t>
    </r>
    <r>
      <rPr>
        <rFont val="Arial"/>
        <b val="0"/>
        <color theme="1"/>
        <sz val="10.0"/>
      </rPr>
      <t>Content should also be appropriately formatted, so for example videos and audio should be directly playable (i.e. shouldn't need to be downloaded to be played) and images should be of a sufficient quality.</t>
    </r>
  </si>
  <si>
    <r>
      <rPr>
        <rFont val="Arial"/>
        <b/>
        <color theme="1"/>
        <sz val="10.0"/>
      </rPr>
      <t xml:space="preserve">Links to other useful and relevant content (e.g. related pages, external websites or documents) are available and shown in context
</t>
    </r>
    <r>
      <rPr>
        <rFont val="Arial"/>
        <b val="0"/>
        <color theme="1"/>
        <sz val="10.0"/>
      </rPr>
      <t>For example there might be links from an article to related articles, related content or related external websites.</t>
    </r>
  </si>
  <si>
    <r>
      <rPr>
        <rFont val="Arial"/>
        <b/>
        <color theme="1"/>
        <sz val="10.0"/>
      </rPr>
      <t xml:space="preserve">Language, terminology and tone used is appropriate and readily understood by the target audience
</t>
    </r>
    <r>
      <rPr>
        <rFont val="Arial"/>
        <b val="0"/>
        <color theme="1"/>
        <sz val="10.0"/>
      </rPr>
      <t>Jargon should be kept to a minimum and plain language should be used where ever possible.</t>
    </r>
  </si>
  <si>
    <r>
      <rPr>
        <rFont val="Arial"/>
        <b/>
        <color theme="1"/>
        <sz val="10.0"/>
      </rPr>
      <t xml:space="preserve">Terms, language and tone used are consistent (e.g. the same term is used throughout)
</t>
    </r>
    <r>
      <rPr>
        <rFont val="Arial"/>
        <b val="0"/>
        <color theme="1"/>
        <sz val="10.0"/>
      </rPr>
      <t>Capitalisation (e.g. 'Main title'; 'Main Title'; 'MAIN TITLE') and grammar should be consistent, together with the use of formal or informal terms (e.g. could not vs couldn't; what's vs what is etc...).</t>
    </r>
  </si>
  <si>
    <r>
      <rPr>
        <rFont val="Arial"/>
        <b/>
        <color theme="1"/>
        <sz val="10.0"/>
      </rPr>
      <t xml:space="preserve">Text and content is legible and scanable, with good typography and visual contrast
</t>
    </r>
    <r>
      <rPr>
        <rFont val="Arial"/>
        <b val="0"/>
        <color theme="1"/>
        <sz val="10.0"/>
      </rPr>
      <t>Users should be able to quickly scan headers and body text, in order to get an overview of what's available.</t>
    </r>
  </si>
  <si>
    <r>
      <rPr>
        <rFont val="Arial"/>
        <b/>
        <color theme="1"/>
        <sz val="10.0"/>
      </rPr>
      <t xml:space="preserve">Online help is provided and is suitable for the user base
</t>
    </r>
    <r>
      <rPr>
        <rFont val="Arial"/>
        <b val="0"/>
        <color theme="1"/>
        <sz val="10.0"/>
      </rPr>
      <t>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</si>
  <si>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 xml:space="preserve">Online help is concise, easy to read and written in easy to understand language
</t>
    </r>
    <r>
      <rPr>
        <rFont val="Arial"/>
        <b val="0"/>
        <color theme="1"/>
        <sz val="10.0"/>
      </rPr>
      <t>Help should cover the essentials without providing excessive detail and shouldn't use jargon or technical terminology that isn't likely to be understood by users.</t>
    </r>
  </si>
  <si>
    <r>
      <rPr>
        <rFont val="Arial"/>
        <b/>
        <color theme="1"/>
        <sz val="10.0"/>
      </rPr>
      <t xml:space="preserve">Accessing online help does not impede users
</t>
    </r>
    <r>
      <rPr>
        <rFont val="Arial"/>
        <b val="0"/>
        <color theme="1"/>
        <sz val="10.0"/>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</si>
  <si>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 xml:space="preserve">Users can easily get further help (e.g. telephone or email address)
</t>
    </r>
    <r>
      <rPr>
        <rFont val="Arial"/>
        <b val="0"/>
        <color theme="1"/>
        <sz val="10.0"/>
      </rPr>
      <t>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</si>
  <si>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 xml:space="preserve">Site or application performance doesn't inhibit the user experience (e.g. slow page downloads, long delays)
</t>
    </r>
    <r>
      <rPr>
        <rFont val="Arial"/>
        <b val="0"/>
        <color theme="1"/>
        <sz val="10.0"/>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</si>
  <si>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 xml:space="preserve">Errors and reliability issues don't inhibit the user experience
</t>
    </r>
    <r>
      <rPr>
        <rFont val="Arial"/>
        <b val="0"/>
        <color theme="1"/>
        <sz val="10.0"/>
      </rPr>
      <t>Sites and applications should be free of bugs and shouldn't have any broken links.</t>
    </r>
  </si>
  <si>
    <r>
      <rPr>
        <rFont val="Arial"/>
        <b/>
        <color theme="1"/>
        <sz val="10.0"/>
      </rPr>
      <t xml:space="preserve">Possible user configurations (e.g. browsers, resolutions, computer specs) are supported
</t>
    </r>
    <r>
      <rPr>
        <rFont val="Arial"/>
        <b val="0"/>
        <color theme="1"/>
        <sz val="10.0"/>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</si>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</sst>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
    <numFmt numFmtId="165"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theme="1"/>
      <name val="Bliss 2 medium"/>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17" numFmtId="0" xfId="0" applyAlignment="1" applyBorder="1" applyFont="1">
      <alignment horizontal="center" shrinkToFit="0" vertical="center" wrapText="0"/>
    </xf>
    <xf borderId="4" fillId="0" fontId="18"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164"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164"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9"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164"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5"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164"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20</v>
      </c>
      <c r="C11" s="4"/>
      <c r="D11" s="38" t="s">
        <v>11</v>
      </c>
      <c r="E11" s="4"/>
      <c r="F11" s="4" t="str">
        <f>#REF!*#REF!</f>
        <v>#REF!</v>
      </c>
      <c r="G11" s="4" t="str">
        <f>IF(#REF!&gt;=0,10*#REF!,0)</f>
        <v>#REF!</v>
      </c>
      <c r="H11" s="4"/>
      <c r="I11" s="39"/>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21</v>
      </c>
      <c r="C13" s="4"/>
      <c r="D13" s="38" t="s">
        <v>7</v>
      </c>
      <c r="E13" s="4"/>
      <c r="F13" s="4" t="str">
        <f>#REF!*#REF!</f>
        <v>#REF!</v>
      </c>
      <c r="G13" s="4" t="str">
        <f>IF(#REF!&gt;=0,10*#REF!,0)</f>
        <v>#REF!</v>
      </c>
      <c r="H13" s="4"/>
      <c r="I13" s="39" t="s">
        <v>22</v>
      </c>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23</v>
      </c>
      <c r="C15" s="4"/>
      <c r="D15" s="38" t="s">
        <v>6</v>
      </c>
      <c r="E15" s="4"/>
      <c r="F15" s="4" t="str">
        <f>#REF!*#REF!</f>
        <v>#REF!</v>
      </c>
      <c r="G15" s="4" t="str">
        <f>IF(#REF!&gt;=0,10*#REF!,0)</f>
        <v>#REF!</v>
      </c>
      <c r="H15" s="4"/>
      <c r="I15" s="39" t="s">
        <v>24</v>
      </c>
      <c r="J15" s="4"/>
      <c r="K15" s="46">
        <v>3.0</v>
      </c>
      <c r="L15" s="47">
        <f>K15/K117</f>
        <v>0.6</v>
      </c>
      <c r="M15" s="42">
        <f>VLOOKUP(D15,Q1:R9,2,FALSE)</f>
        <v>2</v>
      </c>
      <c r="N15" s="42">
        <f>M15*L15</f>
        <v>1.2</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25</v>
      </c>
      <c r="C17" s="4"/>
      <c r="D17" s="38" t="s">
        <v>7</v>
      </c>
      <c r="E17" s="4"/>
      <c r="F17" s="4" t="str">
        <f>#REF!*#REF!</f>
        <v>#REF!</v>
      </c>
      <c r="G17" s="4" t="str">
        <f>IF(#REF!&gt;=0,10*#REF!,0)</f>
        <v>#REF!</v>
      </c>
      <c r="H17" s="4"/>
      <c r="I17" s="39" t="s">
        <v>26</v>
      </c>
      <c r="J17" s="4"/>
      <c r="K17" s="40">
        <v>3.0</v>
      </c>
      <c r="L17" s="41">
        <f>K17/K117</f>
        <v>0.6</v>
      </c>
      <c r="M17" s="42">
        <f>VLOOKUP(D17,Q1:R9,2,FALSE)</f>
        <v>3</v>
      </c>
      <c r="N17" s="42">
        <f>M17*L17</f>
        <v>1.8</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27</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28</v>
      </c>
      <c r="C21" s="4"/>
      <c r="D21" s="38" t="s">
        <v>6</v>
      </c>
      <c r="E21" s="4"/>
      <c r="F21" s="4" t="str">
        <f>#REF!*#REF!</f>
        <v>#REF!</v>
      </c>
      <c r="G21" s="4" t="str">
        <f>IF(#REF!&gt;=0,10*#REF!,0)</f>
        <v>#REF!</v>
      </c>
      <c r="H21" s="4"/>
      <c r="I21" s="39" t="s">
        <v>29</v>
      </c>
      <c r="J21" s="4"/>
      <c r="K21" s="40">
        <v>3.0</v>
      </c>
      <c r="L21" s="41">
        <f>K21/K117</f>
        <v>0.6</v>
      </c>
      <c r="M21" s="42">
        <f>VLOOKUP(D21,Q1:R9,2,FALSE)</f>
        <v>2</v>
      </c>
      <c r="N21" s="42">
        <f>M21*L21</f>
        <v>1.2</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30</v>
      </c>
      <c r="C23" s="4"/>
      <c r="D23" s="52" t="s">
        <v>7</v>
      </c>
      <c r="E23" s="4"/>
      <c r="F23" s="4" t="str">
        <f>#REF!*#REF!</f>
        <v>#REF!</v>
      </c>
      <c r="G23" s="4" t="str">
        <f>IF(#REF!&gt;=0,10*#REF!,0)</f>
        <v>#REF!</v>
      </c>
      <c r="H23" s="4"/>
      <c r="I23" s="53" t="s">
        <v>31</v>
      </c>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32</v>
      </c>
      <c r="C25" s="4"/>
      <c r="D25" s="52" t="s">
        <v>6</v>
      </c>
      <c r="E25" s="4"/>
      <c r="F25" s="4"/>
      <c r="G25" s="4"/>
      <c r="H25" s="4"/>
      <c r="I25" s="53" t="s">
        <v>33</v>
      </c>
      <c r="J25" s="4"/>
      <c r="K25" s="40">
        <v>3.0</v>
      </c>
      <c r="L25" s="41">
        <f>K25/K117</f>
        <v>0.6</v>
      </c>
      <c r="M25" s="42">
        <f>VLOOKUP(D25,Q1:R9,2,FALSE)</f>
        <v>2</v>
      </c>
      <c r="N25" s="42">
        <f>M25*L25</f>
        <v>1.2</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34</v>
      </c>
      <c r="C27" s="34"/>
      <c r="D27" s="54"/>
      <c r="E27" s="4"/>
      <c r="F27" s="4"/>
      <c r="G27" s="4"/>
      <c r="H27" s="4"/>
      <c r="I27" s="4"/>
      <c r="J27" s="4"/>
      <c r="K27" s="40"/>
      <c r="L27" s="41"/>
      <c r="M27" s="42"/>
      <c r="N27" s="42"/>
      <c r="O27" s="42"/>
      <c r="Q27" s="37"/>
      <c r="R27" s="37"/>
      <c r="S27" s="37"/>
    </row>
    <row r="28" ht="14.25" customHeight="1">
      <c r="B28" s="50"/>
      <c r="C28" s="34"/>
      <c r="D28" s="54"/>
      <c r="E28" s="4"/>
      <c r="F28" s="4"/>
      <c r="G28" s="4"/>
      <c r="H28" s="4"/>
      <c r="I28" s="4"/>
      <c r="J28" s="4"/>
      <c r="K28" s="40"/>
      <c r="L28" s="41"/>
      <c r="M28" s="42"/>
      <c r="N28" s="42"/>
      <c r="O28" s="42"/>
      <c r="Q28" s="37"/>
      <c r="R28" s="37"/>
      <c r="S28" s="37"/>
    </row>
    <row r="29" ht="39.75" customHeight="1">
      <c r="A29" s="36">
        <f>A25+1</f>
        <v>9</v>
      </c>
      <c r="B29" s="37" t="s">
        <v>35</v>
      </c>
      <c r="C29" s="4"/>
      <c r="D29" s="52" t="s">
        <v>11</v>
      </c>
      <c r="E29" s="4"/>
      <c r="F29" s="4" t="str">
        <f>#REF!*#REF!</f>
        <v>#REF!</v>
      </c>
      <c r="G29" s="4" t="str">
        <f>IF(#REF!&gt;=0,10*#REF!,0)</f>
        <v>#REF!</v>
      </c>
      <c r="H29" s="4"/>
      <c r="I29" s="39"/>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6"/>
      <c r="L30" s="47"/>
      <c r="M30" s="42"/>
      <c r="N30" s="55"/>
      <c r="O30" s="51"/>
      <c r="P30" s="14"/>
      <c r="Q30" s="14"/>
      <c r="R30" s="14"/>
      <c r="S30" s="14"/>
    </row>
    <row r="31" ht="39.75" customHeight="1">
      <c r="A31" s="36">
        <f>A29+1</f>
        <v>10</v>
      </c>
      <c r="B31" s="37" t="s">
        <v>36</v>
      </c>
      <c r="C31" s="4"/>
      <c r="D31" s="52" t="s">
        <v>12</v>
      </c>
      <c r="E31" s="4"/>
      <c r="F31" s="4" t="str">
        <f>#REF!*#REF!</f>
        <v>#REF!</v>
      </c>
      <c r="G31" s="4" t="str">
        <f>IF(#REF!&gt;=0,10*#REF!,0)</f>
        <v>#REF!</v>
      </c>
      <c r="H31" s="4"/>
      <c r="I31" s="53" t="s">
        <v>37</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38</v>
      </c>
      <c r="C33" s="4"/>
      <c r="D33" s="52" t="s">
        <v>7</v>
      </c>
      <c r="E33" s="4"/>
      <c r="F33" s="4"/>
      <c r="G33" s="4"/>
      <c r="H33" s="4"/>
      <c r="I33" s="53" t="s">
        <v>39</v>
      </c>
      <c r="J33" s="4"/>
      <c r="K33" s="40">
        <v>3.0</v>
      </c>
      <c r="L33" s="41">
        <f>K33/K117</f>
        <v>0.6</v>
      </c>
      <c r="M33" s="42">
        <f>VLOOKUP(D33,Q1:R9,2,FALSE)</f>
        <v>3</v>
      </c>
      <c r="N33" s="42">
        <f>M33*L33</f>
        <v>1.8</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40</v>
      </c>
      <c r="C35" s="4"/>
      <c r="D35" s="52" t="s">
        <v>6</v>
      </c>
      <c r="E35" s="4"/>
      <c r="F35" s="4" t="str">
        <f>#REF!*#REF!</f>
        <v>#REF!</v>
      </c>
      <c r="G35" s="4" t="str">
        <f>IF(#REF!&gt;=0,10*#REF!,0)</f>
        <v>#REF!</v>
      </c>
      <c r="H35" s="4"/>
      <c r="I35" s="53" t="s">
        <v>41</v>
      </c>
      <c r="J35" s="4"/>
      <c r="K35" s="40">
        <v>5.0</v>
      </c>
      <c r="L35" s="41">
        <f>K35/K117</f>
        <v>1</v>
      </c>
      <c r="M35" s="42">
        <f>VLOOKUP(D35,Q1:R9,2,FALSE)</f>
        <v>2</v>
      </c>
      <c r="N35" s="42">
        <f>M35*L35</f>
        <v>2</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42</v>
      </c>
      <c r="C37" s="4"/>
      <c r="D37" s="52" t="s">
        <v>12</v>
      </c>
      <c r="E37" s="4"/>
      <c r="F37" s="4" t="str">
        <f>#REF!*#REF!</f>
        <v>#REF!</v>
      </c>
      <c r="G37" s="4" t="str">
        <f>IF(#REF!&gt;=0,10*#REF!,0)</f>
        <v>#REF!</v>
      </c>
      <c r="H37" s="4"/>
      <c r="I37" s="39"/>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43</v>
      </c>
      <c r="C39" s="4"/>
      <c r="D39" s="52" t="s">
        <v>12</v>
      </c>
      <c r="E39" s="4"/>
      <c r="F39" s="4" t="str">
        <f>#REF!*#REF!</f>
        <v>#REF!</v>
      </c>
      <c r="G39" s="4" t="str">
        <f>IF(#REF!&gt;=0,10*#REF!,0)</f>
        <v>#REF!</v>
      </c>
      <c r="H39" s="4"/>
      <c r="I39" s="39"/>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5"/>
      <c r="O40" s="51"/>
      <c r="P40" s="14"/>
      <c r="Q40" s="14"/>
      <c r="R40" s="14"/>
      <c r="S40" s="14"/>
    </row>
    <row r="41" ht="39.75" customHeight="1">
      <c r="A41" s="36">
        <f>A39+1</f>
        <v>15</v>
      </c>
      <c r="B41" s="37" t="s">
        <v>44</v>
      </c>
      <c r="C41" s="4"/>
      <c r="D41" s="52" t="s">
        <v>2</v>
      </c>
      <c r="E41" s="4"/>
      <c r="F41" s="4" t="str">
        <f>#REF!*#REF!</f>
        <v>#REF!</v>
      </c>
      <c r="G41" s="4" t="str">
        <f>IF(#REF!&gt;=0,10*#REF!,0)</f>
        <v>#REF!</v>
      </c>
      <c r="H41" s="4"/>
      <c r="I41" s="53" t="s">
        <v>45</v>
      </c>
      <c r="J41" s="4"/>
      <c r="K41" s="40">
        <v>2.0</v>
      </c>
      <c r="L41" s="41">
        <f>K41/K117</f>
        <v>0.4</v>
      </c>
      <c r="M41" s="42">
        <f>VLOOKUP(D41,Q1:R9,2,FALSE)</f>
        <v>1</v>
      </c>
      <c r="N41" s="42">
        <f>M41*L41</f>
        <v>0.4</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46</v>
      </c>
      <c r="C43" s="4"/>
      <c r="D43" s="52" t="s">
        <v>7</v>
      </c>
      <c r="E43" s="4"/>
      <c r="F43" s="4" t="str">
        <f>#REF!*#REF!</f>
        <v>#REF!</v>
      </c>
      <c r="G43" s="4" t="str">
        <f>IF(#REF!&gt;=0,10*#REF!,0)</f>
        <v>#REF!</v>
      </c>
      <c r="H43" s="4"/>
      <c r="I43" s="53" t="s">
        <v>47</v>
      </c>
      <c r="J43" s="4"/>
      <c r="K43" s="40">
        <v>2.0</v>
      </c>
      <c r="L43" s="41">
        <f>K43/K117</f>
        <v>0.4</v>
      </c>
      <c r="M43" s="42">
        <f>VLOOKUP(D43,Q1:R9,2,FALSE)</f>
        <v>3</v>
      </c>
      <c r="N43" s="42">
        <f>M43*L43</f>
        <v>1.2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48</v>
      </c>
      <c r="C45" s="4"/>
      <c r="D45" s="52" t="s">
        <v>18</v>
      </c>
      <c r="E45" s="4"/>
      <c r="F45" s="4" t="str">
        <f>#REF!*#REF!</f>
        <v>#REF!</v>
      </c>
      <c r="G45" s="4" t="str">
        <f>IF(#REF!&gt;=0,10*#REF!,0)</f>
        <v>#REF!</v>
      </c>
      <c r="H45" s="4"/>
      <c r="I45" s="39"/>
      <c r="J45" s="4"/>
      <c r="K45" s="40">
        <v>1.0</v>
      </c>
      <c r="L45" s="41">
        <f>K45/K117</f>
        <v>0.2</v>
      </c>
      <c r="M45" s="42">
        <f>VLOOKUP(D45,Q1:R9,2,FALSE)</f>
        <v>0</v>
      </c>
      <c r="N45" s="42">
        <f>M45*L45</f>
        <v>0</v>
      </c>
      <c r="O45" s="42">
        <f>IF(M45=0,0,L45*MAX(R2:R8))</f>
        <v>0</v>
      </c>
    </row>
    <row r="46" ht="12.0" customHeight="1">
      <c r="B46" s="49"/>
      <c r="C46" s="4"/>
      <c r="D46" s="43"/>
      <c r="E46" s="4"/>
      <c r="F46" s="4"/>
      <c r="G46" s="4"/>
      <c r="H46" s="4"/>
      <c r="I46" s="4"/>
      <c r="J46" s="4"/>
      <c r="K46" s="40"/>
      <c r="L46" s="41"/>
      <c r="M46" s="42"/>
      <c r="N46" s="42"/>
      <c r="O46" s="42"/>
    </row>
    <row r="47" ht="15.75" customHeight="1">
      <c r="A47" s="32" t="s">
        <v>49</v>
      </c>
      <c r="C47" s="34"/>
      <c r="D47" s="54"/>
      <c r="E47" s="4"/>
      <c r="F47" s="4"/>
      <c r="G47" s="4"/>
      <c r="H47" s="4"/>
      <c r="I47" s="4"/>
      <c r="J47" s="4"/>
      <c r="K47" s="40"/>
      <c r="L47" s="41"/>
      <c r="M47" s="42"/>
      <c r="N47" s="42"/>
      <c r="O47" s="42"/>
    </row>
    <row r="48" ht="14.25" customHeight="1">
      <c r="B48" s="50"/>
      <c r="C48" s="34"/>
      <c r="D48" s="54"/>
      <c r="E48" s="4"/>
      <c r="F48" s="4"/>
      <c r="G48" s="4"/>
      <c r="H48" s="4"/>
      <c r="I48" s="4"/>
      <c r="J48" s="4"/>
      <c r="K48" s="40"/>
      <c r="L48" s="41"/>
      <c r="M48" s="42"/>
      <c r="N48" s="42"/>
      <c r="O48" s="42"/>
    </row>
    <row r="49" ht="39.75" customHeight="1">
      <c r="A49" s="36">
        <f>A45+1</f>
        <v>18</v>
      </c>
      <c r="B49" s="37" t="s">
        <v>50</v>
      </c>
      <c r="C49" s="4"/>
      <c r="D49" s="52" t="s">
        <v>6</v>
      </c>
      <c r="E49" s="4"/>
      <c r="F49" s="4" t="str">
        <f>#REF!*#REF!</f>
        <v>#REF!</v>
      </c>
      <c r="G49" s="4" t="str">
        <f>IF(#REF!&gt;=0,10*#REF!,0)</f>
        <v>#REF!</v>
      </c>
      <c r="H49" s="4"/>
      <c r="I49" s="53" t="s">
        <v>51</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52</v>
      </c>
      <c r="C51" s="4"/>
      <c r="D51" s="52" t="s">
        <v>2</v>
      </c>
      <c r="E51" s="4"/>
      <c r="F51" s="4" t="str">
        <f>#REF!*#REF!</f>
        <v>#REF!</v>
      </c>
      <c r="G51" s="4" t="str">
        <f>IF(#REF!&gt;=0,10*#REF!,0)</f>
        <v>#REF!</v>
      </c>
      <c r="H51" s="4"/>
      <c r="I51" s="53" t="s">
        <v>53</v>
      </c>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54</v>
      </c>
      <c r="C53" s="4"/>
      <c r="D53" s="52" t="s">
        <v>6</v>
      </c>
      <c r="E53" s="4"/>
      <c r="F53" s="4" t="str">
        <f>#REF!*#REF!</f>
        <v>#REF!</v>
      </c>
      <c r="G53" s="4" t="str">
        <f>IF(#REF!&gt;=0,10*#REF!,0)</f>
        <v>#REF!</v>
      </c>
      <c r="H53" s="4"/>
      <c r="I53" s="53" t="s">
        <v>55</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56</v>
      </c>
      <c r="C55" s="4"/>
      <c r="D55" s="52" t="s">
        <v>7</v>
      </c>
      <c r="E55" s="4"/>
      <c r="F55" s="4" t="str">
        <f>#REF!*#REF!</f>
        <v>#REF!</v>
      </c>
      <c r="G55" s="4" t="str">
        <f>IF(#REF!&gt;=0,10*#REF!,0)</f>
        <v>#REF!</v>
      </c>
      <c r="H55" s="4"/>
      <c r="I55" s="53" t="s">
        <v>57</v>
      </c>
      <c r="J55" s="4"/>
      <c r="K55" s="40">
        <v>4.0</v>
      </c>
      <c r="L55" s="41">
        <f>K55/K117</f>
        <v>0.8</v>
      </c>
      <c r="M55" s="42">
        <f>VLOOKUP(D55,Q1:R9,2,FALSE)</f>
        <v>3</v>
      </c>
      <c r="N55" s="42">
        <f>M55*L55</f>
        <v>2.4</v>
      </c>
      <c r="O55" s="42">
        <f>IF(M55=0,0,L55*MAX(R2:R8))</f>
        <v>4</v>
      </c>
    </row>
    <row r="56" ht="12.0" customHeight="1">
      <c r="B56" s="49"/>
      <c r="C56" s="4"/>
      <c r="D56" s="43"/>
      <c r="E56" s="4"/>
      <c r="F56" s="4"/>
      <c r="G56" s="4"/>
      <c r="H56" s="4"/>
      <c r="I56" s="4"/>
      <c r="J56" s="4"/>
      <c r="K56" s="40"/>
      <c r="L56" s="41"/>
      <c r="M56" s="42"/>
      <c r="N56" s="42"/>
      <c r="O56" s="42"/>
    </row>
    <row r="57" ht="15.75" customHeight="1">
      <c r="A57" s="32" t="s">
        <v>58</v>
      </c>
      <c r="C57" s="34"/>
      <c r="D57" s="54"/>
      <c r="E57" s="34"/>
      <c r="F57" s="4"/>
      <c r="G57" s="4"/>
      <c r="H57" s="4"/>
      <c r="I57" s="4"/>
      <c r="J57" s="4"/>
      <c r="K57" s="40"/>
      <c r="L57" s="41"/>
      <c r="M57" s="42"/>
      <c r="N57" s="42"/>
      <c r="O57" s="42"/>
    </row>
    <row r="58" ht="14.25" customHeight="1">
      <c r="B58" s="50"/>
      <c r="C58" s="34"/>
      <c r="D58" s="54"/>
      <c r="E58" s="34"/>
      <c r="F58" s="4"/>
      <c r="G58" s="4"/>
      <c r="H58" s="4"/>
      <c r="I58" s="4"/>
      <c r="J58" s="4"/>
      <c r="K58" s="40"/>
      <c r="L58" s="41"/>
      <c r="M58" s="42"/>
      <c r="N58" s="42"/>
      <c r="O58" s="42"/>
    </row>
    <row r="59" ht="39.75" customHeight="1">
      <c r="A59" s="36">
        <f>A55+1</f>
        <v>22</v>
      </c>
      <c r="B59" s="37" t="s">
        <v>59</v>
      </c>
      <c r="C59" s="4"/>
      <c r="D59" s="52" t="s">
        <v>6</v>
      </c>
      <c r="E59" s="4"/>
      <c r="F59" s="4" t="str">
        <f>#REF!*#REF!</f>
        <v>#REF!</v>
      </c>
      <c r="G59" s="4" t="str">
        <f>IF(#REF!&gt;=0,10*#REF!,0)</f>
        <v>#REF!</v>
      </c>
      <c r="H59" s="4"/>
      <c r="I59" s="53" t="s">
        <v>60</v>
      </c>
      <c r="J59" s="4"/>
      <c r="K59" s="40">
        <v>4.0</v>
      </c>
      <c r="L59" s="41">
        <f>K59/K117</f>
        <v>0.8</v>
      </c>
      <c r="M59" s="42">
        <f>VLOOKUP(D59,Q1:R9,2,FALSE)</f>
        <v>2</v>
      </c>
      <c r="N59" s="42">
        <f>M59*L59</f>
        <v>1.6</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61</v>
      </c>
      <c r="C61" s="4"/>
      <c r="D61" s="52" t="s">
        <v>7</v>
      </c>
      <c r="E61" s="4"/>
      <c r="F61" s="4" t="str">
        <f>#REF!*#REF!</f>
        <v>#REF!</v>
      </c>
      <c r="G61" s="4" t="str">
        <f>IF(#REF!&gt;=0,10*#REF!,0)</f>
        <v>#REF!</v>
      </c>
      <c r="H61" s="4"/>
      <c r="I61" s="53" t="s">
        <v>62</v>
      </c>
      <c r="J61" s="4"/>
      <c r="K61" s="40">
        <v>3.0</v>
      </c>
      <c r="L61" s="41">
        <f>K61/K117</f>
        <v>0.6</v>
      </c>
      <c r="M61" s="42">
        <f>VLOOKUP(D61,Q1:R9,2,FALSE)</f>
        <v>3</v>
      </c>
      <c r="N61" s="42">
        <f>M61*L61</f>
        <v>1.8</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63</v>
      </c>
      <c r="C63" s="4"/>
      <c r="D63" s="52" t="s">
        <v>12</v>
      </c>
      <c r="E63" s="4"/>
      <c r="F63" s="4" t="str">
        <f>#REF!*#REF!</f>
        <v>#REF!</v>
      </c>
      <c r="G63" s="4" t="str">
        <f>IF(#REF!&gt;=0,10*#REF!,0)</f>
        <v>#REF!</v>
      </c>
      <c r="H63" s="4"/>
      <c r="I63" s="53" t="s">
        <v>64</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65</v>
      </c>
      <c r="C65" s="34"/>
      <c r="D65" s="54"/>
      <c r="E65" s="34"/>
      <c r="F65" s="4"/>
      <c r="G65" s="4"/>
      <c r="H65" s="4"/>
      <c r="I65" s="4"/>
      <c r="J65" s="4"/>
      <c r="K65" s="40"/>
      <c r="L65" s="41"/>
      <c r="M65" s="42"/>
      <c r="N65" s="42"/>
      <c r="O65" s="42"/>
    </row>
    <row r="66" ht="14.25" customHeight="1">
      <c r="B66" s="50"/>
      <c r="C66" s="34"/>
      <c r="D66" s="54"/>
      <c r="E66" s="34"/>
      <c r="F66" s="4"/>
      <c r="G66" s="4"/>
      <c r="H66" s="4"/>
      <c r="I66" s="4"/>
      <c r="J66" s="4"/>
      <c r="K66" s="40"/>
      <c r="L66" s="41"/>
      <c r="M66" s="42"/>
      <c r="N66" s="42"/>
      <c r="O66" s="42"/>
    </row>
    <row r="67" ht="39.75" customHeight="1">
      <c r="A67" s="36">
        <f>A63+1</f>
        <v>25</v>
      </c>
      <c r="B67" s="37" t="s">
        <v>66</v>
      </c>
      <c r="C67" s="4"/>
      <c r="D67" s="52" t="s">
        <v>11</v>
      </c>
      <c r="E67" s="4"/>
      <c r="F67" s="4" t="str">
        <f>#REF!*#REF!</f>
        <v>#REF!</v>
      </c>
      <c r="G67" s="4" t="str">
        <f>IF(#REF!&gt;=0,10*#REF!,0)</f>
        <v>#REF!</v>
      </c>
      <c r="H67" s="4"/>
      <c r="I67" s="53" t="s">
        <v>67</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68</v>
      </c>
      <c r="C69" s="4"/>
      <c r="D69" s="52" t="s">
        <v>12</v>
      </c>
      <c r="E69" s="4"/>
      <c r="F69" s="4" t="str">
        <f>#REF!*#REF!</f>
        <v>#REF!</v>
      </c>
      <c r="G69" s="4" t="str">
        <f>IF(#REF!&gt;=0,10*#REF!,0)</f>
        <v>#REF!</v>
      </c>
      <c r="H69" s="4"/>
      <c r="I69" s="53" t="s">
        <v>69</v>
      </c>
      <c r="J69" s="4"/>
      <c r="K69" s="40">
        <v>2.0</v>
      </c>
      <c r="L69" s="41">
        <f>K69/K117</f>
        <v>0.4</v>
      </c>
      <c r="M69" s="42">
        <f>VLOOKUP(D69,Q1:R9,2,FALSE)</f>
        <v>5</v>
      </c>
      <c r="N69" s="42">
        <f>M69*L69</f>
        <v>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70</v>
      </c>
      <c r="C71" s="4"/>
      <c r="D71" s="52" t="s">
        <v>12</v>
      </c>
      <c r="E71" s="4"/>
      <c r="F71" s="4" t="str">
        <f>#REF!*#REF!</f>
        <v>#REF!</v>
      </c>
      <c r="G71" s="4" t="str">
        <f>IF(#REF!&gt;=0,10*#REF!,0)</f>
        <v>#REF!</v>
      </c>
      <c r="H71" s="4"/>
      <c r="I71" s="53" t="s">
        <v>71</v>
      </c>
      <c r="J71" s="4"/>
      <c r="K71" s="40">
        <v>2.0</v>
      </c>
      <c r="L71" s="41">
        <f>K71/K117</f>
        <v>0.4</v>
      </c>
      <c r="M71" s="42">
        <f>VLOOKUP(D71,Q1:R9,2,FALSE)</f>
        <v>5</v>
      </c>
      <c r="N71" s="42">
        <f>M71*L71</f>
        <v>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72</v>
      </c>
      <c r="C73" s="4"/>
      <c r="D73" s="52" t="s">
        <v>2</v>
      </c>
      <c r="E73" s="4"/>
      <c r="F73" s="4" t="str">
        <f>#REF!*#REF!</f>
        <v>#REF!</v>
      </c>
      <c r="G73" s="4" t="str">
        <f>IF(#REF!&gt;=0,10*#REF!,0)</f>
        <v>#REF!</v>
      </c>
      <c r="H73" s="4"/>
      <c r="I73" s="53" t="s">
        <v>73</v>
      </c>
      <c r="J73" s="4"/>
      <c r="K73" s="40">
        <v>3.0</v>
      </c>
      <c r="L73" s="41">
        <f>K73/K117</f>
        <v>0.6</v>
      </c>
      <c r="M73" s="42">
        <f>VLOOKUP(D73,Q1:R9,2,FALSE)</f>
        <v>1</v>
      </c>
      <c r="N73" s="42">
        <f>M73*L73</f>
        <v>0.6</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74</v>
      </c>
      <c r="C75" s="4"/>
      <c r="D75" s="52" t="s">
        <v>7</v>
      </c>
      <c r="E75" s="4"/>
      <c r="F75" s="4" t="str">
        <f>#REF!*#REF!</f>
        <v>#REF!</v>
      </c>
      <c r="G75" s="4" t="str">
        <f>IF(#REF!&gt;=0,10*#REF!,0)</f>
        <v>#REF!</v>
      </c>
      <c r="H75" s="4"/>
      <c r="I75" s="53" t="s">
        <v>75</v>
      </c>
      <c r="J75" s="4"/>
      <c r="K75" s="40">
        <v>3.0</v>
      </c>
      <c r="L75" s="41">
        <f>K75/K117</f>
        <v>0.6</v>
      </c>
      <c r="M75" s="42">
        <f>VLOOKUP(D75,Q1:R9,2,FALSE)</f>
        <v>3</v>
      </c>
      <c r="N75" s="42">
        <f>M75*L75</f>
        <v>1.8</v>
      </c>
      <c r="O75" s="42">
        <f>IF(M75=0,0,L75*MAX(R2:R8))</f>
        <v>3</v>
      </c>
    </row>
    <row r="76" ht="12.0" customHeight="1">
      <c r="B76" s="49"/>
      <c r="C76" s="4"/>
      <c r="D76" s="43"/>
      <c r="E76" s="4"/>
      <c r="F76" s="4"/>
      <c r="G76" s="4"/>
      <c r="H76" s="4"/>
      <c r="I76" s="4"/>
      <c r="J76" s="4"/>
      <c r="K76" s="40"/>
      <c r="L76" s="41"/>
      <c r="M76" s="42"/>
      <c r="N76" s="42"/>
      <c r="O76" s="42"/>
    </row>
    <row r="77" ht="15.75" customHeight="1">
      <c r="A77" s="32" t="s">
        <v>76</v>
      </c>
      <c r="C77" s="34"/>
      <c r="D77" s="54"/>
      <c r="E77" s="4"/>
      <c r="F77" s="4"/>
      <c r="G77" s="4"/>
      <c r="H77" s="4"/>
      <c r="I77" s="4"/>
      <c r="J77" s="4"/>
      <c r="K77" s="40"/>
      <c r="L77" s="41"/>
      <c r="M77" s="42"/>
      <c r="N77" s="42"/>
      <c r="O77" s="42"/>
    </row>
    <row r="78" ht="14.25" customHeight="1">
      <c r="B78" s="50"/>
      <c r="C78" s="34"/>
      <c r="D78" s="54"/>
      <c r="E78" s="4"/>
      <c r="F78" s="4"/>
      <c r="G78" s="4"/>
      <c r="H78" s="4"/>
      <c r="I78" s="4"/>
      <c r="J78" s="4"/>
      <c r="K78" s="40"/>
      <c r="L78" s="41"/>
      <c r="M78" s="42"/>
      <c r="N78" s="42"/>
      <c r="O78" s="42"/>
    </row>
    <row r="79" ht="39.75" customHeight="1">
      <c r="A79" s="36">
        <f>A75+1</f>
        <v>30</v>
      </c>
      <c r="B79" s="37" t="s">
        <v>77</v>
      </c>
      <c r="C79" s="4"/>
      <c r="D79" s="52" t="s">
        <v>12</v>
      </c>
      <c r="E79" s="4"/>
      <c r="F79" s="4" t="str">
        <f>#REF!*#REF!</f>
        <v>#REF!</v>
      </c>
      <c r="G79" s="4" t="str">
        <f>IF(#REF!&gt;=0,10*#REF!,0)</f>
        <v>#REF!</v>
      </c>
      <c r="H79" s="4"/>
      <c r="I79" s="53" t="s">
        <v>78</v>
      </c>
      <c r="J79" s="4"/>
      <c r="K79" s="40">
        <v>4.0</v>
      </c>
      <c r="L79" s="41">
        <f>K79/K117</f>
        <v>0.8</v>
      </c>
      <c r="M79" s="42">
        <f>VLOOKUP(D79,Q1:R9,2,FALSE)</f>
        <v>5</v>
      </c>
      <c r="N79" s="42">
        <f>M79*L79</f>
        <v>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79</v>
      </c>
      <c r="C81" s="4"/>
      <c r="D81" s="52" t="s">
        <v>11</v>
      </c>
      <c r="E81" s="4"/>
      <c r="F81" s="4" t="str">
        <f>#REF!*#REF!</f>
        <v>#REF!</v>
      </c>
      <c r="G81" s="4" t="str">
        <f>IF(#REF!&gt;=0,10*#REF!,0)</f>
        <v>#REF!</v>
      </c>
      <c r="H81" s="4"/>
      <c r="I81" s="53" t="s">
        <v>80</v>
      </c>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81</v>
      </c>
      <c r="C83" s="4"/>
      <c r="D83" s="52" t="s">
        <v>12</v>
      </c>
      <c r="E83" s="4"/>
      <c r="F83" s="4" t="str">
        <f>#REF!*#REF!</f>
        <v>#REF!</v>
      </c>
      <c r="G83" s="4" t="str">
        <f>IF(#REF!&gt;=0,10*#REF!,0)</f>
        <v>#REF!</v>
      </c>
      <c r="H83" s="4"/>
      <c r="I83" s="39"/>
      <c r="J83" s="4"/>
      <c r="K83" s="40">
        <v>3.0</v>
      </c>
      <c r="L83" s="41">
        <f>K83/K117</f>
        <v>0.6</v>
      </c>
      <c r="M83" s="42">
        <f>VLOOKUP(D83,Q1:R9,2,FALSE)</f>
        <v>5</v>
      </c>
      <c r="N83" s="42">
        <f>M83*L83</f>
        <v>3</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82</v>
      </c>
      <c r="C85" s="4"/>
      <c r="D85" s="52" t="s">
        <v>12</v>
      </c>
      <c r="E85" s="4"/>
      <c r="F85" s="4" t="str">
        <f>#REF!*#REF!</f>
        <v>#REF!</v>
      </c>
      <c r="G85" s="4" t="str">
        <f>IF(#REF!&gt;=0,10*#REF!,0)</f>
        <v>#REF!</v>
      </c>
      <c r="H85" s="4"/>
      <c r="I85" s="39"/>
      <c r="J85" s="4"/>
      <c r="K85" s="40">
        <v>3.0</v>
      </c>
      <c r="L85" s="41">
        <f>K85/K117</f>
        <v>0.6</v>
      </c>
      <c r="M85" s="42">
        <f>VLOOKUP(D85,Q1:R9,2,FALSE)</f>
        <v>5</v>
      </c>
      <c r="N85" s="42">
        <f>M85*L85</f>
        <v>3</v>
      </c>
      <c r="O85" s="42">
        <f>IF(M85=0,0,L85*MAX(R2:R8))</f>
        <v>3</v>
      </c>
    </row>
    <row r="86" ht="12.0" customHeight="1">
      <c r="B86" s="49"/>
      <c r="C86" s="4"/>
      <c r="D86" s="43"/>
      <c r="E86" s="4"/>
      <c r="F86" s="4"/>
      <c r="G86" s="4"/>
      <c r="H86" s="4"/>
      <c r="I86" s="4"/>
      <c r="J86" s="4"/>
      <c r="K86" s="40"/>
      <c r="L86" s="41"/>
      <c r="M86" s="42"/>
      <c r="N86" s="42"/>
      <c r="O86" s="42"/>
    </row>
    <row r="87" ht="15.75" customHeight="1">
      <c r="A87" s="32" t="s">
        <v>83</v>
      </c>
      <c r="C87" s="34"/>
      <c r="D87" s="54"/>
      <c r="E87" s="34"/>
      <c r="F87" s="4"/>
      <c r="G87" s="4"/>
      <c r="H87" s="4"/>
      <c r="I87" s="4"/>
      <c r="J87" s="4"/>
      <c r="K87" s="40"/>
      <c r="L87" s="41"/>
      <c r="M87" s="42"/>
      <c r="N87" s="42"/>
      <c r="O87" s="42"/>
    </row>
    <row r="88" ht="14.25" customHeight="1">
      <c r="B88" s="50"/>
      <c r="C88" s="34"/>
      <c r="D88" s="54"/>
      <c r="E88" s="34"/>
      <c r="F88" s="4"/>
      <c r="G88" s="4"/>
      <c r="H88" s="4"/>
      <c r="I88" s="4"/>
      <c r="J88" s="4"/>
      <c r="K88" s="40"/>
      <c r="L88" s="41"/>
      <c r="M88" s="42"/>
      <c r="N88" s="42"/>
      <c r="O88" s="42"/>
    </row>
    <row r="89" ht="39.75" customHeight="1">
      <c r="A89" s="36">
        <f>A85+1</f>
        <v>34</v>
      </c>
      <c r="B89" s="37" t="s">
        <v>84</v>
      </c>
      <c r="C89" s="4"/>
      <c r="D89" s="52" t="s">
        <v>7</v>
      </c>
      <c r="E89" s="4"/>
      <c r="F89" s="4" t="str">
        <f>#REF!*#REF!</f>
        <v>#REF!</v>
      </c>
      <c r="G89" s="4" t="str">
        <f>IF(#REF!&gt;=0,10*#REF!,0)</f>
        <v>#REF!</v>
      </c>
      <c r="H89" s="4"/>
      <c r="I89" s="53" t="s">
        <v>85</v>
      </c>
      <c r="J89" s="4"/>
      <c r="K89" s="40">
        <v>5.0</v>
      </c>
      <c r="L89" s="41">
        <f>K89/K117</f>
        <v>1</v>
      </c>
      <c r="M89" s="42">
        <f>VLOOKUP(D89,Q1:R9,2,FALSE)</f>
        <v>3</v>
      </c>
      <c r="N89" s="42">
        <f>M89*L89</f>
        <v>3</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86</v>
      </c>
      <c r="C91" s="4"/>
      <c r="D91" s="52" t="s">
        <v>6</v>
      </c>
      <c r="E91" s="4"/>
      <c r="F91" s="4" t="str">
        <f>#REF!*#REF!</f>
        <v>#REF!</v>
      </c>
      <c r="G91" s="4" t="str">
        <f>IF(#REF!&gt;=0,10*#REF!,0)</f>
        <v>#REF!</v>
      </c>
      <c r="H91" s="4"/>
      <c r="I91" s="53" t="s">
        <v>87</v>
      </c>
      <c r="J91" s="4"/>
      <c r="K91" s="40">
        <v>2.0</v>
      </c>
      <c r="L91" s="41">
        <f>K91/K117</f>
        <v>0.4</v>
      </c>
      <c r="M91" s="42">
        <f>VLOOKUP(D91,Q1:R9,2,FALSE)</f>
        <v>2</v>
      </c>
      <c r="N91" s="42">
        <f>M91*L91</f>
        <v>0.8</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88</v>
      </c>
      <c r="C93" s="4"/>
      <c r="D93" s="52" t="s">
        <v>11</v>
      </c>
      <c r="E93" s="4"/>
      <c r="F93" s="4" t="str">
        <f>#REF!*#REF!</f>
        <v>#REF!</v>
      </c>
      <c r="G93" s="4" t="str">
        <f>IF(#REF!&gt;=0,10*#REF!,0)</f>
        <v>#REF!</v>
      </c>
      <c r="H93" s="4"/>
      <c r="I93" s="53" t="s">
        <v>89</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90</v>
      </c>
      <c r="C95" s="4"/>
      <c r="D95" s="52" t="s">
        <v>7</v>
      </c>
      <c r="E95" s="4"/>
      <c r="F95" s="4" t="str">
        <f>#REF!*#REF!</f>
        <v>#REF!</v>
      </c>
      <c r="G95" s="4" t="str">
        <f>IF(#REF!&gt;=0,10*#REF!,0)</f>
        <v>#REF!</v>
      </c>
      <c r="H95" s="4"/>
      <c r="I95" s="53" t="s">
        <v>91</v>
      </c>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92</v>
      </c>
      <c r="C97" s="4"/>
      <c r="D97" s="52" t="s">
        <v>7</v>
      </c>
      <c r="E97" s="4"/>
      <c r="F97" s="4" t="str">
        <f>#REF!*#REF!</f>
        <v>#REF!</v>
      </c>
      <c r="G97" s="4" t="str">
        <f>IF(#REF!&gt;=0,10*#REF!,0)</f>
        <v>#REF!</v>
      </c>
      <c r="H97" s="4"/>
      <c r="I97" s="53" t="s">
        <v>93</v>
      </c>
      <c r="J97" s="4"/>
      <c r="K97" s="40">
        <v>3.0</v>
      </c>
      <c r="L97" s="41">
        <f>K97/K117</f>
        <v>0.6</v>
      </c>
      <c r="M97" s="42">
        <f>VLOOKUP(D97,Q1:R9,2,FALSE)</f>
        <v>3</v>
      </c>
      <c r="N97" s="42">
        <f>M97*L97</f>
        <v>1.8</v>
      </c>
      <c r="O97" s="42">
        <f>IF(M97=0,0,L97*MAX(R2:R8))</f>
        <v>3</v>
      </c>
    </row>
    <row r="98" ht="12.0" customHeight="1">
      <c r="B98" s="49"/>
      <c r="C98" s="4"/>
      <c r="D98" s="43"/>
      <c r="E98" s="4"/>
      <c r="F98" s="4"/>
      <c r="G98" s="4"/>
      <c r="H98" s="4"/>
      <c r="I98" s="4"/>
      <c r="J98" s="4"/>
      <c r="K98" s="40"/>
      <c r="L98" s="41"/>
      <c r="M98" s="42"/>
      <c r="N98" s="42"/>
      <c r="O98" s="42"/>
    </row>
    <row r="99" ht="15.75" customHeight="1">
      <c r="A99" s="32" t="s">
        <v>94</v>
      </c>
      <c r="C99" s="34"/>
      <c r="D99" s="54"/>
      <c r="E99" s="34"/>
      <c r="F99" s="4"/>
      <c r="G99" s="4"/>
      <c r="H99" s="4"/>
      <c r="I99" s="4"/>
      <c r="J99" s="4"/>
      <c r="K99" s="40"/>
      <c r="L99" s="41"/>
      <c r="M99" s="42"/>
      <c r="N99" s="42"/>
      <c r="O99" s="42"/>
    </row>
    <row r="100" ht="14.25" customHeight="1">
      <c r="B100" s="50"/>
      <c r="C100" s="34"/>
      <c r="D100" s="54"/>
      <c r="E100" s="34"/>
      <c r="F100" s="4"/>
      <c r="G100" s="4"/>
      <c r="H100" s="4"/>
      <c r="I100" s="4"/>
      <c r="J100" s="4"/>
      <c r="K100" s="40"/>
      <c r="L100" s="41"/>
      <c r="M100" s="42"/>
      <c r="N100" s="42"/>
      <c r="O100" s="42"/>
    </row>
    <row r="101" ht="39.75" customHeight="1">
      <c r="A101" s="36">
        <f>A97+1</f>
        <v>39</v>
      </c>
      <c r="B101" s="37" t="s">
        <v>95</v>
      </c>
      <c r="C101" s="4"/>
      <c r="D101" s="52" t="s">
        <v>7</v>
      </c>
      <c r="E101" s="4"/>
      <c r="F101" s="4" t="str">
        <f>#REF!*#REF!</f>
        <v>#REF!</v>
      </c>
      <c r="G101" s="4" t="str">
        <f>IF(#REF!&gt;=0,10*#REF!,0)</f>
        <v>#REF!</v>
      </c>
      <c r="H101" s="4"/>
      <c r="I101" s="53" t="s">
        <v>96</v>
      </c>
      <c r="J101" s="4"/>
      <c r="K101" s="40">
        <v>4.0</v>
      </c>
      <c r="L101" s="41">
        <f>K101/K117</f>
        <v>0.8</v>
      </c>
      <c r="M101" s="42">
        <f>VLOOKUP(D101,Q1:R9,2,FALSE)</f>
        <v>3</v>
      </c>
      <c r="N101" s="42">
        <f>M101*L101</f>
        <v>2.4</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97</v>
      </c>
      <c r="C103" s="4"/>
      <c r="D103" s="52" t="s">
        <v>18</v>
      </c>
      <c r="E103" s="4"/>
      <c r="F103" s="4" t="str">
        <f>#REF!*#REF!</f>
        <v>#REF!</v>
      </c>
      <c r="G103" s="4" t="str">
        <f>IF(#REF!&gt;=0,10*#REF!,0)</f>
        <v>#REF!</v>
      </c>
      <c r="H103" s="4"/>
      <c r="I103" s="53" t="s">
        <v>98</v>
      </c>
      <c r="J103" s="4"/>
      <c r="K103" s="40">
        <v>3.0</v>
      </c>
      <c r="L103" s="41">
        <f>K103/K117</f>
        <v>0.6</v>
      </c>
      <c r="M103" s="42">
        <f>VLOOKUP(D103,Q1:R9,2,FALSE)</f>
        <v>0</v>
      </c>
      <c r="N103" s="42">
        <f>M103*L103</f>
        <v>0</v>
      </c>
      <c r="O103" s="42">
        <f>IF(M103=0,0,L103*MAX(R2:R8))</f>
        <v>0</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99</v>
      </c>
      <c r="C105" s="4"/>
      <c r="D105" s="52" t="s">
        <v>18</v>
      </c>
      <c r="E105" s="4"/>
      <c r="F105" s="4" t="str">
        <f>#REF!*#REF!</f>
        <v>#REF!</v>
      </c>
      <c r="G105" s="4" t="str">
        <f>IF(#REF!&gt;=0,10*#REF!,0)</f>
        <v>#REF!</v>
      </c>
      <c r="H105" s="4"/>
      <c r="I105" s="39"/>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100</v>
      </c>
      <c r="C107" s="4"/>
      <c r="D107" s="52" t="s">
        <v>12</v>
      </c>
      <c r="E107" s="4"/>
      <c r="F107" s="4" t="str">
        <f>#REF!*#REF!</f>
        <v>#REF!</v>
      </c>
      <c r="G107" s="4" t="str">
        <f>IF(#REF!&gt;=0,10*#REF!,0)</f>
        <v>#REF!</v>
      </c>
      <c r="H107" s="4"/>
      <c r="I107" s="53" t="s">
        <v>101</v>
      </c>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102</v>
      </c>
      <c r="C109" s="34"/>
      <c r="D109" s="54"/>
      <c r="E109" s="34"/>
      <c r="F109" s="4"/>
      <c r="G109" s="4"/>
      <c r="H109" s="4"/>
      <c r="I109" s="4"/>
      <c r="J109" s="4"/>
      <c r="K109" s="40"/>
      <c r="L109" s="41"/>
      <c r="M109" s="42"/>
      <c r="N109" s="42"/>
      <c r="O109" s="42"/>
    </row>
    <row r="110" ht="14.25" customHeight="1">
      <c r="B110" s="50"/>
      <c r="C110" s="34"/>
      <c r="D110" s="54"/>
      <c r="E110" s="34"/>
      <c r="F110" s="4"/>
      <c r="G110" s="4"/>
      <c r="H110" s="4"/>
      <c r="I110" s="4"/>
      <c r="J110" s="4"/>
      <c r="K110" s="40"/>
      <c r="L110" s="41"/>
      <c r="M110" s="42"/>
      <c r="N110" s="42"/>
      <c r="O110" s="42"/>
    </row>
    <row r="111" ht="39.75" customHeight="1">
      <c r="A111" s="36">
        <f>A107+1</f>
        <v>43</v>
      </c>
      <c r="B111" s="37" t="s">
        <v>103</v>
      </c>
      <c r="C111" s="20"/>
      <c r="D111" s="52" t="s">
        <v>7</v>
      </c>
      <c r="E111" s="20"/>
      <c r="F111" s="20" t="str">
        <f>#REF!*#REF!</f>
        <v>#REF!</v>
      </c>
      <c r="G111" s="20" t="str">
        <f>IF(#REF!&gt;=0,10*#REF!,0)</f>
        <v>#REF!</v>
      </c>
      <c r="H111" s="20"/>
      <c r="I111" s="53" t="s">
        <v>104</v>
      </c>
      <c r="J111" s="20"/>
      <c r="K111" s="29">
        <v>4.0</v>
      </c>
      <c r="L111" s="56">
        <f>K111/K117</f>
        <v>0.8</v>
      </c>
      <c r="M111" s="57">
        <f>VLOOKUP(D111,Q1:R9,2,FALSE)</f>
        <v>3</v>
      </c>
      <c r="N111" s="57">
        <f>M111*L111</f>
        <v>2.4</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105</v>
      </c>
      <c r="C113" s="20"/>
      <c r="D113" s="52" t="s">
        <v>12</v>
      </c>
      <c r="E113" s="20"/>
      <c r="F113" s="20" t="str">
        <f>#REF!*#REF!</f>
        <v>#REF!</v>
      </c>
      <c r="G113" s="20" t="str">
        <f>IF(#REF!&gt;=0,10*#REF!,0)</f>
        <v>#REF!</v>
      </c>
      <c r="H113" s="20"/>
      <c r="I113" s="53" t="s">
        <v>106</v>
      </c>
      <c r="J113" s="20"/>
      <c r="K113" s="29">
        <v>4.0</v>
      </c>
      <c r="L113" s="56">
        <f>K113/K117</f>
        <v>0.8</v>
      </c>
      <c r="M113" s="57">
        <f>VLOOKUP(D113,Q1:R9,2,FALSE)</f>
        <v>5</v>
      </c>
      <c r="N113" s="57">
        <f>M113*L113</f>
        <v>4</v>
      </c>
      <c r="O113" s="57">
        <f>IF(M113=0,0,L113*MAX(R2:R8))</f>
        <v>4</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107</v>
      </c>
      <c r="C115" s="20"/>
      <c r="D115" s="52" t="s">
        <v>12</v>
      </c>
      <c r="E115" s="20"/>
      <c r="F115" s="20" t="str">
        <f>#REF!*#REF!</f>
        <v>#REF!</v>
      </c>
      <c r="G115" s="20" t="str">
        <f>IF(#REF!&gt;=0,10*#REF!,0)</f>
        <v>#REF!</v>
      </c>
      <c r="H115" s="20"/>
      <c r="I115" s="53" t="s">
        <v>108</v>
      </c>
      <c r="J115" s="20"/>
      <c r="K115" s="29">
        <v>3.0</v>
      </c>
      <c r="L115" s="56">
        <f>K115/K117</f>
        <v>0.6</v>
      </c>
      <c r="M115" s="57">
        <f>VLOOKUP(D115,Q1:R9,2,FALSE)</f>
        <v>5</v>
      </c>
      <c r="N115" s="57">
        <f>M115*L115</f>
        <v>3</v>
      </c>
      <c r="O115" s="57">
        <f>IF(M115=0,0,L115*MAX(R2:R8))</f>
        <v>3</v>
      </c>
      <c r="P115" s="20"/>
      <c r="Q115" s="20"/>
      <c r="R115" s="20"/>
      <c r="S115" s="20"/>
      <c r="T115" s="20"/>
      <c r="U115" s="20"/>
      <c r="V115" s="20"/>
      <c r="W115" s="20"/>
      <c r="X115" s="20"/>
      <c r="Y115" s="20"/>
      <c r="Z115" s="20"/>
    </row>
    <row r="116" ht="12.0" customHeight="1">
      <c r="B116" s="59"/>
      <c r="C116" s="4"/>
      <c r="D116" s="43"/>
      <c r="E116" s="4"/>
      <c r="F116" s="4"/>
      <c r="G116" s="4"/>
      <c r="H116" s="4"/>
      <c r="I116" s="4"/>
      <c r="J116" s="4"/>
      <c r="K116" s="60"/>
      <c r="L116" s="60"/>
      <c r="M116" s="60"/>
      <c r="N116" s="61"/>
      <c r="O116" s="61"/>
    </row>
    <row r="117" ht="24.0" customHeight="1">
      <c r="A117" s="62" t="s">
        <v>109</v>
      </c>
      <c r="B117" s="63"/>
      <c r="C117" s="64"/>
      <c r="D117" s="65">
        <f>IF(ISERR((N117/O117)*100),"",(N117/O117)*100)</f>
        <v>67.00729927</v>
      </c>
      <c r="E117" s="66"/>
      <c r="F117" s="66"/>
      <c r="G117" s="66"/>
      <c r="H117" s="67" t="str">
        <f>IF(D117="","","-")</f>
        <v>-</v>
      </c>
      <c r="I117" s="68" t="str">
        <f>VLOOKUP(J117,'Rating ranges'!A2:B7,2,TRUE)</f>
        <v>Moderate</v>
      </c>
      <c r="J117" s="69">
        <f>IF(D117="",0,D117)</f>
        <v>67.00729927</v>
      </c>
      <c r="K117" s="60">
        <f>MAX(K9:K115)</f>
        <v>5</v>
      </c>
      <c r="L117" s="60"/>
      <c r="M117" s="60"/>
      <c r="N117" s="61">
        <f t="shared" ref="N117:O117" si="1">SUM(N9:N115)</f>
        <v>91.8</v>
      </c>
      <c r="O117" s="61">
        <f t="shared" si="1"/>
        <v>137</v>
      </c>
    </row>
    <row r="118" ht="13.5" customHeight="1">
      <c r="D118" s="33"/>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3"/>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110</v>
      </c>
      <c r="B1" s="2"/>
      <c r="C1" s="3"/>
    </row>
    <row r="2" ht="15.75" customHeight="1">
      <c r="B2" s="59"/>
      <c r="C2" s="32" t="s">
        <v>111</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112</v>
      </c>
      <c r="C4" s="86" t="s">
        <v>113</v>
      </c>
    </row>
    <row r="5" ht="38.25" customHeight="1">
      <c r="A5" s="84">
        <f t="shared" ref="A5:A8" si="1">A4+1</f>
        <v>2</v>
      </c>
      <c r="B5" s="85" t="s">
        <v>114</v>
      </c>
      <c r="C5" s="86" t="s">
        <v>113</v>
      </c>
    </row>
    <row r="6" ht="38.25" customHeight="1">
      <c r="A6" s="84">
        <f t="shared" si="1"/>
        <v>3</v>
      </c>
      <c r="B6" s="85" t="s">
        <v>115</v>
      </c>
      <c r="C6" s="86" t="s">
        <v>116</v>
      </c>
    </row>
    <row r="7" ht="38.25" customHeight="1">
      <c r="A7" s="84">
        <f t="shared" si="1"/>
        <v>4</v>
      </c>
      <c r="B7" s="85" t="s">
        <v>117</v>
      </c>
      <c r="C7" s="86" t="s">
        <v>118</v>
      </c>
    </row>
    <row r="8" ht="38.25" customHeight="1">
      <c r="A8" s="84">
        <f t="shared" si="1"/>
        <v>5</v>
      </c>
      <c r="B8" s="85" t="s">
        <v>119</v>
      </c>
      <c r="C8" s="86" t="s">
        <v>118</v>
      </c>
    </row>
    <row r="9" ht="12.75" customHeight="1">
      <c r="B9" s="49"/>
      <c r="C9" s="20"/>
    </row>
    <row r="10" ht="24.75" customHeight="1">
      <c r="A10" s="83" t="s">
        <v>27</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120</v>
      </c>
      <c r="C11" s="86" t="s">
        <v>118</v>
      </c>
    </row>
    <row r="12" ht="51.0" customHeight="1">
      <c r="A12" s="84">
        <f t="shared" ref="A12:A13" si="2">A11+1</f>
        <v>7</v>
      </c>
      <c r="B12" s="85" t="s">
        <v>121</v>
      </c>
      <c r="C12" s="86" t="s">
        <v>116</v>
      </c>
    </row>
    <row r="13" ht="38.25" customHeight="1">
      <c r="A13" s="84">
        <f t="shared" si="2"/>
        <v>8</v>
      </c>
      <c r="B13" s="85" t="s">
        <v>122</v>
      </c>
      <c r="C13" s="86" t="s">
        <v>118</v>
      </c>
    </row>
    <row r="14" ht="12.75" customHeight="1">
      <c r="B14" s="49"/>
      <c r="C14" s="20"/>
    </row>
    <row r="15" ht="24.75" customHeight="1">
      <c r="A15" s="83" t="s">
        <v>34</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123</v>
      </c>
      <c r="C16" s="86" t="s">
        <v>124</v>
      </c>
    </row>
    <row r="17" ht="51.0" customHeight="1">
      <c r="A17" s="84">
        <f t="shared" ref="A17:A24" si="3">A16+1</f>
        <v>10</v>
      </c>
      <c r="B17" s="85" t="s">
        <v>125</v>
      </c>
      <c r="C17" s="86" t="s">
        <v>116</v>
      </c>
    </row>
    <row r="18" ht="38.25" customHeight="1">
      <c r="A18" s="84">
        <f t="shared" si="3"/>
        <v>11</v>
      </c>
      <c r="B18" s="85" t="s">
        <v>126</v>
      </c>
      <c r="C18" s="86" t="s">
        <v>118</v>
      </c>
    </row>
    <row r="19" ht="51.0" customHeight="1">
      <c r="A19" s="84">
        <f t="shared" si="3"/>
        <v>12</v>
      </c>
      <c r="B19" s="85" t="s">
        <v>127</v>
      </c>
      <c r="C19" s="86" t="s">
        <v>113</v>
      </c>
    </row>
    <row r="20" ht="51.0" customHeight="1">
      <c r="A20" s="84">
        <f t="shared" si="3"/>
        <v>13</v>
      </c>
      <c r="B20" s="85" t="s">
        <v>128</v>
      </c>
      <c r="C20" s="86" t="s">
        <v>118</v>
      </c>
    </row>
    <row r="21" ht="38.25" customHeight="1">
      <c r="A21" s="84">
        <f t="shared" si="3"/>
        <v>14</v>
      </c>
      <c r="B21" s="85" t="s">
        <v>129</v>
      </c>
      <c r="C21" s="86" t="s">
        <v>116</v>
      </c>
    </row>
    <row r="22" ht="25.5" customHeight="1">
      <c r="A22" s="84">
        <f t="shared" si="3"/>
        <v>15</v>
      </c>
      <c r="B22" s="85" t="s">
        <v>130</v>
      </c>
      <c r="C22" s="86" t="s">
        <v>124</v>
      </c>
    </row>
    <row r="23" ht="25.5" customHeight="1">
      <c r="A23" s="84">
        <f t="shared" si="3"/>
        <v>16</v>
      </c>
      <c r="B23" s="85" t="s">
        <v>131</v>
      </c>
      <c r="C23" s="86" t="s">
        <v>124</v>
      </c>
    </row>
    <row r="24" ht="25.5" customHeight="1">
      <c r="A24" s="84">
        <f t="shared" si="3"/>
        <v>17</v>
      </c>
      <c r="B24" s="85" t="s">
        <v>132</v>
      </c>
      <c r="C24" s="86" t="s">
        <v>133</v>
      </c>
    </row>
    <row r="25" ht="12.75" customHeight="1">
      <c r="B25" s="49"/>
      <c r="C25" s="20"/>
    </row>
    <row r="26" ht="24.75" customHeight="1">
      <c r="A26" s="83" t="s">
        <v>49</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134</v>
      </c>
      <c r="C27" s="86" t="s">
        <v>116</v>
      </c>
    </row>
    <row r="28" ht="38.25" customHeight="1">
      <c r="A28" s="84">
        <f t="shared" ref="A28:A30" si="4">A27+1</f>
        <v>19</v>
      </c>
      <c r="B28" s="85" t="s">
        <v>135</v>
      </c>
      <c r="C28" s="86" t="s">
        <v>116</v>
      </c>
    </row>
    <row r="29" ht="51.0" customHeight="1">
      <c r="A29" s="84">
        <f t="shared" si="4"/>
        <v>20</v>
      </c>
      <c r="B29" s="85" t="s">
        <v>136</v>
      </c>
      <c r="C29" s="86" t="s">
        <v>124</v>
      </c>
    </row>
    <row r="30" ht="38.25" customHeight="1">
      <c r="A30" s="84">
        <f t="shared" si="4"/>
        <v>21</v>
      </c>
      <c r="B30" s="85" t="s">
        <v>137</v>
      </c>
      <c r="C30" s="86" t="s">
        <v>116</v>
      </c>
    </row>
    <row r="31" ht="12.75" customHeight="1">
      <c r="B31" s="49"/>
      <c r="C31" s="20"/>
    </row>
    <row r="32" ht="24.75" customHeight="1">
      <c r="A32" s="83" t="s">
        <v>58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138</v>
      </c>
      <c r="C33" s="86" t="s">
        <v>116</v>
      </c>
    </row>
    <row r="34" ht="51.0" customHeight="1">
      <c r="A34" s="84">
        <f t="shared" ref="A34:A35" si="5">A33+1</f>
        <v>23</v>
      </c>
      <c r="B34" s="85" t="s">
        <v>139</v>
      </c>
      <c r="C34" s="86" t="s">
        <v>118</v>
      </c>
    </row>
    <row r="35" ht="38.25" customHeight="1">
      <c r="A35" s="84">
        <f t="shared" si="5"/>
        <v>24</v>
      </c>
      <c r="B35" s="85" t="s">
        <v>140</v>
      </c>
      <c r="C35" s="86" t="s">
        <v>133</v>
      </c>
    </row>
    <row r="36" ht="12.75" customHeight="1">
      <c r="B36" s="49"/>
      <c r="C36" s="20"/>
    </row>
    <row r="37" ht="24.75" customHeight="1">
      <c r="A37" s="83" t="s">
        <v>65</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141</v>
      </c>
      <c r="C38" s="86" t="s">
        <v>118</v>
      </c>
    </row>
    <row r="39" ht="63.75" customHeight="1">
      <c r="A39" s="84">
        <f t="shared" ref="A39:A42" si="6">A38+1</f>
        <v>26</v>
      </c>
      <c r="B39" s="85" t="s">
        <v>142</v>
      </c>
      <c r="C39" s="86" t="s">
        <v>124</v>
      </c>
    </row>
    <row r="40" ht="38.25" customHeight="1">
      <c r="A40" s="84">
        <f t="shared" si="6"/>
        <v>27</v>
      </c>
      <c r="B40" s="85" t="s">
        <v>143</v>
      </c>
      <c r="C40" s="86" t="s">
        <v>124</v>
      </c>
    </row>
    <row r="41" ht="63.75" customHeight="1">
      <c r="A41" s="84">
        <f t="shared" si="6"/>
        <v>28</v>
      </c>
      <c r="B41" s="85" t="s">
        <v>144</v>
      </c>
      <c r="C41" s="86" t="s">
        <v>118</v>
      </c>
    </row>
    <row r="42" ht="38.25" customHeight="1">
      <c r="A42" s="84">
        <f t="shared" si="6"/>
        <v>29</v>
      </c>
      <c r="B42" s="85" t="s">
        <v>145</v>
      </c>
      <c r="C42" s="86" t="s">
        <v>118</v>
      </c>
    </row>
    <row r="43" ht="12.75" customHeight="1">
      <c r="B43" s="49"/>
      <c r="C43" s="20"/>
    </row>
    <row r="44" ht="24.75" customHeight="1">
      <c r="A44" s="83" t="s">
        <v>76</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146</v>
      </c>
      <c r="C45" s="86" t="s">
        <v>116</v>
      </c>
    </row>
    <row r="46" ht="38.25" customHeight="1">
      <c r="A46" s="84">
        <f t="shared" ref="A46:A48" si="7">A45+1</f>
        <v>31</v>
      </c>
      <c r="B46" s="85" t="s">
        <v>147</v>
      </c>
      <c r="C46" s="86" t="s">
        <v>118</v>
      </c>
    </row>
    <row r="47" ht="51.0" customHeight="1">
      <c r="A47" s="84">
        <f t="shared" si="7"/>
        <v>32</v>
      </c>
      <c r="B47" s="85" t="s">
        <v>148</v>
      </c>
      <c r="C47" s="86" t="s">
        <v>118</v>
      </c>
    </row>
    <row r="48" ht="25.5" customHeight="1">
      <c r="A48" s="84">
        <f t="shared" si="7"/>
        <v>33</v>
      </c>
      <c r="B48" s="85" t="s">
        <v>149</v>
      </c>
      <c r="C48" s="86" t="s">
        <v>118</v>
      </c>
    </row>
    <row r="49" ht="12.75" customHeight="1">
      <c r="B49" s="49"/>
      <c r="C49" s="20"/>
    </row>
    <row r="50" ht="24.75" customHeight="1">
      <c r="A50" s="83" t="s">
        <v>83</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150</v>
      </c>
      <c r="C51" s="86" t="s">
        <v>113</v>
      </c>
    </row>
    <row r="52" ht="38.25" customHeight="1">
      <c r="A52" s="84">
        <f t="shared" ref="A52:A55" si="8">A51+1</f>
        <v>35</v>
      </c>
      <c r="B52" s="85" t="s">
        <v>151</v>
      </c>
      <c r="C52" s="86" t="s">
        <v>124</v>
      </c>
    </row>
    <row r="53" ht="25.5" customHeight="1">
      <c r="A53" s="84">
        <f t="shared" si="8"/>
        <v>36</v>
      </c>
      <c r="B53" s="85" t="s">
        <v>152</v>
      </c>
      <c r="C53" s="86" t="s">
        <v>116</v>
      </c>
    </row>
    <row r="54" ht="38.25" customHeight="1">
      <c r="A54" s="84">
        <f t="shared" si="8"/>
        <v>37</v>
      </c>
      <c r="B54" s="85" t="s">
        <v>153</v>
      </c>
      <c r="C54" s="86" t="s">
        <v>118</v>
      </c>
    </row>
    <row r="55" ht="25.5" customHeight="1">
      <c r="A55" s="84">
        <f t="shared" si="8"/>
        <v>38</v>
      </c>
      <c r="B55" s="85" t="s">
        <v>154</v>
      </c>
      <c r="C55" s="86" t="s">
        <v>118</v>
      </c>
    </row>
    <row r="56" ht="12.75" customHeight="1">
      <c r="B56" s="49"/>
      <c r="C56" s="20"/>
    </row>
    <row r="57" ht="24.75" customHeight="1">
      <c r="A57" s="83" t="s">
        <v>94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155</v>
      </c>
      <c r="C58" s="86" t="s">
        <v>116</v>
      </c>
    </row>
    <row r="59" ht="38.25" customHeight="1">
      <c r="A59" s="84">
        <f t="shared" ref="A59:A61" si="9">A58+1</f>
        <v>40</v>
      </c>
      <c r="B59" s="85" t="s">
        <v>156</v>
      </c>
      <c r="C59" s="86" t="s">
        <v>118</v>
      </c>
    </row>
    <row r="60" ht="51.0" customHeight="1">
      <c r="A60" s="84">
        <f t="shared" si="9"/>
        <v>41</v>
      </c>
      <c r="B60" s="85" t="s">
        <v>157</v>
      </c>
      <c r="C60" s="86" t="s">
        <v>118</v>
      </c>
    </row>
    <row r="61" ht="38.25" customHeight="1">
      <c r="A61" s="84">
        <f t="shared" si="9"/>
        <v>42</v>
      </c>
      <c r="B61" s="85" t="s">
        <v>158</v>
      </c>
      <c r="C61" s="86" t="s">
        <v>124</v>
      </c>
    </row>
    <row r="62" ht="12.75" customHeight="1">
      <c r="B62" s="49"/>
      <c r="C62" s="20"/>
    </row>
    <row r="63" ht="24.75" customHeight="1">
      <c r="A63" s="83" t="s">
        <v>102</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159</v>
      </c>
      <c r="C64" s="86" t="s">
        <v>116</v>
      </c>
    </row>
    <row r="65" ht="25.5" customHeight="1">
      <c r="A65" s="84">
        <f t="shared" ref="A65:A66" si="10">A64+1</f>
        <v>44</v>
      </c>
      <c r="B65" s="85" t="s">
        <v>160</v>
      </c>
      <c r="C65" s="86" t="s">
        <v>118</v>
      </c>
    </row>
    <row r="66" ht="51.0" customHeight="1">
      <c r="A66" s="84">
        <f t="shared" si="10"/>
        <v>45</v>
      </c>
      <c r="B66" s="85" t="s">
        <v>161</v>
      </c>
      <c r="C66" s="86" t="s">
        <v>118</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7" t="s">
        <v>162</v>
      </c>
      <c r="B1" s="87" t="s">
        <v>163</v>
      </c>
      <c r="C1" s="87" t="s">
        <v>164</v>
      </c>
    </row>
    <row r="2" ht="12.75" customHeight="1">
      <c r="A2" s="88">
        <v>0.0</v>
      </c>
      <c r="B2" s="89" t="str">
        <f>""</f>
        <v/>
      </c>
    </row>
    <row r="3" ht="12.75" customHeight="1">
      <c r="A3" s="88">
        <v>1.0</v>
      </c>
      <c r="B3" s="89" t="s">
        <v>165</v>
      </c>
      <c r="C3" s="90" t="s">
        <v>166</v>
      </c>
      <c r="D3" s="91">
        <f>A4</f>
        <v>29</v>
      </c>
    </row>
    <row r="4" ht="12.75" customHeight="1">
      <c r="A4" s="88">
        <v>29.0</v>
      </c>
      <c r="B4" s="11" t="s">
        <v>6</v>
      </c>
      <c r="C4" s="11" t="s">
        <v>167</v>
      </c>
      <c r="D4" s="91">
        <f t="shared" ref="D4:D7" si="1">A4</f>
        <v>29</v>
      </c>
      <c r="E4" s="92" t="s">
        <v>168</v>
      </c>
      <c r="F4" s="91">
        <f t="shared" ref="F4:F6" si="2">A5</f>
        <v>49</v>
      </c>
    </row>
    <row r="5" ht="12.75" customHeight="1">
      <c r="A5" s="88">
        <v>49.0</v>
      </c>
      <c r="B5" s="11" t="s">
        <v>7</v>
      </c>
      <c r="C5" s="11" t="s">
        <v>167</v>
      </c>
      <c r="D5" s="91">
        <f t="shared" si="1"/>
        <v>49</v>
      </c>
      <c r="E5" s="92" t="s">
        <v>168</v>
      </c>
      <c r="F5" s="91">
        <f t="shared" si="2"/>
        <v>69</v>
      </c>
    </row>
    <row r="6" ht="12.75" customHeight="1">
      <c r="A6" s="88">
        <v>69.0</v>
      </c>
      <c r="B6" s="11" t="s">
        <v>11</v>
      </c>
      <c r="C6" s="11" t="s">
        <v>167</v>
      </c>
      <c r="D6" s="91">
        <f t="shared" si="1"/>
        <v>69</v>
      </c>
      <c r="E6" s="92" t="s">
        <v>168</v>
      </c>
      <c r="F6" s="91">
        <f t="shared" si="2"/>
        <v>89</v>
      </c>
    </row>
    <row r="7" ht="12.75" customHeight="1">
      <c r="A7" s="88">
        <v>89.0</v>
      </c>
      <c r="B7" s="11" t="s">
        <v>12</v>
      </c>
      <c r="C7" s="90" t="s">
        <v>169</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

<file path=docProps/custom.xml><?xml version="1.0" encoding="utf-8"?>
<Properties xmlns="http://schemas.openxmlformats.org/officeDocument/2006/custom-properties" xmlns:vt="http://schemas.openxmlformats.org/officeDocument/2006/docPropsVTypes"/>
</file>