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l/Documents/Post_Graduation(2018)/RESUME PREP/DNAMIC_Hardware_Documentation/"/>
    </mc:Choice>
  </mc:AlternateContent>
  <xr:revisionPtr revIDLastSave="0" documentId="13_ncr:1_{BF7AC558-09A8-E144-8A5C-3A02ADA8C52E}" xr6:coauthVersionLast="45" xr6:coauthVersionMax="45" xr10:uidLastSave="{00000000-0000-0000-0000-000000000000}"/>
  <bookViews>
    <workbookView xWindow="38120" yWindow="240" windowWidth="25440" windowHeight="14580" xr2:uid="{AEF22FE4-11B2-A043-889B-1CB684512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21" i="1" l="1"/>
  <c r="I9" i="1"/>
  <c r="I22" i="1" l="1"/>
  <c r="I20" i="1"/>
  <c r="I19" i="1"/>
  <c r="I16" i="1"/>
  <c r="I12" i="1"/>
  <c r="I15" i="1"/>
  <c r="I14" i="1"/>
  <c r="I11" i="1"/>
  <c r="I10" i="1"/>
  <c r="I8" i="1"/>
  <c r="I7" i="1"/>
  <c r="I6" i="1"/>
  <c r="I5" i="1"/>
  <c r="I3" i="1"/>
  <c r="I25" i="1" l="1"/>
</calcChain>
</file>

<file path=xl/sharedStrings.xml><?xml version="1.0" encoding="utf-8"?>
<sst xmlns="http://schemas.openxmlformats.org/spreadsheetml/2006/main" count="247" uniqueCount="181">
  <si>
    <t>Materials</t>
  </si>
  <si>
    <t>Vendor</t>
  </si>
  <si>
    <t>Serial #</t>
  </si>
  <si>
    <t>Notes</t>
  </si>
  <si>
    <t>Cost</t>
  </si>
  <si>
    <t># per cage</t>
  </si>
  <si>
    <t>Rodent Cage</t>
  </si>
  <si>
    <t>N/A (Lab)</t>
  </si>
  <si>
    <t>N/A (lab supplied)</t>
  </si>
  <si>
    <t>/</t>
  </si>
  <si>
    <t>N/A</t>
  </si>
  <si>
    <t>Arduino</t>
  </si>
  <si>
    <t>Arduino Store</t>
  </si>
  <si>
    <t>-</t>
  </si>
  <si>
    <t>Arduino Uno Rev 3</t>
  </si>
  <si>
    <t>$22 / ea</t>
  </si>
  <si>
    <t>OM1 Shield</t>
  </si>
  <si>
    <t>Nose ports</t>
  </si>
  <si>
    <t>Shapeways</t>
  </si>
  <si>
    <t>N/A (customized)</t>
  </si>
  <si>
    <t>$14.1 / ea</t>
  </si>
  <si>
    <t>Manifold Encasing</t>
  </si>
  <si>
    <t>$20 / ea</t>
  </si>
  <si>
    <t>Plexiglass</t>
  </si>
  <si>
    <t>Ponoko</t>
  </si>
  <si>
    <t>Acrylic Black / 1.5mm thickness</t>
  </si>
  <si>
    <t>$6.3 / ea</t>
  </si>
  <si>
    <t>Barrel Jack</t>
  </si>
  <si>
    <t>Adafruit</t>
  </si>
  <si>
    <t>#373</t>
  </si>
  <si>
    <t>2.1mm DC Barrel Jack</t>
  </si>
  <si>
    <t>$0.86 / ea</t>
  </si>
  <si>
    <t>Pushbuttons</t>
  </si>
  <si>
    <t>Amazon</t>
  </si>
  <si>
    <t>H-bridge</t>
  </si>
  <si>
    <t>#807</t>
  </si>
  <si>
    <t>Dual H-Bridge for DC or Steppers – 600mA</t>
  </si>
  <si>
    <t>$2.66 / ea</t>
  </si>
  <si>
    <t>IC socket</t>
  </si>
  <si>
    <t>#2203</t>
  </si>
  <si>
    <t xml:space="preserve">For 16-pin 0.3” Chips </t>
  </si>
  <si>
    <t>U-Channels</t>
  </si>
  <si>
    <t>McMaster Carr</t>
  </si>
  <si>
    <t>1753K61</t>
  </si>
  <si>
    <t>4ft long</t>
  </si>
  <si>
    <t>$3.88 / ea</t>
  </si>
  <si>
    <t>Screws</t>
  </si>
  <si>
    <t>91771A107</t>
  </si>
  <si>
    <t>Philips Flat Head: 4-40 Thread Size, 5/16" Long</t>
  </si>
  <si>
    <t>$4.53 / pkg</t>
  </si>
  <si>
    <t>Arduino Wall Power Supply</t>
  </si>
  <si>
    <t xml:space="preserve">AC 100-240V to DC 9V 1A </t>
  </si>
  <si>
    <t>$8 / ea</t>
  </si>
  <si>
    <t>Photo interrupter</t>
  </si>
  <si>
    <t>Pimoroni</t>
  </si>
  <si>
    <t>GP1A57HRJ00F</t>
  </si>
  <si>
    <t>$2.5 / ea</t>
  </si>
  <si>
    <t>Solenoids</t>
  </si>
  <si>
    <t>The Lee Company</t>
  </si>
  <si>
    <t>LHDA0533115H</t>
  </si>
  <si>
    <t xml:space="preserve">3 port ported </t>
  </si>
  <si>
    <t>LEDs</t>
  </si>
  <si>
    <t>3-way manifolds</t>
  </si>
  <si>
    <t>5203K929</t>
  </si>
  <si>
    <t>Push to connect 3 outlet manifold, 1/8” OD</t>
  </si>
  <si>
    <t>$12.66 / ea</t>
  </si>
  <si>
    <t>Luer Lock adapter</t>
  </si>
  <si>
    <t>Cole Parmer</t>
  </si>
  <si>
    <t># EW-45518-00</t>
  </si>
  <si>
    <t>Male Luer with lock ring x 1/16" hose barb, 25/pk</t>
  </si>
  <si>
    <t>$13.30 / pkg of 25</t>
  </si>
  <si>
    <t>3 adapters</t>
  </si>
  <si>
    <t>Tubing (1/16” ID)</t>
  </si>
  <si>
    <t>Component Supply</t>
  </si>
  <si>
    <t>TET-062A</t>
  </si>
  <si>
    <t>Tygon E-3603 1/16” ID x 1/8” OD x 1/32” Wall</t>
  </si>
  <si>
    <t>$0.32 / ft</t>
  </si>
  <si>
    <t>Tubing (1/8” ID)</t>
  </si>
  <si>
    <t>3 feet</t>
  </si>
  <si>
    <t>21G Needles</t>
  </si>
  <si>
    <t>Thermo Fisher</t>
  </si>
  <si>
    <t xml:space="preserve">60cc Syringes </t>
  </si>
  <si>
    <t>Multimeter</t>
  </si>
  <si>
    <t>w/ Continuity testing option</t>
  </si>
  <si>
    <t>$10.99 / ea</t>
  </si>
  <si>
    <t xml:space="preserve">1/4 W Metal Film Resistors </t>
  </si>
  <si>
    <t>30cm F-M Jumper Wires</t>
  </si>
  <si>
    <t>120 pcs per pkg</t>
  </si>
  <si>
    <t>Stacking Pin Set</t>
  </si>
  <si>
    <t>Headers (Female + Male)</t>
  </si>
  <si>
    <t xml:space="preserve">2.54mm spacings (standard) </t>
  </si>
  <si>
    <t>Resistor Set (1K / 10K)</t>
  </si>
  <si>
    <t>URL</t>
  </si>
  <si>
    <t>Total Cost</t>
  </si>
  <si>
    <t>https://store.arduino.cc/usa/arduino-uno-rev3</t>
  </si>
  <si>
    <t>https://www.adafruit.com/product/807</t>
  </si>
  <si>
    <t>https://www.adafruit.com/product/373</t>
  </si>
  <si>
    <t>https://www.adafruit.com/product/2203</t>
  </si>
  <si>
    <t>http://www.componentsupplycompany.com/product-pages/tygon-e-3603-lab-tubing.php</t>
  </si>
  <si>
    <t>https://www.mcmaster.com/catalog/125/3729</t>
  </si>
  <si>
    <t>https://www.mcmaster.com/catalog/125/3141</t>
  </si>
  <si>
    <t>https://shop.pimoroni.com/products/photo-interrupter-gp1a57hrj00f</t>
  </si>
  <si>
    <t>https://www.mcmaster.com/catalog/125/237</t>
  </si>
  <si>
    <t>https://www.theleeco.com/products/electro-fluidic-systems/solenoid-valves/control-valves/lhd-series/3-port/ported/</t>
  </si>
  <si>
    <t>https://www.coleparmer.com/i/cole-parmer-male-luer-with-lock-ring-x-1-16-hose-barb-pp-25-pk/4551800</t>
  </si>
  <si>
    <t>$7.49 / pkg</t>
  </si>
  <si>
    <t xml:space="preserve">Total Cost (per box): </t>
  </si>
  <si>
    <t>Soldering Iron</t>
  </si>
  <si>
    <t>Weller WES51 Analog Soldering Station</t>
  </si>
  <si>
    <t>Dremel Rotary Tool</t>
  </si>
  <si>
    <t>Dremel 4300-5/40 Rotary Tool Kit</t>
  </si>
  <si>
    <t>https://www.amazon.com/Dremel-4300-5-Performance-Attachments-Accessories/dp/B01M1SJNVU/ref=sr_1_2_sspa?crid=EQ2MWTZ2DEDR&amp;keywords=dremel+tool&amp;qid=1558538505&amp;s=gateway&amp;sprefix=dremel+%2Caps%2C145&amp;sr=8-2-spons&amp;psc=1</t>
  </si>
  <si>
    <t>https://www.amazon.com/Weller-WES51-Analog-Soldering-Station/dp/B000BRC2XU/ref=sr_1_9?keywords=soldering+iron+weller&amp;qid=1558538449&amp;s=gateway&amp;sr=8-9</t>
  </si>
  <si>
    <t>https://www.shapeways.com/</t>
  </si>
  <si>
    <t>https://www.ponoko.com/</t>
  </si>
  <si>
    <t>https://www.amazon.com/CO-RODE-Tact-Button-Switch-6x6x5mm/dp/B00W0YUV1W/ref=sxbs_bbp_recs_sx_w_p_v1?keywords=push+button&amp;pd_rd_i=B00W0YUV1W&amp;pd_rd_r=527eabe3-360a-4f22-8a96-0d3f22ad73a2&amp;pd_rd_w=BNQSr&amp;pd_rd_wg=Eu9rz&amp;pf_rd_p=635af317-3bc8-48e5-85cd-9c9c6b613408&amp;pf_rd_r=HJJB99JF7EBS2J41F8S2&amp;qid=1572636967</t>
  </si>
  <si>
    <t>~$6 / pkg</t>
  </si>
  <si>
    <t>https://www.amazon.com/dp/B07MM8T1XX/ref=twister_B07QB2FYFD?_encoding=UTF8&amp;psc=1</t>
  </si>
  <si>
    <t>~$8 / pkg</t>
  </si>
  <si>
    <t>100 items per package</t>
  </si>
  <si>
    <t>blue light - 100 items per package</t>
  </si>
  <si>
    <t>Precision Glide Needles (0.8mm x 50mm) (21G)</t>
  </si>
  <si>
    <t>Notes on alternative sources for parts</t>
  </si>
  <si>
    <t>Use of alternative rodent cage will require design changes to 3D printed noseports and plexiglass</t>
  </si>
  <si>
    <t>Other Arduinos will work, but may require changes to OM1 Shield, code and wiring</t>
  </si>
  <si>
    <t>Other shields have not been tested - Usage of this shield is recommended</t>
  </si>
  <si>
    <t>Customizable depending on use-case and hardware available</t>
  </si>
  <si>
    <t>Any barrel jack of the same specifications will work</t>
  </si>
  <si>
    <t>Any pushbutton with same internal wiring will work</t>
  </si>
  <si>
    <t>Other H-Bridges have not been tested - Usage of this H-Bridge is recommended</t>
  </si>
  <si>
    <t>Other IC sockets must be compatible with the number of pins of the H-Bridge and OM1 Shield</t>
  </si>
  <si>
    <t>Dimension of U-channel must be compatible with the thickness of plexiglass</t>
  </si>
  <si>
    <t>Other screws must be compatible with the screw hole dimensions in 3D printed noseports</t>
  </si>
  <si>
    <t>Other Arduino power supply with same or better specifications will work</t>
  </si>
  <si>
    <t>Usage of other photointerrupters might require change to 3D noseport design - Usage recommended</t>
  </si>
  <si>
    <t>Other solenoids have not been tested and may require changes to tubing assembly - Usage recommended</t>
  </si>
  <si>
    <t>Any LED of same specifications will work</t>
  </si>
  <si>
    <t>Any manifold with same tubing dimensions will work</t>
  </si>
  <si>
    <t>Any adapter with same dimensions will work</t>
  </si>
  <si>
    <t>TET-125B</t>
  </si>
  <si>
    <t>Tygon E-3603 1/8” ID x 1/4” OD x 1/16” Wall</t>
  </si>
  <si>
    <t>$1.07 / ft</t>
  </si>
  <si>
    <t>Any tubing with the same dimensions will work</t>
  </si>
  <si>
    <t xml:space="preserve">Any needle with same specifications will work </t>
  </si>
  <si>
    <t>Any 60cc Luer Lock compatible syringe will work</t>
  </si>
  <si>
    <t>Any multimeter will work</t>
  </si>
  <si>
    <t>Any 1/2W or 1/4W resistor will work</t>
  </si>
  <si>
    <t>Any jumper wire will work. Change in length might require different setup of the box</t>
  </si>
  <si>
    <t>Any shrink tubes with same dimensions will work</t>
  </si>
  <si>
    <t>Any Arduino compatible stacking pins will work</t>
  </si>
  <si>
    <t>Any Arduino compatible headers will work</t>
  </si>
  <si>
    <t>Any soldering iron will work but usage of this iron is recommended (pretty high quality)</t>
  </si>
  <si>
    <t>https://www.amazon.com/Dremel-EZ688-01-Cutting-Metal-Plastic/dp/B002Q8T4OM/ref=sr_1_4?keywords=plastic+rotary+tool+disc&amp;qid=1572640093&amp;sr=8-4</t>
  </si>
  <si>
    <t>EZ Lock Cutting Kit for Dremel</t>
  </si>
  <si>
    <t>Kit for Metal and Plastic</t>
  </si>
  <si>
    <t xml:space="preserve">Any rotary tool will work </t>
  </si>
  <si>
    <t>Any EZ Lock Component will work as long as there is one for metal and one for plastic</t>
  </si>
  <si>
    <t>Parts per Box</t>
  </si>
  <si>
    <t>Initial Investment Cost</t>
  </si>
  <si>
    <t>https://oshpark.com/shared_projects/ea7NpG7p</t>
  </si>
  <si>
    <t>$28.05 / 3 items</t>
  </si>
  <si>
    <t>Design from openmaze.org</t>
  </si>
  <si>
    <t>oshpark</t>
  </si>
  <si>
    <t>https://www.amazon.com/ELEGOO-100V-240V-Converter-Adapter-Certificate/dp/B074BRR5YN/ref=sr_1_5?crid=V8MO0VXZHX54&amp;keywords=arduino+wall+power+supply&amp;qid=1572642670&amp;sprefix=arduino+wall+supply%2Caps%2C149&amp;sr=8-5</t>
  </si>
  <si>
    <t>https://www.amazon.com/AstroAI-Digital-Multimeter-Voltage-Tester/dp/B01ISAMUA6/ref=sr_1_4?keywords=multimeter&amp;qid=1572642712&amp;sr=8-4</t>
  </si>
  <si>
    <t>https://www.amazon.com/Elegoo-Values-Resistor-Assortment-Compliant/dp/B072BL2VX1/ref=sxin_3_af-pna-1_d1606b16b7f6dc319dc179d4e3b6a34d30a7c54c?keywords=resistor+set&amp;pd_rd_i=B072BL2VX1&amp;pd_rd_r=c2a9d96b-3055-4f42-b879-992d545e2f38&amp;pd_rd_w=WAOHZ&amp;pd_rd_wg=IlJ3T&amp;pf_rd_p=3892bc23-5fa8-4a18-8855-22c23bd2e202&amp;pf_rd_r=V5RJPN70R4Q9Q4AWMXJG&amp;qid=1572642729</t>
  </si>
  <si>
    <t xml:space="preserve">$11.00 / set </t>
  </si>
  <si>
    <t>https://www.amazon.com/EDGELEC-Breadboard-Optional-Assorted-Multicolored/dp/B07GD2PGY4/ref=sr_1_3?keywords=jumper%2Bwires&amp;qid=1572642766&amp;s=industrial&amp;sr=1-3&amp;th=1</t>
  </si>
  <si>
    <t>$8.99 / pkg</t>
  </si>
  <si>
    <t>https://www.amazon.com/532pcs-Shrink-Tubing-innhom-Approved/dp/B075WR9FVL/ref=sr_1_5?keywords=shrink+tubes&amp;qid=1572642948&amp;s=industrial&amp;sr=1-5</t>
  </si>
  <si>
    <t xml:space="preserve">Shrink Tubes </t>
  </si>
  <si>
    <t>2.0mm ~ 3.0mm in size</t>
  </si>
  <si>
    <t>https://www.amazon.com/Hilitchi-110pcs-Arduino-Stackable-Assortment/dp/B01IP60YQA/ref=sr_1_4?crid=1XAN4ZRUURZH0&amp;keywords=stacking+pin+headers&amp;qid=1572643036&amp;sprefix=stacking+pin+%2Cindustrial%2C141&amp;sr=8-4</t>
  </si>
  <si>
    <t>$13.99 / set</t>
  </si>
  <si>
    <t>https://www.amazon.com/DEPEPE-2-54mm-Headers-Arduino-Prototype/dp/B074HVBTZ4/ref=sr_1_3?keywords=headers+electronics+male+female&amp;qid=1572643080&amp;sr=8-3</t>
  </si>
  <si>
    <t>Quoted Price</t>
  </si>
  <si>
    <t>Initial Upfront Cost</t>
  </si>
  <si>
    <t>https://www.amazon.com/BIC-Multi-Purpose-Classic-Lighter-2-Pack/dp/B0742K1VMV/ref=sr_1_16?dchild=1&amp;keywords=lighter&amp;psc=1&amp;qid=1572647563&amp;sr=8-16</t>
  </si>
  <si>
    <t>Multi Purpose Lighter</t>
  </si>
  <si>
    <t>Any lighter will work</t>
  </si>
  <si>
    <t>For use with heat shrink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</si>
</sst>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rgb="FF00B05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/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4" fontId="6" fillId="0" borderId="3" xfId="1" applyFont="1" applyBorder="1"/>
    <xf numFmtId="0" fontId="8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44" fontId="0" fillId="0" borderId="0" xfId="0" applyNumberFormat="1"/>
    <xf numFmtId="0" fontId="2" fillId="0" borderId="7" xfId="0" applyFont="1" applyBorder="1" applyAlignment="1">
      <alignment horizontal="center" vertical="center" wrapText="1"/>
    </xf>
    <xf numFmtId="6" fontId="6" fillId="0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3" xfId="0" applyFont="1" applyBorder="1"/>
    <xf numFmtId="0" fontId="6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/>
    <xf numFmtId="44" fontId="6" fillId="0" borderId="0" xfId="1" applyFont="1" applyBorder="1"/>
    <xf numFmtId="0" fontId="5" fillId="0" borderId="7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0" borderId="0" xfId="2" applyBorder="1"/>
    <xf numFmtId="0" fontId="7" fillId="0" borderId="0" xfId="2" applyFont="1" applyBorder="1"/>
    <xf numFmtId="44" fontId="0" fillId="0" borderId="5" xfId="0" applyNumberFormat="1" applyBorder="1"/>
    <xf numFmtId="44" fontId="0" fillId="0" borderId="4" xfId="0" applyNumberFormat="1" applyBorder="1"/>
    <xf numFmtId="0" fontId="6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44" fontId="6" fillId="0" borderId="6" xfId="1" applyFont="1" applyBorder="1"/>
    <xf numFmtId="44" fontId="10" fillId="0" borderId="6" xfId="1" applyFont="1" applyBorder="1"/>
    <xf numFmtId="0" fontId="5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6" fontId="6" fillId="0" borderId="15" xfId="0" applyNumberFormat="1" applyFont="1" applyBorder="1" applyAlignment="1">
      <alignment horizontal="center" vertical="center" wrapText="1"/>
    </xf>
    <xf numFmtId="6" fontId="6" fillId="0" borderId="12" xfId="0" applyNumberFormat="1" applyFont="1" applyBorder="1" applyAlignment="1">
      <alignment horizontal="center" vertical="center" wrapText="1"/>
    </xf>
    <xf numFmtId="6" fontId="6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3" fillId="0" borderId="17" xfId="2" applyBorder="1"/>
    <xf numFmtId="44" fontId="0" fillId="0" borderId="16" xfId="0" applyNumberFormat="1" applyBorder="1"/>
    <xf numFmtId="0" fontId="13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6" fontId="0" fillId="0" borderId="13" xfId="0" applyNumberFormat="1" applyBorder="1" applyAlignment="1">
      <alignment horizontal="center"/>
    </xf>
    <xf numFmtId="0" fontId="14" fillId="0" borderId="4" xfId="0" applyFont="1" applyFill="1" applyBorder="1" applyAlignment="1">
      <alignment horizontal="left" vertical="center" wrapText="1"/>
    </xf>
    <xf numFmtId="0" fontId="3" fillId="0" borderId="13" xfId="2" applyBorder="1"/>
    <xf numFmtId="0" fontId="14" fillId="0" borderId="6" xfId="0" applyFont="1" applyBorder="1"/>
    <xf numFmtId="0" fontId="14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imoroni.com/products/photo-interrupter-gp1a57hrj00f" TargetMode="External"/><Relationship Id="rId13" Type="http://schemas.openxmlformats.org/officeDocument/2006/relationships/hyperlink" Target="https://www.amazon.com/Weller-WES51-Analog-Soldering-Station/dp/B000BRC2XU/ref=sr_1_9?keywords=soldering+iron+weller&amp;qid=1558538449&amp;s=gateway&amp;sr=8-9" TargetMode="External"/><Relationship Id="rId18" Type="http://schemas.openxmlformats.org/officeDocument/2006/relationships/hyperlink" Target="https://www.amazon.com/dp/B07MM8T1XX/ref=twister_B07QB2FYFD?_encoding=UTF8&amp;psc=1" TargetMode="External"/><Relationship Id="rId26" Type="http://schemas.openxmlformats.org/officeDocument/2006/relationships/hyperlink" Target="https://www.amazon.com/532pcs-Shrink-Tubing-innhom-Approved/dp/B075WR9FVL/ref=sr_1_5?keywords=shrink+tubes&amp;qid=1572642948&amp;s=industrial&amp;sr=1-5" TargetMode="External"/><Relationship Id="rId3" Type="http://schemas.openxmlformats.org/officeDocument/2006/relationships/hyperlink" Target="https://www.adafruit.com/product/373" TargetMode="External"/><Relationship Id="rId21" Type="http://schemas.openxmlformats.org/officeDocument/2006/relationships/hyperlink" Target="https://www.mcmaster.com/catalog/125/3141" TargetMode="External"/><Relationship Id="rId7" Type="http://schemas.openxmlformats.org/officeDocument/2006/relationships/hyperlink" Target="https://www.mcmaster.com/catalog/125/3729" TargetMode="External"/><Relationship Id="rId12" Type="http://schemas.openxmlformats.org/officeDocument/2006/relationships/hyperlink" Target="https://www.amazon.com/Dremel-4300-5-Performance-Attachments-Accessories/dp/B01M1SJNVU/ref=sr_1_2_sspa?crid=EQ2MWTZ2DEDR&amp;keywords=dremel+tool&amp;qid=1558538505&amp;s=gateway&amp;sprefix=dremel+%2Caps%2C145&amp;sr=8-2-spons&amp;psc=1" TargetMode="External"/><Relationship Id="rId17" Type="http://schemas.openxmlformats.org/officeDocument/2006/relationships/hyperlink" Target="https://www.amazon.com/CO-RODE-Tact-Button-Switch-6x6x5mm/dp/B00W0YUV1W/ref=sxbs_bbp_recs_sx_w_p_v1?keywords=push+button&amp;pd_rd_i=B00W0YUV1W&amp;pd_rd_r=527eabe3-360a-4f22-8a96-0d3f22ad73a2&amp;pd_rd_w=BNQSr&amp;pd_rd_wg=Eu9rz&amp;pf_rd_p=635af317-3bc8-48e5-85cd-9c9c6b613408&amp;pf_rd_r=HJJB99JF7EBS2J41F8S2&amp;qid=1572636967" TargetMode="External"/><Relationship Id="rId25" Type="http://schemas.openxmlformats.org/officeDocument/2006/relationships/hyperlink" Target="https://www.amazon.com/EDGELEC-Breadboard-Optional-Assorted-Multicolored/dp/B07GD2PGY4/ref=sr_1_3?keywords=jumper%2Bwires&amp;qid=1572642766&amp;s=industrial&amp;sr=1-3&amp;th=1" TargetMode="External"/><Relationship Id="rId2" Type="http://schemas.openxmlformats.org/officeDocument/2006/relationships/hyperlink" Target="https://www.adafruit.com/product/807" TargetMode="External"/><Relationship Id="rId16" Type="http://schemas.openxmlformats.org/officeDocument/2006/relationships/hyperlink" Target="https://www.ponoko.com/" TargetMode="External"/><Relationship Id="rId20" Type="http://schemas.openxmlformats.org/officeDocument/2006/relationships/hyperlink" Target="https://oshpark.com/shared_projects/ea7NpG7p" TargetMode="External"/><Relationship Id="rId29" Type="http://schemas.openxmlformats.org/officeDocument/2006/relationships/hyperlink" Target="https://www.amazon.com/BIC-Multi-Purpose-Classic-Lighter-2-Pack/dp/B0742K1VMV/ref=sr_1_16?dchild=1&amp;keywords=lighter&amp;psc=1&amp;qid=1572647563&amp;sr=8-16" TargetMode="External"/><Relationship Id="rId1" Type="http://schemas.openxmlformats.org/officeDocument/2006/relationships/hyperlink" Target="https://store.arduino.cc/usa/arduino-uno-rev3" TargetMode="External"/><Relationship Id="rId6" Type="http://schemas.openxmlformats.org/officeDocument/2006/relationships/hyperlink" Target="http://www.componentsupplycompany.com/product-pages/tygon-e-3603-lab-tubing.php" TargetMode="External"/><Relationship Id="rId11" Type="http://schemas.openxmlformats.org/officeDocument/2006/relationships/hyperlink" Target="https://www.coleparmer.com/i/cole-parmer-male-luer-with-lock-ring-x-1-16-hose-barb-pp-25-pk/4551800" TargetMode="External"/><Relationship Id="rId24" Type="http://schemas.openxmlformats.org/officeDocument/2006/relationships/hyperlink" Target="https://www.amazon.com/Elegoo-Values-Resistor-Assortment-Compliant/dp/B072BL2VX1/ref=sxin_3_af-pna-1_d1606b16b7f6dc319dc179d4e3b6a34d30a7c54c?keywords=resistor+set&amp;pd_rd_i=B072BL2VX1&amp;pd_rd_r=c2a9d96b-3055-4f42-b879-992d545e2f38&amp;pd_rd_w=WAOHZ&amp;pd_rd_wg=IlJ3T&amp;pf_rd_p=3892bc23-5fa8-4a18-8855-22c23bd2e202&amp;pf_rd_r=V5RJPN70R4Q9Q4AWMXJG&amp;qid=1572642729" TargetMode="External"/><Relationship Id="rId5" Type="http://schemas.openxmlformats.org/officeDocument/2006/relationships/hyperlink" Target="http://www.componentsupplycompany.com/product-pages/tygon-e-3603-lab-tubing.php" TargetMode="External"/><Relationship Id="rId15" Type="http://schemas.openxmlformats.org/officeDocument/2006/relationships/hyperlink" Target="https://www.shapeways.com/" TargetMode="External"/><Relationship Id="rId23" Type="http://schemas.openxmlformats.org/officeDocument/2006/relationships/hyperlink" Target="https://www.amazon.com/AstroAI-Digital-Multimeter-Voltage-Tester/dp/B01ISAMUA6/ref=sr_1_4?keywords=multimeter&amp;qid=1572642712&amp;sr=8-4" TargetMode="External"/><Relationship Id="rId28" Type="http://schemas.openxmlformats.org/officeDocument/2006/relationships/hyperlink" Target="https://www.amazon.com/DEPEPE-2-54mm-Headers-Arduino-Prototype/dp/B074HVBTZ4/ref=sr_1_3?keywords=headers+electronics+male+female&amp;qid=1572643080&amp;sr=8-3" TargetMode="External"/><Relationship Id="rId10" Type="http://schemas.openxmlformats.org/officeDocument/2006/relationships/hyperlink" Target="https://www.theleeco.com/products/electro-fluidic-systems/solenoid-valves/control-valves/lhd-series/3-port/ported/" TargetMode="External"/><Relationship Id="rId19" Type="http://schemas.openxmlformats.org/officeDocument/2006/relationships/hyperlink" Target="https://www.amazon.com/Dremel-EZ688-01-Cutting-Metal-Plastic/dp/B002Q8T4OM/ref=sr_1_4?keywords=plastic+rotary+tool+disc&amp;qid=1572640093&amp;sr=8-4" TargetMode="External"/><Relationship Id="rId4" Type="http://schemas.openxmlformats.org/officeDocument/2006/relationships/hyperlink" Target="https://www.adafruit.com/product/2203" TargetMode="External"/><Relationship Id="rId9" Type="http://schemas.openxmlformats.org/officeDocument/2006/relationships/hyperlink" Target="https://www.mcmaster.com/catalog/125/237" TargetMode="External"/><Relationship Id="rId14" Type="http://schemas.openxmlformats.org/officeDocument/2006/relationships/hyperlink" Target="https://www.shapeways.com/" TargetMode="External"/><Relationship Id="rId22" Type="http://schemas.openxmlformats.org/officeDocument/2006/relationships/hyperlink" Target="https://www.amazon.com/ELEGOO-100V-240V-Converter-Adapter-Certificate/dp/B074BRR5YN/ref=sr_1_5?crid=V8MO0VXZHX54&amp;keywords=arduino+wall+power+supply&amp;qid=1572642670&amp;sprefix=arduino+wall+supply%2Caps%2C149&amp;sr=8-5" TargetMode="External"/><Relationship Id="rId27" Type="http://schemas.openxmlformats.org/officeDocument/2006/relationships/hyperlink" Target="https://www.amazon.com/Hilitchi-110pcs-Arduino-Stackable-Assortment/dp/B01IP60YQA/ref=sr_1_4?crid=1XAN4ZRUURZH0&amp;keywords=stacking+pin+headers&amp;qid=1572643036&amp;sprefix=stacking+pin+%2Cindustrial%2C141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4C91-DB20-3C43-B045-3C5FEE37781E}">
  <dimension ref="A1:I39"/>
  <sheetViews>
    <sheetView tabSelected="1" topLeftCell="A20" zoomScale="107" zoomScaleNormal="110" workbookViewId="0">
      <pane xSplit="1" topLeftCell="H1" activePane="topRight" state="frozen"/>
      <selection pane="topRight" activeCell="K32" sqref="K32"/>
    </sheetView>
  </sheetViews>
  <sheetFormatPr baseColWidth="10" defaultRowHeight="16" x14ac:dyDescent="0.2"/>
  <cols>
    <col min="1" max="1" width="34.6640625" customWidth="1"/>
    <col min="2" max="2" width="18.1640625" customWidth="1"/>
    <col min="3" max="3" width="15" customWidth="1"/>
    <col min="4" max="4" width="40.1640625" customWidth="1"/>
    <col min="5" max="5" width="15.83203125" customWidth="1"/>
    <col min="6" max="6" width="18" customWidth="1"/>
    <col min="7" max="7" width="83.1640625" customWidth="1"/>
    <col min="8" max="8" width="255.83203125" bestFit="1" customWidth="1"/>
  </cols>
  <sheetData>
    <row r="1" spans="1:9" ht="20" thickBot="1" x14ac:dyDescent="0.3">
      <c r="A1" s="27" t="s">
        <v>157</v>
      </c>
    </row>
    <row r="2" spans="1:9" ht="41" thickBot="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7" t="s">
        <v>5</v>
      </c>
      <c r="G2" s="48" t="s">
        <v>122</v>
      </c>
      <c r="H2" s="3" t="s">
        <v>92</v>
      </c>
      <c r="I2" s="3" t="s">
        <v>93</v>
      </c>
    </row>
    <row r="3" spans="1:9" ht="18" thickTop="1" thickBot="1" x14ac:dyDescent="0.25">
      <c r="A3" s="4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33">
        <v>1</v>
      </c>
      <c r="G3" s="42" t="s">
        <v>124</v>
      </c>
      <c r="H3" s="38" t="s">
        <v>94</v>
      </c>
      <c r="I3" s="44">
        <f>22*1</f>
        <v>22</v>
      </c>
    </row>
    <row r="4" spans="1:9" ht="17" thickBot="1" x14ac:dyDescent="0.25">
      <c r="A4" s="4" t="s">
        <v>16</v>
      </c>
      <c r="B4" s="35" t="s">
        <v>162</v>
      </c>
      <c r="C4" s="9" t="s">
        <v>19</v>
      </c>
      <c r="D4" s="35" t="s">
        <v>161</v>
      </c>
      <c r="E4" s="35" t="s">
        <v>160</v>
      </c>
      <c r="F4" s="33">
        <v>1</v>
      </c>
      <c r="G4" s="42" t="s">
        <v>125</v>
      </c>
      <c r="H4" s="37" t="s">
        <v>159</v>
      </c>
      <c r="I4" s="44">
        <v>9</v>
      </c>
    </row>
    <row r="5" spans="1:9" ht="17" thickBot="1" x14ac:dyDescent="0.25">
      <c r="A5" s="7" t="s">
        <v>17</v>
      </c>
      <c r="B5" s="8" t="s">
        <v>18</v>
      </c>
      <c r="C5" s="9" t="s">
        <v>19</v>
      </c>
      <c r="D5" s="8" t="s">
        <v>9</v>
      </c>
      <c r="E5" s="8" t="s">
        <v>20</v>
      </c>
      <c r="F5" s="21">
        <v>3</v>
      </c>
      <c r="G5" s="43" t="s">
        <v>126</v>
      </c>
      <c r="H5" s="37" t="s">
        <v>113</v>
      </c>
      <c r="I5" s="44">
        <f>14.1*3</f>
        <v>42.3</v>
      </c>
    </row>
    <row r="6" spans="1:9" ht="17" thickBot="1" x14ac:dyDescent="0.25">
      <c r="A6" s="7" t="s">
        <v>21</v>
      </c>
      <c r="B6" s="8" t="s">
        <v>18</v>
      </c>
      <c r="C6" s="9" t="s">
        <v>19</v>
      </c>
      <c r="D6" s="8" t="s">
        <v>9</v>
      </c>
      <c r="E6" s="8" t="s">
        <v>22</v>
      </c>
      <c r="F6" s="21">
        <v>1</v>
      </c>
      <c r="G6" s="43" t="s">
        <v>126</v>
      </c>
      <c r="H6" s="37" t="s">
        <v>113</v>
      </c>
      <c r="I6" s="44">
        <f>20</f>
        <v>20</v>
      </c>
    </row>
    <row r="7" spans="1:9" ht="17" thickBot="1" x14ac:dyDescent="0.25">
      <c r="A7" s="7" t="s">
        <v>23</v>
      </c>
      <c r="B7" s="8" t="s">
        <v>24</v>
      </c>
      <c r="C7" s="9" t="s">
        <v>19</v>
      </c>
      <c r="D7" s="8" t="s">
        <v>25</v>
      </c>
      <c r="E7" s="8" t="s">
        <v>26</v>
      </c>
      <c r="F7" s="21">
        <v>1</v>
      </c>
      <c r="G7" s="43" t="s">
        <v>126</v>
      </c>
      <c r="H7" s="37" t="s">
        <v>114</v>
      </c>
      <c r="I7" s="44">
        <f>6.3</f>
        <v>6.3</v>
      </c>
    </row>
    <row r="8" spans="1:9" ht="17" thickBot="1" x14ac:dyDescent="0.25">
      <c r="A8" s="4" t="s">
        <v>27</v>
      </c>
      <c r="B8" s="8" t="s">
        <v>28</v>
      </c>
      <c r="C8" s="8" t="s">
        <v>29</v>
      </c>
      <c r="D8" s="8" t="s">
        <v>30</v>
      </c>
      <c r="E8" s="8" t="s">
        <v>31</v>
      </c>
      <c r="F8" s="21">
        <v>1</v>
      </c>
      <c r="G8" s="43" t="s">
        <v>127</v>
      </c>
      <c r="H8" s="38" t="s">
        <v>96</v>
      </c>
      <c r="I8" s="44">
        <f>0.86</f>
        <v>0.86</v>
      </c>
    </row>
    <row r="9" spans="1:9" ht="17" thickBot="1" x14ac:dyDescent="0.25">
      <c r="A9" s="4" t="s">
        <v>32</v>
      </c>
      <c r="B9" s="8" t="s">
        <v>33</v>
      </c>
      <c r="C9" s="8" t="s">
        <v>13</v>
      </c>
      <c r="D9" s="8" t="s">
        <v>119</v>
      </c>
      <c r="E9" s="8" t="s">
        <v>116</v>
      </c>
      <c r="F9" s="21">
        <v>1</v>
      </c>
      <c r="G9" s="43" t="s">
        <v>128</v>
      </c>
      <c r="H9" s="37" t="s">
        <v>115</v>
      </c>
      <c r="I9" s="45">
        <f>6</f>
        <v>6</v>
      </c>
    </row>
    <row r="10" spans="1:9" ht="17" thickBot="1" x14ac:dyDescent="0.25">
      <c r="A10" s="4" t="s">
        <v>34</v>
      </c>
      <c r="B10" s="8" t="s">
        <v>28</v>
      </c>
      <c r="C10" s="8" t="s">
        <v>35</v>
      </c>
      <c r="D10" s="8" t="s">
        <v>36</v>
      </c>
      <c r="E10" s="8" t="s">
        <v>37</v>
      </c>
      <c r="F10" s="21">
        <v>1</v>
      </c>
      <c r="G10" s="43" t="s">
        <v>129</v>
      </c>
      <c r="H10" s="38" t="s">
        <v>95</v>
      </c>
      <c r="I10" s="44">
        <f>2.66</f>
        <v>2.66</v>
      </c>
    </row>
    <row r="11" spans="1:9" ht="17" thickBot="1" x14ac:dyDescent="0.25">
      <c r="A11" s="4" t="s">
        <v>38</v>
      </c>
      <c r="B11" s="8" t="s">
        <v>28</v>
      </c>
      <c r="C11" s="8" t="s">
        <v>39</v>
      </c>
      <c r="D11" s="8" t="s">
        <v>40</v>
      </c>
      <c r="E11" s="8" t="s">
        <v>31</v>
      </c>
      <c r="F11" s="21">
        <v>1</v>
      </c>
      <c r="G11" s="43" t="s">
        <v>130</v>
      </c>
      <c r="H11" s="38" t="s">
        <v>97</v>
      </c>
      <c r="I11" s="44">
        <f>0.86</f>
        <v>0.86</v>
      </c>
    </row>
    <row r="12" spans="1:9" ht="17" thickBot="1" x14ac:dyDescent="0.25">
      <c r="A12" s="4" t="s">
        <v>50</v>
      </c>
      <c r="B12" s="8" t="s">
        <v>33</v>
      </c>
      <c r="C12" s="8" t="s">
        <v>13</v>
      </c>
      <c r="D12" s="8" t="s">
        <v>51</v>
      </c>
      <c r="E12" s="8" t="s">
        <v>52</v>
      </c>
      <c r="F12" s="21">
        <v>1</v>
      </c>
      <c r="G12" s="43" t="s">
        <v>133</v>
      </c>
      <c r="H12" s="37" t="s">
        <v>163</v>
      </c>
      <c r="I12" s="44">
        <f>8</f>
        <v>8</v>
      </c>
    </row>
    <row r="13" spans="1:9" ht="17" thickBot="1" x14ac:dyDescent="0.25">
      <c r="A13" s="11" t="s">
        <v>6</v>
      </c>
      <c r="B13" s="5" t="s">
        <v>7</v>
      </c>
      <c r="C13" s="5" t="s">
        <v>8</v>
      </c>
      <c r="D13" s="5" t="s">
        <v>9</v>
      </c>
      <c r="E13" s="5" t="s">
        <v>10</v>
      </c>
      <c r="F13" s="46">
        <v>1</v>
      </c>
      <c r="G13" s="42" t="s">
        <v>123</v>
      </c>
      <c r="H13" s="31" t="s">
        <v>10</v>
      </c>
      <c r="I13" s="44">
        <v>0</v>
      </c>
    </row>
    <row r="14" spans="1:9" ht="17" thickBot="1" x14ac:dyDescent="0.25">
      <c r="A14" s="11" t="s">
        <v>41</v>
      </c>
      <c r="B14" s="8" t="s">
        <v>42</v>
      </c>
      <c r="C14" s="10" t="s">
        <v>43</v>
      </c>
      <c r="D14" s="8" t="s">
        <v>44</v>
      </c>
      <c r="E14" s="8" t="s">
        <v>45</v>
      </c>
      <c r="F14" s="21">
        <v>1</v>
      </c>
      <c r="G14" s="43" t="s">
        <v>131</v>
      </c>
      <c r="H14" s="38" t="s">
        <v>99</v>
      </c>
      <c r="I14" s="44">
        <f>3.88</f>
        <v>3.88</v>
      </c>
    </row>
    <row r="15" spans="1:9" ht="17" thickBot="1" x14ac:dyDescent="0.25">
      <c r="A15" s="11" t="s">
        <v>46</v>
      </c>
      <c r="B15" s="8" t="s">
        <v>42</v>
      </c>
      <c r="C15" s="10" t="s">
        <v>47</v>
      </c>
      <c r="D15" s="8" t="s">
        <v>48</v>
      </c>
      <c r="E15" s="8" t="s">
        <v>49</v>
      </c>
      <c r="F15" s="21" t="s">
        <v>13</v>
      </c>
      <c r="G15" s="43" t="s">
        <v>132</v>
      </c>
      <c r="H15" s="38" t="s">
        <v>100</v>
      </c>
      <c r="I15" s="45">
        <f>4.53</f>
        <v>4.53</v>
      </c>
    </row>
    <row r="16" spans="1:9" ht="17" thickBot="1" x14ac:dyDescent="0.25">
      <c r="A16" s="11" t="s">
        <v>53</v>
      </c>
      <c r="B16" s="8" t="s">
        <v>54</v>
      </c>
      <c r="C16" s="8" t="s">
        <v>55</v>
      </c>
      <c r="D16" s="8" t="s">
        <v>13</v>
      </c>
      <c r="E16" s="8" t="s">
        <v>56</v>
      </c>
      <c r="F16" s="21">
        <v>3</v>
      </c>
      <c r="G16" s="43" t="s">
        <v>134</v>
      </c>
      <c r="H16" s="38" t="s">
        <v>101</v>
      </c>
      <c r="I16" s="44">
        <f>2.5*3</f>
        <v>7.5</v>
      </c>
    </row>
    <row r="17" spans="1:9" ht="17" thickBot="1" x14ac:dyDescent="0.25">
      <c r="A17" s="11" t="s">
        <v>57</v>
      </c>
      <c r="B17" s="8" t="s">
        <v>58</v>
      </c>
      <c r="C17" s="8" t="s">
        <v>59</v>
      </c>
      <c r="D17" s="8" t="s">
        <v>60</v>
      </c>
      <c r="E17" s="36" t="s">
        <v>175</v>
      </c>
      <c r="F17" s="21">
        <v>3</v>
      </c>
      <c r="G17" s="43" t="s">
        <v>135</v>
      </c>
      <c r="H17" s="38" t="s">
        <v>103</v>
      </c>
      <c r="I17" s="44">
        <v>30</v>
      </c>
    </row>
    <row r="18" spans="1:9" ht="17" thickBot="1" x14ac:dyDescent="0.25">
      <c r="A18" s="11" t="s">
        <v>61</v>
      </c>
      <c r="B18" s="8" t="s">
        <v>33</v>
      </c>
      <c r="C18" s="8" t="s">
        <v>13</v>
      </c>
      <c r="D18" s="8" t="s">
        <v>120</v>
      </c>
      <c r="E18" s="19" t="s">
        <v>118</v>
      </c>
      <c r="F18" s="21">
        <v>3</v>
      </c>
      <c r="G18" s="43" t="s">
        <v>136</v>
      </c>
      <c r="H18" s="37" t="s">
        <v>117</v>
      </c>
      <c r="I18" s="45">
        <v>8</v>
      </c>
    </row>
    <row r="19" spans="1:9" ht="17" thickBot="1" x14ac:dyDescent="0.25">
      <c r="A19" s="11" t="s">
        <v>62</v>
      </c>
      <c r="B19" s="8" t="s">
        <v>42</v>
      </c>
      <c r="C19" s="8" t="s">
        <v>63</v>
      </c>
      <c r="D19" s="8" t="s">
        <v>64</v>
      </c>
      <c r="E19" s="8" t="s">
        <v>65</v>
      </c>
      <c r="F19" s="21">
        <v>1</v>
      </c>
      <c r="G19" s="43" t="s">
        <v>137</v>
      </c>
      <c r="H19" s="38" t="s">
        <v>102</v>
      </c>
      <c r="I19" s="44">
        <f>12.66</f>
        <v>12.66</v>
      </c>
    </row>
    <row r="20" spans="1:9" ht="17" thickBot="1" x14ac:dyDescent="0.25">
      <c r="A20" s="11" t="s">
        <v>66</v>
      </c>
      <c r="B20" s="8" t="s">
        <v>67</v>
      </c>
      <c r="C20" s="8" t="s">
        <v>68</v>
      </c>
      <c r="D20" s="8" t="s">
        <v>69</v>
      </c>
      <c r="E20" s="8" t="s">
        <v>70</v>
      </c>
      <c r="F20" s="21" t="s">
        <v>71</v>
      </c>
      <c r="G20" s="43" t="s">
        <v>138</v>
      </c>
      <c r="H20" s="38" t="s">
        <v>104</v>
      </c>
      <c r="I20" s="45">
        <f>13.3</f>
        <v>13.3</v>
      </c>
    </row>
    <row r="21" spans="1:9" ht="17" thickBot="1" x14ac:dyDescent="0.25">
      <c r="A21" s="11" t="s">
        <v>72</v>
      </c>
      <c r="B21" s="8" t="s">
        <v>73</v>
      </c>
      <c r="C21" s="8" t="s">
        <v>74</v>
      </c>
      <c r="D21" s="8" t="s">
        <v>75</v>
      </c>
      <c r="E21" s="8" t="s">
        <v>76</v>
      </c>
      <c r="F21" s="21" t="s">
        <v>78</v>
      </c>
      <c r="G21" s="43" t="s">
        <v>142</v>
      </c>
      <c r="H21" s="38" t="s">
        <v>98</v>
      </c>
      <c r="I21" s="44">
        <f>0.32*3</f>
        <v>0.96</v>
      </c>
    </row>
    <row r="22" spans="1:9" ht="17" thickBot="1" x14ac:dyDescent="0.25">
      <c r="A22" s="11" t="s">
        <v>77</v>
      </c>
      <c r="B22" s="8" t="s">
        <v>73</v>
      </c>
      <c r="C22" s="8" t="s">
        <v>139</v>
      </c>
      <c r="D22" s="8" t="s">
        <v>140</v>
      </c>
      <c r="E22" s="8" t="s">
        <v>141</v>
      </c>
      <c r="F22" s="21" t="s">
        <v>78</v>
      </c>
      <c r="G22" s="43" t="s">
        <v>142</v>
      </c>
      <c r="H22" s="38" t="s">
        <v>98</v>
      </c>
      <c r="I22" s="44">
        <f>0.44*3</f>
        <v>1.32</v>
      </c>
    </row>
    <row r="23" spans="1:9" ht="17" thickBot="1" x14ac:dyDescent="0.25">
      <c r="A23" s="11" t="s">
        <v>79</v>
      </c>
      <c r="B23" s="8" t="s">
        <v>80</v>
      </c>
      <c r="C23" s="5" t="s">
        <v>8</v>
      </c>
      <c r="D23" s="8" t="s">
        <v>121</v>
      </c>
      <c r="E23" s="5" t="s">
        <v>10</v>
      </c>
      <c r="F23" s="21">
        <v>3</v>
      </c>
      <c r="G23" s="43" t="s">
        <v>143</v>
      </c>
      <c r="H23" s="31" t="s">
        <v>10</v>
      </c>
      <c r="I23" s="44">
        <v>0</v>
      </c>
    </row>
    <row r="24" spans="1:9" ht="17" thickBot="1" x14ac:dyDescent="0.25">
      <c r="A24" s="11" t="s">
        <v>81</v>
      </c>
      <c r="B24" s="21" t="s">
        <v>80</v>
      </c>
      <c r="C24" s="33" t="s">
        <v>8</v>
      </c>
      <c r="D24" s="21" t="s">
        <v>13</v>
      </c>
      <c r="E24" s="33" t="s">
        <v>10</v>
      </c>
      <c r="F24" s="21">
        <v>1</v>
      </c>
      <c r="G24" s="41" t="s">
        <v>144</v>
      </c>
      <c r="H24" s="25" t="s">
        <v>10</v>
      </c>
      <c r="I24" s="6">
        <v>0</v>
      </c>
    </row>
    <row r="25" spans="1:9" x14ac:dyDescent="0.2">
      <c r="A25" s="28"/>
      <c r="B25" s="29"/>
      <c r="C25" s="30"/>
      <c r="D25" s="29"/>
      <c r="E25" s="30"/>
      <c r="F25" s="29"/>
      <c r="G25" s="26"/>
      <c r="H25" s="34" t="s">
        <v>106</v>
      </c>
      <c r="I25" s="17">
        <f>SUM(I3:I24)</f>
        <v>200.13</v>
      </c>
    </row>
    <row r="26" spans="1:9" ht="17" thickBot="1" x14ac:dyDescent="0.25">
      <c r="A26" s="28"/>
      <c r="B26" s="29"/>
      <c r="C26" s="30"/>
      <c r="D26" s="29"/>
      <c r="E26" s="30"/>
      <c r="F26" s="29"/>
      <c r="G26" s="26"/>
      <c r="H26" s="31"/>
      <c r="I26" s="32"/>
    </row>
    <row r="27" spans="1:9" ht="21" thickBot="1" x14ac:dyDescent="0.25">
      <c r="A27" s="18" t="s">
        <v>176</v>
      </c>
      <c r="B27" s="29"/>
      <c r="C27" s="30"/>
      <c r="D27" s="29"/>
      <c r="E27" s="30"/>
      <c r="F27" s="29"/>
      <c r="G27" s="26"/>
      <c r="H27" s="31"/>
      <c r="I27" s="32"/>
    </row>
    <row r="28" spans="1:9" ht="31" customHeight="1" thickBot="1" x14ac:dyDescent="0.25">
      <c r="A28" s="56" t="s">
        <v>0</v>
      </c>
      <c r="B28" s="57" t="s">
        <v>1</v>
      </c>
      <c r="C28" s="55" t="s">
        <v>2</v>
      </c>
      <c r="D28" s="55" t="s">
        <v>3</v>
      </c>
      <c r="E28" s="55" t="s">
        <v>4</v>
      </c>
      <c r="F28" s="55" t="s">
        <v>5</v>
      </c>
      <c r="G28" s="55" t="s">
        <v>122</v>
      </c>
      <c r="H28" s="58" t="s">
        <v>92</v>
      </c>
      <c r="I28" s="58" t="s">
        <v>93</v>
      </c>
    </row>
    <row r="29" spans="1:9" ht="17" customHeight="1" thickBot="1" x14ac:dyDescent="0.25">
      <c r="A29" s="59" t="s">
        <v>82</v>
      </c>
      <c r="B29" s="60" t="s">
        <v>33</v>
      </c>
      <c r="C29" s="60" t="s">
        <v>13</v>
      </c>
      <c r="D29" s="60" t="s">
        <v>83</v>
      </c>
      <c r="E29" s="61" t="s">
        <v>84</v>
      </c>
      <c r="F29" s="71" t="s">
        <v>10</v>
      </c>
      <c r="G29" s="62" t="s">
        <v>145</v>
      </c>
      <c r="H29" s="63" t="s">
        <v>164</v>
      </c>
      <c r="I29" s="64">
        <v>10.99</v>
      </c>
    </row>
    <row r="30" spans="1:9" ht="17" customHeight="1" thickBot="1" x14ac:dyDescent="0.25">
      <c r="A30" s="14" t="s">
        <v>91</v>
      </c>
      <c r="B30" s="15" t="s">
        <v>33</v>
      </c>
      <c r="C30" s="15" t="s">
        <v>13</v>
      </c>
      <c r="D30" s="15" t="s">
        <v>85</v>
      </c>
      <c r="E30" s="49" t="s">
        <v>166</v>
      </c>
      <c r="F30" s="72"/>
      <c r="G30" s="54" t="s">
        <v>146</v>
      </c>
      <c r="H30" s="37" t="s">
        <v>165</v>
      </c>
      <c r="I30" s="39">
        <v>11</v>
      </c>
    </row>
    <row r="31" spans="1:9" ht="17" customHeight="1" thickBot="1" x14ac:dyDescent="0.25">
      <c r="A31" s="16" t="s">
        <v>86</v>
      </c>
      <c r="B31" s="8" t="s">
        <v>33</v>
      </c>
      <c r="C31" s="8" t="s">
        <v>13</v>
      </c>
      <c r="D31" s="8" t="s">
        <v>87</v>
      </c>
      <c r="E31" s="50" t="s">
        <v>168</v>
      </c>
      <c r="F31" s="72"/>
      <c r="G31" s="54" t="s">
        <v>147</v>
      </c>
      <c r="H31" s="37" t="s">
        <v>167</v>
      </c>
      <c r="I31" s="39">
        <v>8.99</v>
      </c>
    </row>
    <row r="32" spans="1:9" ht="17" customHeight="1" thickBot="1" x14ac:dyDescent="0.25">
      <c r="A32" s="16" t="s">
        <v>170</v>
      </c>
      <c r="B32" s="8" t="s">
        <v>33</v>
      </c>
      <c r="C32" s="8" t="s">
        <v>13</v>
      </c>
      <c r="D32" s="8" t="s">
        <v>171</v>
      </c>
      <c r="E32" s="50" t="s">
        <v>105</v>
      </c>
      <c r="F32" s="72"/>
      <c r="G32" s="54" t="s">
        <v>148</v>
      </c>
      <c r="H32" s="37" t="s">
        <v>169</v>
      </c>
      <c r="I32" s="39">
        <v>7.49</v>
      </c>
    </row>
    <row r="33" spans="1:9" ht="17" customHeight="1" thickBot="1" x14ac:dyDescent="0.25">
      <c r="A33" s="16" t="s">
        <v>88</v>
      </c>
      <c r="B33" s="8" t="s">
        <v>33</v>
      </c>
      <c r="C33" s="8" t="s">
        <v>13</v>
      </c>
      <c r="D33" s="8" t="s">
        <v>13</v>
      </c>
      <c r="E33" s="50" t="s">
        <v>173</v>
      </c>
      <c r="F33" s="72"/>
      <c r="G33" s="54" t="s">
        <v>149</v>
      </c>
      <c r="H33" s="37" t="s">
        <v>172</v>
      </c>
      <c r="I33" s="39">
        <v>13.99</v>
      </c>
    </row>
    <row r="34" spans="1:9" ht="17" customHeight="1" thickBot="1" x14ac:dyDescent="0.25">
      <c r="A34" s="16" t="s">
        <v>89</v>
      </c>
      <c r="B34" s="8" t="s">
        <v>33</v>
      </c>
      <c r="C34" s="8" t="s">
        <v>13</v>
      </c>
      <c r="D34" s="8" t="s">
        <v>90</v>
      </c>
      <c r="E34" s="50" t="s">
        <v>105</v>
      </c>
      <c r="F34" s="72"/>
      <c r="G34" s="54" t="s">
        <v>150</v>
      </c>
      <c r="H34" s="37" t="s">
        <v>174</v>
      </c>
      <c r="I34" s="39">
        <v>7.49</v>
      </c>
    </row>
    <row r="35" spans="1:9" ht="17" customHeight="1" thickBot="1" x14ac:dyDescent="0.25">
      <c r="A35" s="14" t="s">
        <v>107</v>
      </c>
      <c r="B35" s="8" t="s">
        <v>33</v>
      </c>
      <c r="C35" s="15" t="s">
        <v>13</v>
      </c>
      <c r="D35" s="15" t="s">
        <v>108</v>
      </c>
      <c r="E35" s="51">
        <v>148</v>
      </c>
      <c r="F35" s="72"/>
      <c r="G35" s="54" t="s">
        <v>151</v>
      </c>
      <c r="H35" s="38" t="s">
        <v>112</v>
      </c>
      <c r="I35" s="39">
        <v>148</v>
      </c>
    </row>
    <row r="36" spans="1:9" ht="17" customHeight="1" thickBot="1" x14ac:dyDescent="0.25">
      <c r="A36" s="12" t="s">
        <v>109</v>
      </c>
      <c r="B36" s="13" t="s">
        <v>33</v>
      </c>
      <c r="C36" s="13" t="s">
        <v>13</v>
      </c>
      <c r="D36" s="21" t="s">
        <v>110</v>
      </c>
      <c r="E36" s="52">
        <v>96</v>
      </c>
      <c r="F36" s="72"/>
      <c r="G36" s="54" t="s">
        <v>155</v>
      </c>
      <c r="H36" s="38" t="s">
        <v>111</v>
      </c>
      <c r="I36" s="39">
        <v>96</v>
      </c>
    </row>
    <row r="37" spans="1:9" s="20" customFormat="1" ht="17" customHeight="1" thickBot="1" x14ac:dyDescent="0.25">
      <c r="A37" s="23" t="s">
        <v>153</v>
      </c>
      <c r="B37" s="24" t="s">
        <v>33</v>
      </c>
      <c r="C37" s="24" t="s">
        <v>13</v>
      </c>
      <c r="D37" s="22" t="s">
        <v>154</v>
      </c>
      <c r="E37" s="53">
        <v>28</v>
      </c>
      <c r="F37" s="72"/>
      <c r="G37" s="70" t="s">
        <v>156</v>
      </c>
      <c r="H37" s="38" t="s">
        <v>152</v>
      </c>
      <c r="I37" s="39">
        <v>28</v>
      </c>
    </row>
    <row r="38" spans="1:9" ht="17" thickBot="1" x14ac:dyDescent="0.25">
      <c r="A38" s="65" t="s">
        <v>178</v>
      </c>
      <c r="B38" s="36" t="s">
        <v>33</v>
      </c>
      <c r="C38" s="36" t="s">
        <v>13</v>
      </c>
      <c r="D38" s="66" t="s">
        <v>180</v>
      </c>
      <c r="E38" s="67">
        <v>9</v>
      </c>
      <c r="F38" s="73"/>
      <c r="G38" s="68" t="s">
        <v>179</v>
      </c>
      <c r="H38" s="69" t="s">
        <v>177</v>
      </c>
      <c r="I38" s="40">
        <v>9</v>
      </c>
    </row>
    <row r="39" spans="1:9" x14ac:dyDescent="0.2">
      <c r="H39" s="34" t="s">
        <v>158</v>
      </c>
      <c r="I39" s="17">
        <f>SUM(I29:I38)</f>
        <v>340.95000000000005</v>
      </c>
    </row>
  </sheetData>
  <mergeCells count="1">
    <mergeCell ref="F29:F38"/>
  </mergeCells>
  <hyperlinks>
    <hyperlink ref="H3" r:id="rId1" xr:uid="{4FA8C58C-0E40-8C4D-B100-9BAB4938865E}"/>
    <hyperlink ref="H10" r:id="rId2" xr:uid="{6169ED13-76F0-BC4D-9598-960ADD18BC69}"/>
    <hyperlink ref="H8" r:id="rId3" xr:uid="{D8FFD433-BF14-2045-ADEF-3304F73D9A6F}"/>
    <hyperlink ref="H11" r:id="rId4" xr:uid="{BDFBE6EC-09DF-2F4D-9C43-33B124AE349D}"/>
    <hyperlink ref="H21" r:id="rId5" xr:uid="{2C973540-498B-B743-8BC5-807BF0C47050}"/>
    <hyperlink ref="H22" r:id="rId6" xr:uid="{879124D2-A13D-DD4C-873B-7CC55F05C9AC}"/>
    <hyperlink ref="H14" r:id="rId7" xr:uid="{722F11EA-2698-BA43-A13D-F3136EBAC121}"/>
    <hyperlink ref="H16" r:id="rId8" xr:uid="{788F69A9-504D-594E-90BC-8525D1E00F77}"/>
    <hyperlink ref="H19" r:id="rId9" xr:uid="{54795E58-C20E-5942-A8C6-346DABC6C957}"/>
    <hyperlink ref="H17" r:id="rId10" xr:uid="{FD04FF76-3361-D848-9F91-21949184D330}"/>
    <hyperlink ref="H20" r:id="rId11" xr:uid="{C6E6BE2B-24DA-FA4F-9A50-AC2316ABE1C9}"/>
    <hyperlink ref="H36" r:id="rId12" xr:uid="{3D5BFB3B-030A-6547-AC02-002DD5490116}"/>
    <hyperlink ref="H35" r:id="rId13" xr:uid="{7233F50D-A189-564B-85B4-0B856508AC1E}"/>
    <hyperlink ref="H5" r:id="rId14" xr:uid="{4651C733-E452-214B-8FAD-27DEFB426D99}"/>
    <hyperlink ref="H6" r:id="rId15" xr:uid="{5122DC5F-5274-394F-9112-1389DD6934C2}"/>
    <hyperlink ref="H7" r:id="rId16" xr:uid="{3F86B60C-3CB8-7848-8CF3-28174D02E13D}"/>
    <hyperlink ref="H9" r:id="rId17" display="https://www.amazon.com/CO-RODE-Tact-Button-Switch-6x6x5mm/dp/B00W0YUV1W/ref=sxbs_bbp_recs_sx_w_p_v1?keywords=push+button&amp;pd_rd_i=B00W0YUV1W&amp;pd_rd_r=527eabe3-360a-4f22-8a96-0d3f22ad73a2&amp;pd_rd_w=BNQSr&amp;pd_rd_wg=Eu9rz&amp;pf_rd_p=635af317-3bc8-48e5-85cd-9c9c6b613408&amp;pf_rd_r=HJJB99JF7EBS2J41F8S2&amp;qid=1572636967" xr:uid="{B893D6F4-4ED5-F644-AF7A-E037EE1872E6}"/>
    <hyperlink ref="H18" r:id="rId18" xr:uid="{E24D72B3-280F-EC44-A411-3D711B45AE3E}"/>
    <hyperlink ref="H37" r:id="rId19" xr:uid="{4D2F1477-71A1-9340-944F-F63D9EC9053F}"/>
    <hyperlink ref="H4" r:id="rId20" xr:uid="{D92E5F6C-1D90-E84C-A7C5-25649A3CDFCB}"/>
    <hyperlink ref="H15" r:id="rId21" xr:uid="{B8CA7A4E-4521-5343-A8A1-47C16B370EC6}"/>
    <hyperlink ref="H12" r:id="rId22" xr:uid="{157CFADF-4EFA-4B4F-AD7F-B7146E73DDC5}"/>
    <hyperlink ref="H29" r:id="rId23" xr:uid="{1E9ECEE2-A387-194A-BDF2-10A28E288F67}"/>
    <hyperlink ref="H30" r:id="rId24" display="https://www.amazon.com/Elegoo-Values-Resistor-Assortment-Compliant/dp/B072BL2VX1/ref=sxin_3_af-pna-1_d1606b16b7f6dc319dc179d4e3b6a34d30a7c54c?keywords=resistor+set&amp;pd_rd_i=B072BL2VX1&amp;pd_rd_r=c2a9d96b-3055-4f42-b879-992d545e2f38&amp;pd_rd_w=WAOHZ&amp;pd_rd_wg=IlJ3T&amp;pf_rd_p=3892bc23-5fa8-4a18-8855-22c23bd2e202&amp;pf_rd_r=V5RJPN70R4Q9Q4AWMXJG&amp;qid=1572642729" xr:uid="{ED388189-687B-B547-AF4A-B541DC7057FE}"/>
    <hyperlink ref="H31" r:id="rId25" xr:uid="{5416FE63-DA19-AF47-92AF-DFCE0307C3FB}"/>
    <hyperlink ref="H32" r:id="rId26" xr:uid="{C5C0A421-DC5F-9D41-8CF5-AE783F044E9E}"/>
    <hyperlink ref="H33" r:id="rId27" xr:uid="{6010F8EE-A577-764C-B44A-DBFB3614EED6}"/>
    <hyperlink ref="H34" r:id="rId28" xr:uid="{5AD3498C-314D-EC42-9426-4C96522EC5BF}"/>
    <hyperlink ref="H38" r:id="rId29" xr:uid="{6CCB6C88-379E-B24C-A236-5649911806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musical0714@gmail.com</dc:creator>
  <cp:lastModifiedBy>musical0714@gmail.com</cp:lastModifiedBy>
  <dcterms:created xsi:type="dcterms:W3CDTF">2019-05-22T13:21:37Z</dcterms:created>
  <dcterms:modified xsi:type="dcterms:W3CDTF">2019-11-02T02:45:41Z</dcterms:modified>
</cp:coreProperties>
</file>