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3715" windowHeight="11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1" i="1"/>
  <c r="I8"/>
  <c r="K11"/>
  <c r="I11"/>
  <c r="H6"/>
  <c r="I6" s="1"/>
  <c r="H9"/>
  <c r="H8"/>
  <c r="H7"/>
  <c r="I7" s="1"/>
  <c r="G7"/>
  <c r="O5"/>
  <c r="O4"/>
  <c r="O3"/>
  <c r="O2"/>
  <c r="N2"/>
  <c r="N3"/>
  <c r="N4"/>
  <c r="N5"/>
  <c r="G6"/>
  <c r="M5"/>
  <c r="J5"/>
  <c r="I5"/>
  <c r="H5"/>
  <c r="G5"/>
  <c r="C5"/>
  <c r="H2"/>
  <c r="I2" s="1"/>
  <c r="E2"/>
  <c r="G2" s="1"/>
  <c r="C2"/>
  <c r="H3"/>
  <c r="I3" s="1"/>
  <c r="E3"/>
  <c r="G3" s="1"/>
  <c r="C3"/>
  <c r="H4"/>
  <c r="J4" s="1"/>
  <c r="G4"/>
  <c r="E4"/>
  <c r="C4"/>
  <c r="J7" l="1"/>
  <c r="J6"/>
  <c r="J2"/>
  <c r="M2" s="1"/>
  <c r="J3"/>
  <c r="M3" s="1"/>
  <c r="M4"/>
  <c r="I4"/>
  <c r="N7" l="1"/>
  <c r="M7"/>
  <c r="N6"/>
  <c r="M6"/>
  <c r="O6" l="1"/>
  <c r="O7"/>
</calcChain>
</file>

<file path=xl/sharedStrings.xml><?xml version="1.0" encoding="utf-8"?>
<sst xmlns="http://schemas.openxmlformats.org/spreadsheetml/2006/main" count="13" uniqueCount="13">
  <si>
    <t>元の周波数</t>
    <rPh sb="0" eb="1">
      <t>モト</t>
    </rPh>
    <rPh sb="2" eb="5">
      <t>シュウハスウ</t>
    </rPh>
    <phoneticPr fontId="1"/>
  </si>
  <si>
    <t>DSD2.8MHz</t>
    <phoneticPr fontId="1"/>
  </si>
  <si>
    <t>1ch Sample</t>
    <phoneticPr fontId="1"/>
  </si>
  <si>
    <t>Tatal File Sze</t>
    <phoneticPr fontId="1"/>
  </si>
  <si>
    <t>秒数</t>
    <rPh sb="0" eb="1">
      <t>ビョウ</t>
    </rPh>
    <rPh sb="1" eb="2">
      <t>スウ</t>
    </rPh>
    <phoneticPr fontId="1"/>
  </si>
  <si>
    <t>CH</t>
    <phoneticPr fontId="1"/>
  </si>
  <si>
    <t>Total Sample</t>
    <phoneticPr fontId="1"/>
  </si>
  <si>
    <t>1ch Block</t>
    <phoneticPr fontId="1"/>
  </si>
  <si>
    <t>Total Block</t>
    <phoneticPr fontId="1"/>
  </si>
  <si>
    <t xml:space="preserve"> DATA BYTE</t>
    <phoneticPr fontId="1"/>
  </si>
  <si>
    <t>HEADER SIZE</t>
    <phoneticPr fontId="1"/>
  </si>
  <si>
    <t>DATA HEADER</t>
    <phoneticPr fontId="1"/>
  </si>
  <si>
    <t>Data Chunk Size</t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</si>
</sst>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>
      <selection activeCell="J11" sqref="J11"/>
    </sheetView>
  </sheetViews>
  <sheetFormatPr defaultRowHeight="13.5"/>
  <cols>
    <col min="5" max="5" width="11.625" bestFit="1" customWidth="1"/>
    <col min="6" max="6" width="9.5" customWidth="1"/>
    <col min="7" max="7" width="11.875" bestFit="1" customWidth="1"/>
    <col min="8" max="9" width="12.75" bestFit="1" customWidth="1"/>
    <col min="10" max="10" width="19.625" customWidth="1"/>
    <col min="12" max="12" width="13.875" bestFit="1" customWidth="1"/>
    <col min="13" max="13" width="14.75" customWidth="1"/>
    <col min="14" max="14" width="15.375" bestFit="1" customWidth="1"/>
  </cols>
  <sheetData>
    <row r="1" spans="1:15">
      <c r="A1" t="s">
        <v>0</v>
      </c>
      <c r="B1" t="s">
        <v>1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</v>
      </c>
      <c r="N1" t="s">
        <v>12</v>
      </c>
    </row>
    <row r="2" spans="1:15">
      <c r="A2">
        <v>44100</v>
      </c>
      <c r="B2">
        <v>64</v>
      </c>
      <c r="C2">
        <f>A2*B2</f>
        <v>2822400</v>
      </c>
      <c r="D2">
        <v>1</v>
      </c>
      <c r="E2">
        <f>C2*D2</f>
        <v>2822400</v>
      </c>
      <c r="F2">
        <v>2</v>
      </c>
      <c r="G2">
        <f>E2*F2</f>
        <v>5644800</v>
      </c>
      <c r="H2">
        <f>ROUNDUP(E2/4096/8,0)</f>
        <v>87</v>
      </c>
      <c r="I2">
        <f>H2*2</f>
        <v>174</v>
      </c>
      <c r="J2">
        <f>H2*4096*2</f>
        <v>712704</v>
      </c>
      <c r="K2">
        <v>80</v>
      </c>
      <c r="L2">
        <v>12</v>
      </c>
      <c r="M2">
        <f>K2+L2+J2</f>
        <v>712796</v>
      </c>
      <c r="N2">
        <f>J2+L2</f>
        <v>712716</v>
      </c>
      <c r="O2">
        <f>M2-N2</f>
        <v>80</v>
      </c>
    </row>
    <row r="3" spans="1:15">
      <c r="A3">
        <v>44100</v>
      </c>
      <c r="B3">
        <v>64</v>
      </c>
      <c r="C3">
        <f>A3*B3</f>
        <v>2822400</v>
      </c>
      <c r="D3">
        <v>6</v>
      </c>
      <c r="E3">
        <f>C3*D3</f>
        <v>16934400</v>
      </c>
      <c r="F3">
        <v>2</v>
      </c>
      <c r="G3">
        <f>E3*F3</f>
        <v>33868800</v>
      </c>
      <c r="H3">
        <f>ROUNDUP(E3/4096/8,0)</f>
        <v>517</v>
      </c>
      <c r="I3">
        <f>H3*2</f>
        <v>1034</v>
      </c>
      <c r="J3">
        <f>H3*4096*2</f>
        <v>4235264</v>
      </c>
      <c r="K3">
        <v>80</v>
      </c>
      <c r="L3">
        <v>12</v>
      </c>
      <c r="M3">
        <f>K3+L3+J3</f>
        <v>4235356</v>
      </c>
      <c r="N3">
        <f>J3+L3</f>
        <v>4235276</v>
      </c>
      <c r="O3">
        <f>M3-N3</f>
        <v>80</v>
      </c>
    </row>
    <row r="4" spans="1:15">
      <c r="A4">
        <v>44100</v>
      </c>
      <c r="B4">
        <v>128</v>
      </c>
      <c r="C4">
        <f>A4*B4</f>
        <v>5644800</v>
      </c>
      <c r="D4">
        <v>1</v>
      </c>
      <c r="E4">
        <f>C4*D4</f>
        <v>5644800</v>
      </c>
      <c r="F4">
        <v>2</v>
      </c>
      <c r="G4">
        <f>E4*F4</f>
        <v>11289600</v>
      </c>
      <c r="H4">
        <f>ROUNDUP(E4/4096/8,0)</f>
        <v>173</v>
      </c>
      <c r="I4">
        <f>H4*2</f>
        <v>346</v>
      </c>
      <c r="J4">
        <f>H4*4096*2</f>
        <v>1417216</v>
      </c>
      <c r="K4">
        <v>80</v>
      </c>
      <c r="L4">
        <v>12</v>
      </c>
      <c r="M4">
        <f>K4+L4+J4</f>
        <v>1417308</v>
      </c>
      <c r="N4">
        <f>J4+L4</f>
        <v>1417228</v>
      </c>
      <c r="O4">
        <f>M4-N4</f>
        <v>80</v>
      </c>
    </row>
    <row r="5" spans="1:15">
      <c r="A5">
        <v>44100</v>
      </c>
      <c r="B5">
        <v>128</v>
      </c>
      <c r="C5">
        <f>A5*B5</f>
        <v>5644800</v>
      </c>
      <c r="E5">
        <v>1395513159</v>
      </c>
      <c r="F5">
        <v>2</v>
      </c>
      <c r="G5">
        <f>E5*F5</f>
        <v>2791026318</v>
      </c>
      <c r="H5">
        <f>ROUNDUP(E5/4096/8,0)</f>
        <v>42588</v>
      </c>
      <c r="I5">
        <f>H5*2</f>
        <v>85176</v>
      </c>
      <c r="J5">
        <f>H5*4096*2</f>
        <v>348880896</v>
      </c>
      <c r="K5">
        <v>80</v>
      </c>
      <c r="L5">
        <v>12</v>
      </c>
      <c r="M5">
        <f>K5+L5+J5</f>
        <v>348880988</v>
      </c>
      <c r="N5">
        <f>J5+L5</f>
        <v>348880908</v>
      </c>
      <c r="O5">
        <f>M5-N5</f>
        <v>80</v>
      </c>
    </row>
    <row r="6" spans="1:15">
      <c r="E6">
        <v>1103370176</v>
      </c>
      <c r="F6">
        <v>2</v>
      </c>
      <c r="G6">
        <f>E6*F6</f>
        <v>2206740352</v>
      </c>
      <c r="H6">
        <f>ROUNDUP(E6/8/4096,0)</f>
        <v>33673</v>
      </c>
      <c r="I6">
        <f>H6*2</f>
        <v>67346</v>
      </c>
      <c r="J6">
        <f>H6*4096*2</f>
        <v>275849216</v>
      </c>
      <c r="K6">
        <v>80</v>
      </c>
      <c r="L6">
        <v>12</v>
      </c>
      <c r="M6">
        <f>K6+L6+J6</f>
        <v>275849308</v>
      </c>
      <c r="N6">
        <f>J6+L6</f>
        <v>275849228</v>
      </c>
      <c r="O6">
        <f>M6-N6</f>
        <v>80</v>
      </c>
    </row>
    <row r="7" spans="1:15">
      <c r="E7">
        <v>2085973276</v>
      </c>
      <c r="F7">
        <v>2</v>
      </c>
      <c r="G7">
        <f>E7*F7</f>
        <v>4171946552</v>
      </c>
      <c r="H7">
        <f>ROUNDUP(E7/4096/8,0)</f>
        <v>63659</v>
      </c>
      <c r="I7">
        <f>H7*2</f>
        <v>127318</v>
      </c>
      <c r="J7">
        <f>H7*4096*2</f>
        <v>521494528</v>
      </c>
      <c r="K7">
        <v>80</v>
      </c>
      <c r="L7">
        <v>12</v>
      </c>
      <c r="M7">
        <f>K7+L7+J7</f>
        <v>521494620</v>
      </c>
      <c r="N7">
        <f>J7+L7</f>
        <v>521494540</v>
      </c>
      <c r="O7">
        <f>M7-N7</f>
        <v>80</v>
      </c>
    </row>
    <row r="8" spans="1:15">
      <c r="E8">
        <v>2085973276</v>
      </c>
      <c r="H8">
        <f>QUOTIENT(E8/8,4096)</f>
        <v>63658</v>
      </c>
      <c r="I8">
        <f>MOD(ROUNDUP(E8/8,0),4096)</f>
        <v>3492</v>
      </c>
    </row>
    <row r="9" spans="1:15">
      <c r="H9">
        <f>MOD(E6/8,4096)</f>
        <v>760</v>
      </c>
    </row>
    <row r="11" spans="1:15">
      <c r="E11">
        <v>1103370176</v>
      </c>
      <c r="I11">
        <f>E11/8</f>
        <v>137921272</v>
      </c>
      <c r="J11" s="1">
        <f>I11*8/4096/8</f>
        <v>33672.185546875</v>
      </c>
      <c r="K11">
        <f>MOD(I11,4096)</f>
        <v>760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</dc:creator>
  <cp:lastModifiedBy>TOYO</cp:lastModifiedBy>
  <dcterms:created xsi:type="dcterms:W3CDTF">2018-10-13T01:10:19Z</dcterms:created>
  <dcterms:modified xsi:type="dcterms:W3CDTF">2018-10-15T14:47:05Z</dcterms:modified>
</cp:coreProperties>
</file>