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45" windowWidth="19155" windowHeight="12090" activeTab="4"/>
  </bookViews>
  <sheets>
    <sheet name="Capture" sheetId="1" r:id="rId1"/>
    <sheet name="Adult Female" sheetId="2" r:id="rId2"/>
    <sheet name="Ducklings" sheetId="3" r:id="rId3"/>
    <sheet name="Trap Site" sheetId="4" r:id="rId4"/>
    <sheet name="Summary" sheetId="5" r:id="rId5"/>
  </sheets>
  <calcPr calcId="145621"/>
</workbook>
</file>

<file path=xl/calcChain.xml><?xml version="1.0" encoding="utf-8"?>
<calcChain xmlns="http://schemas.openxmlformats.org/spreadsheetml/2006/main">
  <c r="J21" i="4" l="1"/>
  <c r="K21" i="4"/>
  <c r="I21" i="4"/>
  <c r="J20" i="4"/>
  <c r="K20" i="4"/>
  <c r="I20" i="4"/>
  <c r="J55" i="3" l="1"/>
  <c r="J54" i="3"/>
  <c r="J53" i="3"/>
  <c r="J19" i="4" l="1"/>
  <c r="K19" i="4"/>
  <c r="I19" i="4"/>
  <c r="J18" i="4"/>
  <c r="K18" i="4"/>
  <c r="I18" i="4"/>
  <c r="Q10" i="2" l="1"/>
  <c r="Q4" i="2"/>
  <c r="Q13" i="2"/>
  <c r="Q3" i="2"/>
  <c r="Q9" i="2"/>
  <c r="Q8" i="2"/>
  <c r="Q6" i="2"/>
  <c r="Q7" i="2"/>
  <c r="Q17" i="2"/>
  <c r="Q14" i="2"/>
  <c r="Q15" i="2"/>
  <c r="Q2" i="2"/>
  <c r="Q11" i="2"/>
  <c r="O31" i="3"/>
  <c r="Q5" i="2"/>
  <c r="Q12" i="2"/>
</calcChain>
</file>

<file path=xl/comments1.xml><?xml version="1.0" encoding="utf-8"?>
<comments xmlns="http://schemas.openxmlformats.org/spreadsheetml/2006/main">
  <authors>
    <author>U.S. Fish &amp; Wildlife Service</author>
  </authors>
  <commentList>
    <comment ref="U1" authorId="0">
      <text>
        <r>
          <rPr>
            <b/>
            <sz val="8"/>
            <color indexed="81"/>
            <rFont val="Tahoma"/>
            <family val="2"/>
          </rPr>
          <t>U.S. Fish &amp; Wildlife Service:</t>
        </r>
        <r>
          <rPr>
            <sz val="8"/>
            <color indexed="81"/>
            <rFont val="Tahoma"/>
            <family val="2"/>
          </rPr>
          <t xml:space="preserve">
Y = yes
N = No</t>
        </r>
      </text>
    </comment>
  </commentList>
</comments>
</file>

<file path=xl/comments2.xml><?xml version="1.0" encoding="utf-8"?>
<comments xmlns="http://schemas.openxmlformats.org/spreadsheetml/2006/main">
  <authors>
    <author>U.S. Fish &amp; Wildlife Service</author>
  </authors>
  <commentList>
    <comment ref="K1" authorId="0">
      <text>
        <r>
          <rPr>
            <b/>
            <sz val="8"/>
            <color indexed="81"/>
            <rFont val="Tahoma"/>
            <family val="2"/>
          </rPr>
          <t>U.S. Fish &amp; Wildlife Service:</t>
        </r>
        <r>
          <rPr>
            <sz val="8"/>
            <color indexed="81"/>
            <rFont val="Tahoma"/>
            <family val="2"/>
          </rPr>
          <t xml:space="preserve">
Pond depth in cm</t>
        </r>
      </text>
    </comment>
  </commentList>
</comments>
</file>

<file path=xl/sharedStrings.xml><?xml version="1.0" encoding="utf-8"?>
<sst xmlns="http://schemas.openxmlformats.org/spreadsheetml/2006/main" count="1037" uniqueCount="249">
  <si>
    <t>YEAR</t>
  </si>
  <si>
    <t>PLOT</t>
  </si>
  <si>
    <t>CAPTURE #</t>
  </si>
  <si>
    <t>DATE</t>
  </si>
  <si>
    <t>OBS</t>
  </si>
  <si>
    <t>SPECIES</t>
  </si>
  <si>
    <t>EASTING</t>
  </si>
  <si>
    <t>NORTHING</t>
  </si>
  <si>
    <t>COMMENTS</t>
  </si>
  <si>
    <t>TRAP METHOD</t>
  </si>
  <si>
    <t>Sex</t>
  </si>
  <si>
    <t>Age</t>
  </si>
  <si>
    <t>RECAP</t>
  </si>
  <si>
    <t>BAND #</t>
  </si>
  <si>
    <t>NASAL</t>
  </si>
  <si>
    <t>TARSAL</t>
  </si>
  <si>
    <t>Replacement 
NASAL</t>
  </si>
  <si>
    <t>WGT</t>
  </si>
  <si>
    <t>CULMEN</t>
  </si>
  <si>
    <t>TARSUS</t>
  </si>
  <si>
    <t>Date Originally
banded</t>
  </si>
  <si>
    <t>SEX</t>
  </si>
  <si>
    <t>Recap</t>
  </si>
  <si>
    <t>TARSAL CODE</t>
  </si>
  <si>
    <t>POND 
SHAPE</t>
  </si>
  <si>
    <t>POND AREA 
(m2)</t>
  </si>
  <si>
    <t>POND PERIMETER (m)</t>
  </si>
  <si>
    <t>% EMERGENT 
COVER</t>
  </si>
  <si>
    <t>VEGETATION 
TYPE</t>
  </si>
  <si>
    <t>VEGETATION 
SPECIES</t>
  </si>
  <si>
    <t>BR016</t>
  </si>
  <si>
    <t>MG, JR, TH, KP</t>
  </si>
  <si>
    <t>SPEI</t>
  </si>
  <si>
    <t>1 duckling not caught</t>
  </si>
  <si>
    <t>0500840</t>
  </si>
  <si>
    <t>Mist net</t>
  </si>
  <si>
    <t>F</t>
  </si>
  <si>
    <t>AHY</t>
  </si>
  <si>
    <t>Yes</t>
  </si>
  <si>
    <t>3607-00454</t>
  </si>
  <si>
    <t>0TK</t>
  </si>
  <si>
    <t>V67</t>
  </si>
  <si>
    <t>HY</t>
  </si>
  <si>
    <t>No</t>
  </si>
  <si>
    <t>2007-06594</t>
  </si>
  <si>
    <t>2007-06595</t>
  </si>
  <si>
    <t>9th Primary</t>
  </si>
  <si>
    <t>no weight, scale broken</t>
  </si>
  <si>
    <t>Third duckling in brood, unable to trap</t>
  </si>
  <si>
    <t>POND 
DEPTH (mm)</t>
  </si>
  <si>
    <t>Irregular</t>
  </si>
  <si>
    <t>&lt;1</t>
  </si>
  <si>
    <t>Sedge Meadow</t>
  </si>
  <si>
    <t>Dwarf willow, Beachgrass, Sedge, Cinquefoil, Bog flower, bluegrass</t>
  </si>
  <si>
    <t>BR015</t>
  </si>
  <si>
    <t>0500823</t>
  </si>
  <si>
    <t>1347-99129</t>
  </si>
  <si>
    <t>SH6</t>
  </si>
  <si>
    <t>V80</t>
  </si>
  <si>
    <t>M</t>
  </si>
  <si>
    <t>2007-06591</t>
  </si>
  <si>
    <t>2007-06592</t>
  </si>
  <si>
    <t>2007-06593</t>
  </si>
  <si>
    <t>Dwarf willow, beachgrass, sedge, cinquefoil, Bog flower, bluegrass, daisy, sedum</t>
  </si>
  <si>
    <t>Emergent vegetation = horsetail submergent vegetation = algae and horseweed</t>
  </si>
  <si>
    <t>0499103</t>
  </si>
  <si>
    <t>3 ducklings , caught 1 missed other 2, 2 gull chicks caught in net</t>
  </si>
  <si>
    <t>BR014</t>
  </si>
  <si>
    <t>1347-81008</t>
  </si>
  <si>
    <t>V66</t>
  </si>
  <si>
    <t>X</t>
  </si>
  <si>
    <t>2007-06570</t>
  </si>
  <si>
    <t>Second ducking in brood, unable to trap</t>
  </si>
  <si>
    <t>Dwarf willow, sedge, bluegrass, Beachgrass, cinquefoil</t>
  </si>
  <si>
    <t>Very large pond, A lot of gulls and chicks around</t>
  </si>
  <si>
    <t>BR013</t>
  </si>
  <si>
    <t>0500940</t>
  </si>
  <si>
    <t>1347-99059</t>
  </si>
  <si>
    <t>25X</t>
  </si>
  <si>
    <t>V56</t>
  </si>
  <si>
    <t>2007-06568</t>
  </si>
  <si>
    <t>2007-06569</t>
  </si>
  <si>
    <t>Sedge meadow</t>
  </si>
  <si>
    <t>Dwarf willow, beachgrass, cinquefoil, daisy, sedge (ramenskii), crowberry, bog flower, sedum</t>
  </si>
  <si>
    <t xml:space="preserve">Emergent vegetation = horsetail ; A lot of submergent vegetation =  horseweed </t>
  </si>
  <si>
    <t>BR012</t>
  </si>
  <si>
    <t>0501423</t>
  </si>
  <si>
    <t>2 broods; 1 F with 2 ducklings, 1 F with 4 ducklings</t>
  </si>
  <si>
    <t>1347-52181</t>
  </si>
  <si>
    <t>V77</t>
  </si>
  <si>
    <t>1 of 2 females caught, F flew off after nasal applied</t>
  </si>
  <si>
    <t>3607-00434</t>
  </si>
  <si>
    <t>S7A</t>
  </si>
  <si>
    <t>45K</t>
  </si>
  <si>
    <t>V71</t>
  </si>
  <si>
    <t>2 of 2 females caught, F flew off after nasal applied</t>
  </si>
  <si>
    <t>2007-06562</t>
  </si>
  <si>
    <t>2007-06563</t>
  </si>
  <si>
    <t>2007-06564</t>
  </si>
  <si>
    <t>2007-06565</t>
  </si>
  <si>
    <t>2007-06566</t>
  </si>
  <si>
    <t>2007-06567</t>
  </si>
  <si>
    <t>Webbing discolored, cream near nails</t>
  </si>
  <si>
    <t>Beachgrass, potentilla, sedge, bluegrass</t>
  </si>
  <si>
    <t>Lots of submergent vegetation = horseweed and algae</t>
  </si>
  <si>
    <t>BR011</t>
  </si>
  <si>
    <t>0502544</t>
  </si>
  <si>
    <t>2007-06561</t>
  </si>
  <si>
    <t>Unable to trap F, had tarsal band, stayed in area when processing duckling</t>
  </si>
  <si>
    <t>Very large legs and pronounced eye ring. Wings not well formed and still some fuzz on back of head.</t>
  </si>
  <si>
    <t>Beachgrass, bog flower, cinquefoil</t>
  </si>
  <si>
    <t>BR010</t>
  </si>
  <si>
    <t>0501993</t>
  </si>
  <si>
    <t>2007-06560</t>
  </si>
  <si>
    <t>V65</t>
  </si>
  <si>
    <t>PCG</t>
  </si>
  <si>
    <t>New bird</t>
  </si>
  <si>
    <t>2007-06556</t>
  </si>
  <si>
    <t>2007-06557</t>
  </si>
  <si>
    <t>2007-06558</t>
  </si>
  <si>
    <t>2007-06559</t>
  </si>
  <si>
    <t>Beachgrass, cinquefoil, beachgrass, sedge, daisy</t>
  </si>
  <si>
    <t>Relatively small pond</t>
  </si>
  <si>
    <t>BR009</t>
  </si>
  <si>
    <t>0501711</t>
  </si>
  <si>
    <t>3607-00482</t>
  </si>
  <si>
    <t>Z96</t>
  </si>
  <si>
    <t>TJG</t>
  </si>
  <si>
    <t>2007-06555</t>
  </si>
  <si>
    <t>Sedge, Beachgrass, bluegrass, cinquefoil</t>
  </si>
  <si>
    <t>Emergent = Horsetail, Submergent = algae</t>
  </si>
  <si>
    <t>BR008</t>
  </si>
  <si>
    <t>0500718</t>
  </si>
  <si>
    <t>1347-81305</t>
  </si>
  <si>
    <t>V55</t>
  </si>
  <si>
    <t>Tarsal band was cutting off circulation in net, removed to get out of net</t>
  </si>
  <si>
    <t>2007-06518</t>
  </si>
  <si>
    <t>2007-06551</t>
  </si>
  <si>
    <t>2007-06552</t>
  </si>
  <si>
    <t>2007-06553</t>
  </si>
  <si>
    <t>2007-06554</t>
  </si>
  <si>
    <t>BR007</t>
  </si>
  <si>
    <t>0500302</t>
  </si>
  <si>
    <t>1347-81176</t>
  </si>
  <si>
    <t>V90</t>
  </si>
  <si>
    <t>88K</t>
  </si>
  <si>
    <t>Previously  encountered 2013</t>
  </si>
  <si>
    <t>2007-06515</t>
  </si>
  <si>
    <t>2007-06516</t>
  </si>
  <si>
    <t>2007-06517</t>
  </si>
  <si>
    <t>Fourth duckling in brood, unable to trap</t>
  </si>
  <si>
    <t>Sedge, Beachgrass, bluegrass, cinquefoil, bog flower</t>
  </si>
  <si>
    <t>BR006</t>
  </si>
  <si>
    <t>0500748</t>
  </si>
  <si>
    <t>Mixed brood</t>
  </si>
  <si>
    <t>1347-82252</t>
  </si>
  <si>
    <t>V88</t>
  </si>
  <si>
    <t>Loc</t>
  </si>
  <si>
    <t>2007-06514</t>
  </si>
  <si>
    <t>No band, too small, very fuzzy, wings not developed unable to measure 9th primary</t>
  </si>
  <si>
    <t>Cinquefoil, Beachgrass, bluegrass, sedge</t>
  </si>
  <si>
    <t>BR005</t>
  </si>
  <si>
    <t>0500214</t>
  </si>
  <si>
    <t>1347-82815</t>
  </si>
  <si>
    <t>H8X</t>
  </si>
  <si>
    <t>V63</t>
  </si>
  <si>
    <t>Dipnet</t>
  </si>
  <si>
    <t>2007-06513</t>
  </si>
  <si>
    <t>Extremely large interconnected lake; emergent vegetation in &lt;1 % in immediate area</t>
  </si>
  <si>
    <t>BR004</t>
  </si>
  <si>
    <t>0500685</t>
  </si>
  <si>
    <t>1347-52205</t>
  </si>
  <si>
    <t>H3S</t>
  </si>
  <si>
    <t>V14</t>
  </si>
  <si>
    <t>2007-06510</t>
  </si>
  <si>
    <t>2007-06511</t>
  </si>
  <si>
    <t>2007-06512</t>
  </si>
  <si>
    <t>At 5pm on 8/4/2013 recaptured same brood (0500489, 6745640) Only 2 ducklings, after searching area found 2007-06511 dead near slough bank. Suspected Gull predation as gulls were in the area and there was a large hole ripped into the back of the duckling.</t>
  </si>
  <si>
    <t>Recaptured brood at 5pm on the same day at coordinates 0500489, 6745640; One of ducklings found dead later on in day - gull predation</t>
  </si>
  <si>
    <t>Potentilla, bog flower, bluegrass, Beachgrass</t>
  </si>
  <si>
    <t>BR003</t>
  </si>
  <si>
    <t>0501723</t>
  </si>
  <si>
    <t>1347-99975</t>
  </si>
  <si>
    <t>P8K</t>
  </si>
  <si>
    <t>V75</t>
  </si>
  <si>
    <t>2007-06506</t>
  </si>
  <si>
    <t>2007-06507</t>
  </si>
  <si>
    <t>2007-06508</t>
  </si>
  <si>
    <t>2007-06509</t>
  </si>
  <si>
    <t>potentilla, bluegrass, dwarf willow, sedge</t>
  </si>
  <si>
    <t>BR002</t>
  </si>
  <si>
    <t>0502766</t>
  </si>
  <si>
    <t>1347-77499</t>
  </si>
  <si>
    <t>X08</t>
  </si>
  <si>
    <t>V38</t>
  </si>
  <si>
    <t>2007-04140</t>
  </si>
  <si>
    <t>2007-06503</t>
  </si>
  <si>
    <t>2007-06504</t>
  </si>
  <si>
    <t>2007-06505</t>
  </si>
  <si>
    <t>potentilla, bluegrass, beachgrass, bog flower</t>
  </si>
  <si>
    <t>Horsetail and horseweed (submergent)</t>
  </si>
  <si>
    <t>BR001</t>
  </si>
  <si>
    <t>0501509</t>
  </si>
  <si>
    <t>2 ducklings not caught</t>
  </si>
  <si>
    <t>1347-82817</t>
  </si>
  <si>
    <t>V57</t>
  </si>
  <si>
    <t>H25</t>
  </si>
  <si>
    <t>Third duckling not trapped</t>
  </si>
  <si>
    <t>Fourth duckling not trapped</t>
  </si>
  <si>
    <t>2007-04138</t>
  </si>
  <si>
    <t>2007-04139</t>
  </si>
  <si>
    <t>crowberry, dwarf willow, potentilla, bluegrass, sedge, bog flower, beachgrass</t>
  </si>
  <si>
    <t>New Nasal, No weight, scale broken</t>
  </si>
  <si>
    <t>New Nasal</t>
  </si>
  <si>
    <t>SALINITY
(ppt)</t>
  </si>
  <si>
    <r>
      <t>POND 
TEMP
(</t>
    </r>
    <r>
      <rPr>
        <b/>
        <vertAlign val="super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>C)</t>
    </r>
  </si>
  <si>
    <t>Horsetail = emergent, algae, and horseweed = submergent</t>
  </si>
  <si>
    <t>Brood found on small pond N of the pond in which they were caught (larger part of interconnected pond). Pond temp and depth  are an average of  2 ponds (1 larger and 1 smaller). Salinity of two ponds the same Bottom covered with algae and horseweed (80% submergent)</t>
  </si>
  <si>
    <t>New Nasal, Originally banded as local in 2007, First time resighted since originally banded!!</t>
  </si>
  <si>
    <t>New Nasal, Originally banded as local in 2008, First time resighted since originally banded!!</t>
  </si>
  <si>
    <t>Average</t>
  </si>
  <si>
    <t>SD</t>
  </si>
  <si>
    <t>Total ducklings</t>
  </si>
  <si>
    <t>Male</t>
  </si>
  <si>
    <t>Female</t>
  </si>
  <si>
    <t>Local</t>
  </si>
  <si>
    <t>not sexed too small</t>
  </si>
  <si>
    <t>Wgt (g)</t>
  </si>
  <si>
    <t>Culmen (mm)</t>
  </si>
  <si>
    <t>Tarsus (mm)</t>
  </si>
  <si>
    <t>Summary Brood Captures 2013:</t>
  </si>
  <si>
    <t>Total of 16 Broods Captured in 3 days</t>
  </si>
  <si>
    <t>August 3 - 6</t>
  </si>
  <si>
    <t xml:space="preserve">44 Ducklings </t>
  </si>
  <si>
    <t>Max</t>
  </si>
  <si>
    <t>Min</t>
  </si>
  <si>
    <t>9th Primary (mm)</t>
  </si>
  <si>
    <t>18 Adult Females</t>
  </si>
  <si>
    <t>Recaptures</t>
  </si>
  <si>
    <t>New birds</t>
  </si>
  <si>
    <t>Resights</t>
  </si>
  <si>
    <t>**2 previously encountered in 2013</t>
  </si>
  <si>
    <t>** 1 previously encountered in 2013</t>
  </si>
  <si>
    <t>All ponds Irregularily shaped</t>
  </si>
  <si>
    <t xml:space="preserve">Max </t>
  </si>
  <si>
    <t>Pond Depth (cm)</t>
  </si>
  <si>
    <t>Pond Description:</t>
  </si>
  <si>
    <r>
      <t>Pond Temp (</t>
    </r>
    <r>
      <rPr>
        <b/>
        <vertAlign val="super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C)</t>
    </r>
  </si>
  <si>
    <t>Pond Salinity (ppt)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</si>
</sst>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vertAlign val="superscript"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5" fillId="0" borderId="1" applyNumberFormat="0" applyFill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/>
    </xf>
    <xf numFmtId="1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Fill="1"/>
    <xf numFmtId="0" fontId="5" fillId="0" borderId="1" xfId="1" applyAlignment="1">
      <alignment horizontal="center"/>
    </xf>
    <xf numFmtId="14" fontId="5" fillId="0" borderId="1" xfId="1" applyNumberFormat="1" applyAlignment="1">
      <alignment horizontal="center"/>
    </xf>
    <xf numFmtId="0" fontId="5" fillId="0" borderId="1" xfId="1" applyAlignment="1">
      <alignment horizontal="center" wrapText="1"/>
    </xf>
    <xf numFmtId="0" fontId="0" fillId="2" borderId="0" xfId="0" applyFill="1"/>
    <xf numFmtId="0" fontId="1" fillId="0" borderId="0" xfId="0" applyFont="1"/>
    <xf numFmtId="164" fontId="1" fillId="3" borderId="0" xfId="0" applyNumberFormat="1" applyFont="1" applyFill="1"/>
    <xf numFmtId="0" fontId="0" fillId="3" borderId="0" xfId="0" applyFill="1"/>
    <xf numFmtId="0" fontId="1" fillId="0" borderId="0" xfId="0" applyFont="1" applyBorder="1"/>
    <xf numFmtId="164" fontId="1" fillId="0" borderId="0" xfId="0" applyNumberFormat="1" applyFont="1" applyBorder="1"/>
    <xf numFmtId="0" fontId="0" fillId="0" borderId="0" xfId="0" applyNumberFormat="1" applyFill="1" applyBorder="1" applyAlignment="1">
      <alignment wrapText="1"/>
    </xf>
    <xf numFmtId="0" fontId="0" fillId="0" borderId="0" xfId="0" applyNumberFormat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NumberFormat="1" applyFill="1" applyBorder="1"/>
    <xf numFmtId="0" fontId="0" fillId="0" borderId="0" xfId="0" applyFill="1" applyBorder="1"/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1" fillId="0" borderId="0" xfId="0" applyNumberFormat="1" applyFont="1" applyBorder="1"/>
    <xf numFmtId="1" fontId="0" fillId="0" borderId="0" xfId="0" applyNumberFormat="1"/>
    <xf numFmtId="2" fontId="0" fillId="0" borderId="0" xfId="0" applyNumberFormat="1" applyFont="1"/>
    <xf numFmtId="0" fontId="0" fillId="0" borderId="0" xfId="0" applyFont="1"/>
    <xf numFmtId="1" fontId="0" fillId="0" borderId="0" xfId="0" applyNumberFormat="1" applyFont="1"/>
    <xf numFmtId="164" fontId="6" fillId="0" borderId="0" xfId="0" applyNumberFormat="1" applyFont="1" applyFill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H12" sqref="H12"/>
    </sheetView>
  </sheetViews>
  <sheetFormatPr defaultRowHeight="15" x14ac:dyDescent="0.25"/>
  <cols>
    <col min="1" max="1" width="5.5703125" bestFit="1" customWidth="1"/>
    <col min="2" max="2" width="5.42578125" bestFit="1" customWidth="1"/>
    <col min="3" max="3" width="10.5703125" bestFit="1" customWidth="1"/>
    <col min="4" max="4" width="8.7109375" bestFit="1" customWidth="1"/>
    <col min="5" max="5" width="13.5703125" bestFit="1" customWidth="1"/>
    <col min="6" max="6" width="7.85546875" bestFit="1" customWidth="1"/>
    <col min="7" max="7" width="8.7109375" style="7" bestFit="1" customWidth="1"/>
    <col min="8" max="8" width="10.7109375" bestFit="1" customWidth="1"/>
    <col min="9" max="9" width="19.85546875" bestFit="1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6" t="s">
        <v>6</v>
      </c>
      <c r="H1" s="1" t="s">
        <v>7</v>
      </c>
      <c r="I1" s="1" t="s">
        <v>8</v>
      </c>
    </row>
    <row r="2" spans="1:9" x14ac:dyDescent="0.25">
      <c r="A2">
        <v>2013</v>
      </c>
      <c r="C2" t="s">
        <v>30</v>
      </c>
      <c r="D2" s="5">
        <v>41492</v>
      </c>
      <c r="E2" t="s">
        <v>31</v>
      </c>
      <c r="F2" t="s">
        <v>32</v>
      </c>
      <c r="G2" s="7" t="s">
        <v>34</v>
      </c>
      <c r="H2">
        <v>6744548</v>
      </c>
      <c r="I2" t="s">
        <v>33</v>
      </c>
    </row>
    <row r="3" spans="1:9" x14ac:dyDescent="0.25">
      <c r="A3">
        <v>2013</v>
      </c>
      <c r="C3" t="s">
        <v>54</v>
      </c>
      <c r="D3" s="5">
        <v>41492</v>
      </c>
      <c r="E3" t="s">
        <v>31</v>
      </c>
      <c r="F3" t="s">
        <v>32</v>
      </c>
      <c r="G3" s="7" t="s">
        <v>55</v>
      </c>
      <c r="H3">
        <v>6744267</v>
      </c>
    </row>
    <row r="4" spans="1:9" x14ac:dyDescent="0.25">
      <c r="A4">
        <v>2013</v>
      </c>
      <c r="C4" t="s">
        <v>67</v>
      </c>
      <c r="D4" s="5">
        <v>41492</v>
      </c>
      <c r="E4" t="s">
        <v>31</v>
      </c>
      <c r="F4" t="s">
        <v>32</v>
      </c>
      <c r="G4" s="7" t="s">
        <v>65</v>
      </c>
      <c r="H4">
        <v>6745682</v>
      </c>
      <c r="I4" t="s">
        <v>66</v>
      </c>
    </row>
    <row r="5" spans="1:9" x14ac:dyDescent="0.25">
      <c r="A5">
        <v>2013</v>
      </c>
      <c r="C5" t="s">
        <v>75</v>
      </c>
      <c r="D5" s="5">
        <v>41492</v>
      </c>
      <c r="E5" t="s">
        <v>31</v>
      </c>
      <c r="F5" t="s">
        <v>32</v>
      </c>
      <c r="G5" s="7" t="s">
        <v>76</v>
      </c>
      <c r="H5">
        <v>6745114</v>
      </c>
    </row>
    <row r="6" spans="1:9" x14ac:dyDescent="0.25">
      <c r="A6">
        <v>2013</v>
      </c>
      <c r="C6" t="s">
        <v>85</v>
      </c>
      <c r="D6" s="5">
        <v>41491</v>
      </c>
      <c r="E6" t="s">
        <v>31</v>
      </c>
      <c r="F6" t="s">
        <v>32</v>
      </c>
      <c r="G6" s="7" t="s">
        <v>86</v>
      </c>
      <c r="H6">
        <v>6744677</v>
      </c>
      <c r="I6" t="s">
        <v>87</v>
      </c>
    </row>
    <row r="7" spans="1:9" x14ac:dyDescent="0.25">
      <c r="A7">
        <v>2013</v>
      </c>
      <c r="C7" t="s">
        <v>105</v>
      </c>
      <c r="D7" s="5">
        <v>41491</v>
      </c>
      <c r="E7" t="s">
        <v>31</v>
      </c>
      <c r="F7" t="s">
        <v>32</v>
      </c>
      <c r="G7" s="7" t="s">
        <v>106</v>
      </c>
      <c r="H7">
        <v>6743846</v>
      </c>
    </row>
    <row r="8" spans="1:9" x14ac:dyDescent="0.25">
      <c r="A8">
        <v>2013</v>
      </c>
      <c r="C8" t="s">
        <v>111</v>
      </c>
      <c r="D8" s="5">
        <v>41491</v>
      </c>
      <c r="E8" t="s">
        <v>31</v>
      </c>
      <c r="F8" t="s">
        <v>32</v>
      </c>
      <c r="G8" s="7" t="s">
        <v>112</v>
      </c>
      <c r="H8">
        <v>6744343</v>
      </c>
    </row>
    <row r="9" spans="1:9" x14ac:dyDescent="0.25">
      <c r="A9">
        <v>2013</v>
      </c>
      <c r="C9" t="s">
        <v>123</v>
      </c>
      <c r="D9" s="5">
        <v>41491</v>
      </c>
      <c r="E9" t="s">
        <v>31</v>
      </c>
      <c r="F9" t="s">
        <v>32</v>
      </c>
      <c r="G9" s="7" t="s">
        <v>124</v>
      </c>
      <c r="H9">
        <v>6746296</v>
      </c>
    </row>
    <row r="10" spans="1:9" x14ac:dyDescent="0.25">
      <c r="A10">
        <v>2013</v>
      </c>
      <c r="C10" t="s">
        <v>131</v>
      </c>
      <c r="D10" s="5">
        <v>41490</v>
      </c>
      <c r="E10" t="s">
        <v>31</v>
      </c>
      <c r="F10" t="s">
        <v>32</v>
      </c>
      <c r="G10" s="7" t="s">
        <v>132</v>
      </c>
      <c r="H10">
        <v>6745492</v>
      </c>
    </row>
    <row r="11" spans="1:9" x14ac:dyDescent="0.25">
      <c r="A11">
        <v>2013</v>
      </c>
      <c r="C11" t="s">
        <v>141</v>
      </c>
      <c r="D11" s="5">
        <v>41490</v>
      </c>
      <c r="E11" t="s">
        <v>31</v>
      </c>
      <c r="F11" t="s">
        <v>32</v>
      </c>
      <c r="G11" s="7" t="s">
        <v>142</v>
      </c>
      <c r="H11">
        <v>6746751</v>
      </c>
      <c r="I11" t="s">
        <v>33</v>
      </c>
    </row>
    <row r="12" spans="1:9" x14ac:dyDescent="0.25">
      <c r="A12">
        <v>2013</v>
      </c>
      <c r="C12" t="s">
        <v>152</v>
      </c>
      <c r="D12" s="5">
        <v>41490</v>
      </c>
      <c r="E12" t="s">
        <v>31</v>
      </c>
      <c r="F12" t="s">
        <v>32</v>
      </c>
      <c r="G12" s="7" t="s">
        <v>153</v>
      </c>
      <c r="H12">
        <v>6746560</v>
      </c>
      <c r="I12" t="s">
        <v>154</v>
      </c>
    </row>
    <row r="13" spans="1:9" x14ac:dyDescent="0.25">
      <c r="A13">
        <v>2013</v>
      </c>
      <c r="C13" t="s">
        <v>161</v>
      </c>
      <c r="D13" s="5">
        <v>41490</v>
      </c>
      <c r="E13" t="s">
        <v>31</v>
      </c>
      <c r="F13" t="s">
        <v>32</v>
      </c>
      <c r="G13" s="7" t="s">
        <v>162</v>
      </c>
      <c r="H13">
        <v>6746133</v>
      </c>
    </row>
    <row r="14" spans="1:9" x14ac:dyDescent="0.25">
      <c r="A14">
        <v>2013</v>
      </c>
      <c r="C14" t="s">
        <v>169</v>
      </c>
      <c r="D14" s="5">
        <v>41490</v>
      </c>
      <c r="E14" t="s">
        <v>31</v>
      </c>
      <c r="F14" t="s">
        <v>32</v>
      </c>
      <c r="G14" s="7" t="s">
        <v>170</v>
      </c>
      <c r="H14">
        <v>6745792</v>
      </c>
      <c r="I14" t="s">
        <v>178</v>
      </c>
    </row>
    <row r="15" spans="1:9" x14ac:dyDescent="0.25">
      <c r="A15">
        <v>2013</v>
      </c>
      <c r="C15" t="s">
        <v>180</v>
      </c>
      <c r="D15" s="5">
        <v>41489</v>
      </c>
      <c r="E15" t="s">
        <v>31</v>
      </c>
      <c r="F15" t="s">
        <v>32</v>
      </c>
      <c r="G15" s="7" t="s">
        <v>181</v>
      </c>
      <c r="H15">
        <v>6746316</v>
      </c>
    </row>
    <row r="16" spans="1:9" x14ac:dyDescent="0.25">
      <c r="A16">
        <v>2013</v>
      </c>
      <c r="C16" t="s">
        <v>190</v>
      </c>
      <c r="D16" s="5">
        <v>41489</v>
      </c>
      <c r="E16" t="s">
        <v>31</v>
      </c>
      <c r="F16" t="s">
        <v>32</v>
      </c>
      <c r="G16" s="7" t="s">
        <v>191</v>
      </c>
      <c r="H16">
        <v>6745287</v>
      </c>
    </row>
    <row r="17" spans="1:9" x14ac:dyDescent="0.25">
      <c r="A17">
        <v>2013</v>
      </c>
      <c r="C17" t="s">
        <v>201</v>
      </c>
      <c r="D17" s="5">
        <v>41489</v>
      </c>
      <c r="E17" t="s">
        <v>31</v>
      </c>
      <c r="F17" t="s">
        <v>32</v>
      </c>
      <c r="G17" s="7" t="s">
        <v>202</v>
      </c>
      <c r="H17">
        <v>6746681</v>
      </c>
      <c r="I17" t="s">
        <v>203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8"/>
  <sheetViews>
    <sheetView workbookViewId="0">
      <selection activeCell="M1" sqref="M1"/>
    </sheetView>
  </sheetViews>
  <sheetFormatPr defaultRowHeight="15" x14ac:dyDescent="0.25"/>
  <cols>
    <col min="3" max="3" width="10.5703125" bestFit="1" customWidth="1"/>
    <col min="7" max="7" width="8.7109375" bestFit="1" customWidth="1"/>
    <col min="8" max="8" width="10.7109375" bestFit="1" customWidth="1"/>
    <col min="9" max="9" width="14" bestFit="1" customWidth="1"/>
    <col min="13" max="13" width="10.7109375" bestFit="1" customWidth="1"/>
    <col min="22" max="22" width="11.7109375" bestFit="1" customWidth="1"/>
  </cols>
  <sheetData>
    <row r="1" spans="1:22" s="13" customFormat="1" ht="75.75" thickBot="1" x14ac:dyDescent="0.3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9</v>
      </c>
      <c r="J1" s="13" t="s">
        <v>10</v>
      </c>
      <c r="K1" s="13" t="s">
        <v>11</v>
      </c>
      <c r="L1" s="13" t="s">
        <v>12</v>
      </c>
      <c r="M1" s="13" t="s">
        <v>13</v>
      </c>
      <c r="N1" s="13" t="s">
        <v>14</v>
      </c>
      <c r="O1" s="13" t="s">
        <v>15</v>
      </c>
      <c r="P1" s="15" t="s">
        <v>16</v>
      </c>
      <c r="Q1" s="13" t="s">
        <v>17</v>
      </c>
      <c r="R1" s="13" t="s">
        <v>18</v>
      </c>
      <c r="S1" s="13" t="s">
        <v>19</v>
      </c>
      <c r="T1" s="15" t="s">
        <v>20</v>
      </c>
      <c r="U1" s="15" t="s">
        <v>146</v>
      </c>
      <c r="V1" s="13" t="s">
        <v>8</v>
      </c>
    </row>
    <row r="2" spans="1:22" x14ac:dyDescent="0.25">
      <c r="A2">
        <v>2013</v>
      </c>
      <c r="C2" t="s">
        <v>85</v>
      </c>
      <c r="D2" s="5">
        <v>41491</v>
      </c>
      <c r="E2" t="s">
        <v>31</v>
      </c>
      <c r="F2" t="s">
        <v>32</v>
      </c>
      <c r="G2" s="7" t="s">
        <v>86</v>
      </c>
      <c r="H2">
        <v>6744677</v>
      </c>
      <c r="I2" t="s">
        <v>35</v>
      </c>
      <c r="J2" t="s">
        <v>36</v>
      </c>
      <c r="K2" t="s">
        <v>37</v>
      </c>
      <c r="L2" t="s">
        <v>38</v>
      </c>
      <c r="M2" t="s">
        <v>88</v>
      </c>
      <c r="O2" s="9" t="s">
        <v>92</v>
      </c>
      <c r="P2" t="s">
        <v>89</v>
      </c>
      <c r="Q2">
        <f>1328-56</f>
        <v>1272</v>
      </c>
      <c r="R2">
        <v>25.2</v>
      </c>
      <c r="S2">
        <v>53.8</v>
      </c>
      <c r="T2">
        <v>2003</v>
      </c>
      <c r="V2" t="s">
        <v>90</v>
      </c>
    </row>
    <row r="3" spans="1:22" x14ac:dyDescent="0.25">
      <c r="A3">
        <v>2013</v>
      </c>
      <c r="C3" t="s">
        <v>169</v>
      </c>
      <c r="D3" s="5">
        <v>41490</v>
      </c>
      <c r="E3" t="s">
        <v>31</v>
      </c>
      <c r="F3" t="s">
        <v>32</v>
      </c>
      <c r="G3" s="7" t="s">
        <v>170</v>
      </c>
      <c r="H3">
        <v>6745792</v>
      </c>
      <c r="I3" t="s">
        <v>35</v>
      </c>
      <c r="J3" t="s">
        <v>36</v>
      </c>
      <c r="K3" t="s">
        <v>37</v>
      </c>
      <c r="L3" t="s">
        <v>38</v>
      </c>
      <c r="M3" t="s">
        <v>171</v>
      </c>
      <c r="N3" t="s">
        <v>173</v>
      </c>
      <c r="O3" t="s">
        <v>172</v>
      </c>
      <c r="Q3">
        <f>1174-56</f>
        <v>1118</v>
      </c>
      <c r="R3">
        <v>24.4</v>
      </c>
      <c r="S3">
        <v>54.6</v>
      </c>
      <c r="T3">
        <v>2004</v>
      </c>
      <c r="U3" s="12"/>
    </row>
    <row r="4" spans="1:22" x14ac:dyDescent="0.25">
      <c r="A4">
        <v>2013</v>
      </c>
      <c r="C4" t="s">
        <v>190</v>
      </c>
      <c r="D4" s="5">
        <v>41489</v>
      </c>
      <c r="E4" t="s">
        <v>31</v>
      </c>
      <c r="F4" t="s">
        <v>32</v>
      </c>
      <c r="G4" s="7" t="s">
        <v>191</v>
      </c>
      <c r="H4">
        <v>6745287</v>
      </c>
      <c r="I4" t="s">
        <v>35</v>
      </c>
      <c r="J4" t="s">
        <v>36</v>
      </c>
      <c r="K4" t="s">
        <v>37</v>
      </c>
      <c r="L4" t="s">
        <v>38</v>
      </c>
      <c r="M4" t="s">
        <v>192</v>
      </c>
      <c r="O4" t="s">
        <v>193</v>
      </c>
      <c r="P4" t="s">
        <v>194</v>
      </c>
      <c r="Q4">
        <f>1314-54</f>
        <v>1260</v>
      </c>
      <c r="R4">
        <v>26.2</v>
      </c>
      <c r="S4">
        <v>57.3</v>
      </c>
      <c r="T4">
        <v>2002</v>
      </c>
      <c r="U4" s="12"/>
      <c r="V4" t="s">
        <v>213</v>
      </c>
    </row>
    <row r="5" spans="1:22" x14ac:dyDescent="0.25">
      <c r="A5">
        <v>2013</v>
      </c>
      <c r="C5" t="s">
        <v>67</v>
      </c>
      <c r="D5" s="5">
        <v>41492</v>
      </c>
      <c r="E5" t="s">
        <v>31</v>
      </c>
      <c r="F5" t="s">
        <v>32</v>
      </c>
      <c r="G5" s="7" t="s">
        <v>65</v>
      </c>
      <c r="H5">
        <v>6745682</v>
      </c>
      <c r="I5" t="s">
        <v>35</v>
      </c>
      <c r="J5" t="s">
        <v>36</v>
      </c>
      <c r="K5" t="s">
        <v>37</v>
      </c>
      <c r="L5" t="s">
        <v>38</v>
      </c>
      <c r="M5" t="s">
        <v>68</v>
      </c>
      <c r="O5" s="9">
        <v>803</v>
      </c>
      <c r="P5" t="s">
        <v>69</v>
      </c>
      <c r="Q5">
        <f>1316-56</f>
        <v>1260</v>
      </c>
      <c r="R5">
        <v>22.6</v>
      </c>
      <c r="S5" s="8">
        <v>55</v>
      </c>
      <c r="T5">
        <v>1999</v>
      </c>
      <c r="V5" t="s">
        <v>213</v>
      </c>
    </row>
    <row r="6" spans="1:22" x14ac:dyDescent="0.25">
      <c r="A6">
        <v>2013</v>
      </c>
      <c r="C6" t="s">
        <v>141</v>
      </c>
      <c r="D6" s="5">
        <v>41490</v>
      </c>
      <c r="E6" t="s">
        <v>31</v>
      </c>
      <c r="F6" t="s">
        <v>32</v>
      </c>
      <c r="G6" s="7" t="s">
        <v>142</v>
      </c>
      <c r="H6">
        <v>6746751</v>
      </c>
      <c r="I6" t="s">
        <v>35</v>
      </c>
      <c r="J6" t="s">
        <v>36</v>
      </c>
      <c r="K6" t="s">
        <v>37</v>
      </c>
      <c r="L6" t="s">
        <v>38</v>
      </c>
      <c r="M6" t="s">
        <v>143</v>
      </c>
      <c r="N6" t="s">
        <v>144</v>
      </c>
      <c r="O6" s="9" t="s">
        <v>145</v>
      </c>
      <c r="Q6">
        <f>1282-56</f>
        <v>1226</v>
      </c>
      <c r="R6">
        <v>27.2</v>
      </c>
      <c r="S6">
        <v>53.7</v>
      </c>
      <c r="T6">
        <v>1999</v>
      </c>
      <c r="U6" s="12" t="s">
        <v>38</v>
      </c>
    </row>
    <row r="7" spans="1:22" x14ac:dyDescent="0.25">
      <c r="A7">
        <v>2013</v>
      </c>
      <c r="C7" t="s">
        <v>131</v>
      </c>
      <c r="D7" s="5">
        <v>41490</v>
      </c>
      <c r="E7" t="s">
        <v>31</v>
      </c>
      <c r="F7" t="s">
        <v>32</v>
      </c>
      <c r="G7" s="7" t="s">
        <v>132</v>
      </c>
      <c r="H7">
        <v>6745492</v>
      </c>
      <c r="I7" t="s">
        <v>35</v>
      </c>
      <c r="J7" t="s">
        <v>36</v>
      </c>
      <c r="K7" t="s">
        <v>37</v>
      </c>
      <c r="L7" t="s">
        <v>38</v>
      </c>
      <c r="M7" t="s">
        <v>133</v>
      </c>
      <c r="O7" s="9">
        <v>418</v>
      </c>
      <c r="P7" t="s">
        <v>134</v>
      </c>
      <c r="Q7">
        <f>1442-54</f>
        <v>1388</v>
      </c>
      <c r="R7">
        <v>26.3</v>
      </c>
      <c r="S7">
        <v>58.6</v>
      </c>
      <c r="T7">
        <v>2003</v>
      </c>
      <c r="V7" t="s">
        <v>135</v>
      </c>
    </row>
    <row r="8" spans="1:22" x14ac:dyDescent="0.25">
      <c r="A8">
        <v>2013</v>
      </c>
      <c r="C8" t="s">
        <v>152</v>
      </c>
      <c r="D8" s="5">
        <v>41490</v>
      </c>
      <c r="E8" t="s">
        <v>31</v>
      </c>
      <c r="F8" t="s">
        <v>32</v>
      </c>
      <c r="G8" s="7" t="s">
        <v>153</v>
      </c>
      <c r="H8">
        <v>6746560</v>
      </c>
      <c r="I8" t="s">
        <v>35</v>
      </c>
      <c r="J8" t="s">
        <v>36</v>
      </c>
      <c r="K8" t="s">
        <v>37</v>
      </c>
      <c r="L8" t="s">
        <v>38</v>
      </c>
      <c r="M8" t="s">
        <v>155</v>
      </c>
      <c r="O8" s="9">
        <v>809</v>
      </c>
      <c r="P8" t="s">
        <v>156</v>
      </c>
      <c r="Q8">
        <f>1342-54</f>
        <v>1288</v>
      </c>
      <c r="R8" s="8">
        <v>27</v>
      </c>
      <c r="S8">
        <v>56.2</v>
      </c>
      <c r="T8">
        <v>2002</v>
      </c>
      <c r="U8" s="12"/>
      <c r="V8" t="s">
        <v>213</v>
      </c>
    </row>
    <row r="9" spans="1:22" x14ac:dyDescent="0.25">
      <c r="A9">
        <v>2013</v>
      </c>
      <c r="C9" t="s">
        <v>161</v>
      </c>
      <c r="D9" s="5">
        <v>41490</v>
      </c>
      <c r="E9" t="s">
        <v>31</v>
      </c>
      <c r="F9" t="s">
        <v>32</v>
      </c>
      <c r="G9" s="7" t="s">
        <v>162</v>
      </c>
      <c r="H9">
        <v>6746133</v>
      </c>
      <c r="I9" t="s">
        <v>35</v>
      </c>
      <c r="J9" t="s">
        <v>36</v>
      </c>
      <c r="K9" t="s">
        <v>37</v>
      </c>
      <c r="L9" t="s">
        <v>38</v>
      </c>
      <c r="M9" t="s">
        <v>163</v>
      </c>
      <c r="O9" s="9" t="s">
        <v>164</v>
      </c>
      <c r="P9" t="s">
        <v>165</v>
      </c>
      <c r="Q9">
        <f>1310-54</f>
        <v>1256</v>
      </c>
      <c r="R9">
        <v>26.1</v>
      </c>
      <c r="S9">
        <v>55.9</v>
      </c>
      <c r="T9">
        <v>2006</v>
      </c>
      <c r="U9" s="12"/>
      <c r="V9" t="s">
        <v>213</v>
      </c>
    </row>
    <row r="10" spans="1:22" x14ac:dyDescent="0.25">
      <c r="A10">
        <v>2013</v>
      </c>
      <c r="C10" t="s">
        <v>201</v>
      </c>
      <c r="D10" s="5">
        <v>41489</v>
      </c>
      <c r="E10" t="s">
        <v>31</v>
      </c>
      <c r="F10" t="s">
        <v>32</v>
      </c>
      <c r="G10" s="7" t="s">
        <v>202</v>
      </c>
      <c r="H10">
        <v>6746681</v>
      </c>
      <c r="I10" t="s">
        <v>35</v>
      </c>
      <c r="J10" t="s">
        <v>36</v>
      </c>
      <c r="K10" t="s">
        <v>37</v>
      </c>
      <c r="L10" t="s">
        <v>38</v>
      </c>
      <c r="M10" t="s">
        <v>204</v>
      </c>
      <c r="N10" t="s">
        <v>205</v>
      </c>
      <c r="O10" s="9" t="s">
        <v>206</v>
      </c>
      <c r="Q10">
        <f>1324-50</f>
        <v>1274</v>
      </c>
      <c r="R10" s="8">
        <v>24</v>
      </c>
      <c r="S10">
        <v>57.5</v>
      </c>
      <c r="T10">
        <v>2006</v>
      </c>
      <c r="U10" s="12" t="s">
        <v>38</v>
      </c>
    </row>
    <row r="11" spans="1:22" x14ac:dyDescent="0.25">
      <c r="A11">
        <v>2013</v>
      </c>
      <c r="C11" t="s">
        <v>75</v>
      </c>
      <c r="D11" s="5">
        <v>41492</v>
      </c>
      <c r="E11" t="s">
        <v>31</v>
      </c>
      <c r="F11" t="s">
        <v>32</v>
      </c>
      <c r="G11" s="7" t="s">
        <v>76</v>
      </c>
      <c r="H11">
        <v>6745114</v>
      </c>
      <c r="I11" t="s">
        <v>35</v>
      </c>
      <c r="J11" t="s">
        <v>36</v>
      </c>
      <c r="K11" t="s">
        <v>37</v>
      </c>
      <c r="L11" t="s">
        <v>38</v>
      </c>
      <c r="M11" t="s">
        <v>77</v>
      </c>
      <c r="O11" s="9" t="s">
        <v>78</v>
      </c>
      <c r="P11" t="s">
        <v>79</v>
      </c>
      <c r="Q11">
        <f>1202-56</f>
        <v>1146</v>
      </c>
      <c r="R11">
        <v>24.4</v>
      </c>
      <c r="S11">
        <v>56.1</v>
      </c>
      <c r="T11">
        <v>2007</v>
      </c>
      <c r="V11" t="s">
        <v>213</v>
      </c>
    </row>
    <row r="12" spans="1:22" x14ac:dyDescent="0.25">
      <c r="A12">
        <v>2013</v>
      </c>
      <c r="C12" t="s">
        <v>54</v>
      </c>
      <c r="D12" s="5">
        <v>41492</v>
      </c>
      <c r="E12" t="s">
        <v>31</v>
      </c>
      <c r="F12" t="s">
        <v>32</v>
      </c>
      <c r="G12" s="7" t="s">
        <v>55</v>
      </c>
      <c r="H12">
        <v>6744267</v>
      </c>
      <c r="I12" t="s">
        <v>35</v>
      </c>
      <c r="J12" t="s">
        <v>36</v>
      </c>
      <c r="K12" t="s">
        <v>37</v>
      </c>
      <c r="L12" t="s">
        <v>38</v>
      </c>
      <c r="M12" t="s">
        <v>56</v>
      </c>
      <c r="O12" s="9" t="s">
        <v>57</v>
      </c>
      <c r="P12" t="s">
        <v>58</v>
      </c>
      <c r="Q12">
        <f>1246-56</f>
        <v>1190</v>
      </c>
      <c r="R12">
        <v>27.9</v>
      </c>
      <c r="S12" s="8">
        <v>54</v>
      </c>
      <c r="T12">
        <v>2007</v>
      </c>
      <c r="V12" s="16" t="s">
        <v>218</v>
      </c>
    </row>
    <row r="13" spans="1:22" x14ac:dyDescent="0.25">
      <c r="A13">
        <v>2013</v>
      </c>
      <c r="C13" t="s">
        <v>180</v>
      </c>
      <c r="D13" s="5">
        <v>41489</v>
      </c>
      <c r="E13" t="s">
        <v>31</v>
      </c>
      <c r="F13" t="s">
        <v>32</v>
      </c>
      <c r="G13" s="7" t="s">
        <v>181</v>
      </c>
      <c r="H13">
        <v>6746316</v>
      </c>
      <c r="I13" t="s">
        <v>35</v>
      </c>
      <c r="J13" t="s">
        <v>36</v>
      </c>
      <c r="K13" t="s">
        <v>37</v>
      </c>
      <c r="L13" t="s">
        <v>38</v>
      </c>
      <c r="M13" t="s">
        <v>182</v>
      </c>
      <c r="O13" s="9" t="s">
        <v>183</v>
      </c>
      <c r="P13" t="s">
        <v>184</v>
      </c>
      <c r="Q13">
        <f>1226-56</f>
        <v>1170</v>
      </c>
      <c r="R13">
        <v>27.1</v>
      </c>
      <c r="S13">
        <v>56.6</v>
      </c>
      <c r="T13">
        <v>2008</v>
      </c>
      <c r="U13" s="12"/>
      <c r="V13" s="16" t="s">
        <v>219</v>
      </c>
    </row>
    <row r="14" spans="1:22" x14ac:dyDescent="0.25">
      <c r="A14">
        <v>2013</v>
      </c>
      <c r="C14" t="s">
        <v>111</v>
      </c>
      <c r="D14" s="5">
        <v>41491</v>
      </c>
      <c r="E14" t="s">
        <v>31</v>
      </c>
      <c r="F14" t="s">
        <v>32</v>
      </c>
      <c r="G14" s="7" t="s">
        <v>112</v>
      </c>
      <c r="H14">
        <v>6744343</v>
      </c>
      <c r="I14" t="s">
        <v>35</v>
      </c>
      <c r="J14" t="s">
        <v>36</v>
      </c>
      <c r="K14" t="s">
        <v>37</v>
      </c>
      <c r="L14" t="s">
        <v>43</v>
      </c>
      <c r="M14" t="s">
        <v>113</v>
      </c>
      <c r="N14" t="s">
        <v>114</v>
      </c>
      <c r="O14" s="9" t="s">
        <v>115</v>
      </c>
      <c r="Q14">
        <f>1254-56</f>
        <v>1198</v>
      </c>
      <c r="R14">
        <v>25.4</v>
      </c>
      <c r="S14">
        <v>58.3</v>
      </c>
      <c r="T14">
        <v>2013</v>
      </c>
      <c r="V14" s="12" t="s">
        <v>116</v>
      </c>
    </row>
    <row r="15" spans="1:22" x14ac:dyDescent="0.25">
      <c r="A15">
        <v>2013</v>
      </c>
      <c r="C15" t="s">
        <v>85</v>
      </c>
      <c r="D15" s="5">
        <v>41491</v>
      </c>
      <c r="E15" t="s">
        <v>31</v>
      </c>
      <c r="F15" t="s">
        <v>32</v>
      </c>
      <c r="G15" s="7" t="s">
        <v>86</v>
      </c>
      <c r="H15">
        <v>6744677</v>
      </c>
      <c r="I15" t="s">
        <v>35</v>
      </c>
      <c r="J15" t="s">
        <v>36</v>
      </c>
      <c r="K15" t="s">
        <v>37</v>
      </c>
      <c r="L15" t="s">
        <v>38</v>
      </c>
      <c r="M15" t="s">
        <v>91</v>
      </c>
      <c r="O15" s="9" t="s">
        <v>93</v>
      </c>
      <c r="P15" t="s">
        <v>94</v>
      </c>
      <c r="Q15">
        <f>1240-56</f>
        <v>1184</v>
      </c>
      <c r="R15">
        <v>26.1</v>
      </c>
      <c r="S15">
        <v>56.9</v>
      </c>
      <c r="T15">
        <v>2011</v>
      </c>
      <c r="V15" t="s">
        <v>95</v>
      </c>
    </row>
    <row r="16" spans="1:22" x14ac:dyDescent="0.25">
      <c r="A16">
        <v>2013</v>
      </c>
      <c r="C16" t="s">
        <v>30</v>
      </c>
      <c r="D16" s="5">
        <v>41492</v>
      </c>
      <c r="E16" t="s">
        <v>31</v>
      </c>
      <c r="F16" t="s">
        <v>32</v>
      </c>
      <c r="G16" s="7" t="s">
        <v>34</v>
      </c>
      <c r="H16">
        <v>6744548</v>
      </c>
      <c r="I16" t="s">
        <v>35</v>
      </c>
      <c r="J16" t="s">
        <v>36</v>
      </c>
      <c r="K16" t="s">
        <v>37</v>
      </c>
      <c r="L16" t="s">
        <v>38</v>
      </c>
      <c r="M16" t="s">
        <v>39</v>
      </c>
      <c r="O16" s="9" t="s">
        <v>40</v>
      </c>
      <c r="P16" t="s">
        <v>41</v>
      </c>
      <c r="R16">
        <v>29.6</v>
      </c>
      <c r="S16">
        <v>56.7</v>
      </c>
      <c r="T16">
        <v>2011</v>
      </c>
      <c r="V16" t="s">
        <v>212</v>
      </c>
    </row>
    <row r="17" spans="1:22" x14ac:dyDescent="0.25">
      <c r="A17">
        <v>2013</v>
      </c>
      <c r="C17" t="s">
        <v>123</v>
      </c>
      <c r="D17" s="5">
        <v>41491</v>
      </c>
      <c r="E17" t="s">
        <v>31</v>
      </c>
      <c r="F17" t="s">
        <v>32</v>
      </c>
      <c r="G17" s="7" t="s">
        <v>124</v>
      </c>
      <c r="H17">
        <v>6746296</v>
      </c>
      <c r="I17" t="s">
        <v>35</v>
      </c>
      <c r="J17" t="s">
        <v>36</v>
      </c>
      <c r="K17" t="s">
        <v>37</v>
      </c>
      <c r="L17" t="s">
        <v>38</v>
      </c>
      <c r="M17" t="s">
        <v>125</v>
      </c>
      <c r="N17" t="s">
        <v>126</v>
      </c>
      <c r="O17" s="9" t="s">
        <v>127</v>
      </c>
      <c r="Q17">
        <f>1290-54</f>
        <v>1236</v>
      </c>
      <c r="R17">
        <v>24.5</v>
      </c>
      <c r="S17">
        <v>55.1</v>
      </c>
      <c r="T17">
        <v>2012</v>
      </c>
    </row>
    <row r="18" spans="1:22" x14ac:dyDescent="0.25">
      <c r="A18">
        <v>2013</v>
      </c>
      <c r="C18" t="s">
        <v>105</v>
      </c>
      <c r="D18" s="5">
        <v>41491</v>
      </c>
      <c r="E18" t="s">
        <v>31</v>
      </c>
      <c r="F18" t="s">
        <v>32</v>
      </c>
      <c r="G18" s="7" t="s">
        <v>106</v>
      </c>
      <c r="H18">
        <v>6743846</v>
      </c>
      <c r="I18" t="s">
        <v>70</v>
      </c>
      <c r="J18" t="s">
        <v>70</v>
      </c>
      <c r="K18" t="s">
        <v>70</v>
      </c>
      <c r="L18" t="s">
        <v>70</v>
      </c>
      <c r="M18" t="s">
        <v>70</v>
      </c>
      <c r="N18" t="s">
        <v>70</v>
      </c>
      <c r="O18" t="s">
        <v>70</v>
      </c>
      <c r="P18" t="s">
        <v>70</v>
      </c>
      <c r="Q18" t="s">
        <v>70</v>
      </c>
      <c r="R18" t="s">
        <v>70</v>
      </c>
      <c r="S18" t="s">
        <v>70</v>
      </c>
      <c r="T18" t="s">
        <v>70</v>
      </c>
      <c r="V18" t="s">
        <v>108</v>
      </c>
    </row>
  </sheetData>
  <sortState ref="A2:V18">
    <sortCondition ref="M2:M18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topLeftCell="H19" workbookViewId="0">
      <selection activeCell="J53" sqref="J53:J56"/>
    </sheetView>
  </sheetViews>
  <sheetFormatPr defaultRowHeight="15" x14ac:dyDescent="0.25"/>
  <cols>
    <col min="3" max="3" width="10.5703125" bestFit="1" customWidth="1"/>
    <col min="7" max="7" width="8.7109375" bestFit="1" customWidth="1"/>
    <col min="8" max="8" width="10.7109375" bestFit="1" customWidth="1"/>
    <col min="9" max="9" width="14" bestFit="1" customWidth="1"/>
    <col min="13" max="13" width="10.7109375" bestFit="1" customWidth="1"/>
    <col min="14" max="14" width="12.85546875" bestFit="1" customWidth="1"/>
    <col min="16" max="17" width="9.140625" style="8"/>
    <col min="18" max="18" width="11.140625" style="8" bestFit="1" customWidth="1"/>
    <col min="19" max="19" width="11.710937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21</v>
      </c>
      <c r="K1" s="1" t="s">
        <v>11</v>
      </c>
      <c r="L1" s="1" t="s">
        <v>22</v>
      </c>
      <c r="M1" s="1" t="s">
        <v>13</v>
      </c>
      <c r="N1" s="1" t="s">
        <v>23</v>
      </c>
      <c r="O1" s="1" t="s">
        <v>17</v>
      </c>
      <c r="P1" s="4" t="s">
        <v>18</v>
      </c>
      <c r="Q1" s="4" t="s">
        <v>19</v>
      </c>
      <c r="R1" s="4" t="s">
        <v>46</v>
      </c>
      <c r="S1" s="1" t="s">
        <v>8</v>
      </c>
    </row>
    <row r="2" spans="1:19" x14ac:dyDescent="0.25">
      <c r="A2">
        <v>2013</v>
      </c>
      <c r="C2" t="s">
        <v>30</v>
      </c>
      <c r="D2" s="5">
        <v>41492</v>
      </c>
      <c r="E2" t="s">
        <v>31</v>
      </c>
      <c r="F2" t="s">
        <v>32</v>
      </c>
      <c r="G2" s="7" t="s">
        <v>34</v>
      </c>
      <c r="H2">
        <v>6744548</v>
      </c>
      <c r="I2" t="s">
        <v>35</v>
      </c>
      <c r="J2" t="s">
        <v>36</v>
      </c>
      <c r="K2" t="s">
        <v>42</v>
      </c>
      <c r="L2" t="s">
        <v>43</v>
      </c>
      <c r="M2" t="s">
        <v>44</v>
      </c>
      <c r="P2" s="8">
        <v>25.6</v>
      </c>
      <c r="Q2" s="8">
        <v>55</v>
      </c>
      <c r="R2" s="8">
        <v>60.6</v>
      </c>
      <c r="S2" t="s">
        <v>47</v>
      </c>
    </row>
    <row r="3" spans="1:19" x14ac:dyDescent="0.25">
      <c r="A3">
        <v>2013</v>
      </c>
      <c r="C3" t="s">
        <v>30</v>
      </c>
      <c r="D3" s="5">
        <v>41492</v>
      </c>
      <c r="E3" t="s">
        <v>31</v>
      </c>
      <c r="F3" t="s">
        <v>32</v>
      </c>
      <c r="G3" s="7" t="s">
        <v>34</v>
      </c>
      <c r="H3">
        <v>6744548</v>
      </c>
      <c r="I3" t="s">
        <v>35</v>
      </c>
      <c r="J3" t="s">
        <v>36</v>
      </c>
      <c r="K3" t="s">
        <v>42</v>
      </c>
      <c r="L3" t="s">
        <v>43</v>
      </c>
      <c r="M3" t="s">
        <v>45</v>
      </c>
      <c r="P3" s="8">
        <v>25.2</v>
      </c>
      <c r="Q3" s="8">
        <v>54.9</v>
      </c>
      <c r="R3" s="8">
        <v>77.099999999999994</v>
      </c>
      <c r="S3" t="s">
        <v>47</v>
      </c>
    </row>
    <row r="4" spans="1:19" x14ac:dyDescent="0.25">
      <c r="A4">
        <v>2013</v>
      </c>
      <c r="C4" t="s">
        <v>54</v>
      </c>
      <c r="D4" s="5">
        <v>41492</v>
      </c>
      <c r="E4" t="s">
        <v>31</v>
      </c>
      <c r="F4" t="s">
        <v>32</v>
      </c>
      <c r="G4" s="7" t="s">
        <v>55</v>
      </c>
      <c r="H4">
        <v>6744267</v>
      </c>
      <c r="I4" t="s">
        <v>35</v>
      </c>
      <c r="J4" t="s">
        <v>36</v>
      </c>
      <c r="K4" t="s">
        <v>42</v>
      </c>
      <c r="L4" t="s">
        <v>43</v>
      </c>
      <c r="M4" t="s">
        <v>62</v>
      </c>
      <c r="O4">
        <v>954</v>
      </c>
      <c r="P4" s="8">
        <v>23.9</v>
      </c>
      <c r="Q4" s="8">
        <v>54.9</v>
      </c>
      <c r="R4" s="8">
        <v>93.4</v>
      </c>
    </row>
    <row r="5" spans="1:19" x14ac:dyDescent="0.25">
      <c r="A5">
        <v>2013</v>
      </c>
      <c r="C5" t="s">
        <v>75</v>
      </c>
      <c r="D5" s="5">
        <v>41492</v>
      </c>
      <c r="E5" t="s">
        <v>31</v>
      </c>
      <c r="F5" t="s">
        <v>32</v>
      </c>
      <c r="G5" s="7" t="s">
        <v>76</v>
      </c>
      <c r="H5">
        <v>6745114</v>
      </c>
      <c r="I5" t="s">
        <v>35</v>
      </c>
      <c r="J5" t="s">
        <v>36</v>
      </c>
      <c r="K5" t="s">
        <v>42</v>
      </c>
      <c r="L5" t="s">
        <v>43</v>
      </c>
      <c r="M5" t="s">
        <v>80</v>
      </c>
      <c r="O5">
        <v>774</v>
      </c>
      <c r="P5" s="8">
        <v>21.2</v>
      </c>
      <c r="Q5" s="8">
        <v>54.5</v>
      </c>
      <c r="R5" s="8">
        <v>61.1</v>
      </c>
    </row>
    <row r="6" spans="1:19" x14ac:dyDescent="0.25">
      <c r="A6">
        <v>2013</v>
      </c>
      <c r="C6" t="s">
        <v>75</v>
      </c>
      <c r="D6" s="5">
        <v>41492</v>
      </c>
      <c r="E6" t="s">
        <v>31</v>
      </c>
      <c r="F6" t="s">
        <v>32</v>
      </c>
      <c r="G6" s="7" t="s">
        <v>76</v>
      </c>
      <c r="H6">
        <v>6745114</v>
      </c>
      <c r="I6" t="s">
        <v>35</v>
      </c>
      <c r="J6" t="s">
        <v>36</v>
      </c>
      <c r="K6" t="s">
        <v>42</v>
      </c>
      <c r="L6" t="s">
        <v>43</v>
      </c>
      <c r="M6" t="s">
        <v>81</v>
      </c>
      <c r="O6">
        <v>834</v>
      </c>
      <c r="P6" s="8">
        <v>22.5</v>
      </c>
      <c r="Q6" s="8">
        <v>56.1</v>
      </c>
      <c r="R6" s="8">
        <v>78.400000000000006</v>
      </c>
    </row>
    <row r="7" spans="1:19" x14ac:dyDescent="0.25">
      <c r="A7">
        <v>2013</v>
      </c>
      <c r="C7" t="s">
        <v>85</v>
      </c>
      <c r="D7" s="5">
        <v>41491</v>
      </c>
      <c r="E7" t="s">
        <v>31</v>
      </c>
      <c r="F7" t="s">
        <v>32</v>
      </c>
      <c r="G7" s="7" t="s">
        <v>86</v>
      </c>
      <c r="H7">
        <v>6744677</v>
      </c>
      <c r="I7" t="s">
        <v>35</v>
      </c>
      <c r="J7" t="s">
        <v>36</v>
      </c>
      <c r="K7" t="s">
        <v>42</v>
      </c>
      <c r="L7" t="s">
        <v>43</v>
      </c>
      <c r="M7" t="s">
        <v>96</v>
      </c>
      <c r="O7">
        <v>1002</v>
      </c>
      <c r="P7" s="8">
        <v>22.5</v>
      </c>
      <c r="Q7" s="8">
        <v>60.4</v>
      </c>
      <c r="R7" s="8">
        <v>86.3</v>
      </c>
    </row>
    <row r="8" spans="1:19" x14ac:dyDescent="0.25">
      <c r="A8">
        <v>2013</v>
      </c>
      <c r="C8" t="s">
        <v>85</v>
      </c>
      <c r="D8" s="5">
        <v>41491</v>
      </c>
      <c r="E8" t="s">
        <v>31</v>
      </c>
      <c r="F8" t="s">
        <v>32</v>
      </c>
      <c r="G8" s="7" t="s">
        <v>86</v>
      </c>
      <c r="H8">
        <v>6744677</v>
      </c>
      <c r="I8" t="s">
        <v>35</v>
      </c>
      <c r="J8" t="s">
        <v>36</v>
      </c>
      <c r="K8" t="s">
        <v>42</v>
      </c>
      <c r="L8" t="s">
        <v>43</v>
      </c>
      <c r="M8" t="s">
        <v>98</v>
      </c>
      <c r="O8">
        <v>756</v>
      </c>
      <c r="P8" s="8">
        <v>20.6</v>
      </c>
      <c r="Q8" s="8">
        <v>53.9</v>
      </c>
      <c r="R8" s="8">
        <v>47.2</v>
      </c>
    </row>
    <row r="9" spans="1:19" x14ac:dyDescent="0.25">
      <c r="A9">
        <v>2013</v>
      </c>
      <c r="C9" t="s">
        <v>85</v>
      </c>
      <c r="D9" s="5">
        <v>41491</v>
      </c>
      <c r="E9" t="s">
        <v>31</v>
      </c>
      <c r="F9" t="s">
        <v>32</v>
      </c>
      <c r="G9" s="7" t="s">
        <v>86</v>
      </c>
      <c r="H9">
        <v>6744677</v>
      </c>
      <c r="I9" t="s">
        <v>35</v>
      </c>
      <c r="J9" t="s">
        <v>36</v>
      </c>
      <c r="K9" t="s">
        <v>42</v>
      </c>
      <c r="L9" t="s">
        <v>43</v>
      </c>
      <c r="M9" t="s">
        <v>99</v>
      </c>
      <c r="O9">
        <v>790</v>
      </c>
      <c r="P9" s="8">
        <v>21</v>
      </c>
      <c r="Q9" s="8">
        <v>54.2</v>
      </c>
      <c r="R9" s="8">
        <v>37.700000000000003</v>
      </c>
    </row>
    <row r="10" spans="1:19" x14ac:dyDescent="0.25">
      <c r="A10">
        <v>2013</v>
      </c>
      <c r="C10" t="s">
        <v>85</v>
      </c>
      <c r="D10" s="5">
        <v>41491</v>
      </c>
      <c r="E10" t="s">
        <v>31</v>
      </c>
      <c r="F10" t="s">
        <v>32</v>
      </c>
      <c r="G10" s="7" t="s">
        <v>86</v>
      </c>
      <c r="H10">
        <v>6744677</v>
      </c>
      <c r="I10" t="s">
        <v>35</v>
      </c>
      <c r="J10" t="s">
        <v>36</v>
      </c>
      <c r="K10" t="s">
        <v>42</v>
      </c>
      <c r="L10" t="s">
        <v>43</v>
      </c>
      <c r="M10" t="s">
        <v>100</v>
      </c>
      <c r="O10">
        <v>738</v>
      </c>
      <c r="P10" s="8">
        <v>21.2</v>
      </c>
      <c r="Q10" s="8">
        <v>54.1</v>
      </c>
      <c r="R10" s="8">
        <v>52.6</v>
      </c>
    </row>
    <row r="11" spans="1:19" x14ac:dyDescent="0.25">
      <c r="A11">
        <v>2013</v>
      </c>
      <c r="C11" t="s">
        <v>105</v>
      </c>
      <c r="D11" s="5">
        <v>41491</v>
      </c>
      <c r="E11" t="s">
        <v>31</v>
      </c>
      <c r="F11" t="s">
        <v>32</v>
      </c>
      <c r="G11" s="7" t="s">
        <v>106</v>
      </c>
      <c r="H11">
        <v>6743846</v>
      </c>
      <c r="I11" t="s">
        <v>35</v>
      </c>
      <c r="J11" t="s">
        <v>36</v>
      </c>
      <c r="K11" t="s">
        <v>42</v>
      </c>
      <c r="L11" t="s">
        <v>43</v>
      </c>
      <c r="M11" t="s">
        <v>107</v>
      </c>
      <c r="O11">
        <v>962</v>
      </c>
      <c r="P11" s="8">
        <v>23.9</v>
      </c>
      <c r="Q11" s="8">
        <v>54.7</v>
      </c>
      <c r="R11" s="8">
        <v>61.3</v>
      </c>
      <c r="S11" t="s">
        <v>109</v>
      </c>
    </row>
    <row r="12" spans="1:19" x14ac:dyDescent="0.25">
      <c r="A12">
        <v>2013</v>
      </c>
      <c r="C12" t="s">
        <v>111</v>
      </c>
      <c r="D12" s="5">
        <v>41491</v>
      </c>
      <c r="E12" t="s">
        <v>31</v>
      </c>
      <c r="F12" t="s">
        <v>32</v>
      </c>
      <c r="G12" s="7" t="s">
        <v>112</v>
      </c>
      <c r="H12">
        <v>6744343</v>
      </c>
      <c r="I12" t="s">
        <v>35</v>
      </c>
      <c r="J12" t="s">
        <v>36</v>
      </c>
      <c r="K12" t="s">
        <v>42</v>
      </c>
      <c r="L12" t="s">
        <v>43</v>
      </c>
      <c r="M12" t="s">
        <v>119</v>
      </c>
      <c r="O12">
        <v>732</v>
      </c>
      <c r="P12" s="8">
        <v>21.6</v>
      </c>
      <c r="Q12" s="8">
        <v>54.9</v>
      </c>
      <c r="R12" s="8">
        <v>39.799999999999997</v>
      </c>
    </row>
    <row r="13" spans="1:19" x14ac:dyDescent="0.25">
      <c r="A13">
        <v>2013</v>
      </c>
      <c r="C13" t="s">
        <v>111</v>
      </c>
      <c r="D13" s="5">
        <v>41491</v>
      </c>
      <c r="E13" t="s">
        <v>31</v>
      </c>
      <c r="F13" t="s">
        <v>32</v>
      </c>
      <c r="G13" s="7" t="s">
        <v>112</v>
      </c>
      <c r="H13">
        <v>6744343</v>
      </c>
      <c r="I13" t="s">
        <v>35</v>
      </c>
      <c r="J13" t="s">
        <v>36</v>
      </c>
      <c r="K13" t="s">
        <v>42</v>
      </c>
      <c r="L13" t="s">
        <v>43</v>
      </c>
      <c r="M13" t="s">
        <v>120</v>
      </c>
      <c r="O13">
        <v>654</v>
      </c>
      <c r="P13" s="8">
        <v>20.3</v>
      </c>
      <c r="Q13" s="8">
        <v>50.4</v>
      </c>
      <c r="R13" s="8">
        <v>48.3</v>
      </c>
    </row>
    <row r="14" spans="1:19" x14ac:dyDescent="0.25">
      <c r="A14">
        <v>2013</v>
      </c>
      <c r="C14" t="s">
        <v>131</v>
      </c>
      <c r="D14" s="5">
        <v>41490</v>
      </c>
      <c r="E14" t="s">
        <v>31</v>
      </c>
      <c r="F14" t="s">
        <v>32</v>
      </c>
      <c r="G14" s="7" t="s">
        <v>132</v>
      </c>
      <c r="H14">
        <v>6745492</v>
      </c>
      <c r="I14" t="s">
        <v>35</v>
      </c>
      <c r="J14" t="s">
        <v>36</v>
      </c>
      <c r="K14" t="s">
        <v>42</v>
      </c>
      <c r="L14" t="s">
        <v>43</v>
      </c>
      <c r="M14" t="s">
        <v>136</v>
      </c>
      <c r="O14">
        <v>944</v>
      </c>
      <c r="P14" s="8">
        <v>21.3</v>
      </c>
      <c r="Q14" s="8">
        <v>54.4</v>
      </c>
      <c r="R14" s="8">
        <v>87.4</v>
      </c>
    </row>
    <row r="15" spans="1:19" x14ac:dyDescent="0.25">
      <c r="A15">
        <v>2013</v>
      </c>
      <c r="C15" t="s">
        <v>131</v>
      </c>
      <c r="D15" s="5">
        <v>41490</v>
      </c>
      <c r="E15" t="s">
        <v>31</v>
      </c>
      <c r="F15" t="s">
        <v>32</v>
      </c>
      <c r="G15" s="7" t="s">
        <v>132</v>
      </c>
      <c r="H15">
        <v>6745492</v>
      </c>
      <c r="I15" t="s">
        <v>35</v>
      </c>
      <c r="J15" t="s">
        <v>36</v>
      </c>
      <c r="K15" t="s">
        <v>42</v>
      </c>
      <c r="L15" t="s">
        <v>43</v>
      </c>
      <c r="M15" t="s">
        <v>137</v>
      </c>
      <c r="O15">
        <v>958</v>
      </c>
      <c r="P15" s="8">
        <v>20.100000000000001</v>
      </c>
      <c r="Q15" s="8">
        <v>58.1</v>
      </c>
      <c r="R15" s="8">
        <v>67.2</v>
      </c>
    </row>
    <row r="16" spans="1:19" x14ac:dyDescent="0.25">
      <c r="A16">
        <v>2013</v>
      </c>
      <c r="C16" t="s">
        <v>131</v>
      </c>
      <c r="D16" s="5">
        <v>41490</v>
      </c>
      <c r="E16" t="s">
        <v>31</v>
      </c>
      <c r="F16" t="s">
        <v>32</v>
      </c>
      <c r="G16" s="7" t="s">
        <v>132</v>
      </c>
      <c r="H16">
        <v>6745492</v>
      </c>
      <c r="I16" t="s">
        <v>35</v>
      </c>
      <c r="J16" t="s">
        <v>36</v>
      </c>
      <c r="K16" t="s">
        <v>42</v>
      </c>
      <c r="L16" t="s">
        <v>43</v>
      </c>
      <c r="M16" t="s">
        <v>138</v>
      </c>
      <c r="O16">
        <v>924</v>
      </c>
      <c r="P16" s="8">
        <v>22.8</v>
      </c>
      <c r="Q16" s="8">
        <v>56.4</v>
      </c>
      <c r="R16" s="8">
        <v>67.8</v>
      </c>
    </row>
    <row r="17" spans="1:18" x14ac:dyDescent="0.25">
      <c r="A17">
        <v>2013</v>
      </c>
      <c r="C17" t="s">
        <v>131</v>
      </c>
      <c r="D17" s="5">
        <v>41490</v>
      </c>
      <c r="E17" t="s">
        <v>31</v>
      </c>
      <c r="F17" t="s">
        <v>32</v>
      </c>
      <c r="G17" s="7" t="s">
        <v>132</v>
      </c>
      <c r="H17">
        <v>6745492</v>
      </c>
      <c r="I17" t="s">
        <v>35</v>
      </c>
      <c r="J17" t="s">
        <v>36</v>
      </c>
      <c r="K17" t="s">
        <v>42</v>
      </c>
      <c r="L17" t="s">
        <v>43</v>
      </c>
      <c r="M17" t="s">
        <v>139</v>
      </c>
      <c r="O17">
        <v>918</v>
      </c>
      <c r="P17" s="8">
        <v>23.1</v>
      </c>
      <c r="Q17" s="8">
        <v>53</v>
      </c>
      <c r="R17" s="8">
        <v>84</v>
      </c>
    </row>
    <row r="18" spans="1:18" x14ac:dyDescent="0.25">
      <c r="A18">
        <v>2013</v>
      </c>
      <c r="C18" t="s">
        <v>131</v>
      </c>
      <c r="D18" s="5">
        <v>41490</v>
      </c>
      <c r="E18" t="s">
        <v>31</v>
      </c>
      <c r="F18" t="s">
        <v>32</v>
      </c>
      <c r="G18" s="7" t="s">
        <v>132</v>
      </c>
      <c r="H18">
        <v>6745492</v>
      </c>
      <c r="I18" t="s">
        <v>35</v>
      </c>
      <c r="J18" t="s">
        <v>36</v>
      </c>
      <c r="K18" t="s">
        <v>42</v>
      </c>
      <c r="L18" t="s">
        <v>43</v>
      </c>
      <c r="M18" t="s">
        <v>140</v>
      </c>
      <c r="O18">
        <v>882</v>
      </c>
      <c r="P18" s="8">
        <v>22</v>
      </c>
      <c r="Q18" s="8">
        <v>56.4</v>
      </c>
      <c r="R18" s="8">
        <v>84.2</v>
      </c>
    </row>
    <row r="19" spans="1:18" x14ac:dyDescent="0.25">
      <c r="A19">
        <v>2013</v>
      </c>
      <c r="C19" t="s">
        <v>141</v>
      </c>
      <c r="D19" s="5">
        <v>41490</v>
      </c>
      <c r="E19" t="s">
        <v>31</v>
      </c>
      <c r="F19" t="s">
        <v>32</v>
      </c>
      <c r="G19" s="7" t="s">
        <v>142</v>
      </c>
      <c r="H19">
        <v>6746751</v>
      </c>
      <c r="I19" t="s">
        <v>35</v>
      </c>
      <c r="J19" t="s">
        <v>36</v>
      </c>
      <c r="K19" t="s">
        <v>42</v>
      </c>
      <c r="L19" t="s">
        <v>43</v>
      </c>
      <c r="M19" t="s">
        <v>148</v>
      </c>
      <c r="O19">
        <v>910</v>
      </c>
      <c r="P19" s="8">
        <v>23.5</v>
      </c>
      <c r="Q19" s="8">
        <v>58.6</v>
      </c>
      <c r="R19" s="8">
        <v>79.099999999999994</v>
      </c>
    </row>
    <row r="20" spans="1:18" x14ac:dyDescent="0.25">
      <c r="A20">
        <v>2013</v>
      </c>
      <c r="C20" t="s">
        <v>180</v>
      </c>
      <c r="D20" s="5">
        <v>41489</v>
      </c>
      <c r="E20" t="s">
        <v>31</v>
      </c>
      <c r="F20" t="s">
        <v>32</v>
      </c>
      <c r="G20" s="7" t="s">
        <v>181</v>
      </c>
      <c r="H20">
        <v>6746316</v>
      </c>
      <c r="I20" t="s">
        <v>35</v>
      </c>
      <c r="J20" t="s">
        <v>36</v>
      </c>
      <c r="K20" t="s">
        <v>42</v>
      </c>
      <c r="L20" t="s">
        <v>43</v>
      </c>
      <c r="M20" t="s">
        <v>185</v>
      </c>
      <c r="O20">
        <v>640</v>
      </c>
      <c r="P20" s="8">
        <v>19.399999999999999</v>
      </c>
      <c r="Q20" s="8">
        <v>55.1</v>
      </c>
      <c r="R20" s="8">
        <v>21.4</v>
      </c>
    </row>
    <row r="21" spans="1:18" x14ac:dyDescent="0.25">
      <c r="A21">
        <v>2013</v>
      </c>
      <c r="C21" t="s">
        <v>180</v>
      </c>
      <c r="D21" s="5">
        <v>41489</v>
      </c>
      <c r="E21" t="s">
        <v>31</v>
      </c>
      <c r="F21" t="s">
        <v>32</v>
      </c>
      <c r="G21" s="7" t="s">
        <v>181</v>
      </c>
      <c r="H21">
        <v>6746316</v>
      </c>
      <c r="I21" t="s">
        <v>35</v>
      </c>
      <c r="J21" t="s">
        <v>36</v>
      </c>
      <c r="K21" t="s">
        <v>42</v>
      </c>
      <c r="L21" t="s">
        <v>43</v>
      </c>
      <c r="M21" t="s">
        <v>187</v>
      </c>
      <c r="O21">
        <v>630</v>
      </c>
      <c r="P21" s="8">
        <v>21.4</v>
      </c>
      <c r="Q21" s="8">
        <v>55.9</v>
      </c>
      <c r="R21" s="8">
        <v>25.5</v>
      </c>
    </row>
    <row r="22" spans="1:18" x14ac:dyDescent="0.25">
      <c r="A22">
        <v>2013</v>
      </c>
      <c r="C22" t="s">
        <v>180</v>
      </c>
      <c r="D22" s="5">
        <v>41489</v>
      </c>
      <c r="E22" t="s">
        <v>31</v>
      </c>
      <c r="F22" t="s">
        <v>32</v>
      </c>
      <c r="G22" s="7" t="s">
        <v>181</v>
      </c>
      <c r="H22">
        <v>6746316</v>
      </c>
      <c r="I22" t="s">
        <v>35</v>
      </c>
      <c r="J22" t="s">
        <v>36</v>
      </c>
      <c r="K22" t="s">
        <v>42</v>
      </c>
      <c r="L22" t="s">
        <v>43</v>
      </c>
      <c r="M22" t="s">
        <v>188</v>
      </c>
      <c r="O22">
        <v>728</v>
      </c>
      <c r="P22" s="8">
        <v>20.2</v>
      </c>
      <c r="Q22" s="8">
        <v>55</v>
      </c>
      <c r="R22" s="8">
        <v>45.4</v>
      </c>
    </row>
    <row r="23" spans="1:18" x14ac:dyDescent="0.25">
      <c r="A23">
        <v>2013</v>
      </c>
      <c r="C23" t="s">
        <v>190</v>
      </c>
      <c r="D23" s="5">
        <v>41489</v>
      </c>
      <c r="E23" t="s">
        <v>31</v>
      </c>
      <c r="F23" t="s">
        <v>32</v>
      </c>
      <c r="G23" s="7" t="s">
        <v>191</v>
      </c>
      <c r="H23">
        <v>6745287</v>
      </c>
      <c r="I23" t="s">
        <v>35</v>
      </c>
      <c r="J23" t="s">
        <v>36</v>
      </c>
      <c r="K23" t="s">
        <v>42</v>
      </c>
      <c r="L23" t="s">
        <v>43</v>
      </c>
      <c r="M23" t="s">
        <v>195</v>
      </c>
      <c r="O23">
        <v>780</v>
      </c>
      <c r="P23" s="8">
        <v>23.4</v>
      </c>
      <c r="Q23" s="8">
        <v>56.3</v>
      </c>
      <c r="R23" s="8">
        <v>64.7</v>
      </c>
    </row>
    <row r="24" spans="1:18" x14ac:dyDescent="0.25">
      <c r="A24">
        <v>2013</v>
      </c>
      <c r="C24" t="s">
        <v>190</v>
      </c>
      <c r="D24" s="5">
        <v>41489</v>
      </c>
      <c r="E24" t="s">
        <v>31</v>
      </c>
      <c r="F24" t="s">
        <v>32</v>
      </c>
      <c r="G24" s="7" t="s">
        <v>191</v>
      </c>
      <c r="H24">
        <v>6745287</v>
      </c>
      <c r="I24" t="s">
        <v>35</v>
      </c>
      <c r="J24" t="s">
        <v>36</v>
      </c>
      <c r="K24" t="s">
        <v>42</v>
      </c>
      <c r="L24" t="s">
        <v>43</v>
      </c>
      <c r="M24" t="s">
        <v>196</v>
      </c>
      <c r="O24">
        <v>670</v>
      </c>
      <c r="P24" s="8">
        <v>20.5</v>
      </c>
      <c r="Q24" s="8">
        <v>57.4</v>
      </c>
      <c r="R24" s="8">
        <v>44.7</v>
      </c>
    </row>
    <row r="25" spans="1:18" x14ac:dyDescent="0.25">
      <c r="A25">
        <v>2013</v>
      </c>
      <c r="C25" t="s">
        <v>190</v>
      </c>
      <c r="D25" s="5">
        <v>41489</v>
      </c>
      <c r="E25" t="s">
        <v>31</v>
      </c>
      <c r="F25" t="s">
        <v>32</v>
      </c>
      <c r="G25" s="7" t="s">
        <v>191</v>
      </c>
      <c r="H25">
        <v>6745287</v>
      </c>
      <c r="I25" t="s">
        <v>35</v>
      </c>
      <c r="J25" t="s">
        <v>36</v>
      </c>
      <c r="K25" t="s">
        <v>42</v>
      </c>
      <c r="L25" t="s">
        <v>43</v>
      </c>
      <c r="M25" t="s">
        <v>197</v>
      </c>
      <c r="O25">
        <v>778</v>
      </c>
      <c r="P25" s="8">
        <v>20.8</v>
      </c>
      <c r="Q25" s="8">
        <v>55</v>
      </c>
      <c r="R25" s="8">
        <v>70</v>
      </c>
    </row>
    <row r="26" spans="1:18" x14ac:dyDescent="0.25">
      <c r="A26">
        <v>2013</v>
      </c>
      <c r="C26" t="s">
        <v>190</v>
      </c>
      <c r="D26" s="5">
        <v>41489</v>
      </c>
      <c r="E26" t="s">
        <v>31</v>
      </c>
      <c r="F26" t="s">
        <v>32</v>
      </c>
      <c r="G26" s="7" t="s">
        <v>191</v>
      </c>
      <c r="H26">
        <v>6745287</v>
      </c>
      <c r="I26" t="s">
        <v>35</v>
      </c>
      <c r="J26" t="s">
        <v>36</v>
      </c>
      <c r="K26" t="s">
        <v>42</v>
      </c>
      <c r="L26" t="s">
        <v>43</v>
      </c>
      <c r="M26" t="s">
        <v>198</v>
      </c>
      <c r="O26">
        <v>708</v>
      </c>
      <c r="P26" s="8">
        <v>22.9</v>
      </c>
      <c r="Q26" s="8">
        <v>57.1</v>
      </c>
      <c r="R26" s="8">
        <v>59.5</v>
      </c>
    </row>
    <row r="27" spans="1:18" x14ac:dyDescent="0.25">
      <c r="A27">
        <v>2013</v>
      </c>
      <c r="C27" t="s">
        <v>201</v>
      </c>
      <c r="D27" s="5">
        <v>41489</v>
      </c>
      <c r="E27" t="s">
        <v>31</v>
      </c>
      <c r="F27" t="s">
        <v>32</v>
      </c>
      <c r="G27" s="7" t="s">
        <v>202</v>
      </c>
      <c r="H27">
        <v>6746681</v>
      </c>
      <c r="I27" t="s">
        <v>35</v>
      </c>
      <c r="J27" t="s">
        <v>36</v>
      </c>
      <c r="K27" t="s">
        <v>42</v>
      </c>
      <c r="L27" t="s">
        <v>43</v>
      </c>
      <c r="M27" t="s">
        <v>209</v>
      </c>
      <c r="O27">
        <v>900</v>
      </c>
      <c r="P27" s="8">
        <v>22.9</v>
      </c>
      <c r="Q27" s="8">
        <v>57.2</v>
      </c>
      <c r="R27" s="8">
        <v>11.7</v>
      </c>
    </row>
    <row r="28" spans="1:18" x14ac:dyDescent="0.25">
      <c r="A28">
        <v>2013</v>
      </c>
      <c r="C28" t="s">
        <v>201</v>
      </c>
      <c r="D28" s="5">
        <v>41489</v>
      </c>
      <c r="E28" t="s">
        <v>31</v>
      </c>
      <c r="F28" t="s">
        <v>32</v>
      </c>
      <c r="G28" s="7" t="s">
        <v>202</v>
      </c>
      <c r="H28">
        <v>6746681</v>
      </c>
      <c r="I28" t="s">
        <v>35</v>
      </c>
      <c r="J28" t="s">
        <v>36</v>
      </c>
      <c r="K28" t="s">
        <v>42</v>
      </c>
      <c r="L28" t="s">
        <v>43</v>
      </c>
      <c r="M28" t="s">
        <v>210</v>
      </c>
      <c r="O28">
        <v>916</v>
      </c>
      <c r="P28" s="8">
        <v>21.9</v>
      </c>
      <c r="Q28" s="8">
        <v>60.9</v>
      </c>
      <c r="R28" s="8">
        <v>84.7</v>
      </c>
    </row>
    <row r="29" spans="1:18" x14ac:dyDescent="0.25">
      <c r="A29">
        <v>2013</v>
      </c>
      <c r="C29" t="s">
        <v>54</v>
      </c>
      <c r="D29" s="5">
        <v>41492</v>
      </c>
      <c r="E29" t="s">
        <v>31</v>
      </c>
      <c r="F29" t="s">
        <v>32</v>
      </c>
      <c r="G29" s="7" t="s">
        <v>55</v>
      </c>
      <c r="H29">
        <v>6744267</v>
      </c>
      <c r="I29" t="s">
        <v>35</v>
      </c>
      <c r="J29" t="s">
        <v>59</v>
      </c>
      <c r="K29" t="s">
        <v>42</v>
      </c>
      <c r="L29" t="s">
        <v>43</v>
      </c>
      <c r="M29" t="s">
        <v>60</v>
      </c>
      <c r="O29">
        <v>964</v>
      </c>
      <c r="P29" s="8">
        <v>21.8</v>
      </c>
      <c r="Q29" s="8">
        <v>52.7</v>
      </c>
      <c r="R29" s="8">
        <v>105</v>
      </c>
    </row>
    <row r="30" spans="1:18" x14ac:dyDescent="0.25">
      <c r="A30">
        <v>2013</v>
      </c>
      <c r="C30" t="s">
        <v>54</v>
      </c>
      <c r="D30" s="5">
        <v>41492</v>
      </c>
      <c r="E30" t="s">
        <v>31</v>
      </c>
      <c r="F30" t="s">
        <v>32</v>
      </c>
      <c r="G30" s="7" t="s">
        <v>55</v>
      </c>
      <c r="H30">
        <v>6744267</v>
      </c>
      <c r="I30" t="s">
        <v>35</v>
      </c>
      <c r="J30" t="s">
        <v>59</v>
      </c>
      <c r="K30" t="s">
        <v>42</v>
      </c>
      <c r="L30" t="s">
        <v>43</v>
      </c>
      <c r="M30" t="s">
        <v>61</v>
      </c>
      <c r="O30">
        <v>894</v>
      </c>
      <c r="P30" s="8">
        <v>21.7</v>
      </c>
      <c r="Q30" s="8">
        <v>55.5</v>
      </c>
      <c r="R30" s="8">
        <v>93.1</v>
      </c>
    </row>
    <row r="31" spans="1:18" x14ac:dyDescent="0.25">
      <c r="A31">
        <v>2013</v>
      </c>
      <c r="C31" t="s">
        <v>67</v>
      </c>
      <c r="D31" s="5">
        <v>41492</v>
      </c>
      <c r="E31" t="s">
        <v>31</v>
      </c>
      <c r="F31" t="s">
        <v>32</v>
      </c>
      <c r="G31" s="7" t="s">
        <v>65</v>
      </c>
      <c r="H31">
        <v>6745682</v>
      </c>
      <c r="I31" t="s">
        <v>35</v>
      </c>
      <c r="J31" t="s">
        <v>59</v>
      </c>
      <c r="K31" t="s">
        <v>42</v>
      </c>
      <c r="L31" t="s">
        <v>43</v>
      </c>
      <c r="M31" t="s">
        <v>71</v>
      </c>
      <c r="O31">
        <f>1064-174</f>
        <v>890</v>
      </c>
      <c r="P31" s="8">
        <v>22.5</v>
      </c>
      <c r="Q31" s="8">
        <v>44.8</v>
      </c>
      <c r="R31" s="8">
        <v>76.900000000000006</v>
      </c>
    </row>
    <row r="32" spans="1:18" x14ac:dyDescent="0.25">
      <c r="A32">
        <v>2013</v>
      </c>
      <c r="C32" t="s">
        <v>85</v>
      </c>
      <c r="D32" s="5">
        <v>41491</v>
      </c>
      <c r="E32" t="s">
        <v>31</v>
      </c>
      <c r="F32" t="s">
        <v>32</v>
      </c>
      <c r="G32" s="7" t="s">
        <v>86</v>
      </c>
      <c r="H32">
        <v>6744677</v>
      </c>
      <c r="I32" t="s">
        <v>35</v>
      </c>
      <c r="J32" t="s">
        <v>59</v>
      </c>
      <c r="K32" t="s">
        <v>42</v>
      </c>
      <c r="L32" t="s">
        <v>43</v>
      </c>
      <c r="M32" t="s">
        <v>97</v>
      </c>
      <c r="O32">
        <v>838</v>
      </c>
      <c r="P32" s="8">
        <v>20.9</v>
      </c>
      <c r="Q32" s="8">
        <v>55.1</v>
      </c>
      <c r="R32" s="8">
        <v>62.9</v>
      </c>
    </row>
    <row r="33" spans="1:19" x14ac:dyDescent="0.25">
      <c r="A33">
        <v>2013</v>
      </c>
      <c r="C33" t="s">
        <v>85</v>
      </c>
      <c r="D33" s="5">
        <v>41491</v>
      </c>
      <c r="E33" t="s">
        <v>31</v>
      </c>
      <c r="F33" t="s">
        <v>32</v>
      </c>
      <c r="G33" s="7" t="s">
        <v>86</v>
      </c>
      <c r="H33">
        <v>6744677</v>
      </c>
      <c r="I33" t="s">
        <v>35</v>
      </c>
      <c r="J33" t="s">
        <v>59</v>
      </c>
      <c r="K33" t="s">
        <v>42</v>
      </c>
      <c r="L33" t="s">
        <v>43</v>
      </c>
      <c r="M33" t="s">
        <v>101</v>
      </c>
      <c r="O33">
        <v>816</v>
      </c>
      <c r="P33" s="8">
        <v>18.600000000000001</v>
      </c>
      <c r="Q33" s="8">
        <v>58.5</v>
      </c>
      <c r="R33" s="8">
        <v>51.3</v>
      </c>
      <c r="S33" t="s">
        <v>102</v>
      </c>
    </row>
    <row r="34" spans="1:19" x14ac:dyDescent="0.25">
      <c r="A34">
        <v>2013</v>
      </c>
      <c r="C34" t="s">
        <v>111</v>
      </c>
      <c r="D34" s="5">
        <v>41491</v>
      </c>
      <c r="E34" t="s">
        <v>31</v>
      </c>
      <c r="F34" t="s">
        <v>32</v>
      </c>
      <c r="G34" s="7" t="s">
        <v>112</v>
      </c>
      <c r="H34">
        <v>6744343</v>
      </c>
      <c r="I34" t="s">
        <v>35</v>
      </c>
      <c r="J34" t="s">
        <v>59</v>
      </c>
      <c r="K34" t="s">
        <v>42</v>
      </c>
      <c r="L34" t="s">
        <v>43</v>
      </c>
      <c r="M34" t="s">
        <v>117</v>
      </c>
      <c r="O34">
        <v>774</v>
      </c>
      <c r="P34" s="8">
        <v>19.399999999999999</v>
      </c>
      <c r="Q34" s="8">
        <v>51.8</v>
      </c>
      <c r="R34" s="8">
        <v>60.9</v>
      </c>
    </row>
    <row r="35" spans="1:19" x14ac:dyDescent="0.25">
      <c r="A35">
        <v>2013</v>
      </c>
      <c r="C35" t="s">
        <v>111</v>
      </c>
      <c r="D35" s="5">
        <v>41491</v>
      </c>
      <c r="E35" t="s">
        <v>31</v>
      </c>
      <c r="F35" t="s">
        <v>32</v>
      </c>
      <c r="G35" s="7" t="s">
        <v>112</v>
      </c>
      <c r="H35">
        <v>6744343</v>
      </c>
      <c r="I35" t="s">
        <v>35</v>
      </c>
      <c r="J35" t="s">
        <v>59</v>
      </c>
      <c r="K35" t="s">
        <v>42</v>
      </c>
      <c r="L35" t="s">
        <v>43</v>
      </c>
      <c r="M35" t="s">
        <v>118</v>
      </c>
      <c r="O35">
        <v>830</v>
      </c>
      <c r="P35" s="8">
        <v>23</v>
      </c>
      <c r="Q35" s="8">
        <v>56.6</v>
      </c>
      <c r="R35" s="8">
        <v>50</v>
      </c>
    </row>
    <row r="36" spans="1:19" x14ac:dyDescent="0.25">
      <c r="A36">
        <v>2013</v>
      </c>
      <c r="C36" t="s">
        <v>123</v>
      </c>
      <c r="D36" s="5">
        <v>41491</v>
      </c>
      <c r="E36" t="s">
        <v>31</v>
      </c>
      <c r="F36" t="s">
        <v>32</v>
      </c>
      <c r="G36" s="7" t="s">
        <v>124</v>
      </c>
      <c r="H36">
        <v>6746296</v>
      </c>
      <c r="I36" t="s">
        <v>35</v>
      </c>
      <c r="J36" t="s">
        <v>59</v>
      </c>
      <c r="K36" t="s">
        <v>42</v>
      </c>
      <c r="L36" t="s">
        <v>43</v>
      </c>
      <c r="M36" t="s">
        <v>128</v>
      </c>
      <c r="O36">
        <v>924</v>
      </c>
      <c r="P36" s="8">
        <v>20.3</v>
      </c>
      <c r="Q36" s="8">
        <v>54.3</v>
      </c>
      <c r="R36" s="8">
        <v>80</v>
      </c>
    </row>
    <row r="37" spans="1:19" x14ac:dyDescent="0.25">
      <c r="A37">
        <v>2013</v>
      </c>
      <c r="C37" t="s">
        <v>141</v>
      </c>
      <c r="D37" s="5">
        <v>41490</v>
      </c>
      <c r="E37" t="s">
        <v>31</v>
      </c>
      <c r="F37" t="s">
        <v>32</v>
      </c>
      <c r="G37" s="7" t="s">
        <v>142</v>
      </c>
      <c r="H37">
        <v>6746751</v>
      </c>
      <c r="I37" t="s">
        <v>35</v>
      </c>
      <c r="J37" t="s">
        <v>59</v>
      </c>
      <c r="K37" t="s">
        <v>42</v>
      </c>
      <c r="L37" t="s">
        <v>43</v>
      </c>
      <c r="M37" t="s">
        <v>147</v>
      </c>
      <c r="O37">
        <v>882</v>
      </c>
      <c r="P37" s="8">
        <v>23</v>
      </c>
      <c r="Q37" s="8">
        <v>55.4</v>
      </c>
      <c r="R37" s="8">
        <v>73.5</v>
      </c>
    </row>
    <row r="38" spans="1:19" x14ac:dyDescent="0.25">
      <c r="A38">
        <v>2013</v>
      </c>
      <c r="C38" t="s">
        <v>141</v>
      </c>
      <c r="D38" s="5">
        <v>41490</v>
      </c>
      <c r="E38" t="s">
        <v>31</v>
      </c>
      <c r="F38" t="s">
        <v>32</v>
      </c>
      <c r="G38" s="7" t="s">
        <v>142</v>
      </c>
      <c r="H38">
        <v>6746751</v>
      </c>
      <c r="I38" t="s">
        <v>35</v>
      </c>
      <c r="J38" t="s">
        <v>59</v>
      </c>
      <c r="K38" t="s">
        <v>42</v>
      </c>
      <c r="L38" t="s">
        <v>43</v>
      </c>
      <c r="M38" t="s">
        <v>149</v>
      </c>
      <c r="O38">
        <v>886</v>
      </c>
      <c r="P38" s="8">
        <v>23.1</v>
      </c>
      <c r="Q38" s="8">
        <v>56.4</v>
      </c>
      <c r="R38" s="8">
        <v>68.2</v>
      </c>
    </row>
    <row r="39" spans="1:19" x14ac:dyDescent="0.25">
      <c r="A39">
        <v>2013</v>
      </c>
      <c r="C39" t="s">
        <v>152</v>
      </c>
      <c r="D39" s="5">
        <v>41490</v>
      </c>
      <c r="E39" t="s">
        <v>31</v>
      </c>
      <c r="F39" t="s">
        <v>32</v>
      </c>
      <c r="G39" s="7" t="s">
        <v>153</v>
      </c>
      <c r="H39">
        <v>6746560</v>
      </c>
      <c r="I39" t="s">
        <v>35</v>
      </c>
      <c r="J39" t="s">
        <v>59</v>
      </c>
      <c r="K39" t="s">
        <v>42</v>
      </c>
      <c r="L39" t="s">
        <v>43</v>
      </c>
      <c r="M39" t="s">
        <v>158</v>
      </c>
      <c r="O39">
        <v>850</v>
      </c>
      <c r="P39" s="8">
        <v>20.5</v>
      </c>
      <c r="Q39" s="8">
        <v>53.2</v>
      </c>
      <c r="R39" s="8">
        <v>81.900000000000006</v>
      </c>
    </row>
    <row r="40" spans="1:19" x14ac:dyDescent="0.25">
      <c r="A40">
        <v>2013</v>
      </c>
      <c r="C40" t="s">
        <v>161</v>
      </c>
      <c r="D40" s="5">
        <v>41490</v>
      </c>
      <c r="E40" t="s">
        <v>31</v>
      </c>
      <c r="F40" t="s">
        <v>32</v>
      </c>
      <c r="G40" s="7" t="s">
        <v>162</v>
      </c>
      <c r="H40">
        <v>6746133</v>
      </c>
      <c r="I40" t="s">
        <v>166</v>
      </c>
      <c r="J40" t="s">
        <v>59</v>
      </c>
      <c r="K40" t="s">
        <v>42</v>
      </c>
      <c r="L40" t="s">
        <v>43</v>
      </c>
      <c r="M40" t="s">
        <v>167</v>
      </c>
      <c r="O40">
        <v>492</v>
      </c>
      <c r="P40" s="8">
        <v>20.6</v>
      </c>
      <c r="Q40" s="8">
        <v>53.2</v>
      </c>
      <c r="R40" s="8">
        <v>11.4</v>
      </c>
    </row>
    <row r="41" spans="1:19" x14ac:dyDescent="0.25">
      <c r="A41">
        <v>2013</v>
      </c>
      <c r="C41" t="s">
        <v>169</v>
      </c>
      <c r="D41" s="5">
        <v>41490</v>
      </c>
      <c r="E41" t="s">
        <v>31</v>
      </c>
      <c r="F41" t="s">
        <v>32</v>
      </c>
      <c r="G41" s="7" t="s">
        <v>170</v>
      </c>
      <c r="H41">
        <v>6745792</v>
      </c>
      <c r="I41" t="s">
        <v>166</v>
      </c>
      <c r="J41" t="s">
        <v>59</v>
      </c>
      <c r="K41" t="s">
        <v>42</v>
      </c>
      <c r="L41" t="s">
        <v>43</v>
      </c>
      <c r="M41" t="s">
        <v>174</v>
      </c>
      <c r="O41">
        <v>608</v>
      </c>
      <c r="P41" s="8">
        <v>19.5</v>
      </c>
      <c r="Q41" s="8">
        <v>53.1</v>
      </c>
      <c r="R41" s="8">
        <v>35.299999999999997</v>
      </c>
    </row>
    <row r="42" spans="1:19" x14ac:dyDescent="0.25">
      <c r="A42">
        <v>2013</v>
      </c>
      <c r="C42" t="s">
        <v>169</v>
      </c>
      <c r="D42" s="5">
        <v>41490</v>
      </c>
      <c r="E42" t="s">
        <v>31</v>
      </c>
      <c r="F42" t="s">
        <v>32</v>
      </c>
      <c r="G42" s="7" t="s">
        <v>170</v>
      </c>
      <c r="H42">
        <v>6745792</v>
      </c>
      <c r="I42" t="s">
        <v>166</v>
      </c>
      <c r="J42" t="s">
        <v>59</v>
      </c>
      <c r="K42" t="s">
        <v>42</v>
      </c>
      <c r="L42" t="s">
        <v>43</v>
      </c>
      <c r="M42" t="s">
        <v>175</v>
      </c>
      <c r="O42">
        <v>564</v>
      </c>
      <c r="P42" s="8">
        <v>19.5</v>
      </c>
      <c r="Q42" s="8">
        <v>56.5</v>
      </c>
      <c r="R42" s="8">
        <v>16.2</v>
      </c>
      <c r="S42" t="s">
        <v>177</v>
      </c>
    </row>
    <row r="43" spans="1:19" x14ac:dyDescent="0.25">
      <c r="A43">
        <v>2013</v>
      </c>
      <c r="C43" t="s">
        <v>169</v>
      </c>
      <c r="D43" s="5">
        <v>41490</v>
      </c>
      <c r="E43" t="s">
        <v>31</v>
      </c>
      <c r="F43" t="s">
        <v>32</v>
      </c>
      <c r="G43" s="7" t="s">
        <v>170</v>
      </c>
      <c r="H43">
        <v>6745792</v>
      </c>
      <c r="I43" t="s">
        <v>35</v>
      </c>
      <c r="J43" t="s">
        <v>59</v>
      </c>
      <c r="K43" t="s">
        <v>42</v>
      </c>
      <c r="L43" t="s">
        <v>43</v>
      </c>
      <c r="M43" t="s">
        <v>176</v>
      </c>
      <c r="O43">
        <v>586</v>
      </c>
      <c r="P43" s="8">
        <v>20.5</v>
      </c>
      <c r="Q43" s="8">
        <v>53.8</v>
      </c>
      <c r="R43" s="8">
        <v>18.2</v>
      </c>
    </row>
    <row r="44" spans="1:19" x14ac:dyDescent="0.25">
      <c r="A44">
        <v>2013</v>
      </c>
      <c r="C44" t="s">
        <v>180</v>
      </c>
      <c r="D44" s="5">
        <v>41489</v>
      </c>
      <c r="E44" t="s">
        <v>31</v>
      </c>
      <c r="F44" t="s">
        <v>32</v>
      </c>
      <c r="G44" s="7" t="s">
        <v>181</v>
      </c>
      <c r="H44">
        <v>6746316</v>
      </c>
      <c r="I44" t="s">
        <v>35</v>
      </c>
      <c r="J44" t="s">
        <v>59</v>
      </c>
      <c r="K44" t="s">
        <v>42</v>
      </c>
      <c r="L44" t="s">
        <v>43</v>
      </c>
      <c r="M44" t="s">
        <v>186</v>
      </c>
      <c r="O44">
        <v>676</v>
      </c>
      <c r="P44" s="8">
        <v>19.600000000000001</v>
      </c>
      <c r="Q44" s="8">
        <v>52.7</v>
      </c>
      <c r="R44" s="8">
        <v>43.8</v>
      </c>
    </row>
    <row r="45" spans="1:19" x14ac:dyDescent="0.25">
      <c r="A45">
        <v>2013</v>
      </c>
      <c r="C45" t="s">
        <v>30</v>
      </c>
      <c r="D45" s="5">
        <v>41492</v>
      </c>
      <c r="E45" t="s">
        <v>31</v>
      </c>
      <c r="F45" t="s">
        <v>32</v>
      </c>
      <c r="G45" s="7" t="s">
        <v>34</v>
      </c>
      <c r="H45">
        <v>6744548</v>
      </c>
      <c r="I45" t="s">
        <v>70</v>
      </c>
      <c r="J45" t="s">
        <v>70</v>
      </c>
      <c r="K45" t="s">
        <v>70</v>
      </c>
      <c r="L45" t="s">
        <v>70</v>
      </c>
      <c r="M45" t="s">
        <v>70</v>
      </c>
      <c r="P45" s="8" t="s">
        <v>70</v>
      </c>
      <c r="Q45" t="s">
        <v>70</v>
      </c>
      <c r="R45" t="s">
        <v>70</v>
      </c>
      <c r="S45" t="s">
        <v>48</v>
      </c>
    </row>
    <row r="46" spans="1:19" x14ac:dyDescent="0.25">
      <c r="A46">
        <v>2013</v>
      </c>
      <c r="C46" t="s">
        <v>67</v>
      </c>
      <c r="D46" s="5">
        <v>41492</v>
      </c>
      <c r="E46" t="s">
        <v>31</v>
      </c>
      <c r="F46" t="s">
        <v>32</v>
      </c>
      <c r="G46" s="7" t="s">
        <v>65</v>
      </c>
      <c r="H46">
        <v>6745682</v>
      </c>
      <c r="I46" t="s">
        <v>70</v>
      </c>
      <c r="J46" t="s">
        <v>70</v>
      </c>
      <c r="K46" t="s">
        <v>70</v>
      </c>
      <c r="L46" t="s">
        <v>70</v>
      </c>
      <c r="M46" t="s">
        <v>70</v>
      </c>
      <c r="O46" t="s">
        <v>70</v>
      </c>
      <c r="P46" s="8" t="s">
        <v>70</v>
      </c>
      <c r="Q46" t="s">
        <v>70</v>
      </c>
      <c r="R46" t="s">
        <v>70</v>
      </c>
      <c r="S46" t="s">
        <v>72</v>
      </c>
    </row>
    <row r="47" spans="1:19" x14ac:dyDescent="0.25">
      <c r="A47">
        <v>2013</v>
      </c>
      <c r="C47" t="s">
        <v>67</v>
      </c>
      <c r="D47" s="5">
        <v>41492</v>
      </c>
      <c r="E47" t="s">
        <v>31</v>
      </c>
      <c r="F47" t="s">
        <v>32</v>
      </c>
      <c r="G47" s="7" t="s">
        <v>65</v>
      </c>
      <c r="H47">
        <v>6745682</v>
      </c>
      <c r="I47" t="s">
        <v>70</v>
      </c>
      <c r="J47" t="s">
        <v>70</v>
      </c>
      <c r="K47" t="s">
        <v>70</v>
      </c>
      <c r="L47" t="s">
        <v>70</v>
      </c>
      <c r="M47" t="s">
        <v>70</v>
      </c>
      <c r="O47" t="s">
        <v>70</v>
      </c>
      <c r="P47" s="8" t="s">
        <v>70</v>
      </c>
      <c r="Q47" t="s">
        <v>70</v>
      </c>
      <c r="R47" t="s">
        <v>70</v>
      </c>
      <c r="S47" t="s">
        <v>48</v>
      </c>
    </row>
    <row r="48" spans="1:19" x14ac:dyDescent="0.25">
      <c r="A48">
        <v>2013</v>
      </c>
      <c r="C48" t="s">
        <v>141</v>
      </c>
      <c r="D48" s="5">
        <v>41490</v>
      </c>
      <c r="E48" t="s">
        <v>31</v>
      </c>
      <c r="F48" t="s">
        <v>32</v>
      </c>
      <c r="G48" s="7" t="s">
        <v>142</v>
      </c>
      <c r="H48">
        <v>6746751</v>
      </c>
      <c r="I48" t="s">
        <v>70</v>
      </c>
      <c r="J48" t="s">
        <v>70</v>
      </c>
      <c r="K48" t="s">
        <v>70</v>
      </c>
      <c r="L48" t="s">
        <v>70</v>
      </c>
      <c r="M48" t="s">
        <v>70</v>
      </c>
      <c r="O48" t="s">
        <v>70</v>
      </c>
      <c r="P48" s="8" t="s">
        <v>70</v>
      </c>
      <c r="Q48" t="s">
        <v>70</v>
      </c>
      <c r="R48" t="s">
        <v>70</v>
      </c>
      <c r="S48" t="s">
        <v>150</v>
      </c>
    </row>
    <row r="49" spans="1:19" x14ac:dyDescent="0.25">
      <c r="A49">
        <v>2013</v>
      </c>
      <c r="C49" t="s">
        <v>152</v>
      </c>
      <c r="D49" s="5">
        <v>41490</v>
      </c>
      <c r="E49" t="s">
        <v>31</v>
      </c>
      <c r="F49" t="s">
        <v>32</v>
      </c>
      <c r="G49" s="7" t="s">
        <v>153</v>
      </c>
      <c r="H49">
        <v>6746560</v>
      </c>
      <c r="I49" t="s">
        <v>35</v>
      </c>
      <c r="J49" t="s">
        <v>70</v>
      </c>
      <c r="K49" t="s">
        <v>157</v>
      </c>
      <c r="L49" t="s">
        <v>43</v>
      </c>
      <c r="M49" t="s">
        <v>70</v>
      </c>
      <c r="O49">
        <v>186</v>
      </c>
      <c r="P49" s="8">
        <v>16.7</v>
      </c>
      <c r="Q49" s="8">
        <v>40.5</v>
      </c>
      <c r="R49" s="11" t="s">
        <v>70</v>
      </c>
      <c r="S49" t="s">
        <v>159</v>
      </c>
    </row>
    <row r="50" spans="1:19" x14ac:dyDescent="0.25">
      <c r="A50">
        <v>2013</v>
      </c>
      <c r="C50" t="s">
        <v>161</v>
      </c>
      <c r="D50" s="5">
        <v>41490</v>
      </c>
      <c r="E50" t="s">
        <v>31</v>
      </c>
      <c r="F50" t="s">
        <v>32</v>
      </c>
      <c r="G50" s="7" t="s">
        <v>162</v>
      </c>
      <c r="H50">
        <v>6746133</v>
      </c>
      <c r="I50" t="s">
        <v>70</v>
      </c>
      <c r="J50" t="s">
        <v>70</v>
      </c>
      <c r="K50" t="s">
        <v>70</v>
      </c>
      <c r="L50" t="s">
        <v>70</v>
      </c>
      <c r="M50" t="s">
        <v>70</v>
      </c>
      <c r="O50" t="s">
        <v>70</v>
      </c>
      <c r="P50" s="8" t="s">
        <v>70</v>
      </c>
      <c r="Q50" t="s">
        <v>70</v>
      </c>
      <c r="R50" t="s">
        <v>70</v>
      </c>
      <c r="S50" t="s">
        <v>72</v>
      </c>
    </row>
    <row r="51" spans="1:19" x14ac:dyDescent="0.25">
      <c r="A51">
        <v>2013</v>
      </c>
      <c r="C51" t="s">
        <v>201</v>
      </c>
      <c r="D51" s="5">
        <v>41489</v>
      </c>
      <c r="E51" t="s">
        <v>31</v>
      </c>
      <c r="F51" t="s">
        <v>32</v>
      </c>
      <c r="G51" s="7" t="s">
        <v>202</v>
      </c>
      <c r="H51">
        <v>6746681</v>
      </c>
      <c r="I51" t="s">
        <v>70</v>
      </c>
      <c r="J51" t="s">
        <v>70</v>
      </c>
      <c r="K51" t="s">
        <v>70</v>
      </c>
      <c r="L51" t="s">
        <v>70</v>
      </c>
      <c r="M51" t="s">
        <v>70</v>
      </c>
      <c r="O51" t="s">
        <v>70</v>
      </c>
      <c r="P51" s="8" t="s">
        <v>70</v>
      </c>
      <c r="Q51" t="s">
        <v>70</v>
      </c>
      <c r="R51" t="s">
        <v>70</v>
      </c>
      <c r="S51" t="s">
        <v>207</v>
      </c>
    </row>
    <row r="52" spans="1:19" x14ac:dyDescent="0.25">
      <c r="A52">
        <v>2013</v>
      </c>
      <c r="C52" t="s">
        <v>201</v>
      </c>
      <c r="D52" s="5">
        <v>41489</v>
      </c>
      <c r="E52" t="s">
        <v>31</v>
      </c>
      <c r="F52" t="s">
        <v>32</v>
      </c>
      <c r="G52" s="7" t="s">
        <v>202</v>
      </c>
      <c r="H52">
        <v>6746681</v>
      </c>
      <c r="I52" t="s">
        <v>70</v>
      </c>
      <c r="J52" t="s">
        <v>70</v>
      </c>
      <c r="K52" t="s">
        <v>70</v>
      </c>
      <c r="L52" t="s">
        <v>70</v>
      </c>
      <c r="M52" t="s">
        <v>70</v>
      </c>
      <c r="O52" t="s">
        <v>70</v>
      </c>
      <c r="P52" s="8" t="s">
        <v>70</v>
      </c>
      <c r="Q52" t="s">
        <v>70</v>
      </c>
      <c r="R52" t="s">
        <v>70</v>
      </c>
      <c r="S52" t="s">
        <v>208</v>
      </c>
    </row>
    <row r="53" spans="1:19" x14ac:dyDescent="0.25">
      <c r="I53" t="s">
        <v>222</v>
      </c>
      <c r="J53" s="19">
        <f>COUNT(P2:P44,P49)</f>
        <v>44</v>
      </c>
    </row>
    <row r="54" spans="1:19" x14ac:dyDescent="0.25">
      <c r="I54" t="s">
        <v>223</v>
      </c>
      <c r="J54" s="19">
        <f>COUNT(O29:O44)</f>
        <v>16</v>
      </c>
    </row>
    <row r="55" spans="1:19" x14ac:dyDescent="0.25">
      <c r="I55" t="s">
        <v>224</v>
      </c>
      <c r="J55" s="19">
        <f>COUNT(P2:P28)</f>
        <v>27</v>
      </c>
    </row>
    <row r="56" spans="1:19" x14ac:dyDescent="0.25">
      <c r="I56" t="s">
        <v>225</v>
      </c>
      <c r="J56" s="19">
        <v>1</v>
      </c>
      <c r="K56" t="s">
        <v>226</v>
      </c>
    </row>
  </sheetData>
  <sortState ref="A2:S52">
    <sortCondition ref="J2:J5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1"/>
  <sheetViews>
    <sheetView workbookViewId="0">
      <selection activeCell="I21" activeCellId="2" sqref="I18 I20 I21"/>
    </sheetView>
  </sheetViews>
  <sheetFormatPr defaultRowHeight="15" x14ac:dyDescent="0.25"/>
  <cols>
    <col min="7" max="7" width="9.140625" style="7"/>
  </cols>
  <sheetData>
    <row r="1" spans="1:18" ht="60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6" t="s">
        <v>6</v>
      </c>
      <c r="H1" s="1" t="s">
        <v>7</v>
      </c>
      <c r="I1" s="3" t="s">
        <v>214</v>
      </c>
      <c r="J1" s="3" t="s">
        <v>215</v>
      </c>
      <c r="K1" s="3" t="s">
        <v>49</v>
      </c>
      <c r="L1" s="3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1" t="s">
        <v>8</v>
      </c>
    </row>
    <row r="2" spans="1:18" x14ac:dyDescent="0.25">
      <c r="A2">
        <v>2013</v>
      </c>
      <c r="C2" t="s">
        <v>30</v>
      </c>
      <c r="D2" s="5">
        <v>41492</v>
      </c>
      <c r="E2" t="s">
        <v>31</v>
      </c>
      <c r="F2" t="s">
        <v>32</v>
      </c>
      <c r="G2" s="7" t="s">
        <v>34</v>
      </c>
      <c r="H2">
        <v>6744548</v>
      </c>
      <c r="I2" s="8">
        <v>7.3</v>
      </c>
      <c r="J2" s="8">
        <v>15.2</v>
      </c>
      <c r="K2">
        <v>390</v>
      </c>
      <c r="L2" t="s">
        <v>50</v>
      </c>
      <c r="O2" s="10" t="s">
        <v>51</v>
      </c>
      <c r="P2" t="s">
        <v>52</v>
      </c>
      <c r="Q2" t="s">
        <v>53</v>
      </c>
      <c r="R2" t="s">
        <v>64</v>
      </c>
    </row>
    <row r="3" spans="1:18" x14ac:dyDescent="0.25">
      <c r="A3">
        <v>2013</v>
      </c>
      <c r="C3" t="s">
        <v>54</v>
      </c>
      <c r="D3" s="5">
        <v>41492</v>
      </c>
      <c r="E3" t="s">
        <v>31</v>
      </c>
      <c r="F3" t="s">
        <v>32</v>
      </c>
      <c r="G3" s="7" t="s">
        <v>55</v>
      </c>
      <c r="H3">
        <v>6744267</v>
      </c>
      <c r="I3" s="8">
        <v>8.3000000000000007</v>
      </c>
      <c r="J3" s="8">
        <v>16.600000000000001</v>
      </c>
      <c r="K3">
        <v>455</v>
      </c>
      <c r="L3" t="s">
        <v>50</v>
      </c>
      <c r="O3" s="10">
        <v>5</v>
      </c>
      <c r="P3" t="s">
        <v>52</v>
      </c>
      <c r="Q3" t="s">
        <v>63</v>
      </c>
      <c r="R3" t="s">
        <v>216</v>
      </c>
    </row>
    <row r="4" spans="1:18" x14ac:dyDescent="0.25">
      <c r="A4">
        <v>2013</v>
      </c>
      <c r="C4" t="s">
        <v>67</v>
      </c>
      <c r="D4" s="5">
        <v>41492</v>
      </c>
      <c r="E4" t="s">
        <v>31</v>
      </c>
      <c r="F4" t="s">
        <v>32</v>
      </c>
      <c r="G4" s="7" t="s">
        <v>65</v>
      </c>
      <c r="H4">
        <v>6745682</v>
      </c>
      <c r="I4" s="8">
        <v>7.3</v>
      </c>
      <c r="J4" s="8">
        <v>14.8</v>
      </c>
      <c r="K4">
        <v>280</v>
      </c>
      <c r="L4" t="s">
        <v>50</v>
      </c>
      <c r="O4" s="10" t="s">
        <v>51</v>
      </c>
      <c r="P4" t="s">
        <v>52</v>
      </c>
      <c r="Q4" t="s">
        <v>73</v>
      </c>
      <c r="R4" t="s">
        <v>74</v>
      </c>
    </row>
    <row r="5" spans="1:18" x14ac:dyDescent="0.25">
      <c r="A5">
        <v>2013</v>
      </c>
      <c r="C5" t="s">
        <v>75</v>
      </c>
      <c r="D5" s="5">
        <v>41492</v>
      </c>
      <c r="E5" t="s">
        <v>31</v>
      </c>
      <c r="F5" t="s">
        <v>32</v>
      </c>
      <c r="G5" s="7" t="s">
        <v>76</v>
      </c>
      <c r="H5">
        <v>6745114</v>
      </c>
      <c r="I5" s="8">
        <v>6.8</v>
      </c>
      <c r="J5" s="8">
        <v>13.8</v>
      </c>
      <c r="K5">
        <v>280</v>
      </c>
      <c r="L5" t="s">
        <v>50</v>
      </c>
      <c r="O5" s="10">
        <v>10</v>
      </c>
      <c r="P5" t="s">
        <v>82</v>
      </c>
      <c r="Q5" t="s">
        <v>83</v>
      </c>
      <c r="R5" t="s">
        <v>84</v>
      </c>
    </row>
    <row r="6" spans="1:18" x14ac:dyDescent="0.25">
      <c r="A6">
        <v>2013</v>
      </c>
      <c r="C6" t="s">
        <v>85</v>
      </c>
      <c r="D6" s="5">
        <v>41491</v>
      </c>
      <c r="E6" t="s">
        <v>31</v>
      </c>
      <c r="F6" t="s">
        <v>32</v>
      </c>
      <c r="G6" s="7" t="s">
        <v>86</v>
      </c>
      <c r="H6">
        <v>6744677</v>
      </c>
      <c r="I6" s="8">
        <v>8</v>
      </c>
      <c r="J6" s="8">
        <v>16.399999999999999</v>
      </c>
      <c r="K6">
        <v>340</v>
      </c>
      <c r="L6" t="s">
        <v>50</v>
      </c>
      <c r="O6" s="10" t="s">
        <v>51</v>
      </c>
      <c r="P6" t="s">
        <v>52</v>
      </c>
      <c r="Q6" t="s">
        <v>103</v>
      </c>
      <c r="R6" t="s">
        <v>104</v>
      </c>
    </row>
    <row r="7" spans="1:18" x14ac:dyDescent="0.25">
      <c r="A7">
        <v>2013</v>
      </c>
      <c r="C7" t="s">
        <v>105</v>
      </c>
      <c r="D7" s="5">
        <v>41491</v>
      </c>
      <c r="E7" t="s">
        <v>31</v>
      </c>
      <c r="F7" t="s">
        <v>32</v>
      </c>
      <c r="G7" s="7" t="s">
        <v>106</v>
      </c>
      <c r="H7">
        <v>6743846</v>
      </c>
      <c r="I7" s="8">
        <v>10.199999999999999</v>
      </c>
      <c r="J7" s="8">
        <v>14.4</v>
      </c>
      <c r="K7">
        <v>290</v>
      </c>
      <c r="L7" t="s">
        <v>50</v>
      </c>
      <c r="O7" s="10">
        <v>15</v>
      </c>
      <c r="P7" t="s">
        <v>52</v>
      </c>
      <c r="Q7" t="s">
        <v>110</v>
      </c>
    </row>
    <row r="8" spans="1:18" x14ac:dyDescent="0.25">
      <c r="A8">
        <v>2013</v>
      </c>
      <c r="C8" t="s">
        <v>111</v>
      </c>
      <c r="D8" s="5">
        <v>41491</v>
      </c>
      <c r="E8" t="s">
        <v>31</v>
      </c>
      <c r="F8" t="s">
        <v>32</v>
      </c>
      <c r="G8" s="7" t="s">
        <v>112</v>
      </c>
      <c r="H8">
        <v>6744343</v>
      </c>
      <c r="I8" s="8">
        <v>8.9</v>
      </c>
      <c r="J8" s="8">
        <v>13.9</v>
      </c>
      <c r="K8">
        <v>340</v>
      </c>
      <c r="L8" t="s">
        <v>50</v>
      </c>
      <c r="O8" s="10" t="s">
        <v>51</v>
      </c>
      <c r="P8" t="s">
        <v>52</v>
      </c>
      <c r="Q8" t="s">
        <v>121</v>
      </c>
      <c r="R8" t="s">
        <v>122</v>
      </c>
    </row>
    <row r="9" spans="1:18" x14ac:dyDescent="0.25">
      <c r="A9">
        <v>2013</v>
      </c>
      <c r="C9" t="s">
        <v>123</v>
      </c>
      <c r="D9" s="5">
        <v>41491</v>
      </c>
      <c r="E9" t="s">
        <v>31</v>
      </c>
      <c r="F9" t="s">
        <v>32</v>
      </c>
      <c r="G9" s="7" t="s">
        <v>124</v>
      </c>
      <c r="H9">
        <v>6746296</v>
      </c>
      <c r="I9" s="8">
        <v>13.4</v>
      </c>
      <c r="J9" s="8">
        <v>13.9</v>
      </c>
      <c r="K9">
        <v>360</v>
      </c>
      <c r="L9" t="s">
        <v>50</v>
      </c>
      <c r="O9" s="10">
        <v>10</v>
      </c>
      <c r="P9" t="s">
        <v>52</v>
      </c>
      <c r="Q9" t="s">
        <v>129</v>
      </c>
      <c r="R9" t="s">
        <v>130</v>
      </c>
    </row>
    <row r="10" spans="1:18" x14ac:dyDescent="0.25">
      <c r="A10">
        <v>2013</v>
      </c>
      <c r="C10" t="s">
        <v>131</v>
      </c>
      <c r="D10" s="5">
        <v>41490</v>
      </c>
      <c r="E10" t="s">
        <v>31</v>
      </c>
      <c r="F10" t="s">
        <v>32</v>
      </c>
      <c r="G10" s="7" t="s">
        <v>132</v>
      </c>
      <c r="H10">
        <v>6745492</v>
      </c>
      <c r="I10" s="8">
        <v>8</v>
      </c>
      <c r="J10" s="8">
        <v>15.3</v>
      </c>
      <c r="K10">
        <v>325</v>
      </c>
      <c r="L10" t="s">
        <v>50</v>
      </c>
      <c r="O10" s="10" t="s">
        <v>51</v>
      </c>
      <c r="P10" t="s">
        <v>52</v>
      </c>
      <c r="Q10" t="s">
        <v>129</v>
      </c>
    </row>
    <row r="11" spans="1:18" x14ac:dyDescent="0.25">
      <c r="A11">
        <v>2013</v>
      </c>
      <c r="C11" t="s">
        <v>141</v>
      </c>
      <c r="D11" s="5">
        <v>41490</v>
      </c>
      <c r="E11" t="s">
        <v>31</v>
      </c>
      <c r="F11" t="s">
        <v>32</v>
      </c>
      <c r="G11" s="7" t="s">
        <v>142</v>
      </c>
      <c r="H11">
        <v>6746751</v>
      </c>
      <c r="I11" s="8">
        <v>3.9</v>
      </c>
      <c r="J11" s="8">
        <v>15.8</v>
      </c>
      <c r="K11">
        <v>410</v>
      </c>
      <c r="L11" t="s">
        <v>50</v>
      </c>
      <c r="O11" s="10" t="s">
        <v>51</v>
      </c>
      <c r="P11" t="s">
        <v>52</v>
      </c>
      <c r="Q11" t="s">
        <v>151</v>
      </c>
    </row>
    <row r="12" spans="1:18" x14ac:dyDescent="0.25">
      <c r="A12">
        <v>2013</v>
      </c>
      <c r="C12" t="s">
        <v>152</v>
      </c>
      <c r="D12" s="5">
        <v>41490</v>
      </c>
      <c r="E12" t="s">
        <v>31</v>
      </c>
      <c r="F12" t="s">
        <v>32</v>
      </c>
      <c r="G12" s="7" t="s">
        <v>153</v>
      </c>
      <c r="H12">
        <v>6746560</v>
      </c>
      <c r="I12" s="8">
        <v>7.6</v>
      </c>
      <c r="J12" s="8">
        <v>15</v>
      </c>
      <c r="K12">
        <v>290</v>
      </c>
      <c r="L12" t="s">
        <v>50</v>
      </c>
      <c r="O12" s="10" t="s">
        <v>51</v>
      </c>
      <c r="P12" t="s">
        <v>52</v>
      </c>
      <c r="Q12" t="s">
        <v>160</v>
      </c>
    </row>
    <row r="13" spans="1:18" x14ac:dyDescent="0.25">
      <c r="A13">
        <v>2013</v>
      </c>
      <c r="C13" t="s">
        <v>161</v>
      </c>
      <c r="D13" s="5">
        <v>41490</v>
      </c>
      <c r="E13" t="s">
        <v>31</v>
      </c>
      <c r="F13" t="s">
        <v>32</v>
      </c>
      <c r="G13" s="7" t="s">
        <v>162</v>
      </c>
      <c r="H13">
        <v>6746133</v>
      </c>
      <c r="I13" s="8">
        <v>8.4</v>
      </c>
      <c r="J13" s="8">
        <v>14.1</v>
      </c>
      <c r="K13">
        <v>255</v>
      </c>
      <c r="L13" t="s">
        <v>50</v>
      </c>
      <c r="O13" s="10" t="s">
        <v>51</v>
      </c>
      <c r="P13" t="s">
        <v>52</v>
      </c>
      <c r="Q13" t="s">
        <v>160</v>
      </c>
      <c r="R13" t="s">
        <v>168</v>
      </c>
    </row>
    <row r="14" spans="1:18" x14ac:dyDescent="0.25">
      <c r="A14">
        <v>2013</v>
      </c>
      <c r="C14" t="s">
        <v>169</v>
      </c>
      <c r="D14" s="5">
        <v>41490</v>
      </c>
      <c r="E14" t="s">
        <v>31</v>
      </c>
      <c r="F14" t="s">
        <v>32</v>
      </c>
      <c r="G14" s="7" t="s">
        <v>170</v>
      </c>
      <c r="H14">
        <v>6745792</v>
      </c>
      <c r="I14" s="8">
        <v>7.1</v>
      </c>
      <c r="J14" s="8">
        <v>13.2</v>
      </c>
      <c r="K14">
        <v>500</v>
      </c>
      <c r="L14" t="s">
        <v>50</v>
      </c>
      <c r="O14">
        <v>0</v>
      </c>
      <c r="P14" t="s">
        <v>52</v>
      </c>
      <c r="Q14" t="s">
        <v>179</v>
      </c>
    </row>
    <row r="15" spans="1:18" x14ac:dyDescent="0.25">
      <c r="A15">
        <v>2013</v>
      </c>
      <c r="C15" t="s">
        <v>180</v>
      </c>
      <c r="D15" s="5">
        <v>41489</v>
      </c>
      <c r="E15" t="s">
        <v>31</v>
      </c>
      <c r="F15" t="s">
        <v>32</v>
      </c>
      <c r="G15" s="7" t="s">
        <v>181</v>
      </c>
      <c r="H15">
        <v>6746316</v>
      </c>
      <c r="I15" s="8">
        <v>6.2</v>
      </c>
      <c r="J15" s="8">
        <v>13.2</v>
      </c>
      <c r="K15">
        <v>600</v>
      </c>
      <c r="L15" t="s">
        <v>50</v>
      </c>
      <c r="O15">
        <v>2</v>
      </c>
      <c r="P15" t="s">
        <v>52</v>
      </c>
      <c r="Q15" t="s">
        <v>189</v>
      </c>
    </row>
    <row r="16" spans="1:18" x14ac:dyDescent="0.25">
      <c r="A16">
        <v>2013</v>
      </c>
      <c r="C16" t="s">
        <v>190</v>
      </c>
      <c r="D16" s="5">
        <v>41489</v>
      </c>
      <c r="E16" t="s">
        <v>31</v>
      </c>
      <c r="F16" t="s">
        <v>32</v>
      </c>
      <c r="G16" s="7" t="s">
        <v>191</v>
      </c>
      <c r="H16">
        <v>6745287</v>
      </c>
      <c r="I16" s="8">
        <v>10.1</v>
      </c>
      <c r="J16" s="8">
        <v>17.5</v>
      </c>
      <c r="K16">
        <v>280</v>
      </c>
      <c r="L16" t="s">
        <v>50</v>
      </c>
      <c r="O16">
        <v>30</v>
      </c>
      <c r="P16" t="s">
        <v>52</v>
      </c>
      <c r="Q16" t="s">
        <v>199</v>
      </c>
      <c r="R16" t="s">
        <v>200</v>
      </c>
    </row>
    <row r="17" spans="1:18" x14ac:dyDescent="0.25">
      <c r="A17">
        <v>2013</v>
      </c>
      <c r="C17" t="s">
        <v>201</v>
      </c>
      <c r="D17" s="5">
        <v>41489</v>
      </c>
      <c r="E17" t="s">
        <v>31</v>
      </c>
      <c r="F17" t="s">
        <v>32</v>
      </c>
      <c r="G17" s="7" t="s">
        <v>202</v>
      </c>
      <c r="H17">
        <v>6746681</v>
      </c>
      <c r="I17" s="8">
        <v>5.3</v>
      </c>
      <c r="J17" s="8">
        <v>14.5</v>
      </c>
      <c r="K17">
        <v>243</v>
      </c>
      <c r="L17" t="s">
        <v>50</v>
      </c>
      <c r="O17">
        <v>10</v>
      </c>
      <c r="P17" t="s">
        <v>52</v>
      </c>
      <c r="Q17" t="s">
        <v>211</v>
      </c>
      <c r="R17" t="s">
        <v>217</v>
      </c>
    </row>
    <row r="18" spans="1:18" x14ac:dyDescent="0.25">
      <c r="H18" s="17" t="s">
        <v>220</v>
      </c>
      <c r="I18" s="18">
        <f>AVERAGE(I2:I17)</f>
        <v>7.9249999999999998</v>
      </c>
      <c r="J18" s="18">
        <f t="shared" ref="J18:K18" si="0">AVERAGE(J2:J17)</f>
        <v>14.850000000000001</v>
      </c>
      <c r="K18" s="18">
        <f t="shared" si="0"/>
        <v>352.375</v>
      </c>
    </row>
    <row r="19" spans="1:18" x14ac:dyDescent="0.25">
      <c r="H19" s="17" t="s">
        <v>221</v>
      </c>
      <c r="I19" s="18">
        <f>STDEV(I2:I17)</f>
        <v>2.1619435700313701</v>
      </c>
      <c r="J19" s="18">
        <f t="shared" ref="J19:K19" si="1">STDEV(J2:J17)</f>
        <v>1.2377398757412643</v>
      </c>
      <c r="K19" s="18">
        <f t="shared" si="1"/>
        <v>98.127043503137642</v>
      </c>
    </row>
    <row r="20" spans="1:18" x14ac:dyDescent="0.25">
      <c r="H20" t="s">
        <v>234</v>
      </c>
      <c r="I20" s="8">
        <f>MAX(I2:I17)</f>
        <v>13.4</v>
      </c>
      <c r="J20" s="8">
        <f t="shared" ref="J20:K20" si="2">MAX(J2:J17)</f>
        <v>17.5</v>
      </c>
      <c r="K20" s="8">
        <f t="shared" si="2"/>
        <v>600</v>
      </c>
    </row>
    <row r="21" spans="1:18" x14ac:dyDescent="0.25">
      <c r="H21" t="s">
        <v>235</v>
      </c>
      <c r="I21" s="8">
        <f>MIN(I2:I17)</f>
        <v>3.9</v>
      </c>
      <c r="J21" s="8">
        <f t="shared" ref="J21:K21" si="3">MIN(J2:J17)</f>
        <v>13.2</v>
      </c>
      <c r="K21" s="8">
        <f t="shared" si="3"/>
        <v>243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workbookViewId="0">
      <selection activeCell="A30" sqref="A30:XFD34"/>
    </sheetView>
  </sheetViews>
  <sheetFormatPr defaultRowHeight="15" x14ac:dyDescent="0.25"/>
  <cols>
    <col min="2" max="2" width="9.7109375" customWidth="1"/>
    <col min="6" max="6" width="18.42578125" bestFit="1" customWidth="1"/>
  </cols>
  <sheetData>
    <row r="1" spans="1:13" x14ac:dyDescent="0.25">
      <c r="A1" s="17" t="s">
        <v>230</v>
      </c>
    </row>
    <row r="2" spans="1:13" x14ac:dyDescent="0.25">
      <c r="A2" t="s">
        <v>231</v>
      </c>
    </row>
    <row r="3" spans="1:13" x14ac:dyDescent="0.25">
      <c r="A3" t="s">
        <v>232</v>
      </c>
    </row>
    <row r="5" spans="1:13" x14ac:dyDescent="0.25">
      <c r="A5" s="17" t="s">
        <v>233</v>
      </c>
      <c r="F5" s="17" t="s">
        <v>237</v>
      </c>
      <c r="I5" s="17"/>
      <c r="J5" s="20"/>
      <c r="K5" s="21"/>
      <c r="L5" s="21"/>
      <c r="M5" s="21"/>
    </row>
    <row r="6" spans="1:13" x14ac:dyDescent="0.25">
      <c r="A6" t="s">
        <v>224</v>
      </c>
      <c r="B6">
        <v>27</v>
      </c>
      <c r="F6" t="s">
        <v>238</v>
      </c>
      <c r="G6">
        <v>15</v>
      </c>
      <c r="H6" s="32" t="s">
        <v>241</v>
      </c>
      <c r="I6" s="22"/>
      <c r="J6" s="23"/>
      <c r="L6" s="24"/>
      <c r="M6" s="25"/>
    </row>
    <row r="7" spans="1:13" x14ac:dyDescent="0.25">
      <c r="A7" t="s">
        <v>223</v>
      </c>
      <c r="B7">
        <v>16</v>
      </c>
      <c r="F7" t="s">
        <v>239</v>
      </c>
      <c r="G7">
        <v>1</v>
      </c>
      <c r="H7" s="17"/>
      <c r="I7" s="26"/>
      <c r="J7" s="23"/>
      <c r="K7" s="23"/>
      <c r="L7" s="23"/>
      <c r="M7" s="23"/>
    </row>
    <row r="8" spans="1:13" x14ac:dyDescent="0.25">
      <c r="A8" t="s">
        <v>225</v>
      </c>
      <c r="B8">
        <v>1</v>
      </c>
      <c r="F8" t="s">
        <v>240</v>
      </c>
      <c r="G8" s="33">
        <v>2</v>
      </c>
      <c r="H8" s="33" t="s">
        <v>242</v>
      </c>
      <c r="I8" s="26"/>
      <c r="J8" s="23"/>
      <c r="K8" s="23"/>
      <c r="L8" s="23"/>
      <c r="M8" s="23"/>
    </row>
    <row r="9" spans="1:13" x14ac:dyDescent="0.25">
      <c r="G9" s="17"/>
      <c r="H9" s="17"/>
      <c r="I9" s="27"/>
      <c r="J9" s="27"/>
      <c r="K9" s="23"/>
      <c r="L9" s="23"/>
      <c r="M9" s="23"/>
    </row>
    <row r="10" spans="1:13" x14ac:dyDescent="0.25">
      <c r="A10" s="17" t="s">
        <v>227</v>
      </c>
      <c r="F10" s="17" t="s">
        <v>227</v>
      </c>
      <c r="G10" s="17"/>
      <c r="H10" s="17"/>
      <c r="I10" s="28"/>
      <c r="J10" s="28"/>
      <c r="K10" s="23"/>
      <c r="L10" s="23"/>
      <c r="M10" s="23"/>
    </row>
    <row r="11" spans="1:13" x14ac:dyDescent="0.25">
      <c r="A11" t="s">
        <v>220</v>
      </c>
      <c r="B11" s="31">
        <v>789.1</v>
      </c>
      <c r="F11" t="s">
        <v>220</v>
      </c>
      <c r="G11" s="34">
        <v>1231.0666666666666</v>
      </c>
      <c r="H11" s="17"/>
      <c r="I11" s="26"/>
      <c r="J11" s="26"/>
      <c r="K11" s="23"/>
      <c r="L11" s="23"/>
      <c r="M11" s="23"/>
    </row>
    <row r="12" spans="1:13" x14ac:dyDescent="0.25">
      <c r="A12" t="s">
        <v>234</v>
      </c>
      <c r="B12">
        <v>1002</v>
      </c>
      <c r="F12" t="s">
        <v>234</v>
      </c>
      <c r="G12">
        <v>1388</v>
      </c>
      <c r="I12" s="23"/>
      <c r="J12" s="26"/>
      <c r="K12" s="23"/>
      <c r="L12" s="23"/>
      <c r="M12" s="23"/>
    </row>
    <row r="13" spans="1:13" x14ac:dyDescent="0.25">
      <c r="A13" t="s">
        <v>235</v>
      </c>
      <c r="B13">
        <v>186</v>
      </c>
      <c r="F13" t="s">
        <v>235</v>
      </c>
      <c r="G13">
        <v>1118</v>
      </c>
      <c r="I13" s="26"/>
      <c r="J13" s="26"/>
      <c r="K13" s="23"/>
      <c r="L13" s="23"/>
      <c r="M13" s="23"/>
    </row>
    <row r="14" spans="1:13" x14ac:dyDescent="0.25">
      <c r="I14" s="26"/>
      <c r="J14" s="26"/>
      <c r="K14" s="23"/>
      <c r="L14" s="23"/>
      <c r="M14" s="23"/>
    </row>
    <row r="15" spans="1:13" x14ac:dyDescent="0.25">
      <c r="A15" s="17" t="s">
        <v>228</v>
      </c>
      <c r="F15" s="17" t="s">
        <v>228</v>
      </c>
      <c r="I15" s="26"/>
      <c r="J15" s="26"/>
      <c r="K15" s="23"/>
      <c r="L15" s="23"/>
      <c r="M15" s="23"/>
    </row>
    <row r="16" spans="1:13" x14ac:dyDescent="0.25">
      <c r="A16" t="s">
        <v>220</v>
      </c>
      <c r="B16" s="11">
        <v>21.520454545454552</v>
      </c>
      <c r="F16" t="s">
        <v>220</v>
      </c>
      <c r="G16" s="35">
        <v>25.875</v>
      </c>
      <c r="I16" s="26"/>
      <c r="J16" s="26"/>
      <c r="K16" s="23"/>
      <c r="L16" s="23"/>
      <c r="M16" s="23"/>
    </row>
    <row r="17" spans="1:13" x14ac:dyDescent="0.25">
      <c r="A17" t="s">
        <v>234</v>
      </c>
      <c r="B17">
        <v>25.6</v>
      </c>
      <c r="F17" t="s">
        <v>234</v>
      </c>
      <c r="G17" s="35">
        <v>29.6</v>
      </c>
      <c r="I17" s="26"/>
      <c r="J17" s="26"/>
      <c r="K17" s="23"/>
      <c r="L17" s="24"/>
      <c r="M17" s="23"/>
    </row>
    <row r="18" spans="1:13" x14ac:dyDescent="0.25">
      <c r="A18" t="s">
        <v>235</v>
      </c>
      <c r="B18">
        <v>16.7</v>
      </c>
      <c r="F18" t="s">
        <v>235</v>
      </c>
      <c r="G18" s="35">
        <v>22.6</v>
      </c>
      <c r="I18" s="10"/>
      <c r="J18" s="26"/>
      <c r="K18" s="23"/>
      <c r="L18" s="23"/>
      <c r="M18" s="23"/>
    </row>
    <row r="19" spans="1:13" x14ac:dyDescent="0.25">
      <c r="G19" s="12"/>
    </row>
    <row r="20" spans="1:13" x14ac:dyDescent="0.25">
      <c r="A20" s="17" t="s">
        <v>229</v>
      </c>
      <c r="F20" s="17" t="s">
        <v>229</v>
      </c>
      <c r="G20" s="12"/>
    </row>
    <row r="21" spans="1:13" x14ac:dyDescent="0.25">
      <c r="A21" t="s">
        <v>220</v>
      </c>
      <c r="B21" s="8">
        <v>54.747727272727282</v>
      </c>
      <c r="F21" t="s">
        <v>220</v>
      </c>
      <c r="G21" s="35">
        <v>56.018749999999997</v>
      </c>
    </row>
    <row r="22" spans="1:13" x14ac:dyDescent="0.25">
      <c r="A22" t="s">
        <v>234</v>
      </c>
      <c r="B22">
        <v>60.9</v>
      </c>
      <c r="F22" t="s">
        <v>234</v>
      </c>
      <c r="G22" s="35">
        <v>58.6</v>
      </c>
    </row>
    <row r="23" spans="1:13" x14ac:dyDescent="0.25">
      <c r="A23" t="s">
        <v>235</v>
      </c>
      <c r="B23">
        <v>40.5</v>
      </c>
      <c r="F23" t="s">
        <v>235</v>
      </c>
      <c r="G23" s="35">
        <v>53.7</v>
      </c>
    </row>
    <row r="24" spans="1:13" x14ac:dyDescent="0.25">
      <c r="G24" s="12"/>
    </row>
    <row r="25" spans="1:13" x14ac:dyDescent="0.25">
      <c r="A25" s="17" t="s">
        <v>236</v>
      </c>
      <c r="M25" s="23"/>
    </row>
    <row r="26" spans="1:13" x14ac:dyDescent="0.25">
      <c r="A26" t="s">
        <v>220</v>
      </c>
      <c r="B26" s="8">
        <v>59.760465116279065</v>
      </c>
      <c r="F26" s="17"/>
      <c r="G26" s="20"/>
      <c r="H26" s="21"/>
      <c r="I26" s="21"/>
      <c r="J26" s="21"/>
      <c r="K26" s="23"/>
      <c r="L26" s="23"/>
      <c r="M26" s="23"/>
    </row>
    <row r="27" spans="1:13" x14ac:dyDescent="0.25">
      <c r="A27" t="s">
        <v>234</v>
      </c>
      <c r="B27">
        <v>105</v>
      </c>
      <c r="F27" s="22"/>
      <c r="G27" s="23"/>
      <c r="I27" s="25"/>
      <c r="J27" s="25"/>
      <c r="K27" s="25"/>
      <c r="L27" s="25"/>
      <c r="M27" s="23"/>
    </row>
    <row r="28" spans="1:13" x14ac:dyDescent="0.25">
      <c r="A28" t="s">
        <v>235</v>
      </c>
      <c r="B28">
        <v>11.4</v>
      </c>
      <c r="F28" s="26"/>
      <c r="G28" s="23"/>
      <c r="H28" s="23"/>
      <c r="I28" s="23"/>
      <c r="J28" s="23"/>
      <c r="K28" s="23"/>
      <c r="L28" s="23"/>
      <c r="M28" s="23"/>
    </row>
    <row r="29" spans="1:13" x14ac:dyDescent="0.25">
      <c r="D29" s="27"/>
      <c r="E29" s="27"/>
      <c r="F29" s="26"/>
      <c r="G29" s="23"/>
      <c r="H29" s="23"/>
      <c r="I29" s="23"/>
      <c r="J29" s="23"/>
      <c r="K29" s="23"/>
      <c r="L29" s="23"/>
      <c r="M29" s="23"/>
    </row>
    <row r="30" spans="1:13" x14ac:dyDescent="0.25">
      <c r="D30" s="27"/>
      <c r="E30" s="27"/>
      <c r="F30" s="26"/>
      <c r="G30" s="23"/>
      <c r="H30" s="23"/>
      <c r="I30" s="23"/>
      <c r="J30" s="23"/>
      <c r="K30" s="23"/>
      <c r="L30" s="23"/>
      <c r="M30" s="23"/>
    </row>
    <row r="31" spans="1:13" x14ac:dyDescent="0.25">
      <c r="D31" s="27"/>
      <c r="E31" s="27"/>
      <c r="F31" s="26"/>
      <c r="G31" s="23"/>
      <c r="H31" s="23"/>
      <c r="I31" s="23"/>
      <c r="J31" s="23"/>
      <c r="K31" s="23"/>
      <c r="L31" s="23"/>
      <c r="M31" s="23"/>
    </row>
    <row r="32" spans="1:13" x14ac:dyDescent="0.25">
      <c r="D32" s="27"/>
      <c r="E32" s="27"/>
      <c r="F32" s="26"/>
      <c r="G32" s="23"/>
      <c r="H32" s="23"/>
      <c r="I32" s="23"/>
      <c r="J32" s="23"/>
      <c r="K32" s="23"/>
      <c r="L32" s="23"/>
      <c r="M32" s="23"/>
    </row>
    <row r="33" spans="1:13" x14ac:dyDescent="0.25">
      <c r="D33" s="27"/>
      <c r="E33" s="27"/>
      <c r="F33" s="26"/>
      <c r="G33" s="23"/>
      <c r="H33" s="23"/>
      <c r="I33" s="23"/>
      <c r="J33" s="23"/>
      <c r="K33" s="23"/>
      <c r="L33" s="23"/>
      <c r="M33" s="23"/>
    </row>
    <row r="34" spans="1:13" x14ac:dyDescent="0.25">
      <c r="D34" s="27"/>
      <c r="E34" s="27"/>
      <c r="F34" s="26"/>
      <c r="G34" s="23"/>
      <c r="H34" s="23"/>
      <c r="I34" s="23"/>
      <c r="J34" s="23"/>
      <c r="K34" s="23"/>
      <c r="L34" s="23"/>
      <c r="M34" s="23"/>
    </row>
    <row r="35" spans="1:13" x14ac:dyDescent="0.25">
      <c r="D35" s="29"/>
      <c r="E35" s="29"/>
      <c r="F35" s="27"/>
      <c r="G35" s="27"/>
      <c r="H35" s="23"/>
      <c r="I35" s="23"/>
      <c r="J35" s="23"/>
      <c r="K35" s="23"/>
      <c r="L35" s="23"/>
    </row>
    <row r="36" spans="1:13" x14ac:dyDescent="0.25">
      <c r="A36" s="17" t="s">
        <v>246</v>
      </c>
      <c r="B36" s="17"/>
      <c r="F36" s="26"/>
      <c r="G36" s="26"/>
      <c r="H36" s="23"/>
      <c r="I36" s="23"/>
      <c r="J36" s="23"/>
    </row>
    <row r="37" spans="1:13" x14ac:dyDescent="0.25">
      <c r="A37" t="s">
        <v>243</v>
      </c>
      <c r="F37" s="26"/>
      <c r="G37" s="26"/>
      <c r="H37" s="23"/>
      <c r="I37" s="23"/>
      <c r="J37" s="23"/>
    </row>
    <row r="38" spans="1:13" x14ac:dyDescent="0.25">
      <c r="F38" s="26"/>
      <c r="G38" s="26"/>
      <c r="H38" s="23"/>
      <c r="I38" s="23"/>
      <c r="J38" s="23"/>
    </row>
    <row r="39" spans="1:13" x14ac:dyDescent="0.25">
      <c r="A39" s="17" t="s">
        <v>245</v>
      </c>
      <c r="F39" s="26"/>
      <c r="G39" s="26"/>
      <c r="H39" s="23"/>
      <c r="I39" s="25"/>
      <c r="J39" s="23"/>
    </row>
    <row r="40" spans="1:13" x14ac:dyDescent="0.25">
      <c r="A40" t="s">
        <v>220</v>
      </c>
      <c r="B40">
        <v>35.200000000000003</v>
      </c>
      <c r="E40" s="25"/>
      <c r="F40" s="10"/>
      <c r="G40" s="26"/>
      <c r="H40" s="23"/>
      <c r="I40" s="23"/>
      <c r="J40" s="23"/>
      <c r="M40" s="25"/>
    </row>
    <row r="41" spans="1:13" x14ac:dyDescent="0.25">
      <c r="A41" t="s">
        <v>244</v>
      </c>
      <c r="B41">
        <v>60</v>
      </c>
      <c r="E41" s="30"/>
      <c r="F41" s="28"/>
      <c r="G41" s="28"/>
      <c r="H41" s="23"/>
      <c r="I41" s="23"/>
      <c r="J41" s="23"/>
      <c r="K41" s="23"/>
      <c r="L41" s="23"/>
      <c r="M41" s="25"/>
    </row>
    <row r="42" spans="1:13" x14ac:dyDescent="0.25">
      <c r="A42" t="s">
        <v>235</v>
      </c>
      <c r="B42">
        <v>24.3</v>
      </c>
      <c r="F42" s="26"/>
      <c r="G42" s="26"/>
      <c r="H42" s="23"/>
      <c r="I42" s="23"/>
      <c r="J42" s="23"/>
    </row>
    <row r="43" spans="1:13" x14ac:dyDescent="0.25">
      <c r="F43" s="23"/>
      <c r="G43" s="26"/>
      <c r="H43" s="23"/>
      <c r="I43" s="23"/>
      <c r="J43" s="23"/>
    </row>
    <row r="44" spans="1:13" ht="17.25" x14ac:dyDescent="0.25">
      <c r="A44" s="17" t="s">
        <v>247</v>
      </c>
      <c r="F44" s="26"/>
      <c r="G44" s="26"/>
      <c r="H44" s="23"/>
      <c r="I44" s="23"/>
      <c r="J44" s="23"/>
    </row>
    <row r="45" spans="1:13" x14ac:dyDescent="0.25">
      <c r="A45" t="s">
        <v>220</v>
      </c>
      <c r="B45">
        <v>14.850000000000001</v>
      </c>
      <c r="F45" s="26"/>
      <c r="G45" s="26"/>
      <c r="H45" s="23"/>
      <c r="I45" s="23"/>
      <c r="J45" s="23"/>
    </row>
    <row r="46" spans="1:13" x14ac:dyDescent="0.25">
      <c r="A46" t="s">
        <v>244</v>
      </c>
      <c r="B46">
        <v>17.5</v>
      </c>
      <c r="F46" s="26"/>
      <c r="G46" s="26"/>
      <c r="H46" s="23"/>
      <c r="I46" s="23"/>
      <c r="J46" s="23"/>
    </row>
    <row r="47" spans="1:13" x14ac:dyDescent="0.25">
      <c r="A47" t="s">
        <v>235</v>
      </c>
      <c r="B47">
        <v>13.2</v>
      </c>
      <c r="F47" s="26"/>
      <c r="G47" s="26"/>
      <c r="H47" s="23"/>
      <c r="I47" s="23"/>
      <c r="J47" s="23"/>
    </row>
    <row r="48" spans="1:13" x14ac:dyDescent="0.25">
      <c r="F48" s="26"/>
      <c r="G48" s="26"/>
      <c r="H48" s="23"/>
      <c r="I48" s="25"/>
      <c r="J48" s="23"/>
    </row>
    <row r="49" spans="1:12" x14ac:dyDescent="0.25">
      <c r="A49" s="17" t="s">
        <v>248</v>
      </c>
      <c r="F49" s="10"/>
      <c r="G49" s="26"/>
      <c r="H49" s="23"/>
      <c r="I49" s="23"/>
      <c r="J49" s="23"/>
    </row>
    <row r="50" spans="1:12" x14ac:dyDescent="0.25">
      <c r="A50" t="s">
        <v>220</v>
      </c>
      <c r="B50" s="8">
        <v>7.9249999999999998</v>
      </c>
      <c r="F50" s="25"/>
      <c r="G50" s="25"/>
      <c r="H50" s="25"/>
      <c r="I50" s="25"/>
      <c r="J50" s="25"/>
      <c r="K50" s="25"/>
      <c r="L50" s="25"/>
    </row>
    <row r="51" spans="1:12" x14ac:dyDescent="0.25">
      <c r="A51" t="s">
        <v>234</v>
      </c>
      <c r="B51" s="8">
        <v>13.4</v>
      </c>
      <c r="F51" s="30"/>
      <c r="G51" s="30"/>
      <c r="H51" s="30"/>
      <c r="I51" s="30"/>
      <c r="J51" s="30"/>
      <c r="K51" s="30"/>
      <c r="L51" s="25"/>
    </row>
    <row r="52" spans="1:12" x14ac:dyDescent="0.25">
      <c r="A52" t="s">
        <v>235</v>
      </c>
      <c r="B52" s="8">
        <v>3.9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Capture</vt:lpstr>
      <vt:lpstr>Adult Female</vt:lpstr>
      <vt:lpstr>Ducklings</vt:lpstr>
      <vt:lpstr>Trap Site</vt:lpstr>
      <vt:lpstr>Summary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Gabrielson, Melissa</dc:creator>
  <cp:lastModifiedBy>Gabrielson, Melissa</cp:lastModifiedBy>
  <cp:lastPrinted>2013-11-21T23:09:00Z</cp:lastPrinted>
  <dcterms:created xsi:type="dcterms:W3CDTF">2013-09-25T17:33:38Z</dcterms:created>
  <dcterms:modified xsi:type="dcterms:W3CDTF">2013-11-21T23:09:03Z</dcterms:modified>
</cp:coreProperties>
</file>