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DJ - Personal\Geffen\CMSC 300 - Thesis\Forward-chaining Planner\domainproblem\"/>
    </mc:Choice>
  </mc:AlternateContent>
  <bookViews>
    <workbookView xWindow="4395" yWindow="0" windowWidth="15885" windowHeight="8340" tabRatio="817" firstSheet="3" activeTab="6"/>
  </bookViews>
  <sheets>
    <sheet name="Sheet1" sheetId="12" r:id="rId1"/>
    <sheet name="Patterns" sheetId="1" r:id="rId2"/>
    <sheet name="General Sequence Terms" sheetId="2" r:id="rId3"/>
    <sheet name="Chapter Patterns Definition" sheetId="4" r:id="rId4"/>
    <sheet name="Sequence Terms Definition" sheetId="3" r:id="rId5"/>
    <sheet name="Actor Descriptors Definition" sheetId="5" r:id="rId6"/>
    <sheet name="Predicate Descriptors Def." sheetId="6" r:id="rId7"/>
    <sheet name="Creature Name Lookup" sheetId="7" r:id="rId8"/>
    <sheet name="Item Name Lookup" sheetId="8" r:id="rId9"/>
    <sheet name="Intention Templates" sheetId="10" r:id="rId10"/>
    <sheet name="Chapter Patterns Definition (2" sheetId="14" r:id="rId11"/>
  </sheets>
  <definedNames>
    <definedName name="_xlnm._FilterDatabase" localSheetId="3" hidden="1">'Chapter Patterns Definition'!$A$2:$AE$166</definedName>
    <definedName name="_xlnm._FilterDatabase" localSheetId="10" hidden="1">'Chapter Patterns Definition (2'!$A$2:$AE$166</definedName>
    <definedName name="_xlnm._FilterDatabase" localSheetId="9" hidden="1">'Intention Templates'!$A$2:$V$21</definedName>
    <definedName name="_xlnm._FilterDatabase" localSheetId="6" hidden="1">'Predicate Descriptors Def.'!$A$2:$R$80</definedName>
    <definedName name="_xlnm._FilterDatabase" localSheetId="4" hidden="1">'Sequence Terms Definition'!$A$2:$AE$330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8" i="14" l="1"/>
  <c r="G128" i="14"/>
  <c r="K128" i="14" s="1"/>
  <c r="M128" i="14" s="1"/>
  <c r="O127" i="14"/>
  <c r="G127" i="14"/>
  <c r="K127" i="14" s="1"/>
  <c r="M127" i="14" s="1"/>
  <c r="O126" i="14"/>
  <c r="G126" i="14"/>
  <c r="K126" i="14" s="1"/>
  <c r="M126" i="14" s="1"/>
  <c r="O125" i="14"/>
  <c r="G125" i="14"/>
  <c r="K125" i="14" s="1"/>
  <c r="M125" i="14" s="1"/>
  <c r="O124" i="14"/>
  <c r="G124" i="14"/>
  <c r="K124" i="14" s="1"/>
  <c r="M124" i="14" s="1"/>
  <c r="O122" i="14"/>
  <c r="G122" i="14"/>
  <c r="K122" i="14" s="1"/>
  <c r="M122" i="14" s="1"/>
  <c r="O121" i="14"/>
  <c r="G121" i="14"/>
  <c r="K121" i="14" s="1"/>
  <c r="M121" i="14" s="1"/>
  <c r="O120" i="14"/>
  <c r="G120" i="14"/>
  <c r="K120" i="14" s="1"/>
  <c r="M120" i="14" s="1"/>
  <c r="O119" i="14"/>
  <c r="G119" i="14"/>
  <c r="K119" i="14" s="1"/>
  <c r="M119" i="14" s="1"/>
  <c r="O117" i="14"/>
  <c r="G117" i="14"/>
  <c r="K117" i="14" s="1"/>
  <c r="M117" i="14" s="1"/>
  <c r="O116" i="14"/>
  <c r="G116" i="14"/>
  <c r="K116" i="14" s="1"/>
  <c r="M116" i="14" s="1"/>
  <c r="O115" i="14"/>
  <c r="G115" i="14"/>
  <c r="K115" i="14" s="1"/>
  <c r="M115" i="14" s="1"/>
  <c r="O114" i="14"/>
  <c r="G114" i="14"/>
  <c r="K114" i="14" s="1"/>
  <c r="M114" i="14" s="1"/>
  <c r="O113" i="14"/>
  <c r="G113" i="14"/>
  <c r="K113" i="14" s="1"/>
  <c r="M113" i="14" s="1"/>
  <c r="O109" i="14"/>
  <c r="G109" i="14"/>
  <c r="K109" i="14" s="1"/>
  <c r="M109" i="14" s="1"/>
  <c r="O108" i="14"/>
  <c r="G108" i="14"/>
  <c r="K108" i="14" s="1"/>
  <c r="M108" i="14" s="1"/>
  <c r="O107" i="14"/>
  <c r="G107" i="14"/>
  <c r="K107" i="14" s="1"/>
  <c r="M107" i="14" s="1"/>
  <c r="O105" i="14"/>
  <c r="G105" i="14"/>
  <c r="K105" i="14" s="1"/>
  <c r="M105" i="14" s="1"/>
  <c r="O104" i="14"/>
  <c r="G104" i="14"/>
  <c r="K104" i="14" s="1"/>
  <c r="M104" i="14" s="1"/>
  <c r="O103" i="14"/>
  <c r="G103" i="14"/>
  <c r="K103" i="14" s="1"/>
  <c r="M103" i="14" s="1"/>
  <c r="O102" i="14"/>
  <c r="G102" i="14"/>
  <c r="K102" i="14" s="1"/>
  <c r="M102" i="14" s="1"/>
  <c r="O101" i="14"/>
  <c r="G101" i="14"/>
  <c r="K101" i="14" s="1"/>
  <c r="M101" i="14" s="1"/>
  <c r="O100" i="14"/>
  <c r="G100" i="14"/>
  <c r="K100" i="14" s="1"/>
  <c r="M100" i="14" s="1"/>
  <c r="O97" i="14"/>
  <c r="G97" i="14"/>
  <c r="K97" i="14" s="1"/>
  <c r="M97" i="14" s="1"/>
  <c r="O96" i="14"/>
  <c r="G96" i="14"/>
  <c r="K96" i="14" s="1"/>
  <c r="M96" i="14" s="1"/>
  <c r="O95" i="14"/>
  <c r="G95" i="14"/>
  <c r="K95" i="14" s="1"/>
  <c r="M95" i="14" s="1"/>
  <c r="O94" i="14"/>
  <c r="G94" i="14"/>
  <c r="K94" i="14" s="1"/>
  <c r="M94" i="14" s="1"/>
  <c r="O93" i="14"/>
  <c r="G93" i="14"/>
  <c r="K93" i="14" s="1"/>
  <c r="M93" i="14" s="1"/>
  <c r="O92" i="14"/>
  <c r="G92" i="14"/>
  <c r="K92" i="14" s="1"/>
  <c r="M92" i="14" s="1"/>
  <c r="O91" i="14"/>
  <c r="G91" i="14"/>
  <c r="K91" i="14" s="1"/>
  <c r="M91" i="14" s="1"/>
  <c r="O89" i="14"/>
  <c r="G89" i="14"/>
  <c r="K89" i="14" s="1"/>
  <c r="M89" i="14" s="1"/>
  <c r="O88" i="14"/>
  <c r="G88" i="14"/>
  <c r="K88" i="14" s="1"/>
  <c r="M88" i="14" s="1"/>
  <c r="O87" i="14"/>
  <c r="G87" i="14"/>
  <c r="K87" i="14" s="1"/>
  <c r="M87" i="14" s="1"/>
  <c r="O86" i="14"/>
  <c r="G86" i="14"/>
  <c r="K86" i="14" s="1"/>
  <c r="M86" i="14" s="1"/>
  <c r="O85" i="14"/>
  <c r="G85" i="14"/>
  <c r="K85" i="14" s="1"/>
  <c r="M85" i="14" s="1"/>
  <c r="O84" i="14"/>
  <c r="G84" i="14"/>
  <c r="K84" i="14" s="1"/>
  <c r="M84" i="14" s="1"/>
  <c r="O82" i="14"/>
  <c r="G82" i="14"/>
  <c r="K82" i="14" s="1"/>
  <c r="M82" i="14" s="1"/>
  <c r="O81" i="14"/>
  <c r="G81" i="14"/>
  <c r="K81" i="14" s="1"/>
  <c r="M81" i="14" s="1"/>
  <c r="O80" i="14"/>
  <c r="G80" i="14"/>
  <c r="K80" i="14" s="1"/>
  <c r="M80" i="14" s="1"/>
  <c r="O79" i="14"/>
  <c r="G79" i="14"/>
  <c r="K79" i="14" s="1"/>
  <c r="M79" i="14" s="1"/>
  <c r="O78" i="14"/>
  <c r="G78" i="14"/>
  <c r="K78" i="14" s="1"/>
  <c r="M78" i="14" s="1"/>
  <c r="O77" i="14"/>
  <c r="G77" i="14"/>
  <c r="K77" i="14" s="1"/>
  <c r="M77" i="14" s="1"/>
  <c r="O74" i="14"/>
  <c r="G74" i="14"/>
  <c r="K74" i="14" s="1"/>
  <c r="M74" i="14" s="1"/>
  <c r="O73" i="14"/>
  <c r="G73" i="14"/>
  <c r="K73" i="14" s="1"/>
  <c r="M73" i="14" s="1"/>
  <c r="O72" i="14"/>
  <c r="G72" i="14"/>
  <c r="K72" i="14" s="1"/>
  <c r="M72" i="14" s="1"/>
  <c r="O71" i="14"/>
  <c r="G71" i="14"/>
  <c r="K71" i="14" s="1"/>
  <c r="M71" i="14" s="1"/>
  <c r="O70" i="14"/>
  <c r="G70" i="14"/>
  <c r="K70" i="14" s="1"/>
  <c r="M70" i="14" s="1"/>
  <c r="O69" i="14"/>
  <c r="G69" i="14"/>
  <c r="K69" i="14" s="1"/>
  <c r="M69" i="14" s="1"/>
  <c r="O67" i="14"/>
  <c r="G67" i="14"/>
  <c r="K67" i="14" s="1"/>
  <c r="M67" i="14" s="1"/>
  <c r="O66" i="14"/>
  <c r="G66" i="14"/>
  <c r="K66" i="14" s="1"/>
  <c r="M66" i="14" s="1"/>
  <c r="O65" i="14"/>
  <c r="G65" i="14"/>
  <c r="K65" i="14" s="1"/>
  <c r="M65" i="14" s="1"/>
  <c r="O64" i="14"/>
  <c r="G64" i="14"/>
  <c r="K64" i="14" s="1"/>
  <c r="M64" i="14" s="1"/>
  <c r="O63" i="14"/>
  <c r="G63" i="14"/>
  <c r="K63" i="14" s="1"/>
  <c r="M63" i="14" s="1"/>
  <c r="O62" i="14"/>
  <c r="G62" i="14"/>
  <c r="K62" i="14" s="1"/>
  <c r="M62" i="14" s="1"/>
  <c r="O58" i="14"/>
  <c r="G58" i="14"/>
  <c r="K58" i="14" s="1"/>
  <c r="M58" i="14" s="1"/>
  <c r="O57" i="14"/>
  <c r="G57" i="14"/>
  <c r="K57" i="14" s="1"/>
  <c r="M57" i="14" s="1"/>
  <c r="O56" i="14"/>
  <c r="G56" i="14"/>
  <c r="K56" i="14" s="1"/>
  <c r="M56" i="14" s="1"/>
  <c r="O55" i="14"/>
  <c r="G55" i="14"/>
  <c r="K55" i="14" s="1"/>
  <c r="M55" i="14" s="1"/>
  <c r="O54" i="14"/>
  <c r="G54" i="14"/>
  <c r="K54" i="14" s="1"/>
  <c r="M54" i="14" s="1"/>
  <c r="O53" i="14"/>
  <c r="G53" i="14"/>
  <c r="K53" i="14" s="1"/>
  <c r="M53" i="14" s="1"/>
  <c r="O51" i="14"/>
  <c r="G51" i="14"/>
  <c r="K51" i="14" s="1"/>
  <c r="M51" i="14" s="1"/>
  <c r="O50" i="14"/>
  <c r="G50" i="14"/>
  <c r="K50" i="14" s="1"/>
  <c r="M50" i="14" s="1"/>
  <c r="O49" i="14"/>
  <c r="G49" i="14"/>
  <c r="K49" i="14" s="1"/>
  <c r="M49" i="14" s="1"/>
  <c r="O48" i="14"/>
  <c r="G48" i="14"/>
  <c r="K48" i="14" s="1"/>
  <c r="M48" i="14" s="1"/>
  <c r="O47" i="14"/>
  <c r="G47" i="14"/>
  <c r="K47" i="14" s="1"/>
  <c r="M47" i="14" s="1"/>
  <c r="O46" i="14"/>
  <c r="G46" i="14"/>
  <c r="K46" i="14" s="1"/>
  <c r="M46" i="14" s="1"/>
  <c r="O42" i="14"/>
  <c r="G42" i="14"/>
  <c r="K42" i="14" s="1"/>
  <c r="M42" i="14" s="1"/>
  <c r="O41" i="14"/>
  <c r="G41" i="14"/>
  <c r="K41" i="14" s="1"/>
  <c r="M41" i="14" s="1"/>
  <c r="O40" i="14"/>
  <c r="G40" i="14"/>
  <c r="K40" i="14" s="1"/>
  <c r="M40" i="14" s="1"/>
  <c r="O39" i="14"/>
  <c r="G39" i="14"/>
  <c r="K39" i="14" s="1"/>
  <c r="M39" i="14" s="1"/>
  <c r="O38" i="14"/>
  <c r="G38" i="14"/>
  <c r="K38" i="14" s="1"/>
  <c r="M38" i="14" s="1"/>
  <c r="O33" i="14"/>
  <c r="G33" i="14"/>
  <c r="K33" i="14" s="1"/>
  <c r="M33" i="14" s="1"/>
  <c r="O32" i="14"/>
  <c r="G32" i="14"/>
  <c r="K32" i="14" s="1"/>
  <c r="M32" i="14" s="1"/>
  <c r="O31" i="14"/>
  <c r="G31" i="14"/>
  <c r="K31" i="14" s="1"/>
  <c r="M31" i="14" s="1"/>
  <c r="O30" i="14"/>
  <c r="G30" i="14"/>
  <c r="K30" i="14" s="1"/>
  <c r="M30" i="14" s="1"/>
  <c r="O29" i="14"/>
  <c r="G29" i="14"/>
  <c r="K29" i="14" s="1"/>
  <c r="M29" i="14" s="1"/>
  <c r="O28" i="14"/>
  <c r="G28" i="14"/>
  <c r="K28" i="14" s="1"/>
  <c r="M28" i="14" s="1"/>
  <c r="O25" i="14"/>
  <c r="G25" i="14"/>
  <c r="K25" i="14" s="1"/>
  <c r="M25" i="14" s="1"/>
  <c r="O24" i="14"/>
  <c r="G24" i="14"/>
  <c r="K24" i="14" s="1"/>
  <c r="M24" i="14" s="1"/>
  <c r="O23" i="14"/>
  <c r="K23" i="14"/>
  <c r="M23" i="14" s="1"/>
  <c r="G23" i="14"/>
  <c r="O22" i="14"/>
  <c r="G22" i="14"/>
  <c r="K22" i="14" s="1"/>
  <c r="M22" i="14" s="1"/>
  <c r="O21" i="14"/>
  <c r="G21" i="14"/>
  <c r="K21" i="14" s="1"/>
  <c r="M21" i="14" s="1"/>
  <c r="O17" i="14"/>
  <c r="G17" i="14"/>
  <c r="K17" i="14" s="1"/>
  <c r="M17" i="14" s="1"/>
  <c r="O16" i="14"/>
  <c r="G16" i="14"/>
  <c r="K16" i="14" s="1"/>
  <c r="M16" i="14" s="1"/>
  <c r="O15" i="14"/>
  <c r="G15" i="14"/>
  <c r="K15" i="14" s="1"/>
  <c r="M15" i="14" s="1"/>
  <c r="O14" i="14"/>
  <c r="G14" i="14"/>
  <c r="K14" i="14" s="1"/>
  <c r="M14" i="14" s="1"/>
  <c r="O13" i="14"/>
  <c r="G13" i="14"/>
  <c r="K13" i="14" s="1"/>
  <c r="M13" i="14" s="1"/>
  <c r="O12" i="14"/>
  <c r="K12" i="14"/>
  <c r="M12" i="14" s="1"/>
  <c r="G12" i="14"/>
  <c r="O9" i="14"/>
  <c r="G9" i="14"/>
  <c r="K9" i="14" s="1"/>
  <c r="M9" i="14" s="1"/>
  <c r="O8" i="14"/>
  <c r="G8" i="14"/>
  <c r="K8" i="14" s="1"/>
  <c r="M8" i="14" s="1"/>
  <c r="O7" i="14"/>
  <c r="G7" i="14"/>
  <c r="K7" i="14" s="1"/>
  <c r="M7" i="14" s="1"/>
  <c r="O6" i="14"/>
  <c r="G6" i="14"/>
  <c r="K6" i="14" s="1"/>
  <c r="M6" i="14" s="1"/>
  <c r="O5" i="14"/>
  <c r="G5" i="14"/>
  <c r="K5" i="14" s="1"/>
  <c r="M5" i="14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O128" i="4" l="1"/>
  <c r="O127" i="4"/>
  <c r="O126" i="4"/>
  <c r="O125" i="4"/>
  <c r="O124" i="4"/>
  <c r="O122" i="4"/>
  <c r="O121" i="4"/>
  <c r="O120" i="4"/>
  <c r="O119" i="4"/>
  <c r="G128" i="4"/>
  <c r="K128" i="4" s="1"/>
  <c r="M128" i="4" s="1"/>
  <c r="G127" i="4"/>
  <c r="K127" i="4" s="1"/>
  <c r="M127" i="4" s="1"/>
  <c r="G126" i="4"/>
  <c r="K126" i="4" s="1"/>
  <c r="M126" i="4" s="1"/>
  <c r="G125" i="4"/>
  <c r="K125" i="4" s="1"/>
  <c r="M125" i="4" s="1"/>
  <c r="G124" i="4"/>
  <c r="K124" i="4" s="1"/>
  <c r="M124" i="4" s="1"/>
  <c r="G122" i="4"/>
  <c r="K122" i="4" s="1"/>
  <c r="M122" i="4" s="1"/>
  <c r="G121" i="4"/>
  <c r="K121" i="4" s="1"/>
  <c r="M121" i="4" s="1"/>
  <c r="G120" i="4"/>
  <c r="K120" i="4" s="1"/>
  <c r="M120" i="4" s="1"/>
  <c r="G119" i="4"/>
  <c r="K119" i="4" s="1"/>
  <c r="M119" i="4" s="1"/>
  <c r="O117" i="4"/>
  <c r="O116" i="4"/>
  <c r="O115" i="4"/>
  <c r="O114" i="4"/>
  <c r="O113" i="4"/>
  <c r="G117" i="4"/>
  <c r="K117" i="4" s="1"/>
  <c r="M117" i="4" s="1"/>
  <c r="G116" i="4"/>
  <c r="K116" i="4" s="1"/>
  <c r="M116" i="4" s="1"/>
  <c r="G115" i="4"/>
  <c r="K115" i="4" s="1"/>
  <c r="M115" i="4" s="1"/>
  <c r="G114" i="4"/>
  <c r="K114" i="4" s="1"/>
  <c r="M114" i="4" s="1"/>
  <c r="G113" i="4"/>
  <c r="K113" i="4" s="1"/>
  <c r="M113" i="4" s="1"/>
  <c r="O109" i="4" l="1"/>
  <c r="G109" i="4"/>
  <c r="K109" i="4" s="1"/>
  <c r="M109" i="4" s="1"/>
  <c r="O108" i="4"/>
  <c r="G108" i="4"/>
  <c r="K108" i="4" s="1"/>
  <c r="M108" i="4" s="1"/>
  <c r="O107" i="4"/>
  <c r="G107" i="4"/>
  <c r="K107" i="4" s="1"/>
  <c r="M107" i="4" s="1"/>
  <c r="S285" i="3" l="1"/>
  <c r="S218" i="3" l="1"/>
  <c r="G218" i="3"/>
  <c r="I218" i="3" s="1"/>
  <c r="K218" i="3" s="1"/>
  <c r="S216" i="3"/>
  <c r="G216" i="3"/>
  <c r="I216" i="3" s="1"/>
  <c r="K216" i="3" s="1"/>
  <c r="S214" i="3"/>
  <c r="G214" i="3"/>
  <c r="I214" i="3" s="1"/>
  <c r="K214" i="3" s="1"/>
  <c r="S128" i="3"/>
  <c r="G128" i="3"/>
  <c r="I128" i="3" s="1"/>
  <c r="K128" i="3" s="1"/>
  <c r="S126" i="3"/>
  <c r="G126" i="3"/>
  <c r="I126" i="3" s="1"/>
  <c r="K126" i="3" s="1"/>
  <c r="S124" i="3"/>
  <c r="G124" i="3"/>
  <c r="I124" i="3" s="1"/>
  <c r="K124" i="3" s="1"/>
  <c r="S122" i="3"/>
  <c r="G122" i="3"/>
  <c r="I122" i="3" s="1"/>
  <c r="S119" i="3"/>
  <c r="G119" i="3"/>
  <c r="I119" i="3" s="1"/>
  <c r="K119" i="3" s="1"/>
  <c r="S118" i="3"/>
  <c r="G118" i="3"/>
  <c r="I118" i="3" s="1"/>
  <c r="K118" i="3" s="1"/>
  <c r="S294" i="3"/>
  <c r="G294" i="3"/>
  <c r="I294" i="3" s="1"/>
  <c r="K294" i="3" s="1"/>
  <c r="S290" i="3"/>
  <c r="G290" i="3"/>
  <c r="I290" i="3" s="1"/>
  <c r="K290" i="3" s="1"/>
  <c r="S98" i="3"/>
  <c r="G98" i="3"/>
  <c r="I98" i="3" s="1"/>
  <c r="S95" i="3"/>
  <c r="G95" i="3"/>
  <c r="I95" i="3" s="1"/>
  <c r="S93" i="3"/>
  <c r="G93" i="3"/>
  <c r="I93" i="3" s="1"/>
  <c r="K93" i="3" s="1"/>
  <c r="S92" i="3"/>
  <c r="G92" i="3"/>
  <c r="I92" i="3" s="1"/>
  <c r="S87" i="3"/>
  <c r="G87" i="3"/>
  <c r="I87" i="3" s="1"/>
  <c r="K87" i="3" s="1"/>
  <c r="S86" i="3"/>
  <c r="G86" i="3"/>
  <c r="I86" i="3" s="1"/>
  <c r="K86" i="3" s="1"/>
  <c r="S83" i="3"/>
  <c r="G83" i="3"/>
  <c r="I83" i="3" s="1"/>
  <c r="K83" i="3" s="1"/>
  <c r="S82" i="3"/>
  <c r="G82" i="3"/>
  <c r="I82" i="3" s="1"/>
  <c r="K82" i="3" s="1"/>
  <c r="S79" i="3"/>
  <c r="G79" i="3"/>
  <c r="I79" i="3" s="1"/>
  <c r="K79" i="3" s="1"/>
  <c r="S76" i="3"/>
  <c r="G76" i="3"/>
  <c r="I76" i="3" s="1"/>
  <c r="S73" i="3"/>
  <c r="G73" i="3"/>
  <c r="I73" i="3" s="1"/>
  <c r="S71" i="3"/>
  <c r="G71" i="3"/>
  <c r="I71" i="3" s="1"/>
  <c r="K71" i="3" s="1"/>
  <c r="S70" i="3"/>
  <c r="G70" i="3"/>
  <c r="I70" i="3" s="1"/>
  <c r="S65" i="3"/>
  <c r="G65" i="3"/>
  <c r="I65" i="3" s="1"/>
  <c r="K65" i="3" s="1"/>
  <c r="S64" i="3"/>
  <c r="G64" i="3"/>
  <c r="I64" i="3" s="1"/>
  <c r="K64" i="3" s="1"/>
  <c r="S61" i="3"/>
  <c r="G61" i="3"/>
  <c r="I61" i="3" s="1"/>
  <c r="K61" i="3" s="1"/>
  <c r="S60" i="3"/>
  <c r="G60" i="3"/>
  <c r="I60" i="3" s="1"/>
  <c r="K60" i="3" s="1"/>
  <c r="S57" i="3"/>
  <c r="G57" i="3"/>
  <c r="I57" i="3" s="1"/>
  <c r="K57" i="3" s="1"/>
  <c r="G285" i="3"/>
  <c r="I285" i="3" s="1"/>
  <c r="K285" i="3" s="1"/>
  <c r="S53" i="3"/>
  <c r="G53" i="3"/>
  <c r="I53" i="3" s="1"/>
  <c r="S50" i="3"/>
  <c r="G50" i="3"/>
  <c r="I50" i="3" s="1"/>
  <c r="K50" i="3" s="1"/>
  <c r="S49" i="3"/>
  <c r="G49" i="3"/>
  <c r="I49" i="3" s="1"/>
  <c r="S46" i="3"/>
  <c r="G46" i="3"/>
  <c r="I46" i="3" s="1"/>
  <c r="S40" i="3"/>
  <c r="G40" i="3"/>
  <c r="I40" i="3" s="1"/>
  <c r="K40" i="3" s="1"/>
  <c r="S38" i="3"/>
  <c r="G38" i="3"/>
  <c r="I38" i="3" s="1"/>
  <c r="K38" i="3" s="1"/>
  <c r="S34" i="3"/>
  <c r="G34" i="3"/>
  <c r="I34" i="3" s="1"/>
  <c r="K34" i="3" s="1"/>
  <c r="S31" i="3"/>
  <c r="G31" i="3"/>
  <c r="I31" i="3" s="1"/>
  <c r="K31" i="3" s="1"/>
  <c r="S27" i="3"/>
  <c r="G27" i="3"/>
  <c r="I27" i="3" s="1"/>
  <c r="S24" i="3"/>
  <c r="G24" i="3"/>
  <c r="I24" i="3" s="1"/>
  <c r="K24" i="3" s="1"/>
  <c r="S23" i="3"/>
  <c r="G23" i="3"/>
  <c r="I23" i="3" s="1"/>
  <c r="S20" i="3"/>
  <c r="G20" i="3"/>
  <c r="I20" i="3" s="1"/>
  <c r="S14" i="3"/>
  <c r="G14" i="3"/>
  <c r="I14" i="3" s="1"/>
  <c r="K14" i="3" s="1"/>
  <c r="S12" i="3"/>
  <c r="G12" i="3"/>
  <c r="I12" i="3" s="1"/>
  <c r="K12" i="3" s="1"/>
  <c r="S8" i="3"/>
  <c r="G8" i="3"/>
  <c r="I8" i="3" s="1"/>
  <c r="K8" i="3" s="1"/>
  <c r="S5" i="3"/>
  <c r="G5" i="3"/>
  <c r="I5" i="3" s="1"/>
  <c r="K5" i="3" s="1"/>
  <c r="S281" i="3"/>
  <c r="G281" i="3"/>
  <c r="I281" i="3" s="1"/>
  <c r="K281" i="3" s="1"/>
  <c r="S272" i="3"/>
  <c r="G272" i="3"/>
  <c r="I272" i="3" s="1"/>
  <c r="K272" i="3" s="1"/>
  <c r="S271" i="3"/>
  <c r="G271" i="3"/>
  <c r="I271" i="3" s="1"/>
  <c r="K271" i="3" s="1"/>
  <c r="S276" i="3"/>
  <c r="G276" i="3"/>
  <c r="I276" i="3" s="1"/>
  <c r="K276" i="3" s="1"/>
  <c r="S270" i="3"/>
  <c r="G270" i="3"/>
  <c r="I270" i="3" s="1"/>
  <c r="K270" i="3" s="1"/>
  <c r="S268" i="3"/>
  <c r="G268" i="3"/>
  <c r="I268" i="3" s="1"/>
  <c r="K268" i="3" s="1"/>
  <c r="V118" i="3" l="1"/>
  <c r="K122" i="3"/>
  <c r="K92" i="3"/>
  <c r="V79" i="3"/>
  <c r="K95" i="3"/>
  <c r="V82" i="3"/>
  <c r="K98" i="3"/>
  <c r="V86" i="3"/>
  <c r="K70" i="3"/>
  <c r="V57" i="3"/>
  <c r="V60" i="3"/>
  <c r="K73" i="3"/>
  <c r="K76" i="3"/>
  <c r="V64" i="3"/>
  <c r="V34" i="3"/>
  <c r="K46" i="3"/>
  <c r="K49" i="3"/>
  <c r="V38" i="3"/>
  <c r="K53" i="3"/>
  <c r="V40" i="3"/>
  <c r="K23" i="3"/>
  <c r="V12" i="3"/>
  <c r="V8" i="3"/>
  <c r="K20" i="3"/>
  <c r="K27" i="3"/>
  <c r="V14" i="3"/>
  <c r="S263" i="3"/>
  <c r="G263" i="3"/>
  <c r="I263" i="3" s="1"/>
  <c r="K263" i="3" s="1"/>
  <c r="S261" i="3"/>
  <c r="G261" i="3"/>
  <c r="I261" i="3" s="1"/>
  <c r="K261" i="3" s="1"/>
  <c r="S259" i="3"/>
  <c r="G259" i="3"/>
  <c r="I259" i="3" s="1"/>
  <c r="K259" i="3" s="1"/>
  <c r="M19" i="10" l="1"/>
  <c r="G19" i="10"/>
  <c r="I19" i="10" s="1"/>
  <c r="M17" i="10"/>
  <c r="G17" i="10"/>
  <c r="I17" i="10" s="1"/>
  <c r="M7" i="10"/>
  <c r="G7" i="10"/>
  <c r="I7" i="10" s="1"/>
  <c r="G170" i="3" l="1"/>
  <c r="G169" i="3"/>
  <c r="S227" i="3" l="1"/>
  <c r="G227" i="3"/>
  <c r="I227" i="3" s="1"/>
  <c r="K227" i="3" s="1"/>
  <c r="S226" i="3"/>
  <c r="G226" i="3"/>
  <c r="I226" i="3" s="1"/>
  <c r="K226" i="3" s="1"/>
  <c r="S224" i="3"/>
  <c r="G224" i="3"/>
  <c r="I224" i="3" s="1"/>
  <c r="K224" i="3" s="1"/>
  <c r="S222" i="3"/>
  <c r="G222" i="3"/>
  <c r="I222" i="3" s="1"/>
  <c r="K222" i="3" s="1"/>
  <c r="S204" i="3"/>
  <c r="S203" i="3"/>
  <c r="S201" i="3"/>
  <c r="S198" i="3"/>
  <c r="S197" i="3"/>
  <c r="S195" i="3"/>
  <c r="S193" i="3"/>
  <c r="S192" i="3"/>
  <c r="G204" i="3"/>
  <c r="I204" i="3" s="1"/>
  <c r="K204" i="3" s="1"/>
  <c r="G203" i="3"/>
  <c r="I203" i="3" s="1"/>
  <c r="G201" i="3"/>
  <c r="I201" i="3" s="1"/>
  <c r="K201" i="3" s="1"/>
  <c r="G198" i="3"/>
  <c r="I198" i="3" s="1"/>
  <c r="K198" i="3" s="1"/>
  <c r="G197" i="3"/>
  <c r="I197" i="3" s="1"/>
  <c r="K197" i="3" s="1"/>
  <c r="G195" i="3"/>
  <c r="I195" i="3" s="1"/>
  <c r="K195" i="3" s="1"/>
  <c r="G193" i="3"/>
  <c r="I193" i="3" s="1"/>
  <c r="K193" i="3" s="1"/>
  <c r="G192" i="3"/>
  <c r="I192" i="3" s="1"/>
  <c r="K192" i="3" s="1"/>
  <c r="K203" i="3" l="1"/>
  <c r="W186" i="3"/>
  <c r="S189" i="3"/>
  <c r="G189" i="3"/>
  <c r="I189" i="3" s="1"/>
  <c r="K189" i="3" s="1"/>
  <c r="S188" i="3"/>
  <c r="G188" i="3"/>
  <c r="I188" i="3" s="1"/>
  <c r="K188" i="3" s="1"/>
  <c r="S186" i="3"/>
  <c r="G186" i="3"/>
  <c r="I186" i="3" s="1"/>
  <c r="K186" i="3" s="1"/>
  <c r="S246" i="3"/>
  <c r="G246" i="3"/>
  <c r="I246" i="3" s="1"/>
  <c r="K246" i="3" s="1"/>
  <c r="S243" i="3"/>
  <c r="G243" i="3"/>
  <c r="I243" i="3" s="1"/>
  <c r="K243" i="3" s="1"/>
  <c r="S235" i="3"/>
  <c r="G235" i="3"/>
  <c r="I235" i="3" s="1"/>
  <c r="K235" i="3" s="1"/>
  <c r="S170" i="3"/>
  <c r="S169" i="3"/>
  <c r="I169" i="3"/>
  <c r="K169" i="3" s="1"/>
  <c r="S167" i="3"/>
  <c r="G167" i="3"/>
  <c r="I167" i="3" s="1"/>
  <c r="K167" i="3" s="1"/>
  <c r="I170" i="3" l="1"/>
  <c r="K170" i="3" s="1"/>
  <c r="S142" i="3"/>
  <c r="G142" i="3"/>
  <c r="I142" i="3" s="1"/>
  <c r="K142" i="3" s="1"/>
  <c r="S140" i="3"/>
  <c r="G140" i="3"/>
  <c r="I140" i="3" s="1"/>
  <c r="K140" i="3" s="1"/>
  <c r="S138" i="3"/>
  <c r="G138" i="3"/>
  <c r="I138" i="3" s="1"/>
  <c r="K138" i="3" s="1"/>
  <c r="S136" i="3"/>
  <c r="G136" i="3"/>
  <c r="I136" i="3" s="1"/>
  <c r="S133" i="3"/>
  <c r="G133" i="3"/>
  <c r="I133" i="3" s="1"/>
  <c r="K133" i="3" s="1"/>
  <c r="S132" i="3"/>
  <c r="G132" i="3"/>
  <c r="I132" i="3" s="1"/>
  <c r="K132" i="3" s="1"/>
  <c r="S114" i="3"/>
  <c r="G114" i="3"/>
  <c r="I114" i="3" s="1"/>
  <c r="K114" i="3" s="1"/>
  <c r="O33" i="4"/>
  <c r="G33" i="4"/>
  <c r="K33" i="4" s="1"/>
  <c r="M33" i="4" s="1"/>
  <c r="O32" i="4"/>
  <c r="G32" i="4"/>
  <c r="K32" i="4" s="1"/>
  <c r="M32" i="4" s="1"/>
  <c r="O31" i="4"/>
  <c r="G31" i="4"/>
  <c r="K31" i="4" s="1"/>
  <c r="M31" i="4" s="1"/>
  <c r="O30" i="4"/>
  <c r="G30" i="4"/>
  <c r="K30" i="4" s="1"/>
  <c r="M30" i="4" s="1"/>
  <c r="O29" i="4"/>
  <c r="G29" i="4"/>
  <c r="K29" i="4" s="1"/>
  <c r="M29" i="4" s="1"/>
  <c r="O28" i="4"/>
  <c r="G28" i="4"/>
  <c r="K28" i="4" s="1"/>
  <c r="M28" i="4" s="1"/>
  <c r="O25" i="4"/>
  <c r="G25" i="4"/>
  <c r="K25" i="4" s="1"/>
  <c r="M25" i="4" s="1"/>
  <c r="O24" i="4"/>
  <c r="G24" i="4"/>
  <c r="K24" i="4" s="1"/>
  <c r="M24" i="4" s="1"/>
  <c r="O23" i="4"/>
  <c r="G23" i="4"/>
  <c r="K23" i="4" s="1"/>
  <c r="M23" i="4" s="1"/>
  <c r="O22" i="4"/>
  <c r="G22" i="4"/>
  <c r="K22" i="4" s="1"/>
  <c r="M22" i="4" s="1"/>
  <c r="O21" i="4"/>
  <c r="G21" i="4"/>
  <c r="K21" i="4" s="1"/>
  <c r="M21" i="4" s="1"/>
  <c r="O15" i="4"/>
  <c r="G15" i="4"/>
  <c r="K15" i="4" s="1"/>
  <c r="M15" i="4" s="1"/>
  <c r="O14" i="4"/>
  <c r="G14" i="4"/>
  <c r="K14" i="4" s="1"/>
  <c r="M14" i="4" s="1"/>
  <c r="O9" i="4"/>
  <c r="G9" i="4"/>
  <c r="K9" i="4" s="1"/>
  <c r="M9" i="4" s="1"/>
  <c r="O58" i="4"/>
  <c r="G58" i="4"/>
  <c r="K58" i="4" s="1"/>
  <c r="M58" i="4" s="1"/>
  <c r="O57" i="4"/>
  <c r="G57" i="4"/>
  <c r="K57" i="4" s="1"/>
  <c r="M57" i="4" s="1"/>
  <c r="O56" i="4"/>
  <c r="G56" i="4"/>
  <c r="K56" i="4" s="1"/>
  <c r="M56" i="4" s="1"/>
  <c r="O55" i="4"/>
  <c r="G55" i="4"/>
  <c r="K55" i="4" s="1"/>
  <c r="M55" i="4" s="1"/>
  <c r="O54" i="4"/>
  <c r="G54" i="4"/>
  <c r="K54" i="4" s="1"/>
  <c r="M54" i="4" s="1"/>
  <c r="O53" i="4"/>
  <c r="G53" i="4"/>
  <c r="K53" i="4" s="1"/>
  <c r="M53" i="4" s="1"/>
  <c r="V132" i="3" l="1"/>
  <c r="K136" i="3"/>
  <c r="O105" i="4"/>
  <c r="O104" i="4"/>
  <c r="O103" i="4"/>
  <c r="O102" i="4"/>
  <c r="O101" i="4"/>
  <c r="O100" i="4"/>
  <c r="O97" i="4"/>
  <c r="O96" i="4"/>
  <c r="O95" i="4"/>
  <c r="O94" i="4"/>
  <c r="O93" i="4"/>
  <c r="O92" i="4"/>
  <c r="O91" i="4"/>
  <c r="O89" i="4"/>
  <c r="O88" i="4"/>
  <c r="O87" i="4"/>
  <c r="O86" i="4"/>
  <c r="O85" i="4"/>
  <c r="O84" i="4"/>
  <c r="O82" i="4"/>
  <c r="O81" i="4"/>
  <c r="O80" i="4"/>
  <c r="O79" i="4"/>
  <c r="O78" i="4"/>
  <c r="O77" i="4"/>
  <c r="O74" i="4"/>
  <c r="O73" i="4"/>
  <c r="O72" i="4"/>
  <c r="O71" i="4"/>
  <c r="O70" i="4"/>
  <c r="O69" i="4"/>
  <c r="O67" i="4"/>
  <c r="O66" i="4"/>
  <c r="O65" i="4"/>
  <c r="O64" i="4"/>
  <c r="O63" i="4"/>
  <c r="O62" i="4"/>
  <c r="O51" i="4"/>
  <c r="O50" i="4"/>
  <c r="O49" i="4"/>
  <c r="O48" i="4"/>
  <c r="O47" i="4"/>
  <c r="O46" i="4"/>
  <c r="O42" i="4"/>
  <c r="O41" i="4"/>
  <c r="O40" i="4"/>
  <c r="O39" i="4"/>
  <c r="O38" i="4"/>
  <c r="O17" i="4"/>
  <c r="O16" i="4"/>
  <c r="O13" i="4"/>
  <c r="O12" i="4"/>
  <c r="O8" i="4"/>
  <c r="O7" i="4"/>
  <c r="O6" i="4"/>
  <c r="O5" i="4"/>
  <c r="G94" i="4"/>
  <c r="K94" i="4" s="1"/>
  <c r="M94" i="4" s="1"/>
  <c r="G97" i="4"/>
  <c r="K97" i="4" s="1"/>
  <c r="M97" i="4" s="1"/>
  <c r="G96" i="4"/>
  <c r="K96" i="4" s="1"/>
  <c r="M96" i="4" s="1"/>
  <c r="G95" i="4"/>
  <c r="K95" i="4" s="1"/>
  <c r="M95" i="4" s="1"/>
  <c r="G93" i="4"/>
  <c r="K93" i="4" s="1"/>
  <c r="M93" i="4" s="1"/>
  <c r="G92" i="4"/>
  <c r="K92" i="4" s="1"/>
  <c r="M92" i="4" s="1"/>
  <c r="G91" i="4"/>
  <c r="K91" i="4" s="1"/>
  <c r="M91" i="4" s="1"/>
  <c r="G89" i="4"/>
  <c r="K89" i="4" s="1"/>
  <c r="M89" i="4" s="1"/>
  <c r="G88" i="4"/>
  <c r="K88" i="4" s="1"/>
  <c r="M88" i="4" s="1"/>
  <c r="G87" i="4"/>
  <c r="K87" i="4" s="1"/>
  <c r="M87" i="4" s="1"/>
  <c r="G86" i="4"/>
  <c r="K86" i="4" s="1"/>
  <c r="M86" i="4" s="1"/>
  <c r="G85" i="4"/>
  <c r="K85" i="4" s="1"/>
  <c r="M85" i="4" s="1"/>
  <c r="G84" i="4"/>
  <c r="K84" i="4" s="1"/>
  <c r="M84" i="4" s="1"/>
  <c r="G105" i="4"/>
  <c r="K105" i="4" s="1"/>
  <c r="M105" i="4" s="1"/>
  <c r="G104" i="4"/>
  <c r="K104" i="4" s="1"/>
  <c r="M104" i="4" s="1"/>
  <c r="G103" i="4"/>
  <c r="K103" i="4" s="1"/>
  <c r="M103" i="4" s="1"/>
  <c r="G102" i="4"/>
  <c r="K102" i="4" s="1"/>
  <c r="M102" i="4" s="1"/>
  <c r="G101" i="4"/>
  <c r="K101" i="4" s="1"/>
  <c r="M101" i="4" s="1"/>
  <c r="G82" i="4"/>
  <c r="K82" i="4" s="1"/>
  <c r="M82" i="4" s="1"/>
  <c r="G81" i="4"/>
  <c r="K81" i="4" s="1"/>
  <c r="M81" i="4" s="1"/>
  <c r="G80" i="4"/>
  <c r="K80" i="4" s="1"/>
  <c r="M80" i="4" s="1"/>
  <c r="G79" i="4"/>
  <c r="K79" i="4" s="1"/>
  <c r="M79" i="4" s="1"/>
  <c r="G78" i="4"/>
  <c r="K78" i="4" s="1"/>
  <c r="M78" i="4" s="1"/>
  <c r="G47" i="4"/>
  <c r="K47" i="4" s="1"/>
  <c r="M47" i="4" s="1"/>
  <c r="G17" i="4"/>
  <c r="K17" i="4" s="1"/>
  <c r="M17" i="4" s="1"/>
  <c r="G16" i="4"/>
  <c r="K16" i="4" s="1"/>
  <c r="M16" i="4" s="1"/>
  <c r="G13" i="4"/>
  <c r="K13" i="4" s="1"/>
  <c r="M13" i="4" s="1"/>
  <c r="G12" i="4"/>
  <c r="K12" i="4" s="1"/>
  <c r="M12" i="4" s="1"/>
  <c r="G100" i="4"/>
  <c r="K100" i="4" s="1"/>
  <c r="M100" i="4" s="1"/>
  <c r="G77" i="4"/>
  <c r="K77" i="4" s="1"/>
  <c r="M77" i="4" s="1"/>
  <c r="G74" i="4"/>
  <c r="K74" i="4" s="1"/>
  <c r="M74" i="4" s="1"/>
  <c r="G73" i="4"/>
  <c r="K73" i="4" s="1"/>
  <c r="M73" i="4" s="1"/>
  <c r="G72" i="4"/>
  <c r="K72" i="4" s="1"/>
  <c r="M72" i="4" s="1"/>
  <c r="G71" i="4"/>
  <c r="K71" i="4" s="1"/>
  <c r="M71" i="4" s="1"/>
  <c r="G70" i="4"/>
  <c r="K70" i="4" s="1"/>
  <c r="M70" i="4" s="1"/>
  <c r="G69" i="4"/>
  <c r="K69" i="4" s="1"/>
  <c r="M69" i="4" s="1"/>
  <c r="G67" i="4"/>
  <c r="K67" i="4" s="1"/>
  <c r="M67" i="4" s="1"/>
  <c r="G66" i="4"/>
  <c r="K66" i="4" s="1"/>
  <c r="M66" i="4" s="1"/>
  <c r="G65" i="4"/>
  <c r="K65" i="4" s="1"/>
  <c r="M65" i="4" s="1"/>
  <c r="G64" i="4"/>
  <c r="K64" i="4" s="1"/>
  <c r="M64" i="4" s="1"/>
  <c r="G63" i="4"/>
  <c r="K63" i="4" s="1"/>
  <c r="M63" i="4" s="1"/>
  <c r="G62" i="4"/>
  <c r="K62" i="4" s="1"/>
  <c r="M62" i="4" s="1"/>
  <c r="G42" i="4"/>
  <c r="K42" i="4" s="1"/>
  <c r="M42" i="4" s="1"/>
  <c r="G41" i="4"/>
  <c r="K41" i="4" s="1"/>
  <c r="M41" i="4" s="1"/>
  <c r="G40" i="4"/>
  <c r="K40" i="4" s="1"/>
  <c r="M40" i="4" s="1"/>
  <c r="G39" i="4"/>
  <c r="K39" i="4" s="1"/>
  <c r="M39" i="4" s="1"/>
  <c r="G38" i="4"/>
  <c r="K38" i="4" s="1"/>
  <c r="M38" i="4" s="1"/>
  <c r="G87" i="6" l="1"/>
  <c r="I87" i="6" s="1"/>
  <c r="G91" i="6"/>
  <c r="I91" i="6" s="1"/>
  <c r="G90" i="6"/>
  <c r="I90" i="6" s="1"/>
  <c r="G89" i="6"/>
  <c r="I89" i="6" s="1"/>
  <c r="G88" i="6"/>
  <c r="I88" i="6" s="1"/>
  <c r="G86" i="6"/>
  <c r="I86" i="6" s="1"/>
  <c r="G85" i="6"/>
  <c r="I85" i="6" s="1"/>
  <c r="G84" i="6"/>
  <c r="I84" i="6" s="1"/>
  <c r="S255" i="3" l="1"/>
  <c r="G255" i="3"/>
  <c r="I255" i="3" s="1"/>
  <c r="K255" i="3" s="1"/>
  <c r="S251" i="3"/>
  <c r="G251" i="3"/>
  <c r="I251" i="3" s="1"/>
  <c r="K251" i="3" s="1"/>
  <c r="S250" i="3"/>
  <c r="G250" i="3"/>
  <c r="I250" i="3" s="1"/>
  <c r="K250" i="3" s="1"/>
  <c r="S249" i="3"/>
  <c r="G249" i="3"/>
  <c r="I249" i="3" s="1"/>
  <c r="K249" i="3" s="1"/>
  <c r="S240" i="3"/>
  <c r="G240" i="3"/>
  <c r="I240" i="3" s="1"/>
  <c r="K240" i="3" s="1"/>
  <c r="S231" i="3"/>
  <c r="G231" i="3"/>
  <c r="I231" i="3" s="1"/>
  <c r="K231" i="3" s="1"/>
  <c r="S230" i="3"/>
  <c r="G230" i="3"/>
  <c r="I230" i="3" s="1"/>
  <c r="K230" i="3" s="1"/>
  <c r="G51" i="4"/>
  <c r="K51" i="4" s="1"/>
  <c r="M51" i="4" s="1"/>
  <c r="G50" i="4"/>
  <c r="K50" i="4" s="1"/>
  <c r="M50" i="4" s="1"/>
  <c r="G49" i="4"/>
  <c r="K49" i="4" s="1"/>
  <c r="M49" i="4" s="1"/>
  <c r="G48" i="4"/>
  <c r="K48" i="4" s="1"/>
  <c r="M48" i="4" s="1"/>
  <c r="G46" i="4"/>
  <c r="K46" i="4" s="1"/>
  <c r="M46" i="4" s="1"/>
  <c r="M13" i="10" l="1"/>
  <c r="G13" i="10"/>
  <c r="I13" i="10" s="1"/>
  <c r="M12" i="10"/>
  <c r="G12" i="10"/>
  <c r="I12" i="10" s="1"/>
  <c r="G15" i="10"/>
  <c r="I15" i="10" s="1"/>
  <c r="G10" i="10"/>
  <c r="I10" i="10" s="1"/>
  <c r="M15" i="10"/>
  <c r="M10" i="10"/>
  <c r="M9" i="10"/>
  <c r="G9" i="10"/>
  <c r="I9" i="10" s="1"/>
  <c r="M5" i="10"/>
  <c r="G5" i="10"/>
  <c r="I5" i="10" s="1"/>
  <c r="M3" i="10"/>
  <c r="G3" i="10"/>
  <c r="I3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S173" i="3" l="1"/>
  <c r="G173" i="3"/>
  <c r="I173" i="3" s="1"/>
  <c r="K173" i="3" s="1"/>
  <c r="G7" i="4" l="1"/>
  <c r="K7" i="4" s="1"/>
  <c r="M7" i="4" s="1"/>
  <c r="G6" i="4"/>
  <c r="K6" i="4" s="1"/>
  <c r="M6" i="4" s="1"/>
  <c r="C1" i="7" l="1"/>
  <c r="D1" i="7" s="1"/>
  <c r="E1" i="7" s="1"/>
  <c r="F1" i="7" s="1"/>
  <c r="G1" i="7" s="1"/>
  <c r="H1" i="7" s="1"/>
  <c r="C1" i="8" l="1"/>
  <c r="D1" i="8" s="1"/>
  <c r="G57" i="6" l="1"/>
  <c r="I57" i="6" s="1"/>
  <c r="G54" i="6"/>
  <c r="I54" i="6" s="1"/>
  <c r="G51" i="6"/>
  <c r="I51" i="6" s="1"/>
  <c r="G48" i="6"/>
  <c r="I48" i="6" s="1"/>
  <c r="G45" i="6"/>
  <c r="I45" i="6" s="1"/>
  <c r="G40" i="6"/>
  <c r="I40" i="6" s="1"/>
  <c r="G37" i="6" l="1"/>
  <c r="I37" i="6" s="1"/>
  <c r="G34" i="6"/>
  <c r="I34" i="6" s="1"/>
  <c r="G8" i="6"/>
  <c r="I8" i="6" s="1"/>
  <c r="G31" i="6"/>
  <c r="I31" i="6" s="1"/>
  <c r="G28" i="6"/>
  <c r="I28" i="6" s="1"/>
  <c r="G25" i="6"/>
  <c r="I25" i="6" s="1"/>
  <c r="G22" i="6"/>
  <c r="I22" i="6" s="1"/>
  <c r="G56" i="6"/>
  <c r="I56" i="6" s="1"/>
  <c r="G53" i="6"/>
  <c r="I53" i="6" s="1"/>
  <c r="G18" i="6"/>
  <c r="I18" i="6" s="1"/>
  <c r="G17" i="6"/>
  <c r="I17" i="6" s="1"/>
  <c r="G16" i="6"/>
  <c r="I16" i="6" s="1"/>
  <c r="G15" i="6"/>
  <c r="I15" i="6" s="1"/>
  <c r="G50" i="6"/>
  <c r="I50" i="6" s="1"/>
  <c r="G47" i="6"/>
  <c r="I47" i="6" s="1"/>
  <c r="G14" i="6"/>
  <c r="I14" i="6" s="1"/>
  <c r="G13" i="6"/>
  <c r="I13" i="6" s="1"/>
  <c r="G44" i="6"/>
  <c r="I44" i="6" s="1"/>
  <c r="G12" i="6"/>
  <c r="I12" i="6" s="1"/>
  <c r="G11" i="6"/>
  <c r="I11" i="6" s="1"/>
  <c r="G10" i="6"/>
  <c r="I10" i="6" s="1"/>
  <c r="G19" i="6"/>
  <c r="I19" i="6" s="1"/>
  <c r="G9" i="6"/>
  <c r="I9" i="6" s="1"/>
  <c r="G39" i="6"/>
  <c r="I39" i="6" s="1"/>
  <c r="G36" i="6"/>
  <c r="I36" i="6" s="1"/>
  <c r="G33" i="6"/>
  <c r="I33" i="6" s="1"/>
  <c r="G30" i="6"/>
  <c r="I30" i="6" s="1"/>
  <c r="G27" i="6"/>
  <c r="I27" i="6" s="1"/>
  <c r="G24" i="6"/>
  <c r="I24" i="6" s="1"/>
  <c r="G21" i="6"/>
  <c r="I21" i="6" s="1"/>
  <c r="G7" i="6"/>
  <c r="I7" i="6" s="1"/>
  <c r="G6" i="6"/>
  <c r="I6" i="6" s="1"/>
  <c r="G5" i="6"/>
  <c r="I5" i="6" s="1"/>
  <c r="G4" i="6"/>
  <c r="I4" i="6" s="1"/>
  <c r="G3" i="6"/>
  <c r="I3" i="6" s="1"/>
  <c r="C1" i="6"/>
  <c r="D1" i="6" s="1"/>
  <c r="E1" i="6" s="1"/>
  <c r="F1" i="6" s="1"/>
  <c r="G1" i="6" s="1"/>
  <c r="H1" i="6" s="1"/>
  <c r="I1" i="6" s="1"/>
  <c r="J1" i="6" s="1"/>
  <c r="K1" i="6" l="1"/>
  <c r="G5" i="5"/>
  <c r="I5" i="5" s="1"/>
  <c r="K5" i="5" s="1"/>
  <c r="Q1" i="5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L1" i="6" l="1"/>
  <c r="M1" i="6" s="1"/>
  <c r="N1" i="6" s="1"/>
  <c r="O1" i="6" s="1"/>
  <c r="P1" i="6" s="1"/>
  <c r="Q1" i="6" s="1"/>
  <c r="R1" i="6" s="1"/>
  <c r="G8" i="4"/>
  <c r="K8" i="4" s="1"/>
  <c r="M8" i="4" s="1"/>
  <c r="C1" i="4"/>
  <c r="D1" i="4" s="1"/>
  <c r="E1" i="4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S1" i="3" s="1"/>
  <c r="T1" i="3" s="1"/>
  <c r="G5" i="4"/>
  <c r="K5" i="4" s="1"/>
  <c r="M5" i="4" s="1"/>
  <c r="G1" i="4" l="1"/>
  <c r="H1" i="4" s="1"/>
  <c r="I1" i="4" s="1"/>
  <c r="J1" i="4" s="1"/>
  <c r="K1" i="4" s="1"/>
  <c r="L1" i="4" s="1"/>
  <c r="M1" i="4" s="1"/>
  <c r="F1" i="4"/>
  <c r="U1" i="3"/>
  <c r="N1" i="4"/>
  <c r="S211" i="3"/>
  <c r="S209" i="3"/>
  <c r="S207" i="3"/>
  <c r="S159" i="3"/>
  <c r="S182" i="3"/>
  <c r="S180" i="3"/>
  <c r="S165" i="3"/>
  <c r="S156" i="3"/>
  <c r="S155" i="3"/>
  <c r="S164" i="3"/>
  <c r="S176" i="3"/>
  <c r="S175" i="3"/>
  <c r="S153" i="3"/>
  <c r="S149" i="3"/>
  <c r="S147" i="3"/>
  <c r="S112" i="3"/>
  <c r="S110" i="3"/>
  <c r="S108" i="3"/>
  <c r="S105" i="3"/>
  <c r="S104" i="3"/>
  <c r="G211" i="3"/>
  <c r="I211" i="3" s="1"/>
  <c r="K211" i="3" s="1"/>
  <c r="G209" i="3"/>
  <c r="I209" i="3" s="1"/>
  <c r="K209" i="3" s="1"/>
  <c r="G207" i="3"/>
  <c r="I207" i="3" s="1"/>
  <c r="K207" i="3" s="1"/>
  <c r="G159" i="3"/>
  <c r="I159" i="3" s="1"/>
  <c r="G182" i="3"/>
  <c r="I182" i="3" s="1"/>
  <c r="K182" i="3" s="1"/>
  <c r="G180" i="3"/>
  <c r="I180" i="3" s="1"/>
  <c r="K180" i="3" s="1"/>
  <c r="G165" i="3"/>
  <c r="I165" i="3" s="1"/>
  <c r="K165" i="3" s="1"/>
  <c r="G156" i="3"/>
  <c r="I156" i="3" s="1"/>
  <c r="K156" i="3" s="1"/>
  <c r="G155" i="3"/>
  <c r="I155" i="3" s="1"/>
  <c r="G164" i="3"/>
  <c r="I164" i="3" s="1"/>
  <c r="V155" i="3" s="1"/>
  <c r="G176" i="3"/>
  <c r="I176" i="3" s="1"/>
  <c r="K176" i="3" s="1"/>
  <c r="G175" i="3"/>
  <c r="I175" i="3" s="1"/>
  <c r="G153" i="3"/>
  <c r="I153" i="3" s="1"/>
  <c r="G149" i="3"/>
  <c r="I149" i="3" s="1"/>
  <c r="K149" i="3" s="1"/>
  <c r="G147" i="3"/>
  <c r="I147" i="3" s="1"/>
  <c r="K147" i="3" s="1"/>
  <c r="G112" i="3"/>
  <c r="I112" i="3" s="1"/>
  <c r="K112" i="3" s="1"/>
  <c r="G110" i="3"/>
  <c r="I110" i="3" s="1"/>
  <c r="K110" i="3" s="1"/>
  <c r="G108" i="3"/>
  <c r="I108" i="3" s="1"/>
  <c r="G105" i="3"/>
  <c r="I105" i="3" s="1"/>
  <c r="K105" i="3" s="1"/>
  <c r="G104" i="3"/>
  <c r="I104" i="3" s="1"/>
  <c r="K104" i="3" s="1"/>
  <c r="W64" i="3" l="1"/>
  <c r="W12" i="3"/>
  <c r="W38" i="3"/>
  <c r="W40" i="3"/>
  <c r="W86" i="3"/>
  <c r="W82" i="3"/>
  <c r="W60" i="3"/>
  <c r="W14" i="3"/>
  <c r="W5" i="3"/>
  <c r="W31" i="3"/>
  <c r="W8" i="3"/>
  <c r="W57" i="3"/>
  <c r="W34" i="3"/>
  <c r="W79" i="3"/>
  <c r="V104" i="3"/>
  <c r="K155" i="3"/>
  <c r="K153" i="3"/>
  <c r="K159" i="3"/>
  <c r="K164" i="3"/>
  <c r="K175" i="3"/>
  <c r="V153" i="3"/>
  <c r="K108" i="3"/>
  <c r="O1" i="4"/>
  <c r="P1" i="4" s="1"/>
  <c r="Q1" i="4" s="1"/>
  <c r="R1" i="4" s="1"/>
  <c r="S1" i="4" s="1"/>
  <c r="T1" i="4" s="1"/>
  <c r="U1" i="4" s="1"/>
  <c r="V1" i="4" s="1"/>
  <c r="W1" i="4" s="1"/>
  <c r="X1" i="4" s="1"/>
  <c r="Y1" i="4" s="1"/>
  <c r="V1" i="3"/>
  <c r="W1" i="3" l="1"/>
  <c r="X1" i="3" s="1"/>
  <c r="Y1" i="3" s="1"/>
  <c r="Z1" i="3" s="1"/>
  <c r="AA1" i="3" s="1"/>
  <c r="AB1" i="3" s="1"/>
  <c r="AC1" i="3" s="1"/>
  <c r="AD1" i="3" s="1"/>
  <c r="AE1" i="3" s="1"/>
</calcChain>
</file>

<file path=xl/sharedStrings.xml><?xml version="1.0" encoding="utf-8"?>
<sst xmlns="http://schemas.openxmlformats.org/spreadsheetml/2006/main" count="3574" uniqueCount="633">
  <si>
    <t xml:space="preserve">Overcoming the Monster </t>
  </si>
  <si>
    <t xml:space="preserve">Rags to Riches         </t>
  </si>
  <si>
    <t xml:space="preserve">The Quest              </t>
  </si>
  <si>
    <t xml:space="preserve">Voyage and Return      </t>
  </si>
  <si>
    <t xml:space="preserve">Comedy                 </t>
  </si>
  <si>
    <t xml:space="preserve">Tragedy                </t>
  </si>
  <si>
    <t xml:space="preserve">Rebirth                </t>
  </si>
  <si>
    <t>Patterns</t>
  </si>
  <si>
    <t>Template</t>
  </si>
  <si>
    <t>villainy</t>
  </si>
  <si>
    <t>MONSTERS</t>
  </si>
  <si>
    <t>struggle</t>
  </si>
  <si>
    <t>victory</t>
  </si>
  <si>
    <t>villain punished</t>
  </si>
  <si>
    <t>hero marries</t>
  </si>
  <si>
    <t>lack</t>
  </si>
  <si>
    <t>departure</t>
  </si>
  <si>
    <t>transfiguration</t>
  </si>
  <si>
    <t>hero dispatched</t>
  </si>
  <si>
    <t>difficult task</t>
  </si>
  <si>
    <t>HELPER</t>
  </si>
  <si>
    <t>task resolved</t>
  </si>
  <si>
    <t>return</t>
  </si>
  <si>
    <t>unrecognised arrival</t>
  </si>
  <si>
    <t>hero recognised</t>
  </si>
  <si>
    <t>repentance</t>
  </si>
  <si>
    <t>repentance rewarded</t>
  </si>
  <si>
    <t>Sequence Terms</t>
  </si>
  <si>
    <t>Corresponding chapter goals</t>
  </si>
  <si>
    <t>Notes</t>
  </si>
  <si>
    <t>Intention actor</t>
  </si>
  <si>
    <t>Monster acts</t>
  </si>
  <si>
    <t>Villain steals item from Person</t>
  </si>
  <si>
    <t>Intention full string</t>
  </si>
  <si>
    <t>01</t>
  </si>
  <si>
    <t>03</t>
  </si>
  <si>
    <t>02</t>
  </si>
  <si>
    <t>Main label</t>
  </si>
  <si>
    <t>Main label string</t>
  </si>
  <si>
    <t>Sub label</t>
  </si>
  <si>
    <t>Sub label string</t>
  </si>
  <si>
    <t>Villain kidnaps person</t>
  </si>
  <si>
    <t>Villain kills person</t>
  </si>
  <si>
    <t>Monster kidnaps person</t>
  </si>
  <si>
    <t>Monster injures person</t>
  </si>
  <si>
    <t>Monster kills person</t>
  </si>
  <si>
    <t>Hero1 confronts villain1</t>
  </si>
  <si>
    <t>vstealp</t>
  </si>
  <si>
    <t>vkidnapp</t>
  </si>
  <si>
    <t>vkillp</t>
  </si>
  <si>
    <t>vinjurep</t>
  </si>
  <si>
    <t>mkidnapp</t>
  </si>
  <si>
    <t>minjurep</t>
  </si>
  <si>
    <t>mkillp</t>
  </si>
  <si>
    <t>hconfronv</t>
  </si>
  <si>
    <t>//</t>
  </si>
  <si>
    <t>hrescuep</t>
  </si>
  <si>
    <t>meet at place1</t>
  </si>
  <si>
    <t>meet_p1</t>
  </si>
  <si>
    <t>battle at place1</t>
  </si>
  <si>
    <t>battle_p1</t>
  </si>
  <si>
    <t>Hero1 retrieves item1</t>
  </si>
  <si>
    <t>hretrievei</t>
  </si>
  <si>
    <t>return to owner</t>
  </si>
  <si>
    <t>return_p1</t>
  </si>
  <si>
    <t>Hero1 injures villain1</t>
  </si>
  <si>
    <t>hinjurev</t>
  </si>
  <si>
    <t>04</t>
  </si>
  <si>
    <t>05</t>
  </si>
  <si>
    <t>Hero1 proposed</t>
  </si>
  <si>
    <t>do</t>
  </si>
  <si>
    <t>follow</t>
  </si>
  <si>
    <t>receive</t>
  </si>
  <si>
    <t>Hero1 been proposed to</t>
  </si>
  <si>
    <t>Hero1 becomes rich</t>
  </si>
  <si>
    <t>Main object</t>
  </si>
  <si>
    <t>Supporting objects</t>
  </si>
  <si>
    <t>Hero1 heals from injury</t>
  </si>
  <si>
    <t>hheals</t>
  </si>
  <si>
    <t>Hero1 obtains weapon</t>
  </si>
  <si>
    <t>howeapon</t>
  </si>
  <si>
    <t>Name Label string</t>
  </si>
  <si>
    <t>Sequence Grouping Label</t>
  </si>
  <si>
    <t>Category Label</t>
  </si>
  <si>
    <t>Series</t>
  </si>
  <si>
    <t>1</t>
  </si>
  <si>
    <t>2</t>
  </si>
  <si>
    <t>3</t>
  </si>
  <si>
    <t>4</t>
  </si>
  <si>
    <t>5</t>
  </si>
  <si>
    <t>6</t>
  </si>
  <si>
    <t>7</t>
  </si>
  <si>
    <t>Intention type</t>
  </si>
  <si>
    <t>Is flavor</t>
  </si>
  <si>
    <t>Is variant</t>
  </si>
  <si>
    <t>Flavors are added to main sequence</t>
  </si>
  <si>
    <t xml:space="preserve"> </t>
  </si>
  <si>
    <t>Overcoming the Monster</t>
  </si>
  <si>
    <t>overcomemonster</t>
  </si>
  <si>
    <t>Pattern Full Label</t>
  </si>
  <si>
    <t>Pattern Sequence</t>
  </si>
  <si>
    <t>Term Sequence</t>
  </si>
  <si>
    <t>Term Sequence Grouping Label</t>
  </si>
  <si>
    <t>Term Full Label</t>
  </si>
  <si>
    <t>Intention target state predicate</t>
  </si>
  <si>
    <t>Required Objects Present</t>
  </si>
  <si>
    <t>Prerequisite target state predicates</t>
  </si>
  <si>
    <t>Prerequisite present predicates (aside from negative of Intention target state predicate)</t>
  </si>
  <si>
    <t>Hero injured</t>
  </si>
  <si>
    <t>Villain injured</t>
  </si>
  <si>
    <t>Hero disarmed</t>
  </si>
  <si>
    <t>Sequence Term Minimum Density (0-1)</t>
  </si>
  <si>
    <t>Sequence Term Maximum Density (0-1)</t>
  </si>
  <si>
    <t>Duplicates Allowed</t>
  </si>
  <si>
    <t>Sequence Term Minimum Terms</t>
  </si>
  <si>
    <t>Sequence Term Maximum Terms</t>
  </si>
  <si>
    <t>(villainy*, MONSTERS*), struggle, victory, villain punished, hero rewarded</t>
  </si>
  <si>
    <t>lack, departure, transfiguration, hero marries</t>
  </si>
  <si>
    <t>(hero dispatched, difficult task), departure, (MONSTERS*,HELPER*), task resolved</t>
  </si>
  <si>
    <t>departure, ((difficult task, task resolved), (MONSTERS*, HELPER*)), return</t>
  </si>
  <si>
    <t>lack, (transfiguration, unrecognised arrival), (difficult task, task resolved)*, (hero recognised), transfiguration, hero marries</t>
  </si>
  <si>
    <t>(villainy*, MONSTERS*), struggle, victory, villain punished</t>
  </si>
  <si>
    <t>(villainy*, MONSTERS*), repentance, repentance rewarded</t>
  </si>
  <si>
    <t>[FK] Sequence Term: Category Label</t>
  </si>
  <si>
    <t>[PK] Category Label</t>
  </si>
  <si>
    <t>Grouping Label</t>
  </si>
  <si>
    <t>Protagonist</t>
  </si>
  <si>
    <t>p</t>
  </si>
  <si>
    <t>Alive</t>
  </si>
  <si>
    <t>alive</t>
  </si>
  <si>
    <t>Parameter label</t>
  </si>
  <si>
    <t>Parameter type</t>
  </si>
  <si>
    <t>somecreature</t>
  </si>
  <si>
    <t>creature</t>
  </si>
  <si>
    <t>Likelihood of (+)</t>
  </si>
  <si>
    <t>Single</t>
  </si>
  <si>
    <t>Rich</t>
  </si>
  <si>
    <t>Happy</t>
  </si>
  <si>
    <t>Hungry</t>
  </si>
  <si>
    <t>at</t>
  </si>
  <si>
    <t>At</t>
  </si>
  <si>
    <t>Has</t>
  </si>
  <si>
    <t>Item Belongs To</t>
  </si>
  <si>
    <t>Loves</t>
  </si>
  <si>
    <t>In Love</t>
  </si>
  <si>
    <t>Has Proposed To</t>
  </si>
  <si>
    <t>Has Accepted</t>
  </si>
  <si>
    <t>Married To</t>
  </si>
  <si>
    <t>Is Married</t>
  </si>
  <si>
    <t>Has Proposed</t>
  </si>
  <si>
    <t>Has Been Proposed To</t>
  </si>
  <si>
    <t>Has Weapon</t>
  </si>
  <si>
    <t>Is Thief</t>
  </si>
  <si>
    <t>Is Following</t>
  </si>
  <si>
    <t>Has Raw Meat</t>
  </si>
  <si>
    <t>Is Sick</t>
  </si>
  <si>
    <t>Home of Creature</t>
  </si>
  <si>
    <t>Familiar Place</t>
  </si>
  <si>
    <t>Is Detained</t>
  </si>
  <si>
    <t>Is Injured</t>
  </si>
  <si>
    <t>Is Heavily Injured</t>
  </si>
  <si>
    <t>Is Injury Healer</t>
  </si>
  <si>
    <t>Has Injured</t>
  </si>
  <si>
    <t>Has Healed Injury</t>
  </si>
  <si>
    <t>single</t>
  </si>
  <si>
    <t>rich</t>
  </si>
  <si>
    <t>happy</t>
  </si>
  <si>
    <t>hungry</t>
  </si>
  <si>
    <t>has</t>
  </si>
  <si>
    <t>itembelongsto</t>
  </si>
  <si>
    <t>loves</t>
  </si>
  <si>
    <t>inlove</t>
  </si>
  <si>
    <t>hasproposedto</t>
  </si>
  <si>
    <t>hasaccepted</t>
  </si>
  <si>
    <t>marriedto</t>
  </si>
  <si>
    <t>ismarried</t>
  </si>
  <si>
    <t>hasproposed</t>
  </si>
  <si>
    <t>hasbeenproposedto</t>
  </si>
  <si>
    <t>hasweapon</t>
  </si>
  <si>
    <t>isthief</t>
  </si>
  <si>
    <t>isfollowing</t>
  </si>
  <si>
    <t>hasrawmeat</t>
  </si>
  <si>
    <t>issick</t>
  </si>
  <si>
    <t>homeofcreature</t>
  </si>
  <si>
    <t>familiarplace</t>
  </si>
  <si>
    <t>isdetained</t>
  </si>
  <si>
    <t>isinjured</t>
  </si>
  <si>
    <t>isheavilyinjured</t>
  </si>
  <si>
    <t>isinjuryhealer</t>
  </si>
  <si>
    <t>hasinjured</t>
  </si>
  <si>
    <t>hashealedinjury</t>
  </si>
  <si>
    <t>Minimum Unique Instances</t>
  </si>
  <si>
    <t>Maximum Unique Instances</t>
  </si>
  <si>
    <t>someobject</t>
  </si>
  <si>
    <t>object</t>
  </si>
  <si>
    <t>someplace</t>
  </si>
  <si>
    <t>place</t>
  </si>
  <si>
    <t>someitem</t>
  </si>
  <si>
    <t>item</t>
  </si>
  <si>
    <t>lover</t>
  </si>
  <si>
    <t>lovee</t>
  </si>
  <si>
    <t>many</t>
  </si>
  <si>
    <t>proposer</t>
  </si>
  <si>
    <t>proposee</t>
  </si>
  <si>
    <t>Hero1 rescues victim1</t>
  </si>
  <si>
    <t>follower</t>
  </si>
  <si>
    <t>target</t>
  </si>
  <si>
    <t>home</t>
  </si>
  <si>
    <t>offender</t>
  </si>
  <si>
    <t>defender</t>
  </si>
  <si>
    <t>healer</t>
  </si>
  <si>
    <t>injured</t>
  </si>
  <si>
    <t>creature1</t>
  </si>
  <si>
    <t>creature2</t>
  </si>
  <si>
    <t>Name</t>
  </si>
  <si>
    <t>Gender</t>
  </si>
  <si>
    <t>Role Bias</t>
  </si>
  <si>
    <t>female</t>
  </si>
  <si>
    <t>male</t>
  </si>
  <si>
    <t>Subtype</t>
  </si>
  <si>
    <t>person</t>
  </si>
  <si>
    <t>Other information</t>
  </si>
  <si>
    <t>monster</t>
  </si>
  <si>
    <t>weapon</t>
  </si>
  <si>
    <t>valuable</t>
  </si>
  <si>
    <t>?villain1</t>
  </si>
  <si>
    <t>(isdetained ?victim1)</t>
  </si>
  <si>
    <t>(at ?victim1 ?hideout1)</t>
  </si>
  <si>
    <t>(not (alive ?victim1))</t>
  </si>
  <si>
    <t>(isinjured ?victim1)</t>
  </si>
  <si>
    <t>?monster1</t>
  </si>
  <si>
    <t>(at ?villain1 ?someplace1)</t>
  </si>
  <si>
    <t>?hero1</t>
  </si>
  <si>
    <t>(at ?hero1 ?someplace1)</t>
  </si>
  <si>
    <t>(isinjured ?hero1)</t>
  </si>
  <si>
    <t>(isinjured ?villain1)</t>
  </si>
  <si>
    <t>(not (hasweapon ?hero1))</t>
  </si>
  <si>
    <t>?author</t>
  </si>
  <si>
    <t>(hasweapon ?hero1)</t>
  </si>
  <si>
    <t>(at ?hero1 ?place1)</t>
  </si>
  <si>
    <t>?victim1</t>
  </si>
  <si>
    <t>(at ?victim1 ?place1)</t>
  </si>
  <si>
    <t>(not (alive ?hero1))</t>
  </si>
  <si>
    <t>(has ?victim1 ?item1)</t>
  </si>
  <si>
    <t>(hasproposed ?hero1)</t>
  </si>
  <si>
    <t>(hasbeenproposedto ?hero1)</t>
  </si>
  <si>
    <t>(has ?hero1 ?valuable1)</t>
  </si>
  <si>
    <t>(?victim1 - person)</t>
  </si>
  <si>
    <t>(?monster1 - monster)</t>
  </si>
  <si>
    <t>(?healer1 - creature)</t>
  </si>
  <si>
    <t>(?weapon1 - weapon)</t>
  </si>
  <si>
    <t>(?villain1 - person)</t>
  </si>
  <si>
    <t>(?valuable1 - valuable)</t>
  </si>
  <si>
    <t>(not (isinjured ?hero1))</t>
  </si>
  <si>
    <t>(not (isdetained ?victim1))</t>
  </si>
  <si>
    <t>(hasweapon ?villain1)</t>
  </si>
  <si>
    <t>(?location1 - place)</t>
  </si>
  <si>
    <t>(at ?victim1 ?location1)</t>
  </si>
  <si>
    <t>(at ?monster1 ?location3)</t>
  </si>
  <si>
    <t>(?victim2 - person);(?location3 - place)</t>
  </si>
  <si>
    <t>(?victim2 - person)</t>
  </si>
  <si>
    <t>Villainy1</t>
  </si>
  <si>
    <t>Villainy2</t>
  </si>
  <si>
    <t>Monsters1</t>
  </si>
  <si>
    <t>Predecessor Terms</t>
  </si>
  <si>
    <t>Hero1 confronts monster1</t>
  </si>
  <si>
    <t>VictoryAgainstVillainy1</t>
  </si>
  <si>
    <t>VictoryAgainstVillainy2</t>
  </si>
  <si>
    <t>(at ?hero1 ?place3)</t>
  </si>
  <si>
    <t>Domain</t>
  </si>
  <si>
    <t>Main Label</t>
  </si>
  <si>
    <t>Secondary Label</t>
  </si>
  <si>
    <t>Chapter Pattern</t>
  </si>
  <si>
    <t>Intention Actor</t>
  </si>
  <si>
    <t>Intention Predicate</t>
  </si>
  <si>
    <t>Intention Full String</t>
  </si>
  <si>
    <t>Domain Label</t>
  </si>
  <si>
    <t>Travel</t>
  </si>
  <si>
    <t>Grouping</t>
  </si>
  <si>
    <t>Grouping_label</t>
  </si>
  <si>
    <t>Series_label</t>
  </si>
  <si>
    <t>(at ?actor ?destination)</t>
  </si>
  <si>
    <t>?actor</t>
  </si>
  <si>
    <t>Intention Predicate Object Predicates</t>
  </si>
  <si>
    <t>ObtainItem</t>
  </si>
  <si>
    <t>(has ?actor ?item)</t>
  </si>
  <si>
    <t>Married</t>
  </si>
  <si>
    <t>(?actor - actor); (?destination - place)</t>
  </si>
  <si>
    <t>(?actor - actor); (?item - item)</t>
  </si>
  <si>
    <t>(?actor - actor); (?proposee - creature)</t>
  </si>
  <si>
    <t>(hasproposed ?actor)</t>
  </si>
  <si>
    <t>(ismarried ?actor)</t>
  </si>
  <si>
    <t>as_proposer_generic</t>
  </si>
  <si>
    <t>as_proposer_specific</t>
  </si>
  <si>
    <t>(hasproposedto ?actor ?proposee)</t>
  </si>
  <si>
    <t>Likelihood</t>
  </si>
  <si>
    <t>(?actor - actor); (?victim - creature)</t>
  </si>
  <si>
    <t>IntendsInjury</t>
  </si>
  <si>
    <t>(isinjured ?victim)</t>
  </si>
  <si>
    <t>(marriedto ?actor ?proposee)</t>
  </si>
  <si>
    <t>(?actor - actor)</t>
  </si>
  <si>
    <t>The Quest</t>
  </si>
  <si>
    <t>Departure1</t>
  </si>
  <si>
    <t>Departure2</t>
  </si>
  <si>
    <t>Hero1 obtains a quest from item</t>
  </si>
  <si>
    <t>igivesquest</t>
  </si>
  <si>
    <t>Hero1 obtains a quest from creature</t>
  </si>
  <si>
    <t>cgivesquest</t>
  </si>
  <si>
    <t>?questgiver1</t>
  </si>
  <si>
    <t>Hero1 travels to location2</t>
  </si>
  <si>
    <t>htravel1</t>
  </si>
  <si>
    <t>Hero1 travels to location1</t>
  </si>
  <si>
    <t>(at ?hero1 ?location1)</t>
  </si>
  <si>
    <t>htravel2</t>
  </si>
  <si>
    <t>Hero1 kills Guardian</t>
  </si>
  <si>
    <t>hkillguardian1</t>
  </si>
  <si>
    <t>(?guardian1 - monster)</t>
  </si>
  <si>
    <t>(not (alive ?guardian1))</t>
  </si>
  <si>
    <t>hinjuresguardian1</t>
  </si>
  <si>
    <t>(isinjured ?guardian1)</t>
  </si>
  <si>
    <t>Hero1 injures Guardian</t>
  </si>
  <si>
    <t>Hero1 tricks Guardian</t>
  </si>
  <si>
    <t>Hero1 obtains McGuffin</t>
  </si>
  <si>
    <t>(?location2 - place)</t>
  </si>
  <si>
    <t>(at ?hero1 ?location2)</t>
  </si>
  <si>
    <t>hgetsmcguffin</t>
  </si>
  <si>
    <t>mcguffin</t>
  </si>
  <si>
    <t>thequest</t>
  </si>
  <si>
    <t>Tragedy</t>
  </si>
  <si>
    <t>Rebirth</t>
  </si>
  <si>
    <t>Rags to Riches</t>
  </si>
  <si>
    <t>Voyage and Return</t>
  </si>
  <si>
    <t>ragstoriches</t>
  </si>
  <si>
    <t>voyageandreturn</t>
  </si>
  <si>
    <t>tragedy</t>
  </si>
  <si>
    <t>rebirth</t>
  </si>
  <si>
    <t>Lack1</t>
  </si>
  <si>
    <t>Transfiguration1</t>
  </si>
  <si>
    <t>Booker7Plots</t>
  </si>
  <si>
    <t>Comedy</t>
  </si>
  <si>
    <t>comedy</t>
  </si>
  <si>
    <t>With recovery</t>
  </si>
  <si>
    <t>HeroReward1</t>
  </si>
  <si>
    <t>Departure3</t>
  </si>
  <si>
    <t>Helper1</t>
  </si>
  <si>
    <t>VictoryAgainstMonster1</t>
  </si>
  <si>
    <t>Villainy variant</t>
  </si>
  <si>
    <t>Monster variant</t>
  </si>
  <si>
    <t>Villain variant</t>
  </si>
  <si>
    <t>HelperLost1</t>
  </si>
  <si>
    <t>HeroLost1</t>
  </si>
  <si>
    <t>ReturnJourney1</t>
  </si>
  <si>
    <t>QuestResolution1</t>
  </si>
  <si>
    <t>ConfrontGuardian1</t>
  </si>
  <si>
    <t>QuestAssigned1</t>
  </si>
  <si>
    <t>DifficultTaskArrises1</t>
  </si>
  <si>
    <t>Villain injures person</t>
  </si>
  <si>
    <t>????</t>
  </si>
  <si>
    <t>(has ?villain1 ?valuable1)</t>
  </si>
  <si>
    <t>Overcoming the Villain</t>
  </si>
  <si>
    <t>overcomevillain</t>
  </si>
  <si>
    <t>StruggleMonster1</t>
  </si>
  <si>
    <t>StruggleVillain1</t>
  </si>
  <si>
    <t>(isdetained ?victim2)</t>
  </si>
  <si>
    <t>(at ?victim2 ?location3)</t>
  </si>
  <si>
    <t>(at ?monster1 ?lair1)</t>
  </si>
  <si>
    <t>(at ?victim2 ?lair1)</t>
  </si>
  <si>
    <t>(isinjured ?victim2)</t>
  </si>
  <si>
    <t>(not (alive ?victim2))</t>
  </si>
  <si>
    <t>heroinjured</t>
  </si>
  <si>
    <t>villaininjured</t>
  </si>
  <si>
    <t>herodisarmed</t>
  </si>
  <si>
    <t>Arrival</t>
  </si>
  <si>
    <t>Villain disarmed</t>
  </si>
  <si>
    <t>villaindisarmed</t>
  </si>
  <si>
    <t>(not (hasweapon ?villain1))</t>
  </si>
  <si>
    <t>Monster injured</t>
  </si>
  <si>
    <t>Monster  disarmed</t>
  </si>
  <si>
    <t>monsterinjured</t>
  </si>
  <si>
    <t>monsterdisarmed</t>
  </si>
  <si>
    <t>(isinjured ?monster1)</t>
  </si>
  <si>
    <t>(not (hasweapon ?monster1))</t>
  </si>
  <si>
    <t>(hasweapon ?monster1)</t>
  </si>
  <si>
    <t>Monsters1a</t>
  </si>
  <si>
    <t>Villainy1a</t>
  </si>
  <si>
    <t>StruggleMonster1a</t>
  </si>
  <si>
    <t>Recovery1</t>
  </si>
  <si>
    <t>StruggleVillain1a</t>
  </si>
  <si>
    <t>VictoryAgainstVillainy1a</t>
  </si>
  <si>
    <t>Villain1 disarms hero1</t>
  </si>
  <si>
    <t>Villain1 kills hero1</t>
  </si>
  <si>
    <t>Hero1 and villain1 both injured</t>
  </si>
  <si>
    <t>(not (alive ?villain1))</t>
  </si>
  <si>
    <t>Hero1 meet villain1</t>
  </si>
  <si>
    <t>bothinjured</t>
  </si>
  <si>
    <t>villainkilled1</t>
  </si>
  <si>
    <t>(?oracleobj - mcguffin)</t>
  </si>
  <si>
    <t>(has ?hero1 ?oracleobj)</t>
  </si>
  <si>
    <t>(intends ?hero1 (has ?hero1 ?seekedobj))</t>
  </si>
  <si>
    <t>(?seekedobj - mcguffin)</t>
  </si>
  <si>
    <t>(has ?hero1 ?seekedobj)</t>
  </si>
  <si>
    <t>QuestAssigned1a</t>
  </si>
  <si>
    <t>Hero1 travels to location3</t>
  </si>
  <si>
    <t>htravel3</t>
  </si>
  <si>
    <t>(?location3 - place)</t>
  </si>
  <si>
    <t>(at ?hero1 ?location3)</t>
  </si>
  <si>
    <t>Hero1 rescues victim1 from monster</t>
  </si>
  <si>
    <t>Hero1 meet monster1</t>
  </si>
  <si>
    <t>hrescuep_mon</t>
  </si>
  <si>
    <t>hinjuremon</t>
  </si>
  <si>
    <t>meet_p2</t>
  </si>
  <si>
    <t>battle_p3</t>
  </si>
  <si>
    <t>(at ?hero1 ?place2)</t>
  </si>
  <si>
    <t>(at ?monster1 ?place2)</t>
  </si>
  <si>
    <t>(at ?villain1 ?place3)</t>
  </si>
  <si>
    <t>meet_p3</t>
  </si>
  <si>
    <t>Hero1 retrieves valuable1</t>
  </si>
  <si>
    <t>hretrievev1</t>
  </si>
  <si>
    <t>VictoryAgainstMonster1a</t>
  </si>
  <si>
    <t>Hero1 and monster1 both injured</t>
  </si>
  <si>
    <t>(?monster1 - person)</t>
  </si>
  <si>
    <t>Hero1 injures monster1</t>
  </si>
  <si>
    <t>monsterkilled1</t>
  </si>
  <si>
    <t>(not (alive ?monster1))</t>
  </si>
  <si>
    <t>becomesick</t>
  </si>
  <si>
    <t>(?loved1 - person)</t>
  </si>
  <si>
    <t>(issick ?loved1)</t>
  </si>
  <si>
    <t>becomesdetained</t>
  </si>
  <si>
    <t>(isdetained ?loved1)</t>
  </si>
  <si>
    <t>Monster injured peron1</t>
  </si>
  <si>
    <t>Loved1 detained</t>
  </si>
  <si>
    <t>Loved1 becomes sick</t>
  </si>
  <si>
    <t>Monster injured peron2</t>
  </si>
  <si>
    <t>monsterterror</t>
  </si>
  <si>
    <t>(isinjured ?person1)</t>
  </si>
  <si>
    <t>(isinjured ?person2)</t>
  </si>
  <si>
    <t>Direct Chained With (Grouping Label)</t>
  </si>
  <si>
    <t>* multiple terms is treated as an OR</t>
  </si>
  <si>
    <t>Successors (Grouping Label)</t>
  </si>
  <si>
    <t>(?victim1 - person);(?valuable1 - valuable)</t>
  </si>
  <si>
    <t>(?victim1 - person);(?hideout1 - place)</t>
  </si>
  <si>
    <t>(?victim2 - person);(?lair1 - place)</t>
  </si>
  <si>
    <t>(?villain1 - person);(?someplace1 - place)</t>
  </si>
  <si>
    <t>(?monster1 - person);(?someplace1 - place)</t>
  </si>
  <si>
    <t>(?villain1 - person);(?place3 - place)</t>
  </si>
  <si>
    <t>(?item1 - item);(?victim1 - person)</t>
  </si>
  <si>
    <t>(?victim1 - person);(?place1 - place)</t>
  </si>
  <si>
    <t>(?villain1 - person);(?place2 - place)</t>
  </si>
  <si>
    <t>(?questgiver1 - creature);(?seekedobj - mcguffin)</t>
  </si>
  <si>
    <t>author</t>
  </si>
  <si>
    <t>admin</t>
  </si>
  <si>
    <t>potato</t>
  </si>
  <si>
    <t>(alive ?hero1)</t>
  </si>
  <si>
    <t>(alive ?hero1);(alive ?villain1)</t>
  </si>
  <si>
    <t>(alive ?hero1);(alive ?monster1)</t>
  </si>
  <si>
    <t>(alive ?hero1);(alive ?villain1);(alive ?victim1)</t>
  </si>
  <si>
    <t>Hero1 injured monster1 killed</t>
  </si>
  <si>
    <t>Hero1 injured villain1 killed</t>
  </si>
  <si>
    <t>fantasy01</t>
  </si>
  <si>
    <t>06</t>
  </si>
  <si>
    <t>InLove</t>
  </si>
  <si>
    <t>(inlove ?actor)</t>
  </si>
  <si>
    <t>HasWeapon</t>
  </si>
  <si>
    <t>07</t>
  </si>
  <si>
    <t>(hasweapon ?actor)</t>
  </si>
  <si>
    <t>Infect</t>
  </si>
  <si>
    <t>08</t>
  </si>
  <si>
    <t>(issick ?victim)</t>
  </si>
  <si>
    <t>Support1 encourages Hero1</t>
  </si>
  <si>
    <t>s1encourageh1</t>
  </si>
  <si>
    <t>(?helper1 - creature)</t>
  </si>
  <si>
    <t>(?hero1 - creature)</t>
  </si>
  <si>
    <t>(?hero1 - creature);(?place3 - place)</t>
  </si>
  <si>
    <t>(?hero1 - creature);(?place2 - place)</t>
  </si>
  <si>
    <t>?helper1</t>
  </si>
  <si>
    <t>(emo_goodmood ?hero1)</t>
  </si>
  <si>
    <t>goodmood</t>
  </si>
  <si>
    <t>feelstrong</t>
  </si>
  <si>
    <t>(emo_feelstrong ?hero1)</t>
  </si>
  <si>
    <t>focused</t>
  </si>
  <si>
    <t>(emo_focused ?hero1)</t>
  </si>
  <si>
    <t>Hero1 realizes lack</t>
  </si>
  <si>
    <t>h1realizelack</t>
  </si>
  <si>
    <t>issingle</t>
  </si>
  <si>
    <t>Good mood</t>
  </si>
  <si>
    <t>Feel strong</t>
  </si>
  <si>
    <t>Focused</t>
  </si>
  <si>
    <t>Is Single</t>
  </si>
  <si>
    <t>(lackrealized_single ?hero1 ?hero1)</t>
  </si>
  <si>
    <t>(alive ?hero1); (alive ?helper1)</t>
  </si>
  <si>
    <t>Not have an item</t>
  </si>
  <si>
    <t>Not rich</t>
  </si>
  <si>
    <t>notrich</t>
  </si>
  <si>
    <t>(?lackitem - item)</t>
  </si>
  <si>
    <t>nothas_item</t>
  </si>
  <si>
    <t>nothas_valuable</t>
  </si>
  <si>
    <t>nothas_weapon</t>
  </si>
  <si>
    <t>Not have an valuable</t>
  </si>
  <si>
    <t>Not have an weapon</t>
  </si>
  <si>
    <t>(?lackvaluable - valuable)</t>
  </si>
  <si>
    <t>(?lackweapon - weapon)</t>
  </si>
  <si>
    <t>(lackrealized_nothas ?hero1 ?hero1 ?lackitem)</t>
  </si>
  <si>
    <t>(lackrealized_nothas ?hero1 ?hero1 ?lackweapon)</t>
  </si>
  <si>
    <t>(issingle ?hero1)</t>
  </si>
  <si>
    <t>(not (has ?hero1 ?lackitem))</t>
  </si>
  <si>
    <t>(not (has ?hero1 ?lackweapon))</t>
  </si>
  <si>
    <t>(not (has ?hero1 ?lackvaluable))</t>
  </si>
  <si>
    <t>(not (rich ?hero1))</t>
  </si>
  <si>
    <t>Hero1 journeys home</t>
  </si>
  <si>
    <t>h1endingjourneyhome</t>
  </si>
  <si>
    <t>(ending_beginjourneyhome ?hero1)</t>
  </si>
  <si>
    <t>Villainy2a</t>
  </si>
  <si>
    <t>(?victim2 - person);(?valuable1 - valuable)</t>
  </si>
  <si>
    <t>(has ?victim2 ?item1)</t>
  </si>
  <si>
    <t>(?victim2 - person);(?hideout1 - place)</t>
  </si>
  <si>
    <t>(alive ?hero1);(alive ?villain1);(alive ?victim2)</t>
  </si>
  <si>
    <t>(at ?victim2 ?hideout1)</t>
  </si>
  <si>
    <t>(at ?victim2 ?location1)</t>
  </si>
  <si>
    <t>Hero1 dies</t>
  </si>
  <si>
    <t>h1dies</t>
  </si>
  <si>
    <t>Monsters2</t>
  </si>
  <si>
    <t>(?victim1 - person);(?lair1 - place)</t>
  </si>
  <si>
    <t>(?victim1 - person);(?location3 - place)</t>
  </si>
  <si>
    <t>(at ?victim1 ?location3)</t>
  </si>
  <si>
    <t>(at ?victim1 ?lair1)</t>
  </si>
  <si>
    <t>Monsters2a</t>
  </si>
  <si>
    <t>Hero1 finds mcguffin</t>
  </si>
  <si>
    <t>h1findsmcguffin</t>
  </si>
  <si>
    <t>(?catalyst1 - mcguffin)</t>
  </si>
  <si>
    <t>(has ?hero1 ?catalyst1)</t>
  </si>
  <si>
    <t>Helper1 dies</t>
  </si>
  <si>
    <t>s1dies</t>
  </si>
  <si>
    <t>(not (alive ?helper1))</t>
  </si>
  <si>
    <t>VillainRepentance1</t>
  </si>
  <si>
    <t>VillainReward1</t>
  </si>
  <si>
    <t>StruggleVillainHelper1</t>
  </si>
  <si>
    <t>StruggleVillainHelper1a</t>
  </si>
  <si>
    <t>Helper1 confronts villain1</t>
  </si>
  <si>
    <t>(alive ?helper1)</t>
  </si>
  <si>
    <t>(at ?helper1 ?someplace1)</t>
  </si>
  <si>
    <t>(isinjured ?helper1)</t>
  </si>
  <si>
    <t>(not (hasweapon ?helper1))</t>
  </si>
  <si>
    <t>(hasweapon ?helper1)</t>
  </si>
  <si>
    <t>Helper injured</t>
  </si>
  <si>
    <t>Helper disarmed</t>
  </si>
  <si>
    <t>Villain1 proposed</t>
  </si>
  <si>
    <t>Villain1 been proposed to</t>
  </si>
  <si>
    <t>Villain1 becomes rich</t>
  </si>
  <si>
    <t>v1proposed</t>
  </si>
  <si>
    <t>v1beenproposedto</t>
  </si>
  <si>
    <t>v1rich</t>
  </si>
  <si>
    <t>h1proposed</t>
  </si>
  <si>
    <t>h1beenproposedto</t>
  </si>
  <si>
    <t>h1rich</t>
  </si>
  <si>
    <t>h1rescuep</t>
  </si>
  <si>
    <t>(?v1loveinterest1 - creature)</t>
  </si>
  <si>
    <t>(?reward1 - valuable)</t>
  </si>
  <si>
    <t>(?h1loveinterest1 - creature)</t>
  </si>
  <si>
    <t>(hasbeenproposedto ?villain1)</t>
  </si>
  <si>
    <t>(hasproposed ?villain1)</t>
  </si>
  <si>
    <t>(has ?villain1 ?reward1)</t>
  </si>
  <si>
    <t>(has ?hero1 ?reward1)</t>
  </si>
  <si>
    <t>(?person1 - person)</t>
  </si>
  <si>
    <t>(?person2 - person)</t>
  </si>
  <si>
    <t>(?official1 - person);(?loved1 - person)</t>
  </si>
  <si>
    <t>?official1</t>
  </si>
  <si>
    <t>(lackrealized_nothas ?hero1 ?hero1 ?lackvaluable)</t>
  </si>
  <si>
    <t>Test</t>
  </si>
  <si>
    <t>test</t>
  </si>
  <si>
    <t>Overcome the Villain</t>
  </si>
  <si>
    <t>(alive ?villain1)</t>
  </si>
  <si>
    <t>(loves ?hero1 ?loved1)</t>
  </si>
  <si>
    <t>normal_recovery</t>
  </si>
  <si>
    <t>normal_villainy</t>
  </si>
  <si>
    <t>normal_monster</t>
  </si>
  <si>
    <t>normal_villain</t>
  </si>
  <si>
    <t>Refinery</t>
  </si>
  <si>
    <t>refinery</t>
  </si>
  <si>
    <t>Overcome the Monster</t>
  </si>
  <si>
    <t>normal</t>
  </si>
  <si>
    <t>Talia</t>
  </si>
  <si>
    <t>Rory</t>
  </si>
  <si>
    <t>Vincent</t>
  </si>
  <si>
    <t>Kyle</t>
  </si>
  <si>
    <t>Heather</t>
  </si>
  <si>
    <t>John</t>
  </si>
  <si>
    <t>Michael</t>
  </si>
  <si>
    <t>Rin</t>
  </si>
  <si>
    <t>Jisala</t>
  </si>
  <si>
    <t>Kairen</t>
  </si>
  <si>
    <t>Shallan</t>
  </si>
  <si>
    <t>Adolin</t>
  </si>
  <si>
    <t>Vin</t>
  </si>
  <si>
    <t>Kaladin</t>
  </si>
  <si>
    <t>Gargax</t>
  </si>
  <si>
    <t>Dragon</t>
  </si>
  <si>
    <t>Kiithnatal</t>
  </si>
  <si>
    <t>Wyvern</t>
  </si>
  <si>
    <t>Vraska</t>
  </si>
  <si>
    <t>Kuraama</t>
  </si>
  <si>
    <t>Faerie</t>
  </si>
  <si>
    <t>Bob</t>
  </si>
  <si>
    <t>Sword</t>
  </si>
  <si>
    <t>Shield</t>
  </si>
  <si>
    <t>ImprovisedWeapon1</t>
  </si>
  <si>
    <t>MagicalGlove</t>
  </si>
  <si>
    <t>MysteriousArmor</t>
  </si>
  <si>
    <t>UnknownGauntlet</t>
  </si>
  <si>
    <t>Dagger</t>
  </si>
  <si>
    <t>BowAndAarrow</t>
  </si>
  <si>
    <t>Gold</t>
  </si>
  <si>
    <t>Silver</t>
  </si>
  <si>
    <t>Treasure</t>
  </si>
  <si>
    <t>UnknownValuable</t>
  </si>
  <si>
    <t>UnknownMagicItem</t>
  </si>
  <si>
    <t>Minerals</t>
  </si>
  <si>
    <t>RareFoods</t>
  </si>
  <si>
    <t>MysteriousMap</t>
  </si>
  <si>
    <t>UnknownCrown</t>
  </si>
  <si>
    <t>AncientEnergySource</t>
  </si>
  <si>
    <t>MysteriousTome</t>
  </si>
  <si>
    <t>MysteriousOrb</t>
  </si>
  <si>
    <t>AncientStone</t>
  </si>
  <si>
    <t>WeirdArtifact</t>
  </si>
  <si>
    <t>AncientWeapon</t>
  </si>
  <si>
    <t>AncientArtifact</t>
  </si>
  <si>
    <t>Fork</t>
  </si>
  <si>
    <t>Clothing</t>
  </si>
  <si>
    <t>Junk</t>
  </si>
  <si>
    <t>BowAndArrow</t>
  </si>
  <si>
    <t>Sja_Anat</t>
  </si>
  <si>
    <t>DifficultTaskArises1</t>
  </si>
  <si>
    <t>Fantasy_default_01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</si>
</sst>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3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49" fontId="4" fillId="6" borderId="1" xfId="0" applyNumberFormat="1" applyFont="1" applyFill="1" applyBorder="1" applyAlignment="1">
      <alignment vertical="top" wrapText="1"/>
    </xf>
    <xf numFmtId="49" fontId="6" fillId="6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49" fontId="1" fillId="8" borderId="1" xfId="0" applyNumberFormat="1" applyFont="1" applyFill="1" applyBorder="1" applyAlignment="1">
      <alignment vertical="top" wrapText="1"/>
    </xf>
    <xf numFmtId="49" fontId="5" fillId="8" borderId="1" xfId="0" applyNumberFormat="1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49" fontId="1" fillId="6" borderId="1" xfId="0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49" fontId="5" fillId="6" borderId="1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0" fillId="0" borderId="0" xfId="0" applyFill="1"/>
    <xf numFmtId="49" fontId="1" fillId="0" borderId="1" xfId="0" applyNumberFormat="1" applyFont="1" applyFill="1" applyBorder="1" applyAlignment="1">
      <alignment vertical="top" wrapText="1"/>
    </xf>
    <xf numFmtId="49" fontId="5" fillId="0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1" xfId="0" applyBorder="1"/>
    <xf numFmtId="0" fontId="0" fillId="9" borderId="1" xfId="0" applyFill="1" applyBorder="1"/>
    <xf numFmtId="0" fontId="4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5" borderId="1" xfId="0" applyFill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vertical="top" wrapText="1"/>
    </xf>
    <xf numFmtId="49" fontId="0" fillId="11" borderId="0" xfId="0" applyNumberFormat="1" applyFill="1" applyAlignment="1">
      <alignment vertical="top" wrapText="1"/>
    </xf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49" fontId="1" fillId="12" borderId="0" xfId="0" applyNumberFormat="1" applyFont="1" applyFill="1" applyAlignment="1">
      <alignment vertical="top" wrapText="1"/>
    </xf>
    <xf numFmtId="0" fontId="3" fillId="12" borderId="0" xfId="0" applyNumberFormat="1" applyFont="1" applyFill="1" applyAlignment="1">
      <alignment vertical="top" wrapText="1"/>
    </xf>
    <xf numFmtId="49" fontId="0" fillId="12" borderId="0" xfId="0" applyNumberFormat="1" applyFill="1" applyAlignment="1">
      <alignment vertical="top" wrapText="1"/>
    </xf>
    <xf numFmtId="0" fontId="2" fillId="12" borderId="0" xfId="0" applyFont="1" applyFill="1" applyAlignment="1">
      <alignment vertical="top" wrapText="1"/>
    </xf>
    <xf numFmtId="49" fontId="0" fillId="5" borderId="1" xfId="0" applyNumberFormat="1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5" fillId="13" borderId="1" xfId="0" applyFont="1" applyFill="1" applyBorder="1" applyAlignment="1">
      <alignment vertical="top" wrapText="1"/>
    </xf>
    <xf numFmtId="49" fontId="1" fillId="13" borderId="1" xfId="0" applyNumberFormat="1" applyFont="1" applyFill="1" applyBorder="1" applyAlignment="1">
      <alignment vertical="top" wrapText="1"/>
    </xf>
    <xf numFmtId="49" fontId="5" fillId="13" borderId="1" xfId="0" applyNumberFormat="1" applyFont="1" applyFill="1" applyBorder="1" applyAlignment="1">
      <alignment vertical="top" wrapText="1"/>
    </xf>
    <xf numFmtId="0" fontId="4" fillId="13" borderId="1" xfId="0" applyFont="1" applyFill="1" applyBorder="1" applyAlignment="1">
      <alignment vertical="top" wrapText="1"/>
    </xf>
    <xf numFmtId="0" fontId="7" fillId="13" borderId="1" xfId="0" applyFont="1" applyFill="1" applyBorder="1" applyAlignment="1">
      <alignment vertical="top"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0" xfId="0" applyFill="1"/>
    <xf numFmtId="0" fontId="0" fillId="0" borderId="1" xfId="0" applyFont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0" fontId="0" fillId="13" borderId="1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49" fontId="1" fillId="6" borderId="0" xfId="0" applyNumberFormat="1" applyFont="1" applyFill="1" applyAlignment="1">
      <alignment vertical="top" wrapText="1"/>
    </xf>
    <xf numFmtId="0" fontId="3" fillId="6" borderId="0" xfId="0" applyNumberFormat="1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49" fontId="0" fillId="6" borderId="0" xfId="0" applyNumberFormat="1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49" fontId="1" fillId="5" borderId="0" xfId="0" applyNumberFormat="1" applyFont="1" applyFill="1" applyAlignment="1">
      <alignment vertical="top" wrapText="1"/>
    </xf>
    <xf numFmtId="0" fontId="3" fillId="5" borderId="0" xfId="0" applyNumberFormat="1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49" fontId="0" fillId="5" borderId="0" xfId="0" applyNumberFormat="1" applyFill="1" applyAlignment="1">
      <alignment vertical="top" wrapText="1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49" fontId="1" fillId="7" borderId="0" xfId="0" applyNumberFormat="1" applyFont="1" applyFill="1" applyAlignment="1">
      <alignment vertical="top" wrapText="1"/>
    </xf>
    <xf numFmtId="0" fontId="3" fillId="7" borderId="0" xfId="0" applyNumberFormat="1" applyFont="1" applyFill="1" applyAlignment="1">
      <alignment vertical="top" wrapText="1"/>
    </xf>
    <xf numFmtId="49" fontId="0" fillId="7" borderId="0" xfId="0" applyNumberFormat="1" applyFill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0" fillId="15" borderId="0" xfId="0" applyFill="1" applyAlignment="1">
      <alignment horizontal="left" vertical="top" wrapText="1"/>
    </xf>
    <xf numFmtId="0" fontId="0" fillId="15" borderId="0" xfId="0" applyFill="1" applyAlignment="1">
      <alignment vertical="top" wrapText="1"/>
    </xf>
    <xf numFmtId="0" fontId="3" fillId="15" borderId="0" xfId="0" applyFont="1" applyFill="1" applyAlignment="1">
      <alignment vertical="top" wrapText="1"/>
    </xf>
    <xf numFmtId="49" fontId="1" fillId="15" borderId="0" xfId="0" applyNumberFormat="1" applyFont="1" applyFill="1" applyAlignment="1">
      <alignment vertical="top" wrapText="1"/>
    </xf>
    <xf numFmtId="0" fontId="3" fillId="15" borderId="0" xfId="0" applyNumberFormat="1" applyFont="1" applyFill="1" applyAlignment="1">
      <alignment vertical="top" wrapText="1"/>
    </xf>
    <xf numFmtId="49" fontId="0" fillId="15" borderId="0" xfId="0" applyNumberFormat="1" applyFill="1" applyAlignment="1">
      <alignment vertical="top" wrapText="1"/>
    </xf>
    <xf numFmtId="0" fontId="2" fillId="15" borderId="0" xfId="0" applyFont="1" applyFill="1" applyAlignment="1">
      <alignment vertical="top" wrapText="1"/>
    </xf>
    <xf numFmtId="0" fontId="10" fillId="6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0" fillId="7" borderId="0" xfId="0" applyFont="1" applyFill="1" applyAlignment="1">
      <alignment vertical="top" wrapText="1"/>
    </xf>
    <xf numFmtId="0" fontId="0" fillId="16" borderId="0" xfId="0" applyFill="1" applyAlignment="1">
      <alignment horizontal="left" vertical="top" wrapText="1"/>
    </xf>
    <xf numFmtId="0" fontId="0" fillId="16" borderId="0" xfId="0" applyFill="1" applyAlignment="1">
      <alignment vertical="top" wrapText="1"/>
    </xf>
    <xf numFmtId="0" fontId="0" fillId="17" borderId="0" xfId="0" applyFill="1" applyAlignment="1">
      <alignment horizontal="left" vertical="top" wrapText="1"/>
    </xf>
    <xf numFmtId="0" fontId="0" fillId="17" borderId="0" xfId="0" applyFill="1" applyAlignment="1">
      <alignment vertical="top" wrapText="1"/>
    </xf>
    <xf numFmtId="0" fontId="0" fillId="13" borderId="0" xfId="0" applyFill="1" applyAlignment="1">
      <alignment horizontal="left" vertical="top" wrapText="1"/>
    </xf>
    <xf numFmtId="0" fontId="0" fillId="13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10" fillId="17" borderId="0" xfId="0" applyFont="1" applyFill="1" applyAlignment="1">
      <alignment vertical="top" wrapText="1"/>
    </xf>
    <xf numFmtId="0" fontId="10" fillId="13" borderId="0" xfId="0" applyFont="1" applyFill="1" applyAlignment="1">
      <alignment vertical="top" wrapText="1"/>
    </xf>
  </cellXfs>
  <cellStyles count="1">
    <cellStyle name="Normal" xfId="0" builtinId="0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" x14ac:dyDescent="0.25"/>
  <cols>
    <col min="2" max="2" width="16.1406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1"/>
  <sheetViews>
    <sheetView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K9" sqref="A1:T21"/>
    </sheetView>
  </sheetViews>
  <sheetFormatPr defaultRowHeight="15" x14ac:dyDescent="0.25"/>
  <cols>
    <col min="1" max="1" width="5" style="3" bestFit="1" customWidth="1"/>
    <col min="2" max="2" width="10.140625" style="3" bestFit="1" customWidth="1"/>
    <col min="3" max="3" width="13" style="3" bestFit="1" customWidth="1"/>
    <col min="4" max="4" width="19.85546875" style="3" bestFit="1" customWidth="1"/>
    <col min="5" max="5" width="17.42578125" style="3" bestFit="1" customWidth="1"/>
    <col min="6" max="6" width="10.5703125" style="62" bestFit="1" customWidth="1"/>
    <col min="7" max="7" width="41" style="101" bestFit="1" customWidth="1"/>
    <col min="8" max="8" width="8.7109375" style="101" bestFit="1" customWidth="1"/>
    <col min="9" max="9" width="43.140625" style="101" bestFit="1" customWidth="1"/>
    <col min="10" max="10" width="37.28515625" style="3" bestFit="1" customWidth="1"/>
    <col min="11" max="11" width="16.85546875" style="3" bestFit="1" customWidth="1"/>
    <col min="12" max="12" width="32.140625" style="3" bestFit="1" customWidth="1"/>
    <col min="13" max="13" width="36.85546875" style="3" bestFit="1" customWidth="1"/>
    <col min="14" max="14" width="12.5703125" style="3" bestFit="1" customWidth="1"/>
    <col min="15" max="20" width="16.140625" style="3" customWidth="1"/>
    <col min="21" max="16384" width="9.140625" style="3"/>
  </cols>
  <sheetData>
    <row r="1" spans="1:20" s="102" customFormat="1" x14ac:dyDescent="0.25">
      <c r="A1" s="102" t="s">
        <v>55</v>
      </c>
      <c r="B1" s="102">
        <v>1</v>
      </c>
      <c r="C1" s="102">
        <f t="shared" ref="C1:T1" si="0">B1+1</f>
        <v>2</v>
      </c>
      <c r="D1" s="102">
        <f t="shared" si="0"/>
        <v>3</v>
      </c>
      <c r="E1" s="102">
        <f t="shared" si="0"/>
        <v>4</v>
      </c>
      <c r="F1" s="102">
        <f t="shared" si="0"/>
        <v>5</v>
      </c>
      <c r="G1" s="102">
        <f t="shared" si="0"/>
        <v>6</v>
      </c>
      <c r="H1" s="102">
        <f t="shared" si="0"/>
        <v>7</v>
      </c>
      <c r="I1" s="102">
        <f t="shared" si="0"/>
        <v>8</v>
      </c>
      <c r="J1" s="102">
        <f t="shared" si="0"/>
        <v>9</v>
      </c>
      <c r="K1" s="102">
        <f t="shared" si="0"/>
        <v>10</v>
      </c>
      <c r="L1" s="102">
        <f t="shared" si="0"/>
        <v>11</v>
      </c>
      <c r="M1" s="102">
        <f t="shared" si="0"/>
        <v>12</v>
      </c>
      <c r="N1" s="102">
        <f t="shared" si="0"/>
        <v>13</v>
      </c>
      <c r="O1" s="102">
        <f t="shared" si="0"/>
        <v>14</v>
      </c>
      <c r="P1" s="102">
        <f t="shared" si="0"/>
        <v>15</v>
      </c>
      <c r="Q1" s="102">
        <f t="shared" si="0"/>
        <v>16</v>
      </c>
      <c r="R1" s="102">
        <f t="shared" si="0"/>
        <v>17</v>
      </c>
      <c r="S1" s="102">
        <f t="shared" si="0"/>
        <v>18</v>
      </c>
      <c r="T1" s="102">
        <f t="shared" si="0"/>
        <v>19</v>
      </c>
    </row>
    <row r="2" spans="1:20" s="102" customFormat="1" x14ac:dyDescent="0.25">
      <c r="A2" s="102" t="s">
        <v>55</v>
      </c>
      <c r="B2" s="102" t="s">
        <v>269</v>
      </c>
      <c r="C2" s="102" t="s">
        <v>270</v>
      </c>
      <c r="D2" s="102" t="s">
        <v>271</v>
      </c>
      <c r="E2" s="102" t="s">
        <v>272</v>
      </c>
      <c r="F2" s="103" t="s">
        <v>278</v>
      </c>
      <c r="G2" s="104" t="s">
        <v>279</v>
      </c>
      <c r="H2" s="104" t="s">
        <v>84</v>
      </c>
      <c r="I2" s="103" t="s">
        <v>280</v>
      </c>
      <c r="J2" s="102" t="s">
        <v>283</v>
      </c>
      <c r="K2" s="102" t="s">
        <v>273</v>
      </c>
      <c r="L2" s="102" t="s">
        <v>274</v>
      </c>
      <c r="M2" s="102" t="s">
        <v>275</v>
      </c>
      <c r="N2" s="102" t="s">
        <v>295</v>
      </c>
    </row>
    <row r="3" spans="1:20" x14ac:dyDescent="0.25">
      <c r="B3" s="3" t="s">
        <v>458</v>
      </c>
      <c r="C3" s="3" t="s">
        <v>277</v>
      </c>
      <c r="F3" s="62" t="s">
        <v>34</v>
      </c>
      <c r="G3" s="101" t="str">
        <f>CONCATENATE(B3,"_",C3,IF(D3="","",CONCATENATE("_",D3)),"_",F3)</f>
        <v>fantasy01_Travel_01</v>
      </c>
      <c r="H3" s="101">
        <v>1</v>
      </c>
      <c r="I3" s="101" t="str">
        <f>CONCATENATE(G3,"_",H3)</f>
        <v>fantasy01_Travel_01_1</v>
      </c>
      <c r="J3" s="3" t="s">
        <v>287</v>
      </c>
      <c r="K3" s="3" t="s">
        <v>282</v>
      </c>
      <c r="L3" s="3" t="s">
        <v>281</v>
      </c>
      <c r="M3" s="3" t="str">
        <f>CONCATENATE("(intends ",K3, " ", L3,")")</f>
        <v>(intends ?actor (at ?actor ?destination))</v>
      </c>
      <c r="N3" s="3">
        <v>0.4</v>
      </c>
    </row>
    <row r="4" spans="1:20" hidden="1" x14ac:dyDescent="0.25"/>
    <row r="5" spans="1:20" x14ac:dyDescent="0.25">
      <c r="B5" s="3" t="s">
        <v>458</v>
      </c>
      <c r="C5" s="3" t="s">
        <v>284</v>
      </c>
      <c r="F5" s="62" t="s">
        <v>36</v>
      </c>
      <c r="G5" s="101" t="str">
        <f>CONCATENATE(B5,"_",C5,IF(D5="","",CONCATENATE("_",D5)),"_",F5)</f>
        <v>fantasy01_ObtainItem_02</v>
      </c>
      <c r="H5" s="101">
        <v>1</v>
      </c>
      <c r="I5" s="101" t="str">
        <f>CONCATENATE(G5,"_",H5)</f>
        <v>fantasy01_ObtainItem_02_1</v>
      </c>
      <c r="J5" s="3" t="s">
        <v>288</v>
      </c>
      <c r="K5" s="3" t="s">
        <v>282</v>
      </c>
      <c r="L5" s="3" t="s">
        <v>285</v>
      </c>
      <c r="M5" s="3" t="str">
        <f>CONCATENATE("(intends ",K5, " ", L5,")")</f>
        <v>(intends ?actor (has ?actor ?item))</v>
      </c>
      <c r="N5" s="3">
        <v>0.2</v>
      </c>
    </row>
    <row r="6" spans="1:20" hidden="1" x14ac:dyDescent="0.25"/>
    <row r="7" spans="1:20" x14ac:dyDescent="0.25">
      <c r="B7" s="3" t="s">
        <v>458</v>
      </c>
      <c r="C7" s="3" t="s">
        <v>460</v>
      </c>
      <c r="F7" s="62" t="s">
        <v>35</v>
      </c>
      <c r="G7" s="101" t="str">
        <f>CONCATENATE(B7,"_",C7,IF(D7="","",CONCATENATE("_",D7)),"_",F7)</f>
        <v>fantasy01_InLove_03</v>
      </c>
      <c r="H7" s="101">
        <v>1</v>
      </c>
      <c r="I7" s="101" t="str">
        <f>CONCATENATE(G7,"_",H7)</f>
        <v>fantasy01_InLove_03_1</v>
      </c>
      <c r="J7" s="3" t="s">
        <v>300</v>
      </c>
      <c r="K7" s="3" t="s">
        <v>282</v>
      </c>
      <c r="L7" s="3" t="s">
        <v>461</v>
      </c>
      <c r="M7" s="3" t="str">
        <f>CONCATENATE("(intends ",K7, " ", L7,")")</f>
        <v>(intends ?actor (inlove ?actor))</v>
      </c>
      <c r="N7" s="3">
        <v>0.2</v>
      </c>
    </row>
    <row r="8" spans="1:20" hidden="1" x14ac:dyDescent="0.25"/>
    <row r="9" spans="1:20" x14ac:dyDescent="0.25">
      <c r="B9" s="3" t="s">
        <v>458</v>
      </c>
      <c r="C9" s="3" t="s">
        <v>286</v>
      </c>
      <c r="D9" s="3" t="s">
        <v>292</v>
      </c>
      <c r="F9" s="62" t="s">
        <v>67</v>
      </c>
      <c r="G9" s="101" t="str">
        <f>CONCATENATE(B9,"_",C9,IF(D9="","",CONCATENATE("_",D9)),"_",F9)</f>
        <v>fantasy01_Married_as_proposer_generic_04</v>
      </c>
      <c r="H9" s="101">
        <v>1</v>
      </c>
      <c r="I9" s="101" t="str">
        <f>CONCATENATE(G9,"_",H9)</f>
        <v>fantasy01_Married_as_proposer_generic_04_1</v>
      </c>
      <c r="J9" s="3" t="s">
        <v>300</v>
      </c>
      <c r="K9" s="3" t="s">
        <v>282</v>
      </c>
      <c r="L9" s="3" t="s">
        <v>290</v>
      </c>
      <c r="M9" s="3" t="str">
        <f t="shared" ref="M9:M15" si="1">CONCATENATE("(intends ",K9, " ", L9,")")</f>
        <v>(intends ?actor (hasproposed ?actor))</v>
      </c>
      <c r="N9" s="3">
        <v>0.2</v>
      </c>
    </row>
    <row r="10" spans="1:20" x14ac:dyDescent="0.25">
      <c r="B10" s="3" t="s">
        <v>458</v>
      </c>
      <c r="C10" s="3" t="s">
        <v>286</v>
      </c>
      <c r="D10" s="3" t="s">
        <v>292</v>
      </c>
      <c r="F10" s="62" t="s">
        <v>67</v>
      </c>
      <c r="G10" s="101" t="str">
        <f>CONCATENATE(B10,"_",C10,IF(D10="","",CONCATENATE("_",D10)),"_",F10)</f>
        <v>fantasy01_Married_as_proposer_generic_04</v>
      </c>
      <c r="H10" s="101">
        <v>2</v>
      </c>
      <c r="I10" s="101" t="str">
        <f>CONCATENATE(G10,"_",H10)</f>
        <v>fantasy01_Married_as_proposer_generic_04_2</v>
      </c>
      <c r="J10" s="3" t="s">
        <v>300</v>
      </c>
      <c r="K10" s="3" t="s">
        <v>282</v>
      </c>
      <c r="L10" s="3" t="s">
        <v>291</v>
      </c>
      <c r="M10" s="3" t="str">
        <f t="shared" si="1"/>
        <v>(intends ?actor (ismarried ?actor))</v>
      </c>
      <c r="N10" s="3">
        <v>0.2</v>
      </c>
    </row>
    <row r="11" spans="1:20" hidden="1" x14ac:dyDescent="0.25"/>
    <row r="12" spans="1:20" ht="30" x14ac:dyDescent="0.25">
      <c r="B12" s="3" t="s">
        <v>458</v>
      </c>
      <c r="C12" s="3" t="s">
        <v>286</v>
      </c>
      <c r="D12" s="3" t="s">
        <v>293</v>
      </c>
      <c r="F12" s="62" t="s">
        <v>68</v>
      </c>
      <c r="G12" s="101" t="str">
        <f>CONCATENATE(B12,"_",C12,IF(D12="","",CONCATENATE("_",D12)),"_",F12)</f>
        <v>fantasy01_Married_as_proposer_specific_05</v>
      </c>
      <c r="H12" s="101">
        <v>1</v>
      </c>
      <c r="I12" s="101" t="str">
        <f>CONCATENATE(G12,"_",H12)</f>
        <v>fantasy01_Married_as_proposer_specific_05_1</v>
      </c>
      <c r="J12" s="3" t="s">
        <v>289</v>
      </c>
      <c r="K12" s="3" t="s">
        <v>282</v>
      </c>
      <c r="L12" s="3" t="s">
        <v>294</v>
      </c>
      <c r="M12" s="3" t="str">
        <f>CONCATENATE("(intends ",K12, " ", L12,")")</f>
        <v>(intends ?actor (hasproposedto ?actor ?proposee))</v>
      </c>
      <c r="N12" s="3">
        <v>0.1</v>
      </c>
    </row>
    <row r="13" spans="1:20" ht="30" x14ac:dyDescent="0.25">
      <c r="B13" s="3" t="s">
        <v>458</v>
      </c>
      <c r="C13" s="3" t="s">
        <v>286</v>
      </c>
      <c r="D13" s="3" t="s">
        <v>293</v>
      </c>
      <c r="F13" s="62" t="s">
        <v>68</v>
      </c>
      <c r="G13" s="101" t="str">
        <f>CONCATENATE(B13,"_",C13,IF(D13="","",CONCATENATE("_",D13)),"_",F13)</f>
        <v>fantasy01_Married_as_proposer_specific_05</v>
      </c>
      <c r="H13" s="101">
        <v>2</v>
      </c>
      <c r="I13" s="101" t="str">
        <f>CONCATENATE(G13,"_",H13)</f>
        <v>fantasy01_Married_as_proposer_specific_05_2</v>
      </c>
      <c r="J13" s="3" t="s">
        <v>289</v>
      </c>
      <c r="K13" s="3" t="s">
        <v>282</v>
      </c>
      <c r="L13" s="3" t="s">
        <v>299</v>
      </c>
      <c r="M13" s="3" t="str">
        <f>CONCATENATE("(intends ",K13, " ", L13,")")</f>
        <v>(intends ?actor (marriedto ?actor ?proposee))</v>
      </c>
      <c r="N13" s="3">
        <v>0.1</v>
      </c>
    </row>
    <row r="14" spans="1:20" hidden="1" x14ac:dyDescent="0.25"/>
    <row r="15" spans="1:20" x14ac:dyDescent="0.25">
      <c r="B15" s="3" t="s">
        <v>458</v>
      </c>
      <c r="C15" s="3" t="s">
        <v>297</v>
      </c>
      <c r="F15" s="62" t="s">
        <v>459</v>
      </c>
      <c r="G15" s="101" t="str">
        <f>CONCATENATE(B15,"_",C15,IF(D15="","",CONCATENATE("_",D15)),"_",F15)</f>
        <v>fantasy01_IntendsInjury_06</v>
      </c>
      <c r="H15" s="101">
        <v>1</v>
      </c>
      <c r="I15" s="101" t="str">
        <f>CONCATENATE(G15,"_",H15)</f>
        <v>fantasy01_IntendsInjury_06_1</v>
      </c>
      <c r="J15" s="3" t="s">
        <v>296</v>
      </c>
      <c r="K15" s="3" t="s">
        <v>282</v>
      </c>
      <c r="L15" s="3" t="s">
        <v>298</v>
      </c>
      <c r="M15" s="3" t="str">
        <f t="shared" si="1"/>
        <v>(intends ?actor (isinjured ?victim))</v>
      </c>
      <c r="N15" s="3">
        <v>0.2</v>
      </c>
    </row>
    <row r="16" spans="1:20" hidden="1" x14ac:dyDescent="0.25"/>
    <row r="17" spans="2:14" x14ac:dyDescent="0.25">
      <c r="B17" s="3" t="s">
        <v>458</v>
      </c>
      <c r="C17" s="3" t="s">
        <v>462</v>
      </c>
      <c r="F17" s="62" t="s">
        <v>463</v>
      </c>
      <c r="G17" s="101" t="str">
        <f>CONCATENATE(B17,"_",C17,IF(D17="","",CONCATENATE("_",D17)),"_",F17)</f>
        <v>fantasy01_HasWeapon_07</v>
      </c>
      <c r="H17" s="101">
        <v>1</v>
      </c>
      <c r="I17" s="101" t="str">
        <f>CONCATENATE(G17,"_",H17)</f>
        <v>fantasy01_HasWeapon_07_1</v>
      </c>
      <c r="J17" s="3" t="s">
        <v>300</v>
      </c>
      <c r="K17" s="3" t="s">
        <v>282</v>
      </c>
      <c r="L17" s="3" t="s">
        <v>464</v>
      </c>
      <c r="M17" s="3" t="str">
        <f>CONCATENATE("(intends ",K17, " ", L17,")")</f>
        <v>(intends ?actor (hasweapon ?actor))</v>
      </c>
      <c r="N17" s="3">
        <v>0.2</v>
      </c>
    </row>
    <row r="18" spans="2:14" hidden="1" x14ac:dyDescent="0.25"/>
    <row r="19" spans="2:14" x14ac:dyDescent="0.25">
      <c r="B19" s="3" t="s">
        <v>458</v>
      </c>
      <c r="C19" s="3" t="s">
        <v>465</v>
      </c>
      <c r="F19" s="62" t="s">
        <v>466</v>
      </c>
      <c r="G19" s="101" t="str">
        <f>CONCATENATE(B19,"_",C19,IF(D19="","",CONCATENATE("_",D19)),"_",F19)</f>
        <v>fantasy01_Infect_08</v>
      </c>
      <c r="H19" s="101">
        <v>1</v>
      </c>
      <c r="I19" s="101" t="str">
        <f>CONCATENATE(G19,"_",H19)</f>
        <v>fantasy01_Infect_08_1</v>
      </c>
      <c r="J19" s="3" t="s">
        <v>296</v>
      </c>
      <c r="K19" s="3" t="s">
        <v>282</v>
      </c>
      <c r="L19" s="3" t="s">
        <v>467</v>
      </c>
      <c r="M19" s="3" t="str">
        <f>CONCATENATE("(intends ",K19, " ", L19,")")</f>
        <v>(intends ?actor (issick ?victim))</v>
      </c>
      <c r="N19" s="3">
        <v>0.2</v>
      </c>
    </row>
    <row r="20" spans="2:14" hidden="1" x14ac:dyDescent="0.25"/>
    <row r="21" spans="2:14" hidden="1" x14ac:dyDescent="0.25"/>
  </sheetData>
  <autoFilter ref="A2:V21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AE166"/>
  <sheetViews>
    <sheetView zoomScale="115" zoomScaleNormal="115" workbookViewId="0">
      <pane xSplit="3" ySplit="2" topLeftCell="N12" activePane="bottomRight" state="frozen"/>
      <selection pane="topRight" activeCell="D1" sqref="D1"/>
      <selection pane="bottomLeft" activeCell="A3" sqref="A3"/>
      <selection pane="bottomRight" activeCell="P49" sqref="P49"/>
    </sheetView>
  </sheetViews>
  <sheetFormatPr defaultColWidth="97.140625" defaultRowHeight="15" x14ac:dyDescent="0.25"/>
  <cols>
    <col min="1" max="1" width="5.5703125" style="64" bestFit="1" customWidth="1"/>
    <col min="2" max="2" width="20.7109375" style="3" bestFit="1" customWidth="1"/>
    <col min="3" max="3" width="23.85546875" style="3" bestFit="1" customWidth="1"/>
    <col min="4" max="4" width="18.28515625" style="3" bestFit="1" customWidth="1"/>
    <col min="5" max="5" width="15.7109375" style="3" bestFit="1" customWidth="1"/>
    <col min="6" max="6" width="17" style="3" bestFit="1" customWidth="1"/>
    <col min="7" max="7" width="47.85546875" style="3" bestFit="1" customWidth="1"/>
    <col min="8" max="9" width="2.140625" style="3" bestFit="1" customWidth="1"/>
    <col min="10" max="10" width="19.140625" style="3" bestFit="1" customWidth="1"/>
    <col min="11" max="11" width="50.85546875" style="3" bestFit="1" customWidth="1"/>
    <col min="12" max="12" width="8.85546875" style="62" bestFit="1" customWidth="1"/>
    <col min="13" max="13" width="75.7109375" style="3" bestFit="1" customWidth="1"/>
    <col min="14" max="14" width="36.7109375" style="3" bestFit="1" customWidth="1"/>
    <col min="15" max="15" width="19" style="3" bestFit="1" customWidth="1"/>
    <col min="16" max="16" width="40" style="3" bestFit="1" customWidth="1"/>
    <col min="17" max="17" width="40.140625" style="3" bestFit="1" customWidth="1"/>
    <col min="18" max="18" width="33.85546875" style="3" bestFit="1" customWidth="1"/>
    <col min="19" max="19" width="34.140625" style="3" bestFit="1" customWidth="1"/>
    <col min="20" max="20" width="22.140625" style="3" bestFit="1" customWidth="1"/>
    <col min="21" max="24" width="3.140625" style="3" bestFit="1" customWidth="1"/>
    <col min="25" max="25" width="9.28515625" style="3" bestFit="1" customWidth="1"/>
    <col min="26" max="16384" width="97.140625" style="3"/>
  </cols>
  <sheetData>
    <row r="1" spans="1:31" s="2" customFormat="1" x14ac:dyDescent="0.25">
      <c r="A1" s="63" t="s">
        <v>55</v>
      </c>
      <c r="B1" s="16">
        <v>1</v>
      </c>
      <c r="C1" s="16">
        <f>B1+1</f>
        <v>2</v>
      </c>
      <c r="D1" s="16">
        <f t="shared" ref="D1:Y1" si="0">C1+1</f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61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>O1+1</f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 t="shared" si="0"/>
        <v>20</v>
      </c>
      <c r="V1" s="16">
        <f t="shared" si="0"/>
        <v>21</v>
      </c>
      <c r="W1" s="16">
        <f t="shared" si="0"/>
        <v>22</v>
      </c>
      <c r="X1" s="16">
        <f t="shared" si="0"/>
        <v>23</v>
      </c>
      <c r="Y1" s="16">
        <f t="shared" si="0"/>
        <v>24</v>
      </c>
      <c r="Z1" s="16"/>
      <c r="AA1" s="16"/>
      <c r="AB1" s="16"/>
      <c r="AC1" s="16"/>
      <c r="AD1" s="16"/>
      <c r="AE1" s="16"/>
    </row>
    <row r="2" spans="1:31" x14ac:dyDescent="0.25">
      <c r="A2" s="64" t="s">
        <v>55</v>
      </c>
      <c r="B2" s="7" t="s">
        <v>124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81</v>
      </c>
      <c r="J2" s="8" t="s">
        <v>100</v>
      </c>
      <c r="K2" s="8" t="s">
        <v>82</v>
      </c>
      <c r="L2" s="8" t="s">
        <v>84</v>
      </c>
      <c r="M2" s="4" t="s">
        <v>99</v>
      </c>
      <c r="N2" s="3" t="s">
        <v>123</v>
      </c>
      <c r="O2" s="3" t="s">
        <v>27</v>
      </c>
      <c r="P2" s="3" t="s">
        <v>111</v>
      </c>
      <c r="Q2" s="3" t="s">
        <v>112</v>
      </c>
      <c r="R2" s="3" t="s">
        <v>114</v>
      </c>
      <c r="S2" s="3" t="s">
        <v>115</v>
      </c>
      <c r="T2" s="3" t="s">
        <v>113</v>
      </c>
      <c r="Y2" s="3" t="s">
        <v>29</v>
      </c>
    </row>
    <row r="3" spans="1:31" hidden="1" x14ac:dyDescent="0.25">
      <c r="A3" s="64" t="s">
        <v>55</v>
      </c>
      <c r="J3" s="8"/>
      <c r="K3" s="8"/>
      <c r="L3" s="8"/>
      <c r="M3" s="4"/>
    </row>
    <row r="4" spans="1:31" s="9" customFormat="1" hidden="1" x14ac:dyDescent="0.25">
      <c r="A4" s="65" t="s">
        <v>55</v>
      </c>
      <c r="B4" s="10"/>
      <c r="C4" s="1"/>
      <c r="D4" s="1"/>
      <c r="E4" s="1"/>
      <c r="F4" s="1"/>
      <c r="G4" s="10"/>
      <c r="H4" s="1"/>
      <c r="I4" s="1"/>
      <c r="J4" s="11"/>
      <c r="K4" s="12"/>
      <c r="L4" s="11"/>
      <c r="M4" s="13"/>
      <c r="S4" s="1"/>
      <c r="U4" s="14"/>
      <c r="X4" s="10"/>
      <c r="Y4" s="10"/>
    </row>
    <row r="5" spans="1:31" hidden="1" x14ac:dyDescent="0.25">
      <c r="B5" s="3" t="s">
        <v>338</v>
      </c>
      <c r="C5" s="3" t="s">
        <v>97</v>
      </c>
      <c r="D5" s="3" t="s">
        <v>98</v>
      </c>
      <c r="E5" s="3" t="s">
        <v>341</v>
      </c>
      <c r="F5" s="3" t="s">
        <v>572</v>
      </c>
      <c r="G5" s="5" t="str">
        <f>CONCATENATE(B5,"_",D5,IF(F5="","",CONCATENATE("_",F5)))</f>
        <v>Booker7Plots_overcomemonster_normal_recovery</v>
      </c>
      <c r="J5" s="6" t="s">
        <v>34</v>
      </c>
      <c r="K5" s="15" t="str">
        <f>CONCATENATE(G5,"_", J5)</f>
        <v>Booker7Plots_overcomemonster_normal_recovery_01</v>
      </c>
      <c r="L5" s="6" t="s">
        <v>85</v>
      </c>
      <c r="M5" s="7" t="str">
        <f>CONCATENATE(K5,"_",L5,"_",N5)</f>
        <v>Booker7Plots_overcomemonster_normal_recovery_01_1_Monsters1</v>
      </c>
      <c r="N5" s="3" t="s">
        <v>263</v>
      </c>
      <c r="O5" s="3">
        <f>COUNTIF('Sequence Terms Definition'!B:B,'Chapter Patterns Definition (2'!N5)</f>
        <v>6</v>
      </c>
      <c r="R5" s="3">
        <v>1</v>
      </c>
      <c r="S5" s="3">
        <v>1</v>
      </c>
      <c r="T5" s="3" t="b">
        <v>1</v>
      </c>
    </row>
    <row r="6" spans="1:31" hidden="1" x14ac:dyDescent="0.25">
      <c r="B6" s="3" t="s">
        <v>338</v>
      </c>
      <c r="C6" s="3" t="s">
        <v>97</v>
      </c>
      <c r="D6" s="3" t="s">
        <v>98</v>
      </c>
      <c r="E6" s="3" t="s">
        <v>341</v>
      </c>
      <c r="F6" s="3" t="s">
        <v>572</v>
      </c>
      <c r="G6" s="5" t="str">
        <f>CONCATENATE(B6,"_",D6,IF(F6="","",CONCATENATE("_",F6)))</f>
        <v>Booker7Plots_overcomemonster_normal_recovery</v>
      </c>
      <c r="J6" s="6" t="s">
        <v>34</v>
      </c>
      <c r="K6" s="15" t="str">
        <f>CONCATENATE(G6,"_", J6)</f>
        <v>Booker7Plots_overcomemonster_normal_recovery_01</v>
      </c>
      <c r="L6" s="6" t="s">
        <v>86</v>
      </c>
      <c r="M6" s="7" t="str">
        <f>CONCATENATE(K6,"_",L6,"_",N6)</f>
        <v>Booker7Plots_overcomemonster_normal_recovery_01_2_StruggleMonster1</v>
      </c>
      <c r="N6" s="3" t="s">
        <v>361</v>
      </c>
      <c r="O6" s="3">
        <f>COUNTIF('Sequence Terms Definition'!B:B,'Chapter Patterns Definition (2'!N6)</f>
        <v>3</v>
      </c>
      <c r="R6" s="3">
        <v>1</v>
      </c>
      <c r="S6" s="3">
        <v>1</v>
      </c>
      <c r="T6" s="3" t="b">
        <v>1</v>
      </c>
    </row>
    <row r="7" spans="1:31" hidden="1" x14ac:dyDescent="0.25">
      <c r="B7" s="3" t="s">
        <v>338</v>
      </c>
      <c r="C7" s="3" t="s">
        <v>97</v>
      </c>
      <c r="D7" s="3" t="s">
        <v>98</v>
      </c>
      <c r="E7" s="3" t="s">
        <v>341</v>
      </c>
      <c r="F7" s="3" t="s">
        <v>572</v>
      </c>
      <c r="G7" s="5" t="str">
        <f>CONCATENATE(B7,"_",D7,IF(F7="","",CONCATENATE("_",F7)))</f>
        <v>Booker7Plots_overcomemonster_normal_recovery</v>
      </c>
      <c r="J7" s="6" t="s">
        <v>34</v>
      </c>
      <c r="K7" s="15" t="str">
        <f>CONCATENATE(G7,"_", J7)</f>
        <v>Booker7Plots_overcomemonster_normal_recovery_01</v>
      </c>
      <c r="L7" s="62" t="s">
        <v>87</v>
      </c>
      <c r="M7" s="7" t="str">
        <f>CONCATENATE(K7,"_",L7,"_",N7)</f>
        <v>Booker7Plots_overcomemonster_normal_recovery_01_3_Recovery1</v>
      </c>
      <c r="N7" s="3" t="s">
        <v>386</v>
      </c>
      <c r="O7" s="3">
        <f>COUNTIF('Sequence Terms Definition'!B:B,'Chapter Patterns Definition (2'!N7)</f>
        <v>3</v>
      </c>
      <c r="R7" s="3">
        <v>1</v>
      </c>
      <c r="S7" s="3">
        <v>1</v>
      </c>
      <c r="T7" s="3" t="b">
        <v>1</v>
      </c>
    </row>
    <row r="8" spans="1:31" hidden="1" x14ac:dyDescent="0.25">
      <c r="B8" s="3" t="s">
        <v>338</v>
      </c>
      <c r="C8" s="3" t="s">
        <v>97</v>
      </c>
      <c r="D8" s="3" t="s">
        <v>98</v>
      </c>
      <c r="E8" s="3" t="s">
        <v>341</v>
      </c>
      <c r="F8" s="3" t="s">
        <v>572</v>
      </c>
      <c r="G8" s="5" t="str">
        <f>CONCATENATE(B8,"_",D8,IF(F8="","",CONCATENATE("_",F8)))</f>
        <v>Booker7Plots_overcomemonster_normal_recovery</v>
      </c>
      <c r="J8" s="6" t="s">
        <v>34</v>
      </c>
      <c r="K8" s="15" t="str">
        <f>CONCATENATE(G8,"_", J8)</f>
        <v>Booker7Plots_overcomemonster_normal_recovery_01</v>
      </c>
      <c r="L8" s="62" t="s">
        <v>88</v>
      </c>
      <c r="M8" s="7" t="str">
        <f>CONCATENATE(K8,"_",L8,"_",N8)</f>
        <v>Booker7Plots_overcomemonster_normal_recovery_01_4_VictoryAgainstMonster1</v>
      </c>
      <c r="N8" s="3" t="s">
        <v>345</v>
      </c>
      <c r="O8" s="3">
        <f>COUNTIF('Sequence Terms Definition'!B:B,'Chapter Patterns Definition (2'!N8)</f>
        <v>4</v>
      </c>
      <c r="R8" s="3">
        <v>1</v>
      </c>
      <c r="S8" s="3">
        <v>1</v>
      </c>
      <c r="T8" s="3" t="b">
        <v>1</v>
      </c>
    </row>
    <row r="9" spans="1:31" hidden="1" x14ac:dyDescent="0.25">
      <c r="B9" s="3" t="s">
        <v>338</v>
      </c>
      <c r="C9" s="3" t="s">
        <v>97</v>
      </c>
      <c r="D9" s="3" t="s">
        <v>98</v>
      </c>
      <c r="E9" s="3" t="s">
        <v>341</v>
      </c>
      <c r="F9" s="3" t="s">
        <v>572</v>
      </c>
      <c r="G9" s="5" t="str">
        <f>CONCATENATE(B9,"_",D9,IF(F9="","",CONCATENATE("_",F9)))</f>
        <v>Booker7Plots_overcomemonster_normal_recovery</v>
      </c>
      <c r="J9" s="6" t="s">
        <v>34</v>
      </c>
      <c r="K9" s="15" t="str">
        <f>CONCATENATE(G9,"_", J9)</f>
        <v>Booker7Plots_overcomemonster_normal_recovery_01</v>
      </c>
      <c r="L9" s="62" t="s">
        <v>89</v>
      </c>
      <c r="M9" s="7" t="str">
        <f>CONCATENATE(K9,"_",L9,"_",N9)</f>
        <v>Booker7Plots_overcomemonster_normal_recovery_01_5_HeroReward1</v>
      </c>
      <c r="N9" s="3" t="s">
        <v>342</v>
      </c>
      <c r="O9" s="3">
        <f>COUNTIF('Sequence Terms Definition'!B:B,'Chapter Patterns Definition (2'!N9)</f>
        <v>4</v>
      </c>
      <c r="R9" s="3">
        <v>1</v>
      </c>
      <c r="S9" s="3">
        <v>1</v>
      </c>
      <c r="T9" s="3" t="b">
        <v>1</v>
      </c>
    </row>
    <row r="10" spans="1:31" hidden="1" x14ac:dyDescent="0.25">
      <c r="G10" s="5"/>
      <c r="J10" s="6"/>
      <c r="K10" s="15"/>
      <c r="M10" s="7"/>
    </row>
    <row r="11" spans="1:31" s="109" customFormat="1" hidden="1" x14ac:dyDescent="0.25">
      <c r="A11" s="108"/>
      <c r="G11" s="110"/>
      <c r="J11" s="111"/>
      <c r="K11" s="112"/>
      <c r="L11" s="113"/>
      <c r="M11" s="114"/>
    </row>
    <row r="12" spans="1:31" s="131" customFormat="1" x14ac:dyDescent="0.25">
      <c r="A12" s="130"/>
      <c r="B12" s="131" t="s">
        <v>338</v>
      </c>
      <c r="C12" s="131" t="s">
        <v>97</v>
      </c>
      <c r="D12" s="131" t="s">
        <v>98</v>
      </c>
      <c r="F12" s="131" t="s">
        <v>579</v>
      </c>
      <c r="G12" s="132" t="str">
        <f t="shared" ref="G12:G17" si="1">CONCATENATE(B12,"_",D12,IF(F12="","",CONCATENATE("_",F12)))</f>
        <v>Booker7Plots_overcomemonster_normal</v>
      </c>
      <c r="J12" s="133" t="s">
        <v>34</v>
      </c>
      <c r="K12" s="134" t="str">
        <f t="shared" ref="K12:K17" si="2">CONCATENATE(G12,"_", J12)</f>
        <v>Booker7Plots_overcomemonster_normal_01</v>
      </c>
      <c r="L12" s="133" t="s">
        <v>85</v>
      </c>
      <c r="M12" s="135" t="str">
        <f t="shared" ref="M12:M17" si="3">CONCATENATE(K12,"_",L12,"_",N12)</f>
        <v>Booker7Plots_overcomemonster_normal_01_1_Monsters1</v>
      </c>
      <c r="N12" s="131" t="s">
        <v>263</v>
      </c>
      <c r="O12" s="131">
        <f>COUNTIF('Sequence Terms Definition'!B:B,'Chapter Patterns Definition (2'!N12)</f>
        <v>6</v>
      </c>
      <c r="R12" s="131">
        <v>1</v>
      </c>
      <c r="S12" s="131">
        <v>1</v>
      </c>
      <c r="T12" s="131" t="b">
        <v>1</v>
      </c>
    </row>
    <row r="13" spans="1:31" s="131" customFormat="1" x14ac:dyDescent="0.25">
      <c r="A13" s="130"/>
      <c r="B13" s="131" t="s">
        <v>338</v>
      </c>
      <c r="C13" s="131" t="s">
        <v>97</v>
      </c>
      <c r="D13" s="131" t="s">
        <v>98</v>
      </c>
      <c r="F13" s="131" t="s">
        <v>579</v>
      </c>
      <c r="G13" s="132" t="str">
        <f t="shared" si="1"/>
        <v>Booker7Plots_overcomemonster_normal</v>
      </c>
      <c r="J13" s="133" t="s">
        <v>34</v>
      </c>
      <c r="K13" s="134" t="str">
        <f t="shared" si="2"/>
        <v>Booker7Plots_overcomemonster_normal_01</v>
      </c>
      <c r="L13" s="136" t="s">
        <v>86</v>
      </c>
      <c r="M13" s="135" t="str">
        <f t="shared" si="3"/>
        <v>Booker7Plots_overcomemonster_normal_01_2_StruggleMonster1</v>
      </c>
      <c r="N13" s="131" t="s">
        <v>361</v>
      </c>
      <c r="O13" s="131">
        <f>COUNTIF('Sequence Terms Definition'!B:B,'Chapter Patterns Definition (2'!N13)</f>
        <v>3</v>
      </c>
      <c r="R13" s="131">
        <v>1</v>
      </c>
      <c r="S13" s="131">
        <v>1</v>
      </c>
      <c r="T13" s="131" t="b">
        <v>1</v>
      </c>
    </row>
    <row r="14" spans="1:31" s="131" customFormat="1" x14ac:dyDescent="0.25">
      <c r="A14" s="130"/>
      <c r="B14" s="131" t="s">
        <v>338</v>
      </c>
      <c r="C14" s="131" t="s">
        <v>97</v>
      </c>
      <c r="D14" s="131" t="s">
        <v>98</v>
      </c>
      <c r="F14" s="131" t="s">
        <v>579</v>
      </c>
      <c r="G14" s="132" t="str">
        <f t="shared" si="1"/>
        <v>Booker7Plots_overcomemonster_normal</v>
      </c>
      <c r="J14" s="133" t="s">
        <v>34</v>
      </c>
      <c r="K14" s="134" t="str">
        <f t="shared" si="2"/>
        <v>Booker7Plots_overcomemonster_normal_01</v>
      </c>
      <c r="L14" s="133" t="s">
        <v>87</v>
      </c>
      <c r="M14" s="135" t="str">
        <f t="shared" si="3"/>
        <v>Booker7Plots_overcomemonster_normal_01_3_Monsters1</v>
      </c>
      <c r="N14" s="131" t="s">
        <v>263</v>
      </c>
      <c r="O14" s="131">
        <f>COUNTIF('Sequence Terms Definition'!B:B,'Chapter Patterns Definition (2'!N14)</f>
        <v>6</v>
      </c>
      <c r="R14" s="131">
        <v>1</v>
      </c>
      <c r="S14" s="131">
        <v>1</v>
      </c>
      <c r="T14" s="131" t="b">
        <v>1</v>
      </c>
    </row>
    <row r="15" spans="1:31" s="131" customFormat="1" x14ac:dyDescent="0.25">
      <c r="A15" s="130"/>
      <c r="B15" s="131" t="s">
        <v>338</v>
      </c>
      <c r="C15" s="131" t="s">
        <v>97</v>
      </c>
      <c r="D15" s="131" t="s">
        <v>98</v>
      </c>
      <c r="F15" s="131" t="s">
        <v>579</v>
      </c>
      <c r="G15" s="132" t="str">
        <f t="shared" si="1"/>
        <v>Booker7Plots_overcomemonster_normal</v>
      </c>
      <c r="J15" s="133" t="s">
        <v>34</v>
      </c>
      <c r="K15" s="134" t="str">
        <f t="shared" si="2"/>
        <v>Booker7Plots_overcomemonster_normal_01</v>
      </c>
      <c r="L15" s="136" t="s">
        <v>88</v>
      </c>
      <c r="M15" s="135" t="str">
        <f t="shared" si="3"/>
        <v>Booker7Plots_overcomemonster_normal_01_4_StruggleMonster1</v>
      </c>
      <c r="N15" s="131" t="s">
        <v>361</v>
      </c>
      <c r="O15" s="131">
        <f>COUNTIF('Sequence Terms Definition'!B:B,'Chapter Patterns Definition (2'!N15)</f>
        <v>3</v>
      </c>
      <c r="R15" s="131">
        <v>1</v>
      </c>
      <c r="S15" s="131">
        <v>1</v>
      </c>
      <c r="T15" s="131" t="b">
        <v>1</v>
      </c>
    </row>
    <row r="16" spans="1:31" s="131" customFormat="1" x14ac:dyDescent="0.25">
      <c r="A16" s="130"/>
      <c r="B16" s="131" t="s">
        <v>338</v>
      </c>
      <c r="C16" s="131" t="s">
        <v>97</v>
      </c>
      <c r="D16" s="131" t="s">
        <v>98</v>
      </c>
      <c r="F16" s="131" t="s">
        <v>579</v>
      </c>
      <c r="G16" s="132" t="str">
        <f t="shared" si="1"/>
        <v>Booker7Plots_overcomemonster_normal</v>
      </c>
      <c r="J16" s="133" t="s">
        <v>34</v>
      </c>
      <c r="K16" s="134" t="str">
        <f t="shared" si="2"/>
        <v>Booker7Plots_overcomemonster_normal_01</v>
      </c>
      <c r="L16" s="136" t="s">
        <v>89</v>
      </c>
      <c r="M16" s="135" t="str">
        <f t="shared" si="3"/>
        <v>Booker7Plots_overcomemonster_normal_01_5_VictoryAgainstMonster1</v>
      </c>
      <c r="N16" s="131" t="s">
        <v>345</v>
      </c>
      <c r="O16" s="131">
        <f>COUNTIF('Sequence Terms Definition'!B:B,'Chapter Patterns Definition (2'!N16)</f>
        <v>4</v>
      </c>
      <c r="R16" s="131">
        <v>1</v>
      </c>
      <c r="S16" s="131">
        <v>1</v>
      </c>
      <c r="T16" s="131" t="b">
        <v>1</v>
      </c>
    </row>
    <row r="17" spans="1:20" s="131" customFormat="1" x14ac:dyDescent="0.25">
      <c r="A17" s="130"/>
      <c r="B17" s="131" t="s">
        <v>338</v>
      </c>
      <c r="C17" s="131" t="s">
        <v>97</v>
      </c>
      <c r="D17" s="131" t="s">
        <v>98</v>
      </c>
      <c r="F17" s="131" t="s">
        <v>579</v>
      </c>
      <c r="G17" s="132" t="str">
        <f t="shared" si="1"/>
        <v>Booker7Plots_overcomemonster_normal</v>
      </c>
      <c r="J17" s="133" t="s">
        <v>34</v>
      </c>
      <c r="K17" s="134" t="str">
        <f t="shared" si="2"/>
        <v>Booker7Plots_overcomemonster_normal_01</v>
      </c>
      <c r="L17" s="136" t="s">
        <v>90</v>
      </c>
      <c r="M17" s="135" t="str">
        <f t="shared" si="3"/>
        <v>Booker7Plots_overcomemonster_normal_01_6_HeroReward1</v>
      </c>
      <c r="N17" s="158" t="s">
        <v>342</v>
      </c>
      <c r="O17" s="131">
        <f>COUNTIF('Sequence Terms Definition'!B:B,'Chapter Patterns Definition (2'!N17)</f>
        <v>4</v>
      </c>
      <c r="R17" s="131">
        <v>1</v>
      </c>
      <c r="S17" s="131">
        <v>1</v>
      </c>
      <c r="T17" s="131" t="b">
        <v>1</v>
      </c>
    </row>
    <row r="18" spans="1:20" hidden="1" x14ac:dyDescent="0.25">
      <c r="G18" s="5"/>
      <c r="J18" s="6"/>
      <c r="K18" s="15"/>
      <c r="M18" s="7"/>
    </row>
    <row r="19" spans="1:20" s="109" customFormat="1" hidden="1" x14ac:dyDescent="0.25">
      <c r="A19" s="108"/>
      <c r="G19" s="110"/>
      <c r="J19" s="111"/>
      <c r="K19" s="112"/>
      <c r="L19" s="113"/>
      <c r="M19" s="114"/>
    </row>
    <row r="20" spans="1:20" hidden="1" x14ac:dyDescent="0.25">
      <c r="G20" s="5"/>
      <c r="J20" s="6"/>
      <c r="K20" s="15"/>
      <c r="M20" s="7"/>
    </row>
    <row r="21" spans="1:20" hidden="1" x14ac:dyDescent="0.25">
      <c r="B21" s="3" t="s">
        <v>338</v>
      </c>
      <c r="C21" s="3" t="s">
        <v>359</v>
      </c>
      <c r="D21" s="3" t="s">
        <v>360</v>
      </c>
      <c r="E21" s="3" t="s">
        <v>341</v>
      </c>
      <c r="F21" s="3" t="s">
        <v>572</v>
      </c>
      <c r="G21" s="5" t="str">
        <f>CONCATENATE(B21,"_",D21,IF(F21="","",CONCATENATE("_",F21)))</f>
        <v>Booker7Plots_overcomevillain_normal_recovery</v>
      </c>
      <c r="J21" s="6" t="s">
        <v>34</v>
      </c>
      <c r="K21" s="15" t="str">
        <f>CONCATENATE(G21,"_", J21)</f>
        <v>Booker7Plots_overcomevillain_normal_recovery_01</v>
      </c>
      <c r="L21" s="6" t="s">
        <v>85</v>
      </c>
      <c r="M21" s="7" t="str">
        <f>CONCATENATE(K21,"_",L21,"_",N21)</f>
        <v>Booker7Plots_overcomevillain_normal_recovery_01_1_Villainy1</v>
      </c>
      <c r="N21" s="3" t="s">
        <v>261</v>
      </c>
      <c r="O21" s="3">
        <f>COUNTIF('Sequence Terms Definition'!B:B,'Chapter Patterns Definition (2'!N21)</f>
        <v>5</v>
      </c>
      <c r="R21" s="3">
        <v>1</v>
      </c>
      <c r="S21" s="3">
        <v>1</v>
      </c>
      <c r="T21" s="3" t="b">
        <v>1</v>
      </c>
    </row>
    <row r="22" spans="1:20" hidden="1" x14ac:dyDescent="0.25">
      <c r="B22" s="3" t="s">
        <v>338</v>
      </c>
      <c r="C22" s="3" t="s">
        <v>359</v>
      </c>
      <c r="D22" s="3" t="s">
        <v>360</v>
      </c>
      <c r="E22" s="3" t="s">
        <v>341</v>
      </c>
      <c r="F22" s="3" t="s">
        <v>572</v>
      </c>
      <c r="G22" s="5" t="str">
        <f>CONCATENATE(B22,"_",D22,IF(F22="","",CONCATENATE("_",F22)))</f>
        <v>Booker7Plots_overcomevillain_normal_recovery</v>
      </c>
      <c r="J22" s="6" t="s">
        <v>34</v>
      </c>
      <c r="K22" s="15" t="str">
        <f>CONCATENATE(G22,"_", J22)</f>
        <v>Booker7Plots_overcomevillain_normal_recovery_01</v>
      </c>
      <c r="L22" s="6" t="s">
        <v>86</v>
      </c>
      <c r="M22" s="7" t="str">
        <f>CONCATENATE(K22,"_",L22,"_",N22)</f>
        <v>Booker7Plots_overcomevillain_normal_recovery_01_2_StruggleVillain1</v>
      </c>
      <c r="N22" s="3" t="s">
        <v>362</v>
      </c>
      <c r="O22" s="3">
        <f>COUNTIF('Sequence Terms Definition'!B:B,'Chapter Patterns Definition (2'!N22)</f>
        <v>3</v>
      </c>
      <c r="R22" s="3">
        <v>1</v>
      </c>
      <c r="S22" s="3">
        <v>1</v>
      </c>
      <c r="T22" s="3" t="b">
        <v>1</v>
      </c>
    </row>
    <row r="23" spans="1:20" hidden="1" x14ac:dyDescent="0.25">
      <c r="B23" s="3" t="s">
        <v>338</v>
      </c>
      <c r="C23" s="3" t="s">
        <v>359</v>
      </c>
      <c r="D23" s="3" t="s">
        <v>360</v>
      </c>
      <c r="E23" s="3" t="s">
        <v>341</v>
      </c>
      <c r="F23" s="3" t="s">
        <v>572</v>
      </c>
      <c r="G23" s="5" t="str">
        <f>CONCATENATE(B23,"_",D23,IF(F23="","",CONCATENATE("_",F23)))</f>
        <v>Booker7Plots_overcomevillain_normal_recovery</v>
      </c>
      <c r="J23" s="6" t="s">
        <v>34</v>
      </c>
      <c r="K23" s="15" t="str">
        <f>CONCATENATE(G23,"_", J23)</f>
        <v>Booker7Plots_overcomevillain_normal_recovery_01</v>
      </c>
      <c r="L23" s="62" t="s">
        <v>87</v>
      </c>
      <c r="M23" s="7" t="str">
        <f>CONCATENATE(K23,"_",L23,"_",N23)</f>
        <v>Booker7Plots_overcomevillain_normal_recovery_01_3_Recovery1</v>
      </c>
      <c r="N23" s="3" t="s">
        <v>386</v>
      </c>
      <c r="O23" s="3">
        <f>COUNTIF('Sequence Terms Definition'!B:B,'Chapter Patterns Definition (2'!N23)</f>
        <v>3</v>
      </c>
      <c r="R23" s="3">
        <v>1</v>
      </c>
      <c r="S23" s="3">
        <v>1</v>
      </c>
      <c r="T23" s="3" t="b">
        <v>1</v>
      </c>
    </row>
    <row r="24" spans="1:20" hidden="1" x14ac:dyDescent="0.25">
      <c r="B24" s="3" t="s">
        <v>338</v>
      </c>
      <c r="C24" s="3" t="s">
        <v>359</v>
      </c>
      <c r="D24" s="3" t="s">
        <v>360</v>
      </c>
      <c r="E24" s="3" t="s">
        <v>341</v>
      </c>
      <c r="F24" s="3" t="s">
        <v>572</v>
      </c>
      <c r="G24" s="5" t="str">
        <f>CONCATENATE(B24,"_",D24,IF(F24="","",CONCATENATE("_",F24)))</f>
        <v>Booker7Plots_overcomevillain_normal_recovery</v>
      </c>
      <c r="J24" s="6" t="s">
        <v>34</v>
      </c>
      <c r="K24" s="15" t="str">
        <f>CONCATENATE(G24,"_", J24)</f>
        <v>Booker7Plots_overcomevillain_normal_recovery_01</v>
      </c>
      <c r="L24" s="62" t="s">
        <v>88</v>
      </c>
      <c r="M24" s="7" t="str">
        <f>CONCATENATE(K24,"_",L24,"_",N24)</f>
        <v>Booker7Plots_overcomevillain_normal_recovery_01_4_VictoryAgainstVillainy1</v>
      </c>
      <c r="N24" s="3" t="s">
        <v>266</v>
      </c>
      <c r="O24" s="3">
        <f>COUNTIF('Sequence Terms Definition'!B:B,'Chapter Patterns Definition (2'!N24)</f>
        <v>5</v>
      </c>
      <c r="R24" s="3">
        <v>1</v>
      </c>
      <c r="S24" s="3">
        <v>1</v>
      </c>
      <c r="T24" s="3" t="b">
        <v>1</v>
      </c>
    </row>
    <row r="25" spans="1:20" hidden="1" x14ac:dyDescent="0.25">
      <c r="B25" s="3" t="s">
        <v>338</v>
      </c>
      <c r="C25" s="3" t="s">
        <v>359</v>
      </c>
      <c r="D25" s="3" t="s">
        <v>360</v>
      </c>
      <c r="E25" s="3" t="s">
        <v>341</v>
      </c>
      <c r="F25" s="3" t="s">
        <v>572</v>
      </c>
      <c r="G25" s="5" t="str">
        <f>CONCATENATE(B25,"_",D25,IF(F25="","",CONCATENATE("_",F25)))</f>
        <v>Booker7Plots_overcomevillain_normal_recovery</v>
      </c>
      <c r="J25" s="6" t="s">
        <v>34</v>
      </c>
      <c r="K25" s="15" t="str">
        <f>CONCATENATE(G25,"_", J25)</f>
        <v>Booker7Plots_overcomevillain_normal_recovery_01</v>
      </c>
      <c r="L25" s="62" t="s">
        <v>89</v>
      </c>
      <c r="M25" s="7" t="str">
        <f>CONCATENATE(K25,"_",L25,"_",N25)</f>
        <v>Booker7Plots_overcomevillain_normal_recovery_01_5_HeroReward1</v>
      </c>
      <c r="N25" s="3" t="s">
        <v>342</v>
      </c>
      <c r="O25" s="3">
        <f>COUNTIF('Sequence Terms Definition'!B:B,'Chapter Patterns Definition (2'!N25)</f>
        <v>4</v>
      </c>
      <c r="R25" s="3">
        <v>1</v>
      </c>
      <c r="S25" s="3">
        <v>1</v>
      </c>
      <c r="T25" s="3" t="b">
        <v>1</v>
      </c>
    </row>
    <row r="26" spans="1:20" hidden="1" x14ac:dyDescent="0.25">
      <c r="G26" s="5"/>
      <c r="J26" s="6"/>
      <c r="K26" s="15"/>
      <c r="M26" s="7"/>
    </row>
    <row r="27" spans="1:20" s="109" customFormat="1" hidden="1" x14ac:dyDescent="0.25">
      <c r="A27" s="108"/>
      <c r="G27" s="110"/>
      <c r="J27" s="111"/>
      <c r="K27" s="112"/>
      <c r="L27" s="113"/>
      <c r="M27" s="114"/>
    </row>
    <row r="28" spans="1:20" s="138" customFormat="1" x14ac:dyDescent="0.25">
      <c r="A28" s="137"/>
      <c r="B28" s="138" t="s">
        <v>338</v>
      </c>
      <c r="C28" s="138" t="s">
        <v>359</v>
      </c>
      <c r="D28" s="138" t="s">
        <v>360</v>
      </c>
      <c r="F28" s="138" t="s">
        <v>579</v>
      </c>
      <c r="G28" s="139" t="str">
        <f t="shared" ref="G28:G33" si="4">CONCATENATE(B28,"_",D28,IF(F28="","",CONCATENATE("_",F28)))</f>
        <v>Booker7Plots_overcomevillain_normal</v>
      </c>
      <c r="J28" s="140" t="s">
        <v>34</v>
      </c>
      <c r="K28" s="141" t="str">
        <f t="shared" ref="K28:K33" si="5">CONCATENATE(G28,"_", J28)</f>
        <v>Booker7Plots_overcomevillain_normal_01</v>
      </c>
      <c r="L28" s="140" t="s">
        <v>85</v>
      </c>
      <c r="M28" s="142" t="str">
        <f t="shared" ref="M28:M33" si="6">CONCATENATE(K28,"_",L28,"_",N28)</f>
        <v>Booker7Plots_overcomevillain_normal_01_1_Villainy1</v>
      </c>
      <c r="N28" s="138" t="s">
        <v>261</v>
      </c>
      <c r="O28" s="138">
        <f>COUNTIF('Sequence Terms Definition'!B:B,'Chapter Patterns Definition (2'!N28)</f>
        <v>5</v>
      </c>
      <c r="R28" s="138">
        <v>1</v>
      </c>
      <c r="S28" s="138">
        <v>1</v>
      </c>
      <c r="T28" s="138" t="b">
        <v>1</v>
      </c>
    </row>
    <row r="29" spans="1:20" s="138" customFormat="1" x14ac:dyDescent="0.25">
      <c r="A29" s="137"/>
      <c r="B29" s="138" t="s">
        <v>338</v>
      </c>
      <c r="C29" s="138" t="s">
        <v>359</v>
      </c>
      <c r="D29" s="138" t="s">
        <v>360</v>
      </c>
      <c r="F29" s="138" t="s">
        <v>579</v>
      </c>
      <c r="G29" s="139" t="str">
        <f t="shared" si="4"/>
        <v>Booker7Plots_overcomevillain_normal</v>
      </c>
      <c r="J29" s="140" t="s">
        <v>34</v>
      </c>
      <c r="K29" s="141" t="str">
        <f t="shared" si="5"/>
        <v>Booker7Plots_overcomevillain_normal_01</v>
      </c>
      <c r="L29" s="143" t="s">
        <v>86</v>
      </c>
      <c r="M29" s="142" t="str">
        <f t="shared" si="6"/>
        <v>Booker7Plots_overcomevillain_normal_01_2_StruggleVillain1</v>
      </c>
      <c r="N29" s="138" t="s">
        <v>362</v>
      </c>
      <c r="O29" s="138">
        <f>COUNTIF('Sequence Terms Definition'!B:B,'Chapter Patterns Definition (2'!N29)</f>
        <v>3</v>
      </c>
      <c r="R29" s="138">
        <v>1</v>
      </c>
      <c r="S29" s="138">
        <v>1</v>
      </c>
      <c r="T29" s="138" t="b">
        <v>1</v>
      </c>
    </row>
    <row r="30" spans="1:20" s="138" customFormat="1" x14ac:dyDescent="0.25">
      <c r="A30" s="137"/>
      <c r="B30" s="138" t="s">
        <v>338</v>
      </c>
      <c r="C30" s="138" t="s">
        <v>359</v>
      </c>
      <c r="D30" s="138" t="s">
        <v>360</v>
      </c>
      <c r="F30" s="138" t="s">
        <v>579</v>
      </c>
      <c r="G30" s="139" t="str">
        <f t="shared" si="4"/>
        <v>Booker7Plots_overcomevillain_normal</v>
      </c>
      <c r="J30" s="140" t="s">
        <v>34</v>
      </c>
      <c r="K30" s="141" t="str">
        <f t="shared" si="5"/>
        <v>Booker7Plots_overcomevillain_normal_01</v>
      </c>
      <c r="L30" s="140" t="s">
        <v>87</v>
      </c>
      <c r="M30" s="142" t="str">
        <f t="shared" si="6"/>
        <v>Booker7Plots_overcomevillain_normal_01_3_Villainy1</v>
      </c>
      <c r="N30" s="138" t="s">
        <v>261</v>
      </c>
      <c r="O30" s="138">
        <f>COUNTIF('Sequence Terms Definition'!B:B,'Chapter Patterns Definition (2'!N30)</f>
        <v>5</v>
      </c>
      <c r="R30" s="138">
        <v>1</v>
      </c>
      <c r="S30" s="138">
        <v>1</v>
      </c>
      <c r="T30" s="138" t="b">
        <v>1</v>
      </c>
    </row>
    <row r="31" spans="1:20" s="138" customFormat="1" x14ac:dyDescent="0.25">
      <c r="A31" s="137"/>
      <c r="B31" s="138" t="s">
        <v>338</v>
      </c>
      <c r="C31" s="138" t="s">
        <v>359</v>
      </c>
      <c r="D31" s="138" t="s">
        <v>360</v>
      </c>
      <c r="F31" s="138" t="s">
        <v>579</v>
      </c>
      <c r="G31" s="139" t="str">
        <f t="shared" si="4"/>
        <v>Booker7Plots_overcomevillain_normal</v>
      </c>
      <c r="J31" s="140" t="s">
        <v>34</v>
      </c>
      <c r="K31" s="141" t="str">
        <f t="shared" si="5"/>
        <v>Booker7Plots_overcomevillain_normal_01</v>
      </c>
      <c r="L31" s="143" t="s">
        <v>88</v>
      </c>
      <c r="M31" s="142" t="str">
        <f t="shared" si="6"/>
        <v>Booker7Plots_overcomevillain_normal_01_4_StruggleVillain1</v>
      </c>
      <c r="N31" s="138" t="s">
        <v>362</v>
      </c>
      <c r="O31" s="138">
        <f>COUNTIF('Sequence Terms Definition'!B:B,'Chapter Patterns Definition (2'!N31)</f>
        <v>3</v>
      </c>
      <c r="R31" s="138">
        <v>1</v>
      </c>
      <c r="S31" s="138">
        <v>1</v>
      </c>
      <c r="T31" s="138" t="b">
        <v>1</v>
      </c>
    </row>
    <row r="32" spans="1:20" s="138" customFormat="1" x14ac:dyDescent="0.25">
      <c r="A32" s="137"/>
      <c r="B32" s="138" t="s">
        <v>338</v>
      </c>
      <c r="C32" s="138" t="s">
        <v>359</v>
      </c>
      <c r="D32" s="138" t="s">
        <v>360</v>
      </c>
      <c r="F32" s="138" t="s">
        <v>579</v>
      </c>
      <c r="G32" s="139" t="str">
        <f t="shared" si="4"/>
        <v>Booker7Plots_overcomevillain_normal</v>
      </c>
      <c r="J32" s="140" t="s">
        <v>34</v>
      </c>
      <c r="K32" s="141" t="str">
        <f t="shared" si="5"/>
        <v>Booker7Plots_overcomevillain_normal_01</v>
      </c>
      <c r="L32" s="143" t="s">
        <v>89</v>
      </c>
      <c r="M32" s="142" t="str">
        <f t="shared" si="6"/>
        <v>Booker7Plots_overcomevillain_normal_01_5_VictoryAgainstVillainy1</v>
      </c>
      <c r="N32" s="138" t="s">
        <v>266</v>
      </c>
      <c r="O32" s="138">
        <f>COUNTIF('Sequence Terms Definition'!B:B,'Chapter Patterns Definition (2'!N32)</f>
        <v>5</v>
      </c>
      <c r="R32" s="138">
        <v>1</v>
      </c>
      <c r="S32" s="138">
        <v>1</v>
      </c>
      <c r="T32" s="138" t="b">
        <v>1</v>
      </c>
    </row>
    <row r="33" spans="1:20" s="138" customFormat="1" x14ac:dyDescent="0.25">
      <c r="A33" s="137"/>
      <c r="B33" s="138" t="s">
        <v>338</v>
      </c>
      <c r="C33" s="138" t="s">
        <v>359</v>
      </c>
      <c r="D33" s="138" t="s">
        <v>360</v>
      </c>
      <c r="F33" s="138" t="s">
        <v>579</v>
      </c>
      <c r="G33" s="139" t="str">
        <f t="shared" si="4"/>
        <v>Booker7Plots_overcomevillain_normal</v>
      </c>
      <c r="J33" s="140" t="s">
        <v>34</v>
      </c>
      <c r="K33" s="141" t="str">
        <f t="shared" si="5"/>
        <v>Booker7Plots_overcomevillain_normal_01</v>
      </c>
      <c r="L33" s="143" t="s">
        <v>90</v>
      </c>
      <c r="M33" s="142" t="str">
        <f t="shared" si="6"/>
        <v>Booker7Plots_overcomevillain_normal_01_6_HeroReward1</v>
      </c>
      <c r="N33" s="159" t="s">
        <v>342</v>
      </c>
      <c r="O33" s="138">
        <f>COUNTIF('Sequence Terms Definition'!B:B,'Chapter Patterns Definition (2'!N33)</f>
        <v>4</v>
      </c>
      <c r="R33" s="138">
        <v>1</v>
      </c>
      <c r="S33" s="138">
        <v>1</v>
      </c>
      <c r="T33" s="138" t="b">
        <v>1</v>
      </c>
    </row>
    <row r="34" spans="1:20" hidden="1" x14ac:dyDescent="0.25">
      <c r="G34" s="5"/>
      <c r="J34" s="6"/>
      <c r="K34" s="15"/>
      <c r="M34" s="7"/>
    </row>
    <row r="35" spans="1:20" hidden="1" x14ac:dyDescent="0.25">
      <c r="G35" s="5"/>
      <c r="J35" s="6"/>
      <c r="K35" s="15"/>
      <c r="M35" s="7"/>
    </row>
    <row r="36" spans="1:20" s="109" customFormat="1" hidden="1" x14ac:dyDescent="0.25">
      <c r="A36" s="108"/>
      <c r="G36" s="110"/>
      <c r="J36" s="111"/>
      <c r="K36" s="112"/>
      <c r="L36" s="113"/>
      <c r="M36" s="114"/>
    </row>
    <row r="37" spans="1:20" hidden="1" x14ac:dyDescent="0.25">
      <c r="G37" s="5"/>
      <c r="J37" s="6"/>
      <c r="K37" s="15"/>
      <c r="M37" s="7"/>
    </row>
    <row r="38" spans="1:20" s="145" customFormat="1" x14ac:dyDescent="0.25">
      <c r="A38" s="144"/>
      <c r="B38" s="145" t="s">
        <v>338</v>
      </c>
      <c r="C38" s="145" t="s">
        <v>330</v>
      </c>
      <c r="D38" s="145" t="s">
        <v>332</v>
      </c>
      <c r="F38" s="145" t="s">
        <v>579</v>
      </c>
      <c r="G38" s="146" t="str">
        <f>CONCATENATE(B38,"_",D38,IF(F38="","",CONCATENATE("_",F38)))</f>
        <v>Booker7Plots_ragstoriches_normal</v>
      </c>
      <c r="J38" s="147" t="s">
        <v>34</v>
      </c>
      <c r="K38" s="148" t="str">
        <f>CONCATENATE(G38,"_", J38)</f>
        <v>Booker7Plots_ragstoriches_normal_01</v>
      </c>
      <c r="L38" s="149" t="s">
        <v>85</v>
      </c>
      <c r="M38" s="150" t="str">
        <f>CONCATENATE(K38,"_",L38,"_",N38)</f>
        <v>Booker7Plots_ragstoriches_normal_01_1_Lack1</v>
      </c>
      <c r="N38" s="145" t="s">
        <v>336</v>
      </c>
      <c r="O38" s="145">
        <f>COUNTIF('Sequence Terms Definition'!B:B,'Chapter Patterns Definition (2'!N38)</f>
        <v>6</v>
      </c>
      <c r="R38" s="145">
        <v>1</v>
      </c>
      <c r="S38" s="145">
        <v>1</v>
      </c>
      <c r="T38" s="145" t="b">
        <v>1</v>
      </c>
    </row>
    <row r="39" spans="1:20" s="145" customFormat="1" x14ac:dyDescent="0.25">
      <c r="A39" s="144"/>
      <c r="B39" s="145" t="s">
        <v>338</v>
      </c>
      <c r="C39" s="145" t="s">
        <v>330</v>
      </c>
      <c r="D39" s="145" t="s">
        <v>332</v>
      </c>
      <c r="F39" s="145" t="s">
        <v>579</v>
      </c>
      <c r="G39" s="146" t="str">
        <f>CONCATENATE(B39,"_",D39,IF(F39="","",CONCATENATE("_",F39)))</f>
        <v>Booker7Plots_ragstoriches_normal</v>
      </c>
      <c r="J39" s="147" t="s">
        <v>34</v>
      </c>
      <c r="K39" s="148" t="str">
        <f>CONCATENATE(G39,"_", J39)</f>
        <v>Booker7Plots_ragstoriches_normal_01</v>
      </c>
      <c r="L39" s="149" t="s">
        <v>86</v>
      </c>
      <c r="M39" s="150" t="str">
        <f>CONCATENATE(K39,"_",L39,"_",N39)</f>
        <v>Booker7Plots_ragstoriches_normal_01_2_Departure1</v>
      </c>
      <c r="N39" s="145" t="s">
        <v>302</v>
      </c>
      <c r="O39" s="145">
        <f>COUNTIF('Sequence Terms Definition'!B:B,'Chapter Patterns Definition (2'!N39)</f>
        <v>2</v>
      </c>
      <c r="R39" s="145">
        <v>1</v>
      </c>
      <c r="S39" s="145">
        <v>1</v>
      </c>
      <c r="T39" s="145" t="b">
        <v>1</v>
      </c>
    </row>
    <row r="40" spans="1:20" s="145" customFormat="1" x14ac:dyDescent="0.25">
      <c r="A40" s="144"/>
      <c r="B40" s="145" t="s">
        <v>338</v>
      </c>
      <c r="C40" s="145" t="s">
        <v>330</v>
      </c>
      <c r="D40" s="145" t="s">
        <v>332</v>
      </c>
      <c r="F40" s="145" t="s">
        <v>579</v>
      </c>
      <c r="G40" s="146" t="str">
        <f>CONCATENATE(B40,"_",D40,IF(F40="","",CONCATENATE("_",F40)))</f>
        <v>Booker7Plots_ragstoriches_normal</v>
      </c>
      <c r="J40" s="147" t="s">
        <v>34</v>
      </c>
      <c r="K40" s="148" t="str">
        <f>CONCATENATE(G40,"_", J40)</f>
        <v>Booker7Plots_ragstoriches_normal_01</v>
      </c>
      <c r="L40" s="149" t="s">
        <v>87</v>
      </c>
      <c r="M40" s="150" t="str">
        <f>CONCATENATE(K40,"_",L40,"_",N40)</f>
        <v>Booker7Plots_ragstoriches_normal_01_3_Departure2</v>
      </c>
      <c r="N40" s="145" t="s">
        <v>303</v>
      </c>
      <c r="O40" s="145">
        <f>COUNTIF('Sequence Terms Definition'!B:B,'Chapter Patterns Definition (2'!N40)</f>
        <v>2</v>
      </c>
      <c r="R40" s="145">
        <v>1</v>
      </c>
      <c r="S40" s="145">
        <v>1</v>
      </c>
      <c r="T40" s="145" t="b">
        <v>1</v>
      </c>
    </row>
    <row r="41" spans="1:20" s="145" customFormat="1" x14ac:dyDescent="0.25">
      <c r="A41" s="144"/>
      <c r="B41" s="145" t="s">
        <v>338</v>
      </c>
      <c r="C41" s="145" t="s">
        <v>330</v>
      </c>
      <c r="D41" s="145" t="s">
        <v>332</v>
      </c>
      <c r="F41" s="145" t="s">
        <v>579</v>
      </c>
      <c r="G41" s="146" t="str">
        <f>CONCATENATE(B41,"_",D41,IF(F41="","",CONCATENATE("_",F41)))</f>
        <v>Booker7Plots_ragstoriches_normal</v>
      </c>
      <c r="J41" s="147" t="s">
        <v>34</v>
      </c>
      <c r="K41" s="148" t="str">
        <f>CONCATENATE(G41,"_", J41)</f>
        <v>Booker7Plots_ragstoriches_normal_01</v>
      </c>
      <c r="L41" s="149" t="s">
        <v>88</v>
      </c>
      <c r="M41" s="150" t="str">
        <f>CONCATENATE(K41,"_",L41,"_",N41)</f>
        <v>Booker7Plots_ragstoriches_normal_01_4_Transfiguration1</v>
      </c>
      <c r="N41" s="145" t="s">
        <v>337</v>
      </c>
      <c r="O41" s="145">
        <f>COUNTIF('Sequence Terms Definition'!B:B,'Chapter Patterns Definition (2'!N41)</f>
        <v>2</v>
      </c>
      <c r="R41" s="145">
        <v>1</v>
      </c>
      <c r="S41" s="145">
        <v>1</v>
      </c>
      <c r="T41" s="145" t="b">
        <v>1</v>
      </c>
    </row>
    <row r="42" spans="1:20" s="145" customFormat="1" x14ac:dyDescent="0.25">
      <c r="A42" s="144"/>
      <c r="B42" s="145" t="s">
        <v>338</v>
      </c>
      <c r="C42" s="145" t="s">
        <v>330</v>
      </c>
      <c r="D42" s="145" t="s">
        <v>332</v>
      </c>
      <c r="F42" s="145" t="s">
        <v>579</v>
      </c>
      <c r="G42" s="146" t="str">
        <f>CONCATENATE(B42,"_",D42,IF(F42="","",CONCATENATE("_",F42)))</f>
        <v>Booker7Plots_ragstoriches_normal</v>
      </c>
      <c r="J42" s="147" t="s">
        <v>34</v>
      </c>
      <c r="K42" s="148" t="str">
        <f>CONCATENATE(G42,"_", J42)</f>
        <v>Booker7Plots_ragstoriches_normal_01</v>
      </c>
      <c r="L42" s="149" t="s">
        <v>89</v>
      </c>
      <c r="M42" s="150" t="str">
        <f>CONCATENATE(K42,"_",L42,"_",N42)</f>
        <v>Booker7Plots_ragstoriches_normal_01_5_HeroReward1</v>
      </c>
      <c r="N42" s="160" t="s">
        <v>342</v>
      </c>
      <c r="O42" s="145">
        <f>COUNTIF('Sequence Terms Definition'!B:B,'Chapter Patterns Definition (2'!N42)</f>
        <v>4</v>
      </c>
      <c r="R42" s="145">
        <v>1</v>
      </c>
      <c r="S42" s="145">
        <v>1</v>
      </c>
      <c r="T42" s="145" t="b">
        <v>1</v>
      </c>
    </row>
    <row r="43" spans="1:20" hidden="1" x14ac:dyDescent="0.25">
      <c r="G43" s="5"/>
      <c r="J43" s="6"/>
      <c r="K43" s="15"/>
      <c r="M43" s="7"/>
    </row>
    <row r="44" spans="1:20" hidden="1" x14ac:dyDescent="0.25">
      <c r="G44" s="5"/>
      <c r="J44" s="6"/>
      <c r="K44" s="15"/>
      <c r="M44" s="7"/>
    </row>
    <row r="45" spans="1:20" hidden="1" x14ac:dyDescent="0.25">
      <c r="G45" s="5"/>
      <c r="J45" s="6"/>
      <c r="K45" s="15"/>
      <c r="M45" s="7"/>
    </row>
    <row r="46" spans="1:20" s="152" customFormat="1" x14ac:dyDescent="0.25">
      <c r="A46" s="151"/>
      <c r="B46" s="152" t="s">
        <v>338</v>
      </c>
      <c r="C46" s="152" t="s">
        <v>301</v>
      </c>
      <c r="D46" s="152" t="s">
        <v>327</v>
      </c>
      <c r="F46" s="152" t="s">
        <v>579</v>
      </c>
      <c r="G46" s="153" t="str">
        <f t="shared" ref="G46:G51" si="7">CONCATENATE(B46,"_",D46,IF(F46="","",CONCATENATE("_",F46)))</f>
        <v>Booker7Plots_thequest_normal</v>
      </c>
      <c r="J46" s="154" t="s">
        <v>34</v>
      </c>
      <c r="K46" s="155" t="str">
        <f t="shared" ref="K46:K51" si="8">CONCATENATE(G46,"_", J46)</f>
        <v>Booker7Plots_thequest_normal_01</v>
      </c>
      <c r="L46" s="156" t="s">
        <v>85</v>
      </c>
      <c r="M46" s="157" t="str">
        <f t="shared" ref="M46:M51" si="9">CONCATENATE(K46,"_",L46,"_",N46)</f>
        <v>Booker7Plots_thequest_normal_01_1_DifficultTaskArises1</v>
      </c>
      <c r="N46" s="152" t="s">
        <v>631</v>
      </c>
      <c r="O46" s="152">
        <f>COUNTIF('Sequence Terms Definition'!B:B,'Chapter Patterns Definition (2'!N46)</f>
        <v>5</v>
      </c>
      <c r="R46" s="152">
        <v>1</v>
      </c>
      <c r="S46" s="152">
        <v>1</v>
      </c>
      <c r="T46" s="152" t="b">
        <v>1</v>
      </c>
    </row>
    <row r="47" spans="1:20" s="152" customFormat="1" x14ac:dyDescent="0.25">
      <c r="A47" s="151"/>
      <c r="B47" s="152" t="s">
        <v>338</v>
      </c>
      <c r="C47" s="152" t="s">
        <v>301</v>
      </c>
      <c r="D47" s="152" t="s">
        <v>327</v>
      </c>
      <c r="F47" s="152" t="s">
        <v>579</v>
      </c>
      <c r="G47" s="153" t="str">
        <f t="shared" si="7"/>
        <v>Booker7Plots_thequest_normal</v>
      </c>
      <c r="J47" s="154" t="s">
        <v>34</v>
      </c>
      <c r="K47" s="155" t="str">
        <f t="shared" si="8"/>
        <v>Booker7Plots_thequest_normal_01</v>
      </c>
      <c r="L47" s="156" t="s">
        <v>86</v>
      </c>
      <c r="M47" s="157" t="str">
        <f t="shared" si="9"/>
        <v>Booker7Plots_thequest_normal_01_2_QuestAssigned1</v>
      </c>
      <c r="N47" s="152" t="s">
        <v>354</v>
      </c>
      <c r="O47" s="152">
        <f>COUNTIF('Sequence Terms Definition'!B:B,'Chapter Patterns Definition (2'!N47)</f>
        <v>3</v>
      </c>
      <c r="R47" s="152">
        <v>1</v>
      </c>
      <c r="S47" s="152">
        <v>1</v>
      </c>
      <c r="T47" s="152" t="b">
        <v>1</v>
      </c>
    </row>
    <row r="48" spans="1:20" s="152" customFormat="1" x14ac:dyDescent="0.25">
      <c r="A48" s="151"/>
      <c r="B48" s="152" t="s">
        <v>338</v>
      </c>
      <c r="C48" s="152" t="s">
        <v>301</v>
      </c>
      <c r="D48" s="152" t="s">
        <v>327</v>
      </c>
      <c r="F48" s="152" t="s">
        <v>579</v>
      </c>
      <c r="G48" s="153" t="str">
        <f t="shared" si="7"/>
        <v>Booker7Plots_thequest_normal</v>
      </c>
      <c r="J48" s="154" t="s">
        <v>34</v>
      </c>
      <c r="K48" s="155" t="str">
        <f t="shared" si="8"/>
        <v>Booker7Plots_thequest_normal_01</v>
      </c>
      <c r="L48" s="156" t="s">
        <v>87</v>
      </c>
      <c r="M48" s="157" t="str">
        <f t="shared" si="9"/>
        <v>Booker7Plots_thequest_normal_01_3_Departure1</v>
      </c>
      <c r="N48" s="152" t="s">
        <v>302</v>
      </c>
      <c r="O48" s="152">
        <f>COUNTIF('Sequence Terms Definition'!B:B,'Chapter Patterns Definition (2'!N48)</f>
        <v>2</v>
      </c>
      <c r="R48" s="152">
        <v>1</v>
      </c>
      <c r="S48" s="152">
        <v>1</v>
      </c>
      <c r="T48" s="152" t="b">
        <v>1</v>
      </c>
    </row>
    <row r="49" spans="1:20" s="152" customFormat="1" x14ac:dyDescent="0.25">
      <c r="A49" s="151"/>
      <c r="B49" s="152" t="s">
        <v>338</v>
      </c>
      <c r="C49" s="152" t="s">
        <v>301</v>
      </c>
      <c r="D49" s="152" t="s">
        <v>327</v>
      </c>
      <c r="F49" s="152" t="s">
        <v>579</v>
      </c>
      <c r="G49" s="153" t="str">
        <f t="shared" si="7"/>
        <v>Booker7Plots_thequest_normal</v>
      </c>
      <c r="J49" s="154" t="s">
        <v>34</v>
      </c>
      <c r="K49" s="155" t="str">
        <f t="shared" si="8"/>
        <v>Booker7Plots_thequest_normal_01</v>
      </c>
      <c r="L49" s="156" t="s">
        <v>88</v>
      </c>
      <c r="M49" s="157" t="str">
        <f t="shared" si="9"/>
        <v>Booker7Plots_thequest_normal_01_4_Departure2</v>
      </c>
      <c r="N49" s="152" t="s">
        <v>303</v>
      </c>
      <c r="O49" s="152">
        <f>COUNTIF('Sequence Terms Definition'!B:B,'Chapter Patterns Definition (2'!N49)</f>
        <v>2</v>
      </c>
      <c r="R49" s="152">
        <v>1</v>
      </c>
      <c r="S49" s="152">
        <v>1</v>
      </c>
      <c r="T49" s="152" t="b">
        <v>1</v>
      </c>
    </row>
    <row r="50" spans="1:20" s="152" customFormat="1" x14ac:dyDescent="0.25">
      <c r="A50" s="151"/>
      <c r="B50" s="152" t="s">
        <v>338</v>
      </c>
      <c r="C50" s="152" t="s">
        <v>301</v>
      </c>
      <c r="D50" s="152" t="s">
        <v>327</v>
      </c>
      <c r="F50" s="152" t="s">
        <v>579</v>
      </c>
      <c r="G50" s="153" t="str">
        <f t="shared" si="7"/>
        <v>Booker7Plots_thequest_normal</v>
      </c>
      <c r="J50" s="154" t="s">
        <v>34</v>
      </c>
      <c r="K50" s="155" t="str">
        <f t="shared" si="8"/>
        <v>Booker7Plots_thequest_normal_01</v>
      </c>
      <c r="L50" s="156" t="s">
        <v>89</v>
      </c>
      <c r="M50" s="157" t="str">
        <f t="shared" si="9"/>
        <v>Booker7Plots_thequest_normal_01_5_ConfrontGuardian1</v>
      </c>
      <c r="N50" s="152" t="s">
        <v>353</v>
      </c>
      <c r="O50" s="152">
        <f>COUNTIF('Sequence Terms Definition'!B:B,'Chapter Patterns Definition (2'!N50)</f>
        <v>4</v>
      </c>
      <c r="R50" s="152">
        <v>1</v>
      </c>
      <c r="S50" s="152">
        <v>1</v>
      </c>
      <c r="T50" s="152" t="b">
        <v>1</v>
      </c>
    </row>
    <row r="51" spans="1:20" s="152" customFormat="1" x14ac:dyDescent="0.25">
      <c r="A51" s="151"/>
      <c r="B51" s="152" t="s">
        <v>338</v>
      </c>
      <c r="C51" s="152" t="s">
        <v>301</v>
      </c>
      <c r="D51" s="152" t="s">
        <v>327</v>
      </c>
      <c r="F51" s="152" t="s">
        <v>579</v>
      </c>
      <c r="G51" s="153" t="str">
        <f t="shared" si="7"/>
        <v>Booker7Plots_thequest_normal</v>
      </c>
      <c r="J51" s="154" t="s">
        <v>34</v>
      </c>
      <c r="K51" s="155" t="str">
        <f t="shared" si="8"/>
        <v>Booker7Plots_thequest_normal_01</v>
      </c>
      <c r="L51" s="156" t="s">
        <v>90</v>
      </c>
      <c r="M51" s="157" t="str">
        <f t="shared" si="9"/>
        <v>Booker7Plots_thequest_normal_01_6_QuestResolution1</v>
      </c>
      <c r="N51" s="152" t="s">
        <v>352</v>
      </c>
      <c r="O51" s="152">
        <f>COUNTIF('Sequence Terms Definition'!B:B,'Chapter Patterns Definition (2'!N51)</f>
        <v>2</v>
      </c>
      <c r="R51" s="152">
        <v>1</v>
      </c>
      <c r="S51" s="152">
        <v>1</v>
      </c>
      <c r="T51" s="152" t="b">
        <v>1</v>
      </c>
    </row>
    <row r="52" spans="1:20" hidden="1" x14ac:dyDescent="0.25">
      <c r="G52" s="5"/>
      <c r="J52" s="6"/>
      <c r="K52" s="15"/>
      <c r="M52" s="7"/>
    </row>
    <row r="53" spans="1:20" s="152" customFormat="1" x14ac:dyDescent="0.25">
      <c r="A53" s="151"/>
      <c r="B53" s="152" t="s">
        <v>338</v>
      </c>
      <c r="C53" s="152" t="s">
        <v>301</v>
      </c>
      <c r="D53" s="152" t="s">
        <v>327</v>
      </c>
      <c r="F53" s="152" t="s">
        <v>579</v>
      </c>
      <c r="G53" s="153" t="str">
        <f t="shared" ref="G53:G58" si="10">CONCATENATE(B53,"_",D53,IF(F53="","",CONCATENATE("_",F53)))</f>
        <v>Booker7Plots_thequest_normal</v>
      </c>
      <c r="J53" s="154" t="s">
        <v>36</v>
      </c>
      <c r="K53" s="155" t="str">
        <f t="shared" ref="K53:K58" si="11">CONCATENATE(G53,"_", J53)</f>
        <v>Booker7Plots_thequest_normal_02</v>
      </c>
      <c r="L53" s="156" t="s">
        <v>85</v>
      </c>
      <c r="M53" s="157" t="str">
        <f t="shared" ref="M53:M58" si="12">CONCATENATE(K53,"_",L53,"_",N53)</f>
        <v>Booker7Plots_thequest_normal_02_1_DifficultTaskArises1</v>
      </c>
      <c r="N53" s="152" t="s">
        <v>631</v>
      </c>
      <c r="O53" s="152">
        <f>COUNTIF('Sequence Terms Definition'!B:B,'Chapter Patterns Definition (2'!N53)</f>
        <v>5</v>
      </c>
      <c r="R53" s="152">
        <v>1</v>
      </c>
      <c r="S53" s="152">
        <v>1</v>
      </c>
      <c r="T53" s="152" t="b">
        <v>1</v>
      </c>
    </row>
    <row r="54" spans="1:20" s="152" customFormat="1" x14ac:dyDescent="0.25">
      <c r="A54" s="151"/>
      <c r="B54" s="152" t="s">
        <v>338</v>
      </c>
      <c r="C54" s="152" t="s">
        <v>301</v>
      </c>
      <c r="D54" s="152" t="s">
        <v>327</v>
      </c>
      <c r="F54" s="152" t="s">
        <v>579</v>
      </c>
      <c r="G54" s="153" t="str">
        <f t="shared" si="10"/>
        <v>Booker7Plots_thequest_normal</v>
      </c>
      <c r="J54" s="154" t="s">
        <v>36</v>
      </c>
      <c r="K54" s="155" t="str">
        <f t="shared" si="11"/>
        <v>Booker7Plots_thequest_normal_02</v>
      </c>
      <c r="L54" s="156" t="s">
        <v>86</v>
      </c>
      <c r="M54" s="157" t="str">
        <f t="shared" si="12"/>
        <v>Booker7Plots_thequest_normal_02_2_QuestAssigned1</v>
      </c>
      <c r="N54" s="152" t="s">
        <v>354</v>
      </c>
      <c r="O54" s="152">
        <f>COUNTIF('Sequence Terms Definition'!B:B,'Chapter Patterns Definition (2'!N54)</f>
        <v>3</v>
      </c>
      <c r="R54" s="152">
        <v>1</v>
      </c>
      <c r="S54" s="152">
        <v>1</v>
      </c>
      <c r="T54" s="152" t="b">
        <v>1</v>
      </c>
    </row>
    <row r="55" spans="1:20" s="152" customFormat="1" x14ac:dyDescent="0.25">
      <c r="A55" s="151"/>
      <c r="B55" s="152" t="s">
        <v>338</v>
      </c>
      <c r="C55" s="152" t="s">
        <v>301</v>
      </c>
      <c r="D55" s="152" t="s">
        <v>327</v>
      </c>
      <c r="F55" s="152" t="s">
        <v>579</v>
      </c>
      <c r="G55" s="153" t="str">
        <f t="shared" si="10"/>
        <v>Booker7Plots_thequest_normal</v>
      </c>
      <c r="J55" s="154" t="s">
        <v>36</v>
      </c>
      <c r="K55" s="155" t="str">
        <f t="shared" si="11"/>
        <v>Booker7Plots_thequest_normal_02</v>
      </c>
      <c r="L55" s="156" t="s">
        <v>87</v>
      </c>
      <c r="M55" s="157" t="str">
        <f t="shared" si="12"/>
        <v>Booker7Plots_thequest_normal_02_3_Departure1</v>
      </c>
      <c r="N55" s="152" t="s">
        <v>302</v>
      </c>
      <c r="O55" s="152">
        <f>COUNTIF('Sequence Terms Definition'!B:B,'Chapter Patterns Definition (2'!N55)</f>
        <v>2</v>
      </c>
      <c r="R55" s="152">
        <v>1</v>
      </c>
      <c r="S55" s="152">
        <v>1</v>
      </c>
      <c r="T55" s="152" t="b">
        <v>1</v>
      </c>
    </row>
    <row r="56" spans="1:20" s="152" customFormat="1" x14ac:dyDescent="0.25">
      <c r="A56" s="151"/>
      <c r="B56" s="152" t="s">
        <v>338</v>
      </c>
      <c r="C56" s="152" t="s">
        <v>301</v>
      </c>
      <c r="D56" s="152" t="s">
        <v>327</v>
      </c>
      <c r="F56" s="152" t="s">
        <v>579</v>
      </c>
      <c r="G56" s="153" t="str">
        <f t="shared" si="10"/>
        <v>Booker7Plots_thequest_normal</v>
      </c>
      <c r="J56" s="154" t="s">
        <v>36</v>
      </c>
      <c r="K56" s="155" t="str">
        <f t="shared" si="11"/>
        <v>Booker7Plots_thequest_normal_02</v>
      </c>
      <c r="L56" s="156" t="s">
        <v>88</v>
      </c>
      <c r="M56" s="157" t="str">
        <f t="shared" si="12"/>
        <v>Booker7Plots_thequest_normal_02_4_Departure2</v>
      </c>
      <c r="N56" s="152" t="s">
        <v>303</v>
      </c>
      <c r="O56" s="152">
        <f>COUNTIF('Sequence Terms Definition'!B:B,'Chapter Patterns Definition (2'!N56)</f>
        <v>2</v>
      </c>
      <c r="R56" s="152">
        <v>1</v>
      </c>
      <c r="S56" s="152">
        <v>1</v>
      </c>
      <c r="T56" s="152" t="b">
        <v>1</v>
      </c>
    </row>
    <row r="57" spans="1:20" s="152" customFormat="1" x14ac:dyDescent="0.25">
      <c r="A57" s="151"/>
      <c r="B57" s="152" t="s">
        <v>338</v>
      </c>
      <c r="C57" s="152" t="s">
        <v>301</v>
      </c>
      <c r="D57" s="152" t="s">
        <v>327</v>
      </c>
      <c r="F57" s="152" t="s">
        <v>579</v>
      </c>
      <c r="G57" s="153" t="str">
        <f t="shared" si="10"/>
        <v>Booker7Plots_thequest_normal</v>
      </c>
      <c r="J57" s="154" t="s">
        <v>36</v>
      </c>
      <c r="K57" s="155" t="str">
        <f t="shared" si="11"/>
        <v>Booker7Plots_thequest_normal_02</v>
      </c>
      <c r="L57" s="156" t="s">
        <v>89</v>
      </c>
      <c r="M57" s="157" t="str">
        <f t="shared" si="12"/>
        <v>Booker7Plots_thequest_normal_02_5_ConfrontGuardian1</v>
      </c>
      <c r="N57" s="152" t="s">
        <v>353</v>
      </c>
      <c r="O57" s="152">
        <f>COUNTIF('Sequence Terms Definition'!B:B,'Chapter Patterns Definition (2'!N57)</f>
        <v>4</v>
      </c>
      <c r="R57" s="152">
        <v>1</v>
      </c>
      <c r="S57" s="152">
        <v>1</v>
      </c>
      <c r="T57" s="152" t="b">
        <v>1</v>
      </c>
    </row>
    <row r="58" spans="1:20" s="152" customFormat="1" x14ac:dyDescent="0.25">
      <c r="A58" s="151"/>
      <c r="B58" s="152" t="s">
        <v>338</v>
      </c>
      <c r="C58" s="152" t="s">
        <v>301</v>
      </c>
      <c r="D58" s="152" t="s">
        <v>327</v>
      </c>
      <c r="F58" s="152" t="s">
        <v>579</v>
      </c>
      <c r="G58" s="153" t="str">
        <f t="shared" si="10"/>
        <v>Booker7Plots_thequest_normal</v>
      </c>
      <c r="J58" s="154" t="s">
        <v>36</v>
      </c>
      <c r="K58" s="155" t="str">
        <f t="shared" si="11"/>
        <v>Booker7Plots_thequest_normal_02</v>
      </c>
      <c r="L58" s="156" t="s">
        <v>90</v>
      </c>
      <c r="M58" s="157" t="str">
        <f t="shared" si="12"/>
        <v>Booker7Plots_thequest_normal_02_6_QuestResolution1</v>
      </c>
      <c r="N58" s="152" t="s">
        <v>352</v>
      </c>
      <c r="O58" s="152">
        <f>COUNTIF('Sequence Terms Definition'!B:B,'Chapter Patterns Definition (2'!N58)</f>
        <v>2</v>
      </c>
      <c r="R58" s="152">
        <v>1</v>
      </c>
      <c r="S58" s="152">
        <v>1</v>
      </c>
      <c r="T58" s="152" t="b">
        <v>1</v>
      </c>
    </row>
    <row r="59" spans="1:20" hidden="1" x14ac:dyDescent="0.25">
      <c r="G59" s="5"/>
      <c r="J59" s="6"/>
      <c r="K59" s="15"/>
      <c r="M59" s="7"/>
    </row>
    <row r="60" spans="1:20" hidden="1" x14ac:dyDescent="0.25">
      <c r="G60" s="5"/>
      <c r="J60" s="6"/>
      <c r="K60" s="15"/>
      <c r="M60" s="7"/>
    </row>
    <row r="61" spans="1:20" hidden="1" x14ac:dyDescent="0.25">
      <c r="G61" s="5"/>
      <c r="J61" s="6"/>
      <c r="K61" s="15"/>
      <c r="M61" s="7"/>
    </row>
    <row r="62" spans="1:20" x14ac:dyDescent="0.25">
      <c r="B62" s="3" t="s">
        <v>338</v>
      </c>
      <c r="C62" s="3" t="s">
        <v>331</v>
      </c>
      <c r="D62" s="3" t="s">
        <v>333</v>
      </c>
      <c r="F62" s="3" t="s">
        <v>579</v>
      </c>
      <c r="G62" s="5" t="str">
        <f t="shared" ref="G62:G67" si="13">CONCATENATE(B62,"_",D62,IF(F62="","",CONCATENATE("_",F62)))</f>
        <v>Booker7Plots_voyageandreturn_normal</v>
      </c>
      <c r="J62" s="6" t="s">
        <v>34</v>
      </c>
      <c r="K62" s="15" t="str">
        <f t="shared" ref="K62:K67" si="14">CONCATENATE(G62,"_", J62)</f>
        <v>Booker7Plots_voyageandreturn_normal_01</v>
      </c>
      <c r="L62" s="62" t="s">
        <v>85</v>
      </c>
      <c r="M62" s="7" t="str">
        <f t="shared" ref="M62:M67" si="15">CONCATENATE(K62,"_",L62,"_",N62)</f>
        <v>Booker7Plots_voyageandreturn_normal_01_1_Departure1</v>
      </c>
      <c r="N62" s="3" t="s">
        <v>302</v>
      </c>
      <c r="O62" s="3">
        <f>COUNTIF('Sequence Terms Definition'!B:B,'Chapter Patterns Definition (2'!N62)</f>
        <v>2</v>
      </c>
      <c r="R62" s="3">
        <v>1</v>
      </c>
      <c r="S62" s="3">
        <v>1</v>
      </c>
      <c r="T62" s="3" t="b">
        <v>1</v>
      </c>
    </row>
    <row r="63" spans="1:20" x14ac:dyDescent="0.25">
      <c r="B63" s="3" t="s">
        <v>338</v>
      </c>
      <c r="C63" s="3" t="s">
        <v>331</v>
      </c>
      <c r="D63" s="3" t="s">
        <v>333</v>
      </c>
      <c r="F63" s="3" t="s">
        <v>579</v>
      </c>
      <c r="G63" s="5" t="str">
        <f t="shared" si="13"/>
        <v>Booker7Plots_voyageandreturn_normal</v>
      </c>
      <c r="J63" s="6" t="s">
        <v>34</v>
      </c>
      <c r="K63" s="15" t="str">
        <f t="shared" si="14"/>
        <v>Booker7Plots_voyageandreturn_normal_01</v>
      </c>
      <c r="L63" s="62" t="s">
        <v>86</v>
      </c>
      <c r="M63" s="7" t="str">
        <f t="shared" si="15"/>
        <v>Booker7Plots_voyageandreturn_normal_01_2_Departure2</v>
      </c>
      <c r="N63" s="3" t="s">
        <v>303</v>
      </c>
      <c r="O63" s="3">
        <f>COUNTIF('Sequence Terms Definition'!B:B,'Chapter Patterns Definition (2'!N63)</f>
        <v>2</v>
      </c>
      <c r="R63" s="3">
        <v>1</v>
      </c>
      <c r="S63" s="3">
        <v>1</v>
      </c>
      <c r="T63" s="3" t="b">
        <v>1</v>
      </c>
    </row>
    <row r="64" spans="1:20" x14ac:dyDescent="0.25">
      <c r="B64" s="3" t="s">
        <v>338</v>
      </c>
      <c r="C64" s="3" t="s">
        <v>331</v>
      </c>
      <c r="D64" s="3" t="s">
        <v>333</v>
      </c>
      <c r="F64" s="3" t="s">
        <v>579</v>
      </c>
      <c r="G64" s="5" t="str">
        <f t="shared" si="13"/>
        <v>Booker7Plots_voyageandreturn_normal</v>
      </c>
      <c r="J64" s="6" t="s">
        <v>34</v>
      </c>
      <c r="K64" s="15" t="str">
        <f t="shared" si="14"/>
        <v>Booker7Plots_voyageandreturn_normal_01</v>
      </c>
      <c r="L64" s="62" t="s">
        <v>87</v>
      </c>
      <c r="M64" s="7" t="str">
        <f t="shared" si="15"/>
        <v>Booker7Plots_voyageandreturn_normal_01_3_StruggleMonster1</v>
      </c>
      <c r="N64" s="3" t="s">
        <v>361</v>
      </c>
      <c r="O64" s="3">
        <f>COUNTIF('Sequence Terms Definition'!B:B,'Chapter Patterns Definition (2'!N64)</f>
        <v>3</v>
      </c>
      <c r="R64" s="3">
        <v>1</v>
      </c>
      <c r="S64" s="3">
        <v>1</v>
      </c>
      <c r="T64" s="3" t="b">
        <v>1</v>
      </c>
    </row>
    <row r="65" spans="1:20" x14ac:dyDescent="0.25">
      <c r="B65" s="3" t="s">
        <v>338</v>
      </c>
      <c r="C65" s="3" t="s">
        <v>331</v>
      </c>
      <c r="D65" s="3" t="s">
        <v>333</v>
      </c>
      <c r="F65" s="3" t="s">
        <v>579</v>
      </c>
      <c r="G65" s="5" t="str">
        <f t="shared" si="13"/>
        <v>Booker7Plots_voyageandreturn_normal</v>
      </c>
      <c r="J65" s="6" t="s">
        <v>34</v>
      </c>
      <c r="K65" s="15" t="str">
        <f t="shared" si="14"/>
        <v>Booker7Plots_voyageandreturn_normal_01</v>
      </c>
      <c r="L65" s="62" t="s">
        <v>88</v>
      </c>
      <c r="M65" s="7" t="str">
        <f t="shared" si="15"/>
        <v>Booker7Plots_voyageandreturn_normal_01_4_Helper1</v>
      </c>
      <c r="N65" s="3" t="s">
        <v>344</v>
      </c>
      <c r="O65" s="3">
        <f>COUNTIF('Sequence Terms Definition'!B:B,'Chapter Patterns Definition (2'!N65)</f>
        <v>4</v>
      </c>
      <c r="R65" s="3">
        <v>1</v>
      </c>
      <c r="S65" s="3">
        <v>1</v>
      </c>
      <c r="T65" s="3" t="b">
        <v>1</v>
      </c>
    </row>
    <row r="66" spans="1:20" x14ac:dyDescent="0.25">
      <c r="B66" s="3" t="s">
        <v>338</v>
      </c>
      <c r="C66" s="3" t="s">
        <v>331</v>
      </c>
      <c r="D66" s="3" t="s">
        <v>333</v>
      </c>
      <c r="F66" s="3" t="s">
        <v>579</v>
      </c>
      <c r="G66" s="5" t="str">
        <f t="shared" si="13"/>
        <v>Booker7Plots_voyageandreturn_normal</v>
      </c>
      <c r="J66" s="6" t="s">
        <v>34</v>
      </c>
      <c r="K66" s="15" t="str">
        <f t="shared" si="14"/>
        <v>Booker7Plots_voyageandreturn_normal_01</v>
      </c>
      <c r="L66" s="62" t="s">
        <v>89</v>
      </c>
      <c r="M66" s="7" t="str">
        <f t="shared" si="15"/>
        <v>Booker7Plots_voyageandreturn_normal_01_5_Departure3</v>
      </c>
      <c r="N66" s="3" t="s">
        <v>343</v>
      </c>
      <c r="O66" s="3">
        <f>COUNTIF('Sequence Terms Definition'!B:B,'Chapter Patterns Definition (2'!N66)</f>
        <v>2</v>
      </c>
      <c r="R66" s="3">
        <v>1</v>
      </c>
      <c r="S66" s="3">
        <v>1</v>
      </c>
      <c r="T66" s="3" t="b">
        <v>1</v>
      </c>
    </row>
    <row r="67" spans="1:20" x14ac:dyDescent="0.25">
      <c r="B67" s="3" t="s">
        <v>338</v>
      </c>
      <c r="C67" s="3" t="s">
        <v>331</v>
      </c>
      <c r="D67" s="3" t="s">
        <v>333</v>
      </c>
      <c r="F67" s="3" t="s">
        <v>579</v>
      </c>
      <c r="G67" s="5" t="str">
        <f t="shared" si="13"/>
        <v>Booker7Plots_voyageandreturn_normal</v>
      </c>
      <c r="J67" s="6" t="s">
        <v>34</v>
      </c>
      <c r="K67" s="15" t="str">
        <f t="shared" si="14"/>
        <v>Booker7Plots_voyageandreturn_normal_01</v>
      </c>
      <c r="L67" s="62" t="s">
        <v>90</v>
      </c>
      <c r="M67" s="7" t="str">
        <f t="shared" si="15"/>
        <v>Booker7Plots_voyageandreturn_normal_01_6_ReturnJourney1</v>
      </c>
      <c r="N67" s="3" t="s">
        <v>351</v>
      </c>
      <c r="O67" s="3">
        <f>COUNTIF('Sequence Terms Definition'!B:B,'Chapter Patterns Definition (2'!N67)</f>
        <v>2</v>
      </c>
      <c r="R67" s="3">
        <v>1</v>
      </c>
      <c r="S67" s="3">
        <v>1</v>
      </c>
      <c r="T67" s="3" t="b">
        <v>1</v>
      </c>
    </row>
    <row r="68" spans="1:20" hidden="1" x14ac:dyDescent="0.25">
      <c r="G68" s="5"/>
      <c r="J68" s="6"/>
      <c r="K68" s="15"/>
      <c r="M68" s="7"/>
    </row>
    <row r="69" spans="1:20" x14ac:dyDescent="0.25">
      <c r="A69" s="64" t="s">
        <v>55</v>
      </c>
      <c r="B69" s="3" t="s">
        <v>338</v>
      </c>
      <c r="C69" s="3" t="s">
        <v>339</v>
      </c>
      <c r="D69" s="3" t="s">
        <v>340</v>
      </c>
      <c r="F69" s="3" t="s">
        <v>579</v>
      </c>
      <c r="G69" s="5" t="str">
        <f t="shared" ref="G69:G74" si="16">CONCATENATE(B69,"_",D69,IF(F69="","",CONCATENATE("_",F69)))</f>
        <v>Booker7Plots_comedy_normal</v>
      </c>
      <c r="J69" s="6" t="s">
        <v>34</v>
      </c>
      <c r="K69" s="15" t="str">
        <f t="shared" ref="K69:K74" si="17">CONCATENATE(G69,"_", J69)</f>
        <v>Booker7Plots_comedy_normal_01</v>
      </c>
      <c r="L69" s="62" t="s">
        <v>85</v>
      </c>
      <c r="M69" s="7" t="str">
        <f t="shared" ref="M69:M74" si="18">CONCATENATE(K69,"_",L69,"_",N69)</f>
        <v>Booker7Plots_comedy_normal_01_1_Lack1</v>
      </c>
      <c r="N69" s="3" t="s">
        <v>336</v>
      </c>
      <c r="O69" s="3">
        <f>COUNTIF('Sequence Terms Definition'!B:B,'Chapter Patterns Definition (2'!N69)</f>
        <v>6</v>
      </c>
      <c r="R69" s="3">
        <v>1</v>
      </c>
      <c r="S69" s="3">
        <v>1</v>
      </c>
      <c r="T69" s="3" t="b">
        <v>1</v>
      </c>
    </row>
    <row r="70" spans="1:20" x14ac:dyDescent="0.25">
      <c r="A70" s="64" t="s">
        <v>55</v>
      </c>
      <c r="B70" s="3" t="s">
        <v>338</v>
      </c>
      <c r="C70" s="3" t="s">
        <v>339</v>
      </c>
      <c r="D70" s="3" t="s">
        <v>340</v>
      </c>
      <c r="F70" s="3" t="s">
        <v>579</v>
      </c>
      <c r="G70" s="5" t="str">
        <f t="shared" si="16"/>
        <v>Booker7Plots_comedy_normal</v>
      </c>
      <c r="J70" s="6" t="s">
        <v>34</v>
      </c>
      <c r="K70" s="15" t="str">
        <f t="shared" si="17"/>
        <v>Booker7Plots_comedy_normal_01</v>
      </c>
      <c r="L70" s="62" t="s">
        <v>86</v>
      </c>
      <c r="M70" s="7" t="str">
        <f t="shared" si="18"/>
        <v>Booker7Plots_comedy_normal_01_2_</v>
      </c>
      <c r="O70" s="3">
        <f>COUNTIF('Sequence Terms Definition'!B:B,'Chapter Patterns Definition (2'!N70)</f>
        <v>0</v>
      </c>
      <c r="R70" s="3">
        <v>1</v>
      </c>
      <c r="S70" s="3">
        <v>1</v>
      </c>
      <c r="T70" s="3" t="b">
        <v>1</v>
      </c>
    </row>
    <row r="71" spans="1:20" x14ac:dyDescent="0.25">
      <c r="A71" s="64" t="s">
        <v>55</v>
      </c>
      <c r="B71" s="3" t="s">
        <v>338</v>
      </c>
      <c r="C71" s="3" t="s">
        <v>339</v>
      </c>
      <c r="D71" s="3" t="s">
        <v>340</v>
      </c>
      <c r="F71" s="3" t="s">
        <v>579</v>
      </c>
      <c r="G71" s="5" t="str">
        <f t="shared" si="16"/>
        <v>Booker7Plots_comedy_normal</v>
      </c>
      <c r="J71" s="6" t="s">
        <v>34</v>
      </c>
      <c r="K71" s="15" t="str">
        <f t="shared" si="17"/>
        <v>Booker7Plots_comedy_normal_01</v>
      </c>
      <c r="L71" s="62" t="s">
        <v>87</v>
      </c>
      <c r="M71" s="7" t="str">
        <f t="shared" si="18"/>
        <v>Booker7Plots_comedy_normal_01_3_</v>
      </c>
      <c r="O71" s="3">
        <f>COUNTIF('Sequence Terms Definition'!B:B,'Chapter Patterns Definition (2'!N71)</f>
        <v>0</v>
      </c>
      <c r="R71" s="3">
        <v>1</v>
      </c>
      <c r="S71" s="3">
        <v>1</v>
      </c>
      <c r="T71" s="3" t="b">
        <v>1</v>
      </c>
    </row>
    <row r="72" spans="1:20" x14ac:dyDescent="0.25">
      <c r="A72" s="64" t="s">
        <v>55</v>
      </c>
      <c r="B72" s="3" t="s">
        <v>338</v>
      </c>
      <c r="C72" s="3" t="s">
        <v>339</v>
      </c>
      <c r="D72" s="3" t="s">
        <v>340</v>
      </c>
      <c r="F72" s="3" t="s">
        <v>579</v>
      </c>
      <c r="G72" s="5" t="str">
        <f t="shared" si="16"/>
        <v>Booker7Plots_comedy_normal</v>
      </c>
      <c r="J72" s="6" t="s">
        <v>34</v>
      </c>
      <c r="K72" s="15" t="str">
        <f t="shared" si="17"/>
        <v>Booker7Plots_comedy_normal_01</v>
      </c>
      <c r="L72" s="62" t="s">
        <v>88</v>
      </c>
      <c r="M72" s="7" t="str">
        <f t="shared" si="18"/>
        <v>Booker7Plots_comedy_normal_01_4_</v>
      </c>
      <c r="O72" s="3">
        <f>COUNTIF('Sequence Terms Definition'!B:B,'Chapter Patterns Definition (2'!N72)</f>
        <v>0</v>
      </c>
      <c r="R72" s="3">
        <v>1</v>
      </c>
      <c r="S72" s="3">
        <v>1</v>
      </c>
      <c r="T72" s="3" t="b">
        <v>1</v>
      </c>
    </row>
    <row r="73" spans="1:20" x14ac:dyDescent="0.25">
      <c r="A73" s="64" t="s">
        <v>55</v>
      </c>
      <c r="B73" s="3" t="s">
        <v>338</v>
      </c>
      <c r="C73" s="3" t="s">
        <v>339</v>
      </c>
      <c r="D73" s="3" t="s">
        <v>340</v>
      </c>
      <c r="F73" s="3" t="s">
        <v>579</v>
      </c>
      <c r="G73" s="5" t="str">
        <f t="shared" si="16"/>
        <v>Booker7Plots_comedy_normal</v>
      </c>
      <c r="J73" s="6" t="s">
        <v>34</v>
      </c>
      <c r="K73" s="15" t="str">
        <f t="shared" si="17"/>
        <v>Booker7Plots_comedy_normal_01</v>
      </c>
      <c r="L73" s="62" t="s">
        <v>89</v>
      </c>
      <c r="M73" s="7" t="str">
        <f t="shared" si="18"/>
        <v>Booker7Plots_comedy_normal_01_5_</v>
      </c>
      <c r="O73" s="3">
        <f>COUNTIF('Sequence Terms Definition'!B:B,'Chapter Patterns Definition (2'!N73)</f>
        <v>0</v>
      </c>
      <c r="R73" s="3">
        <v>1</v>
      </c>
      <c r="S73" s="3">
        <v>1</v>
      </c>
      <c r="T73" s="3" t="b">
        <v>1</v>
      </c>
    </row>
    <row r="74" spans="1:20" x14ac:dyDescent="0.25">
      <c r="A74" s="64" t="s">
        <v>55</v>
      </c>
      <c r="B74" s="3" t="s">
        <v>338</v>
      </c>
      <c r="C74" s="3" t="s">
        <v>339</v>
      </c>
      <c r="D74" s="3" t="s">
        <v>340</v>
      </c>
      <c r="F74" s="3" t="s">
        <v>579</v>
      </c>
      <c r="G74" s="5" t="str">
        <f t="shared" si="16"/>
        <v>Booker7Plots_comedy_normal</v>
      </c>
      <c r="J74" s="6" t="s">
        <v>34</v>
      </c>
      <c r="K74" s="15" t="str">
        <f t="shared" si="17"/>
        <v>Booker7Plots_comedy_normal_01</v>
      </c>
      <c r="L74" s="62" t="s">
        <v>90</v>
      </c>
      <c r="M74" s="7" t="str">
        <f t="shared" si="18"/>
        <v>Booker7Plots_comedy_normal_01_6_</v>
      </c>
      <c r="O74" s="3">
        <f>COUNTIF('Sequence Terms Definition'!B:B,'Chapter Patterns Definition (2'!N74)</f>
        <v>0</v>
      </c>
      <c r="R74" s="3">
        <v>1</v>
      </c>
      <c r="S74" s="3">
        <v>1</v>
      </c>
      <c r="T74" s="3" t="b">
        <v>1</v>
      </c>
    </row>
    <row r="75" spans="1:20" hidden="1" x14ac:dyDescent="0.25">
      <c r="G75" s="5"/>
      <c r="J75" s="6"/>
      <c r="K75" s="15"/>
      <c r="M75" s="7"/>
    </row>
    <row r="76" spans="1:20" hidden="1" x14ac:dyDescent="0.25">
      <c r="G76" s="5"/>
      <c r="J76" s="6"/>
      <c r="K76" s="15"/>
      <c r="M76" s="7"/>
    </row>
    <row r="77" spans="1:20" hidden="1" x14ac:dyDescent="0.25">
      <c r="B77" s="3" t="s">
        <v>338</v>
      </c>
      <c r="C77" s="3" t="s">
        <v>328</v>
      </c>
      <c r="D77" s="3" t="s">
        <v>334</v>
      </c>
      <c r="E77" s="3" t="s">
        <v>346</v>
      </c>
      <c r="F77" s="3" t="s">
        <v>573</v>
      </c>
      <c r="G77" s="5" t="str">
        <f t="shared" ref="G77:G82" si="19">CONCATENATE(B77,"_",D77,IF(F77="","",CONCATENATE("_",F77)))</f>
        <v>Booker7Plots_tragedy_normal_villainy</v>
      </c>
      <c r="J77" s="6" t="s">
        <v>34</v>
      </c>
      <c r="K77" s="15" t="str">
        <f t="shared" ref="K77:K82" si="20">CONCATENATE(G77,"_", J77)</f>
        <v>Booker7Plots_tragedy_normal_villainy_01</v>
      </c>
      <c r="L77" s="62" t="s">
        <v>85</v>
      </c>
      <c r="M77" s="7" t="str">
        <f t="shared" ref="M77:M105" si="21">CONCATENATE(K77,"_",L77,"_",N77)</f>
        <v>Booker7Plots_tragedy_normal_villainy_01_1_Villainy1</v>
      </c>
      <c r="N77" s="3" t="s">
        <v>261</v>
      </c>
      <c r="O77" s="3">
        <f>COUNTIF('Sequence Terms Definition'!B:B,'Chapter Patterns Definition (2'!N77)</f>
        <v>5</v>
      </c>
      <c r="R77" s="3">
        <v>1</v>
      </c>
      <c r="S77" s="3">
        <v>1</v>
      </c>
      <c r="T77" s="3" t="b">
        <v>1</v>
      </c>
    </row>
    <row r="78" spans="1:20" hidden="1" x14ac:dyDescent="0.25">
      <c r="B78" s="3" t="s">
        <v>338</v>
      </c>
      <c r="C78" s="3" t="s">
        <v>328</v>
      </c>
      <c r="D78" s="3" t="s">
        <v>334</v>
      </c>
      <c r="E78" s="3" t="s">
        <v>346</v>
      </c>
      <c r="F78" s="3" t="s">
        <v>573</v>
      </c>
      <c r="G78" s="5" t="str">
        <f t="shared" si="19"/>
        <v>Booker7Plots_tragedy_normal_villainy</v>
      </c>
      <c r="J78" s="6" t="s">
        <v>34</v>
      </c>
      <c r="K78" s="15" t="str">
        <f t="shared" si="20"/>
        <v>Booker7Plots_tragedy_normal_villainy_01</v>
      </c>
      <c r="L78" s="62" t="s">
        <v>86</v>
      </c>
      <c r="M78" s="7" t="str">
        <f t="shared" si="21"/>
        <v>Booker7Plots_tragedy_normal_villainy_01_2_Villainy2</v>
      </c>
      <c r="N78" s="3" t="s">
        <v>262</v>
      </c>
      <c r="O78" s="3">
        <f>COUNTIF('Sequence Terms Definition'!B:B,'Chapter Patterns Definition (2'!N78)</f>
        <v>5</v>
      </c>
      <c r="R78" s="3">
        <v>1</v>
      </c>
      <c r="S78" s="3">
        <v>1</v>
      </c>
      <c r="T78" s="3" t="b">
        <v>1</v>
      </c>
    </row>
    <row r="79" spans="1:20" hidden="1" x14ac:dyDescent="0.25">
      <c r="B79" s="3" t="s">
        <v>338</v>
      </c>
      <c r="C79" s="3" t="s">
        <v>328</v>
      </c>
      <c r="D79" s="3" t="s">
        <v>334</v>
      </c>
      <c r="E79" s="3" t="s">
        <v>346</v>
      </c>
      <c r="F79" s="3" t="s">
        <v>573</v>
      </c>
      <c r="G79" s="5" t="str">
        <f t="shared" si="19"/>
        <v>Booker7Plots_tragedy_normal_villainy</v>
      </c>
      <c r="J79" s="6" t="s">
        <v>34</v>
      </c>
      <c r="K79" s="15" t="str">
        <f t="shared" si="20"/>
        <v>Booker7Plots_tragedy_normal_villainy_01</v>
      </c>
      <c r="L79" s="62" t="s">
        <v>87</v>
      </c>
      <c r="M79" s="7" t="str">
        <f t="shared" si="21"/>
        <v>Booker7Plots_tragedy_normal_villainy_01_3_StruggleVillain1</v>
      </c>
      <c r="N79" s="3" t="s">
        <v>362</v>
      </c>
      <c r="O79" s="3">
        <f>COUNTIF('Sequence Terms Definition'!B:B,'Chapter Patterns Definition (2'!N79)</f>
        <v>3</v>
      </c>
      <c r="R79" s="3">
        <v>1</v>
      </c>
      <c r="S79" s="3">
        <v>1</v>
      </c>
      <c r="T79" s="3" t="b">
        <v>1</v>
      </c>
    </row>
    <row r="80" spans="1:20" hidden="1" x14ac:dyDescent="0.25">
      <c r="B80" s="3" t="s">
        <v>338</v>
      </c>
      <c r="C80" s="3" t="s">
        <v>328</v>
      </c>
      <c r="D80" s="3" t="s">
        <v>334</v>
      </c>
      <c r="E80" s="3" t="s">
        <v>346</v>
      </c>
      <c r="F80" s="3" t="s">
        <v>573</v>
      </c>
      <c r="G80" s="5" t="str">
        <f t="shared" si="19"/>
        <v>Booker7Plots_tragedy_normal_villainy</v>
      </c>
      <c r="J80" s="6" t="s">
        <v>34</v>
      </c>
      <c r="K80" s="15" t="str">
        <f t="shared" si="20"/>
        <v>Booker7Plots_tragedy_normal_villainy_01</v>
      </c>
      <c r="L80" s="62" t="s">
        <v>88</v>
      </c>
      <c r="M80" s="7" t="str">
        <f t="shared" si="21"/>
        <v>Booker7Plots_tragedy_normal_villainy_01_4_StruggleVillain1</v>
      </c>
      <c r="N80" s="3" t="s">
        <v>362</v>
      </c>
      <c r="O80" s="3">
        <f>COUNTIF('Sequence Terms Definition'!B:B,'Chapter Patterns Definition (2'!N80)</f>
        <v>3</v>
      </c>
      <c r="R80" s="3">
        <v>1</v>
      </c>
      <c r="S80" s="3">
        <v>1</v>
      </c>
      <c r="T80" s="3" t="b">
        <v>1</v>
      </c>
    </row>
    <row r="81" spans="2:20" hidden="1" x14ac:dyDescent="0.25">
      <c r="B81" s="3" t="s">
        <v>338</v>
      </c>
      <c r="C81" s="3" t="s">
        <v>328</v>
      </c>
      <c r="D81" s="3" t="s">
        <v>334</v>
      </c>
      <c r="E81" s="3" t="s">
        <v>346</v>
      </c>
      <c r="F81" s="3" t="s">
        <v>573</v>
      </c>
      <c r="G81" s="5" t="str">
        <f t="shared" si="19"/>
        <v>Booker7Plots_tragedy_normal_villainy</v>
      </c>
      <c r="J81" s="6" t="s">
        <v>34</v>
      </c>
      <c r="K81" s="15" t="str">
        <f t="shared" si="20"/>
        <v>Booker7Plots_tragedy_normal_villainy_01</v>
      </c>
      <c r="L81" s="62" t="s">
        <v>89</v>
      </c>
      <c r="M81" s="7" t="str">
        <f t="shared" si="21"/>
        <v>Booker7Plots_tragedy_normal_villainy_01_5_VictoryAgainstVillainy2</v>
      </c>
      <c r="N81" s="3" t="s">
        <v>267</v>
      </c>
      <c r="O81" s="3">
        <f>COUNTIF('Sequence Terms Definition'!B:B,'Chapter Patterns Definition (2'!N81)</f>
        <v>3</v>
      </c>
      <c r="R81" s="3">
        <v>1</v>
      </c>
      <c r="S81" s="3">
        <v>1</v>
      </c>
      <c r="T81" s="3" t="b">
        <v>1</v>
      </c>
    </row>
    <row r="82" spans="2:20" hidden="1" x14ac:dyDescent="0.25">
      <c r="B82" s="3" t="s">
        <v>338</v>
      </c>
      <c r="C82" s="3" t="s">
        <v>328</v>
      </c>
      <c r="D82" s="3" t="s">
        <v>334</v>
      </c>
      <c r="E82" s="3" t="s">
        <v>346</v>
      </c>
      <c r="F82" s="3" t="s">
        <v>573</v>
      </c>
      <c r="G82" s="5" t="str">
        <f t="shared" si="19"/>
        <v>Booker7Plots_tragedy_normal_villainy</v>
      </c>
      <c r="J82" s="6" t="s">
        <v>34</v>
      </c>
      <c r="K82" s="15" t="str">
        <f t="shared" si="20"/>
        <v>Booker7Plots_tragedy_normal_villainy_01</v>
      </c>
      <c r="L82" s="62" t="s">
        <v>90</v>
      </c>
      <c r="M82" s="7" t="str">
        <f t="shared" si="21"/>
        <v>Booker7Plots_tragedy_normal_villainy_01_6_HeroLost1</v>
      </c>
      <c r="N82" s="3" t="s">
        <v>350</v>
      </c>
      <c r="O82" s="3">
        <f>COUNTIF('Sequence Terms Definition'!B:B,'Chapter Patterns Definition (2'!N82)</f>
        <v>2</v>
      </c>
      <c r="R82" s="3">
        <v>1</v>
      </c>
      <c r="S82" s="3">
        <v>1</v>
      </c>
      <c r="T82" s="3" t="b">
        <v>1</v>
      </c>
    </row>
    <row r="83" spans="2:20" hidden="1" x14ac:dyDescent="0.25">
      <c r="G83" s="5"/>
      <c r="J83" s="6"/>
      <c r="K83" s="15"/>
      <c r="M83" s="7"/>
    </row>
    <row r="84" spans="2:20" hidden="1" x14ac:dyDescent="0.25">
      <c r="B84" s="3" t="s">
        <v>338</v>
      </c>
      <c r="C84" s="3" t="s">
        <v>328</v>
      </c>
      <c r="D84" s="3" t="s">
        <v>334</v>
      </c>
      <c r="E84" s="3" t="s">
        <v>347</v>
      </c>
      <c r="F84" s="3" t="s">
        <v>574</v>
      </c>
      <c r="G84" s="5" t="str">
        <f t="shared" ref="G84:G89" si="22">CONCATENATE(B84,"_",D84,IF(F84="","",CONCATENATE("_",F84)))</f>
        <v>Booker7Plots_tragedy_normal_monster</v>
      </c>
      <c r="J84" s="6" t="s">
        <v>34</v>
      </c>
      <c r="K84" s="15" t="str">
        <f t="shared" ref="K84:K89" si="23">CONCATENATE(G84,"_", J84)</f>
        <v>Booker7Plots_tragedy_normal_monster_01</v>
      </c>
      <c r="L84" s="62" t="s">
        <v>85</v>
      </c>
      <c r="M84" s="7" t="str">
        <f t="shared" si="21"/>
        <v>Booker7Plots_tragedy_normal_monster_01_1_Monsters1</v>
      </c>
      <c r="N84" s="3" t="s">
        <v>263</v>
      </c>
      <c r="O84" s="3">
        <f>COUNTIF('Sequence Terms Definition'!B:B,'Chapter Patterns Definition (2'!N84)</f>
        <v>6</v>
      </c>
      <c r="R84" s="3">
        <v>1</v>
      </c>
      <c r="S84" s="3">
        <v>1</v>
      </c>
      <c r="T84" s="3" t="b">
        <v>1</v>
      </c>
    </row>
    <row r="85" spans="2:20" hidden="1" x14ac:dyDescent="0.25">
      <c r="B85" s="3" t="s">
        <v>338</v>
      </c>
      <c r="C85" s="3" t="s">
        <v>328</v>
      </c>
      <c r="D85" s="3" t="s">
        <v>334</v>
      </c>
      <c r="E85" s="3" t="s">
        <v>347</v>
      </c>
      <c r="F85" s="3" t="s">
        <v>574</v>
      </c>
      <c r="G85" s="5" t="str">
        <f t="shared" si="22"/>
        <v>Booker7Plots_tragedy_normal_monster</v>
      </c>
      <c r="J85" s="6" t="s">
        <v>34</v>
      </c>
      <c r="K85" s="15" t="str">
        <f t="shared" si="23"/>
        <v>Booker7Plots_tragedy_normal_monster_01</v>
      </c>
      <c r="L85" s="62" t="s">
        <v>86</v>
      </c>
      <c r="M85" s="7" t="str">
        <f t="shared" si="21"/>
        <v>Booker7Plots_tragedy_normal_monster_01_2_Monsters2</v>
      </c>
      <c r="N85" s="3" t="s">
        <v>520</v>
      </c>
      <c r="O85" s="3">
        <f>COUNTIF('Sequence Terms Definition'!B:B,'Chapter Patterns Definition (2'!N85)</f>
        <v>6</v>
      </c>
      <c r="R85" s="3">
        <v>1</v>
      </c>
      <c r="S85" s="3">
        <v>1</v>
      </c>
      <c r="T85" s="3" t="b">
        <v>1</v>
      </c>
    </row>
    <row r="86" spans="2:20" hidden="1" x14ac:dyDescent="0.25">
      <c r="B86" s="3" t="s">
        <v>338</v>
      </c>
      <c r="C86" s="3" t="s">
        <v>328</v>
      </c>
      <c r="D86" s="3" t="s">
        <v>334</v>
      </c>
      <c r="E86" s="3" t="s">
        <v>347</v>
      </c>
      <c r="F86" s="3" t="s">
        <v>574</v>
      </c>
      <c r="G86" s="5" t="str">
        <f t="shared" si="22"/>
        <v>Booker7Plots_tragedy_normal_monster</v>
      </c>
      <c r="J86" s="6" t="s">
        <v>34</v>
      </c>
      <c r="K86" s="15" t="str">
        <f t="shared" si="23"/>
        <v>Booker7Plots_tragedy_normal_monster_01</v>
      </c>
      <c r="L86" s="62" t="s">
        <v>87</v>
      </c>
      <c r="M86" s="7" t="str">
        <f t="shared" si="21"/>
        <v>Booker7Plots_tragedy_normal_monster_01_3_StruggleMonster1</v>
      </c>
      <c r="N86" s="3" t="s">
        <v>361</v>
      </c>
      <c r="O86" s="3">
        <f>COUNTIF('Sequence Terms Definition'!B:B,'Chapter Patterns Definition (2'!N86)</f>
        <v>3</v>
      </c>
      <c r="R86" s="3">
        <v>1</v>
      </c>
      <c r="S86" s="3">
        <v>1</v>
      </c>
      <c r="T86" s="3" t="b">
        <v>1</v>
      </c>
    </row>
    <row r="87" spans="2:20" hidden="1" x14ac:dyDescent="0.25">
      <c r="B87" s="3" t="s">
        <v>338</v>
      </c>
      <c r="C87" s="3" t="s">
        <v>328</v>
      </c>
      <c r="D87" s="3" t="s">
        <v>334</v>
      </c>
      <c r="E87" s="3" t="s">
        <v>347</v>
      </c>
      <c r="F87" s="3" t="s">
        <v>574</v>
      </c>
      <c r="G87" s="5" t="str">
        <f t="shared" si="22"/>
        <v>Booker7Plots_tragedy_normal_monster</v>
      </c>
      <c r="J87" s="6" t="s">
        <v>34</v>
      </c>
      <c r="K87" s="15" t="str">
        <f t="shared" si="23"/>
        <v>Booker7Plots_tragedy_normal_monster_01</v>
      </c>
      <c r="L87" s="62" t="s">
        <v>88</v>
      </c>
      <c r="M87" s="7" t="str">
        <f t="shared" si="21"/>
        <v>Booker7Plots_tragedy_normal_monster_01_4_StruggleMonster1</v>
      </c>
      <c r="N87" s="3" t="s">
        <v>361</v>
      </c>
      <c r="O87" s="3">
        <f>COUNTIF('Sequence Terms Definition'!B:B,'Chapter Patterns Definition (2'!N87)</f>
        <v>3</v>
      </c>
      <c r="R87" s="3">
        <v>1</v>
      </c>
      <c r="S87" s="3">
        <v>1</v>
      </c>
      <c r="T87" s="3" t="b">
        <v>1</v>
      </c>
    </row>
    <row r="88" spans="2:20" hidden="1" x14ac:dyDescent="0.25">
      <c r="B88" s="3" t="s">
        <v>338</v>
      </c>
      <c r="C88" s="3" t="s">
        <v>328</v>
      </c>
      <c r="D88" s="3" t="s">
        <v>334</v>
      </c>
      <c r="E88" s="3" t="s">
        <v>347</v>
      </c>
      <c r="F88" s="3" t="s">
        <v>574</v>
      </c>
      <c r="G88" s="5" t="str">
        <f t="shared" si="22"/>
        <v>Booker7Plots_tragedy_normal_monster</v>
      </c>
      <c r="J88" s="6" t="s">
        <v>34</v>
      </c>
      <c r="K88" s="15" t="str">
        <f t="shared" si="23"/>
        <v>Booker7Plots_tragedy_normal_monster_01</v>
      </c>
      <c r="L88" s="62" t="s">
        <v>89</v>
      </c>
      <c r="M88" s="7" t="str">
        <f t="shared" si="21"/>
        <v>Booker7Plots_tragedy_normal_monster_01_5_VictoryAgainstMonster1</v>
      </c>
      <c r="N88" s="3" t="s">
        <v>345</v>
      </c>
      <c r="O88" s="3">
        <f>COUNTIF('Sequence Terms Definition'!B:B,'Chapter Patterns Definition (2'!N88)</f>
        <v>4</v>
      </c>
      <c r="R88" s="3">
        <v>1</v>
      </c>
      <c r="S88" s="3">
        <v>1</v>
      </c>
      <c r="T88" s="3" t="b">
        <v>1</v>
      </c>
    </row>
    <row r="89" spans="2:20" hidden="1" x14ac:dyDescent="0.25">
      <c r="B89" s="3" t="s">
        <v>338</v>
      </c>
      <c r="C89" s="3" t="s">
        <v>328</v>
      </c>
      <c r="D89" s="3" t="s">
        <v>334</v>
      </c>
      <c r="E89" s="3" t="s">
        <v>347</v>
      </c>
      <c r="F89" s="3" t="s">
        <v>574</v>
      </c>
      <c r="G89" s="5" t="str">
        <f t="shared" si="22"/>
        <v>Booker7Plots_tragedy_normal_monster</v>
      </c>
      <c r="J89" s="6" t="s">
        <v>34</v>
      </c>
      <c r="K89" s="15" t="str">
        <f t="shared" si="23"/>
        <v>Booker7Plots_tragedy_normal_monster_01</v>
      </c>
      <c r="L89" s="62" t="s">
        <v>90</v>
      </c>
      <c r="M89" s="7" t="str">
        <f t="shared" si="21"/>
        <v>Booker7Plots_tragedy_normal_monster_01_6_HeroLost1</v>
      </c>
      <c r="N89" s="3" t="s">
        <v>350</v>
      </c>
      <c r="O89" s="3">
        <f>COUNTIF('Sequence Terms Definition'!B:B,'Chapter Patterns Definition (2'!N89)</f>
        <v>2</v>
      </c>
      <c r="R89" s="3">
        <v>1</v>
      </c>
      <c r="S89" s="3">
        <v>1</v>
      </c>
      <c r="T89" s="3" t="b">
        <v>1</v>
      </c>
    </row>
    <row r="90" spans="2:20" hidden="1" x14ac:dyDescent="0.25">
      <c r="G90" s="5"/>
      <c r="J90" s="6"/>
      <c r="K90" s="15"/>
      <c r="M90" s="7"/>
    </row>
    <row r="91" spans="2:20" hidden="1" x14ac:dyDescent="0.25">
      <c r="B91" s="3" t="s">
        <v>338</v>
      </c>
      <c r="C91" s="3" t="s">
        <v>328</v>
      </c>
      <c r="D91" s="3" t="s">
        <v>334</v>
      </c>
      <c r="E91" s="3" t="s">
        <v>347</v>
      </c>
      <c r="F91" s="3" t="s">
        <v>574</v>
      </c>
      <c r="G91" s="5" t="str">
        <f t="shared" ref="G91:G97" si="24">CONCATENATE(B91,"_",D91,IF(F91="","",CONCATENATE("_",F91)))</f>
        <v>Booker7Plots_tragedy_normal_monster</v>
      </c>
      <c r="J91" s="6" t="s">
        <v>36</v>
      </c>
      <c r="K91" s="15" t="str">
        <f t="shared" ref="K91:K97" si="25">CONCATENATE(G91,"_", J91)</f>
        <v>Booker7Plots_tragedy_normal_monster_02</v>
      </c>
      <c r="L91" s="62" t="s">
        <v>85</v>
      </c>
      <c r="M91" s="7" t="str">
        <f t="shared" si="21"/>
        <v>Booker7Plots_tragedy_normal_monster_02_1_Monsters1</v>
      </c>
      <c r="N91" s="3" t="s">
        <v>263</v>
      </c>
      <c r="O91" s="3">
        <f>COUNTIF('Sequence Terms Definition'!B:B,'Chapter Patterns Definition (2'!N91)</f>
        <v>6</v>
      </c>
      <c r="R91" s="3">
        <v>1</v>
      </c>
      <c r="S91" s="3">
        <v>1</v>
      </c>
      <c r="T91" s="3" t="b">
        <v>1</v>
      </c>
    </row>
    <row r="92" spans="2:20" hidden="1" x14ac:dyDescent="0.25">
      <c r="B92" s="3" t="s">
        <v>338</v>
      </c>
      <c r="C92" s="3" t="s">
        <v>328</v>
      </c>
      <c r="D92" s="3" t="s">
        <v>334</v>
      </c>
      <c r="E92" s="3" t="s">
        <v>347</v>
      </c>
      <c r="F92" s="3" t="s">
        <v>574</v>
      </c>
      <c r="G92" s="5" t="str">
        <f t="shared" si="24"/>
        <v>Booker7Plots_tragedy_normal_monster</v>
      </c>
      <c r="J92" s="6" t="s">
        <v>36</v>
      </c>
      <c r="K92" s="15" t="str">
        <f t="shared" si="25"/>
        <v>Booker7Plots_tragedy_normal_monster_02</v>
      </c>
      <c r="L92" s="62" t="s">
        <v>86</v>
      </c>
      <c r="M92" s="7" t="str">
        <f t="shared" si="21"/>
        <v>Booker7Plots_tragedy_normal_monster_02_2_Monsters2</v>
      </c>
      <c r="N92" s="3" t="s">
        <v>520</v>
      </c>
      <c r="O92" s="3">
        <f>COUNTIF('Sequence Terms Definition'!B:B,'Chapter Patterns Definition (2'!N92)</f>
        <v>6</v>
      </c>
      <c r="R92" s="3">
        <v>1</v>
      </c>
      <c r="S92" s="3">
        <v>1</v>
      </c>
      <c r="T92" s="3" t="b">
        <v>1</v>
      </c>
    </row>
    <row r="93" spans="2:20" hidden="1" x14ac:dyDescent="0.25">
      <c r="B93" s="3" t="s">
        <v>338</v>
      </c>
      <c r="C93" s="3" t="s">
        <v>328</v>
      </c>
      <c r="D93" s="3" t="s">
        <v>334</v>
      </c>
      <c r="E93" s="3" t="s">
        <v>347</v>
      </c>
      <c r="F93" s="3" t="s">
        <v>574</v>
      </c>
      <c r="G93" s="5" t="str">
        <f t="shared" si="24"/>
        <v>Booker7Plots_tragedy_normal_monster</v>
      </c>
      <c r="J93" s="6" t="s">
        <v>36</v>
      </c>
      <c r="K93" s="15" t="str">
        <f t="shared" si="25"/>
        <v>Booker7Plots_tragedy_normal_monster_02</v>
      </c>
      <c r="L93" s="62" t="s">
        <v>87</v>
      </c>
      <c r="M93" s="7" t="str">
        <f t="shared" si="21"/>
        <v>Booker7Plots_tragedy_normal_monster_02_3_StruggleMonster1</v>
      </c>
      <c r="N93" s="3" t="s">
        <v>361</v>
      </c>
      <c r="O93" s="3">
        <f>COUNTIF('Sequence Terms Definition'!B:B,'Chapter Patterns Definition (2'!N93)</f>
        <v>3</v>
      </c>
      <c r="R93" s="3">
        <v>1</v>
      </c>
      <c r="S93" s="3">
        <v>1</v>
      </c>
      <c r="T93" s="3" t="b">
        <v>1</v>
      </c>
    </row>
    <row r="94" spans="2:20" hidden="1" x14ac:dyDescent="0.25">
      <c r="B94" s="3" t="s">
        <v>338</v>
      </c>
      <c r="C94" s="3" t="s">
        <v>328</v>
      </c>
      <c r="D94" s="3" t="s">
        <v>334</v>
      </c>
      <c r="E94" s="3" t="s">
        <v>347</v>
      </c>
      <c r="F94" s="3" t="s">
        <v>574</v>
      </c>
      <c r="G94" s="5" t="str">
        <f t="shared" si="24"/>
        <v>Booker7Plots_tragedy_normal_monster</v>
      </c>
      <c r="J94" s="6" t="s">
        <v>36</v>
      </c>
      <c r="K94" s="15" t="str">
        <f t="shared" si="25"/>
        <v>Booker7Plots_tragedy_normal_monster_02</v>
      </c>
      <c r="L94" s="62" t="s">
        <v>88</v>
      </c>
      <c r="M94" s="7" t="str">
        <f t="shared" si="21"/>
        <v>Booker7Plots_tragedy_normal_monster_02_4_Helper1</v>
      </c>
      <c r="N94" s="3" t="s">
        <v>344</v>
      </c>
      <c r="O94" s="3">
        <f>COUNTIF('Sequence Terms Definition'!B:B,'Chapter Patterns Definition (2'!N94)</f>
        <v>4</v>
      </c>
      <c r="R94" s="3">
        <v>1</v>
      </c>
      <c r="S94" s="3">
        <v>1</v>
      </c>
      <c r="T94" s="3" t="b">
        <v>1</v>
      </c>
    </row>
    <row r="95" spans="2:20" hidden="1" x14ac:dyDescent="0.25">
      <c r="B95" s="3" t="s">
        <v>338</v>
      </c>
      <c r="C95" s="3" t="s">
        <v>328</v>
      </c>
      <c r="D95" s="3" t="s">
        <v>334</v>
      </c>
      <c r="E95" s="3" t="s">
        <v>347</v>
      </c>
      <c r="F95" s="3" t="s">
        <v>574</v>
      </c>
      <c r="G95" s="5" t="str">
        <f t="shared" si="24"/>
        <v>Booker7Plots_tragedy_normal_monster</v>
      </c>
      <c r="J95" s="6" t="s">
        <v>36</v>
      </c>
      <c r="K95" s="15" t="str">
        <f t="shared" si="25"/>
        <v>Booker7Plots_tragedy_normal_monster_02</v>
      </c>
      <c r="L95" s="62" t="s">
        <v>89</v>
      </c>
      <c r="M95" s="7" t="str">
        <f t="shared" si="21"/>
        <v>Booker7Plots_tragedy_normal_monster_02_5_StruggleMonster1</v>
      </c>
      <c r="N95" s="3" t="s">
        <v>361</v>
      </c>
      <c r="O95" s="3">
        <f>COUNTIF('Sequence Terms Definition'!B:B,'Chapter Patterns Definition (2'!N95)</f>
        <v>3</v>
      </c>
      <c r="R95" s="3">
        <v>1</v>
      </c>
      <c r="S95" s="3">
        <v>1</v>
      </c>
      <c r="T95" s="3" t="b">
        <v>1</v>
      </c>
    </row>
    <row r="96" spans="2:20" hidden="1" x14ac:dyDescent="0.25">
      <c r="B96" s="3" t="s">
        <v>338</v>
      </c>
      <c r="C96" s="3" t="s">
        <v>328</v>
      </c>
      <c r="D96" s="3" t="s">
        <v>334</v>
      </c>
      <c r="E96" s="3" t="s">
        <v>347</v>
      </c>
      <c r="F96" s="3" t="s">
        <v>574</v>
      </c>
      <c r="G96" s="5" t="str">
        <f t="shared" si="24"/>
        <v>Booker7Plots_tragedy_normal_monster</v>
      </c>
      <c r="J96" s="6" t="s">
        <v>36</v>
      </c>
      <c r="K96" s="15" t="str">
        <f t="shared" si="25"/>
        <v>Booker7Plots_tragedy_normal_monster_02</v>
      </c>
      <c r="L96" s="62" t="s">
        <v>90</v>
      </c>
      <c r="M96" s="7" t="str">
        <f t="shared" si="21"/>
        <v>Booker7Plots_tragedy_normal_monster_02_6_VictoryAgainstMonster1</v>
      </c>
      <c r="N96" s="3" t="s">
        <v>345</v>
      </c>
      <c r="O96" s="3">
        <f>COUNTIF('Sequence Terms Definition'!B:B,'Chapter Patterns Definition (2'!N96)</f>
        <v>4</v>
      </c>
      <c r="R96" s="3">
        <v>1</v>
      </c>
      <c r="S96" s="3">
        <v>1</v>
      </c>
      <c r="T96" s="3" t="b">
        <v>1</v>
      </c>
    </row>
    <row r="97" spans="1:20" hidden="1" x14ac:dyDescent="0.25">
      <c r="B97" s="3" t="s">
        <v>338</v>
      </c>
      <c r="C97" s="3" t="s">
        <v>328</v>
      </c>
      <c r="D97" s="3" t="s">
        <v>334</v>
      </c>
      <c r="E97" s="3" t="s">
        <v>347</v>
      </c>
      <c r="F97" s="3" t="s">
        <v>574</v>
      </c>
      <c r="G97" s="5" t="str">
        <f t="shared" si="24"/>
        <v>Booker7Plots_tragedy_normal_monster</v>
      </c>
      <c r="J97" s="6" t="s">
        <v>36</v>
      </c>
      <c r="K97" s="15" t="str">
        <f t="shared" si="25"/>
        <v>Booker7Plots_tragedy_normal_monster_02</v>
      </c>
      <c r="L97" s="62" t="s">
        <v>91</v>
      </c>
      <c r="M97" s="7" t="str">
        <f t="shared" si="21"/>
        <v>Booker7Plots_tragedy_normal_monster_02_7_HelperLost1</v>
      </c>
      <c r="N97" s="3" t="s">
        <v>349</v>
      </c>
      <c r="O97" s="3">
        <f>COUNTIF('Sequence Terms Definition'!B:B,'Chapter Patterns Definition (2'!N97)</f>
        <v>2</v>
      </c>
      <c r="R97" s="3">
        <v>1</v>
      </c>
      <c r="S97" s="3">
        <v>1</v>
      </c>
      <c r="T97" s="3" t="b">
        <v>1</v>
      </c>
    </row>
    <row r="98" spans="1:20" hidden="1" x14ac:dyDescent="0.25">
      <c r="G98" s="5"/>
      <c r="J98" s="6"/>
      <c r="K98" s="15"/>
      <c r="M98" s="7"/>
    </row>
    <row r="99" spans="1:20" hidden="1" x14ac:dyDescent="0.25">
      <c r="M99" s="7"/>
    </row>
    <row r="100" spans="1:20" hidden="1" x14ac:dyDescent="0.25">
      <c r="A100" s="64" t="s">
        <v>55</v>
      </c>
      <c r="B100" s="3" t="s">
        <v>338</v>
      </c>
      <c r="C100" s="3" t="s">
        <v>329</v>
      </c>
      <c r="D100" s="3" t="s">
        <v>335</v>
      </c>
      <c r="E100" s="3" t="s">
        <v>348</v>
      </c>
      <c r="F100" s="3" t="s">
        <v>575</v>
      </c>
      <c r="G100" s="5" t="str">
        <f t="shared" ref="G100:G105" si="26">CONCATENATE(B100,"_",D100,IF(F100="","",CONCATENATE("_",F100)))</f>
        <v>Booker7Plots_rebirth_normal_villain</v>
      </c>
      <c r="J100" s="6" t="s">
        <v>34</v>
      </c>
      <c r="K100" s="15" t="str">
        <f t="shared" ref="K100:K105" si="27">CONCATENATE(G100,"_", J100)</f>
        <v>Booker7Plots_rebirth_normal_villain_01</v>
      </c>
      <c r="L100" s="62" t="s">
        <v>85</v>
      </c>
      <c r="M100" s="7" t="str">
        <f t="shared" si="21"/>
        <v>Booker7Plots_rebirth_normal_villain_01_1_Villainy1</v>
      </c>
      <c r="N100" s="3" t="s">
        <v>261</v>
      </c>
      <c r="O100" s="3">
        <f>COUNTIF('Sequence Terms Definition'!B:B,'Chapter Patterns Definition (2'!N100)</f>
        <v>5</v>
      </c>
      <c r="R100" s="3">
        <v>1</v>
      </c>
      <c r="S100" s="3">
        <v>1</v>
      </c>
      <c r="T100" s="3" t="b">
        <v>1</v>
      </c>
    </row>
    <row r="101" spans="1:20" hidden="1" x14ac:dyDescent="0.25">
      <c r="A101" s="64" t="s">
        <v>55</v>
      </c>
      <c r="B101" s="3" t="s">
        <v>338</v>
      </c>
      <c r="C101" s="3" t="s">
        <v>329</v>
      </c>
      <c r="D101" s="3" t="s">
        <v>335</v>
      </c>
      <c r="E101" s="3" t="s">
        <v>348</v>
      </c>
      <c r="F101" s="3" t="s">
        <v>575</v>
      </c>
      <c r="G101" s="5" t="str">
        <f t="shared" si="26"/>
        <v>Booker7Plots_rebirth_normal_villain</v>
      </c>
      <c r="J101" s="6" t="s">
        <v>34</v>
      </c>
      <c r="K101" s="15" t="str">
        <f t="shared" si="27"/>
        <v>Booker7Plots_rebirth_normal_villain_01</v>
      </c>
      <c r="L101" s="62" t="s">
        <v>86</v>
      </c>
      <c r="M101" s="7" t="str">
        <f t="shared" si="21"/>
        <v>Booker7Plots_rebirth_normal_villain_01_2_Villainy2</v>
      </c>
      <c r="N101" s="3" t="s">
        <v>262</v>
      </c>
      <c r="O101" s="3">
        <f>COUNTIF('Sequence Terms Definition'!B:B,'Chapter Patterns Definition (2'!N101)</f>
        <v>5</v>
      </c>
      <c r="R101" s="3">
        <v>1</v>
      </c>
      <c r="S101" s="3">
        <v>1</v>
      </c>
      <c r="T101" s="3" t="b">
        <v>1</v>
      </c>
    </row>
    <row r="102" spans="1:20" hidden="1" x14ac:dyDescent="0.25">
      <c r="A102" s="64" t="s">
        <v>55</v>
      </c>
      <c r="B102" s="3" t="s">
        <v>338</v>
      </c>
      <c r="C102" s="3" t="s">
        <v>329</v>
      </c>
      <c r="D102" s="3" t="s">
        <v>335</v>
      </c>
      <c r="E102" s="3" t="s">
        <v>348</v>
      </c>
      <c r="F102" s="3" t="s">
        <v>575</v>
      </c>
      <c r="G102" s="5" t="str">
        <f t="shared" si="26"/>
        <v>Booker7Plots_rebirth_normal_villain</v>
      </c>
      <c r="J102" s="6" t="s">
        <v>34</v>
      </c>
      <c r="K102" s="15" t="str">
        <f t="shared" si="27"/>
        <v>Booker7Plots_rebirth_normal_villain_01</v>
      </c>
      <c r="L102" s="62" t="s">
        <v>87</v>
      </c>
      <c r="M102" s="7" t="str">
        <f t="shared" si="21"/>
        <v>Booker7Plots_rebirth_normal_villain_01_3_Departure1</v>
      </c>
      <c r="N102" s="3" t="s">
        <v>302</v>
      </c>
      <c r="O102" s="3">
        <f>COUNTIF('Sequence Terms Definition'!B:B,'Chapter Patterns Definition (2'!N102)</f>
        <v>2</v>
      </c>
      <c r="R102" s="3">
        <v>1</v>
      </c>
      <c r="S102" s="3">
        <v>1</v>
      </c>
      <c r="T102" s="3" t="b">
        <v>1</v>
      </c>
    </row>
    <row r="103" spans="1:20" hidden="1" x14ac:dyDescent="0.25">
      <c r="A103" s="64" t="s">
        <v>55</v>
      </c>
      <c r="B103" s="3" t="s">
        <v>338</v>
      </c>
      <c r="C103" s="3" t="s">
        <v>329</v>
      </c>
      <c r="D103" s="3" t="s">
        <v>335</v>
      </c>
      <c r="E103" s="3" t="s">
        <v>348</v>
      </c>
      <c r="F103" s="3" t="s">
        <v>575</v>
      </c>
      <c r="G103" s="5" t="str">
        <f t="shared" si="26"/>
        <v>Booker7Plots_rebirth_normal_villain</v>
      </c>
      <c r="J103" s="6" t="s">
        <v>34</v>
      </c>
      <c r="K103" s="15" t="str">
        <f t="shared" si="27"/>
        <v>Booker7Plots_rebirth_normal_villain_01</v>
      </c>
      <c r="L103" s="62" t="s">
        <v>88</v>
      </c>
      <c r="M103" s="7" t="str">
        <f t="shared" si="21"/>
        <v>Booker7Plots_rebirth_normal_villain_01_4_StruggleVillainHelper1</v>
      </c>
      <c r="N103" s="3" t="s">
        <v>535</v>
      </c>
      <c r="O103" s="3">
        <f>COUNTIF('Sequence Terms Definition'!B:B,'Chapter Patterns Definition (2'!N103)</f>
        <v>3</v>
      </c>
      <c r="R103" s="3">
        <v>1</v>
      </c>
      <c r="S103" s="3">
        <v>1</v>
      </c>
      <c r="T103" s="3" t="b">
        <v>1</v>
      </c>
    </row>
    <row r="104" spans="1:20" hidden="1" x14ac:dyDescent="0.25">
      <c r="A104" s="64" t="s">
        <v>55</v>
      </c>
      <c r="B104" s="3" t="s">
        <v>338</v>
      </c>
      <c r="C104" s="3" t="s">
        <v>329</v>
      </c>
      <c r="D104" s="3" t="s">
        <v>335</v>
      </c>
      <c r="E104" s="3" t="s">
        <v>348</v>
      </c>
      <c r="F104" s="3" t="s">
        <v>575</v>
      </c>
      <c r="G104" s="5" t="str">
        <f t="shared" si="26"/>
        <v>Booker7Plots_rebirth_normal_villain</v>
      </c>
      <c r="J104" s="6" t="s">
        <v>34</v>
      </c>
      <c r="K104" s="15" t="str">
        <f t="shared" si="27"/>
        <v>Booker7Plots_rebirth_normal_villain_01</v>
      </c>
      <c r="L104" s="62" t="s">
        <v>89</v>
      </c>
      <c r="M104" s="7" t="str">
        <f t="shared" si="21"/>
        <v>Booker7Plots_rebirth_normal_villain_01_5_VillainRepentance1</v>
      </c>
      <c r="N104" s="3" t="s">
        <v>533</v>
      </c>
      <c r="O104" s="3">
        <f>COUNTIF('Sequence Terms Definition'!B:B,'Chapter Patterns Definition (2'!N104)</f>
        <v>0</v>
      </c>
      <c r="R104" s="3">
        <v>1</v>
      </c>
      <c r="S104" s="3">
        <v>1</v>
      </c>
      <c r="T104" s="3" t="b">
        <v>1</v>
      </c>
    </row>
    <row r="105" spans="1:20" hidden="1" x14ac:dyDescent="0.25">
      <c r="A105" s="64" t="s">
        <v>55</v>
      </c>
      <c r="B105" s="3" t="s">
        <v>338</v>
      </c>
      <c r="C105" s="3" t="s">
        <v>329</v>
      </c>
      <c r="D105" s="3" t="s">
        <v>335</v>
      </c>
      <c r="E105" s="3" t="s">
        <v>348</v>
      </c>
      <c r="F105" s="3" t="s">
        <v>575</v>
      </c>
      <c r="G105" s="5" t="str">
        <f t="shared" si="26"/>
        <v>Booker7Plots_rebirth_normal_villain</v>
      </c>
      <c r="J105" s="6" t="s">
        <v>34</v>
      </c>
      <c r="K105" s="15" t="str">
        <f t="shared" si="27"/>
        <v>Booker7Plots_rebirth_normal_villain_01</v>
      </c>
      <c r="L105" s="62" t="s">
        <v>90</v>
      </c>
      <c r="M105" s="7" t="str">
        <f t="shared" si="21"/>
        <v>Booker7Plots_rebirth_normal_villain_01_6_VillainReward1</v>
      </c>
      <c r="N105" s="3" t="s">
        <v>534</v>
      </c>
      <c r="O105" s="3">
        <f>COUNTIF('Sequence Terms Definition'!B:B,'Chapter Patterns Definition (2'!N105)</f>
        <v>4</v>
      </c>
      <c r="R105" s="3">
        <v>1</v>
      </c>
      <c r="S105" s="3">
        <v>1</v>
      </c>
      <c r="T105" s="3" t="b">
        <v>1</v>
      </c>
    </row>
    <row r="106" spans="1:20" hidden="1" x14ac:dyDescent="0.25">
      <c r="G106" s="5"/>
      <c r="J106" s="6"/>
      <c r="K106" s="15"/>
      <c r="M106" s="7"/>
    </row>
    <row r="107" spans="1:20" x14ac:dyDescent="0.25">
      <c r="B107" s="3" t="s">
        <v>338</v>
      </c>
      <c r="C107" s="3" t="s">
        <v>567</v>
      </c>
      <c r="D107" s="3" t="s">
        <v>568</v>
      </c>
      <c r="G107" s="5" t="str">
        <f>CONCATENATE(B107,"_",D107,IF(F107="","",CONCATENATE("_",F107)))</f>
        <v>Booker7Plots_test</v>
      </c>
      <c r="J107" s="6" t="s">
        <v>34</v>
      </c>
      <c r="K107" s="15" t="str">
        <f>CONCATENATE(G107,"_", J107)</f>
        <v>Booker7Plots_test_01</v>
      </c>
      <c r="L107" s="62" t="s">
        <v>85</v>
      </c>
      <c r="M107" s="7" t="str">
        <f>CONCATENATE(K107,"_",L107,"_",N107)</f>
        <v>Booker7Plots_test_01_1_Villainy1</v>
      </c>
      <c r="N107" s="3" t="s">
        <v>261</v>
      </c>
      <c r="O107" s="3">
        <f>COUNTIF('Sequence Terms Definition'!B:B,'Chapter Patterns Definition (2'!N107)</f>
        <v>5</v>
      </c>
      <c r="R107" s="3">
        <v>1</v>
      </c>
      <c r="S107" s="3">
        <v>1</v>
      </c>
      <c r="T107" s="3" t="b">
        <v>1</v>
      </c>
    </row>
    <row r="108" spans="1:20" x14ac:dyDescent="0.25">
      <c r="B108" s="3" t="s">
        <v>338</v>
      </c>
      <c r="C108" s="3" t="s">
        <v>567</v>
      </c>
      <c r="D108" s="3" t="s">
        <v>568</v>
      </c>
      <c r="G108" s="5" t="str">
        <f>CONCATENATE(B108,"_",D108,IF(F108="","",CONCATENATE("_",F108)))</f>
        <v>Booker7Plots_test</v>
      </c>
      <c r="J108" s="6" t="s">
        <v>34</v>
      </c>
      <c r="K108" s="15" t="str">
        <f>CONCATENATE(G108,"_", J108)</f>
        <v>Booker7Plots_test_01</v>
      </c>
      <c r="L108" s="62" t="s">
        <v>86</v>
      </c>
      <c r="M108" s="7" t="str">
        <f>CONCATENATE(K108,"_",L108,"_",N108)</f>
        <v>Booker7Plots_test_01_2_Departure1</v>
      </c>
      <c r="N108" s="3" t="s">
        <v>302</v>
      </c>
      <c r="O108" s="3">
        <f>COUNTIF('Sequence Terms Definition'!B:B,'Chapter Patterns Definition (2'!N108)</f>
        <v>2</v>
      </c>
      <c r="R108" s="3">
        <v>1</v>
      </c>
      <c r="S108" s="3">
        <v>1</v>
      </c>
      <c r="T108" s="3" t="b">
        <v>1</v>
      </c>
    </row>
    <row r="109" spans="1:20" x14ac:dyDescent="0.25">
      <c r="B109" s="3" t="s">
        <v>338</v>
      </c>
      <c r="C109" s="3" t="s">
        <v>567</v>
      </c>
      <c r="D109" s="3" t="s">
        <v>568</v>
      </c>
      <c r="G109" s="5" t="str">
        <f>CONCATENATE(B109,"_",D109,IF(F109="","",CONCATENATE("_",F109)))</f>
        <v>Booker7Plots_test</v>
      </c>
      <c r="J109" s="6" t="s">
        <v>34</v>
      </c>
      <c r="K109" s="15" t="str">
        <f>CONCATENATE(G109,"_", J109)</f>
        <v>Booker7Plots_test_01</v>
      </c>
      <c r="L109" s="62" t="s">
        <v>87</v>
      </c>
      <c r="M109" s="7" t="str">
        <f>CONCATENATE(K109,"_",L109,"_",N109)</f>
        <v>Booker7Plots_test_01_3_StruggleVillain1</v>
      </c>
      <c r="N109" s="3" t="s">
        <v>362</v>
      </c>
      <c r="O109" s="3">
        <f>COUNTIF('Sequence Terms Definition'!B:B,'Chapter Patterns Definition (2'!N109)</f>
        <v>3</v>
      </c>
      <c r="R109" s="3">
        <v>1</v>
      </c>
      <c r="S109" s="3">
        <v>1</v>
      </c>
      <c r="T109" s="3" t="b">
        <v>1</v>
      </c>
    </row>
    <row r="110" spans="1:20" hidden="1" x14ac:dyDescent="0.25"/>
    <row r="111" spans="1:20" hidden="1" x14ac:dyDescent="0.25"/>
    <row r="112" spans="1:20" hidden="1" x14ac:dyDescent="0.25"/>
    <row r="113" spans="2:20" customFormat="1" hidden="1" x14ac:dyDescent="0.25">
      <c r="B113" t="s">
        <v>338</v>
      </c>
      <c r="C113" t="s">
        <v>301</v>
      </c>
      <c r="D113" t="s">
        <v>327</v>
      </c>
      <c r="E113" t="s">
        <v>576</v>
      </c>
      <c r="F113" t="s">
        <v>577</v>
      </c>
      <c r="G113" s="5" t="str">
        <f t="shared" ref="G113:G128" si="28">CONCATENATE(B113,"_",D113,IF(F113="","",CONCATENATE("_",F113)))</f>
        <v>Booker7Plots_thequest_refinery</v>
      </c>
      <c r="J113" s="6" t="s">
        <v>34</v>
      </c>
      <c r="K113" s="15" t="str">
        <f>CONCATENATE(G113,"_", J113)</f>
        <v>Booker7Plots_thequest_refinery_01</v>
      </c>
      <c r="L113">
        <v>1</v>
      </c>
      <c r="M113" s="7" t="str">
        <f t="shared" ref="M113:M128" si="29">CONCATENATE(K113,"_",L113,"_",N113)</f>
        <v>Booker7Plots_thequest_refinery_01_1_DifficultTaskArrises1</v>
      </c>
      <c r="N113" t="s">
        <v>355</v>
      </c>
      <c r="O113" s="3">
        <f>COUNTIF('Sequence Terms Definition'!B:B,'Chapter Patterns Definition (2'!N113)</f>
        <v>0</v>
      </c>
      <c r="R113">
        <v>1</v>
      </c>
      <c r="S113">
        <v>1</v>
      </c>
      <c r="T113" t="b">
        <v>1</v>
      </c>
    </row>
    <row r="114" spans="2:20" customFormat="1" hidden="1" x14ac:dyDescent="0.25">
      <c r="B114" t="s">
        <v>338</v>
      </c>
      <c r="C114" t="s">
        <v>301</v>
      </c>
      <c r="D114" t="s">
        <v>327</v>
      </c>
      <c r="E114" t="s">
        <v>576</v>
      </c>
      <c r="F114" t="s">
        <v>577</v>
      </c>
      <c r="G114" s="5" t="str">
        <f t="shared" si="28"/>
        <v>Booker7Plots_thequest_refinery</v>
      </c>
      <c r="J114" s="6" t="s">
        <v>34</v>
      </c>
      <c r="K114" s="15" t="str">
        <f>CONCATENATE(G114,"_", J114)</f>
        <v>Booker7Plots_thequest_refinery_01</v>
      </c>
      <c r="L114">
        <v>2</v>
      </c>
      <c r="M114" s="7" t="str">
        <f t="shared" si="29"/>
        <v>Booker7Plots_thequest_refinery_01_2_Departure1</v>
      </c>
      <c r="N114" t="s">
        <v>302</v>
      </c>
      <c r="O114" s="3">
        <f>COUNTIF('Sequence Terms Definition'!B:B,'Chapter Patterns Definition (2'!N114)</f>
        <v>2</v>
      </c>
      <c r="R114">
        <v>1</v>
      </c>
      <c r="S114">
        <v>1</v>
      </c>
      <c r="T114" t="b">
        <v>1</v>
      </c>
    </row>
    <row r="115" spans="2:20" customFormat="1" hidden="1" x14ac:dyDescent="0.25">
      <c r="B115" t="s">
        <v>338</v>
      </c>
      <c r="C115" t="s">
        <v>301</v>
      </c>
      <c r="D115" t="s">
        <v>327</v>
      </c>
      <c r="E115" t="s">
        <v>576</v>
      </c>
      <c r="F115" t="s">
        <v>577</v>
      </c>
      <c r="G115" s="5" t="str">
        <f t="shared" si="28"/>
        <v>Booker7Plots_thequest_refinery</v>
      </c>
      <c r="J115" s="6" t="s">
        <v>34</v>
      </c>
      <c r="K115" s="15" t="str">
        <f>CONCATENATE(G115,"_", J115)</f>
        <v>Booker7Plots_thequest_refinery_01</v>
      </c>
      <c r="L115">
        <v>3</v>
      </c>
      <c r="M115" s="7" t="str">
        <f t="shared" si="29"/>
        <v>Booker7Plots_thequest_refinery_01_3_QuestAssigned1</v>
      </c>
      <c r="N115" t="s">
        <v>354</v>
      </c>
      <c r="O115" s="3">
        <f>COUNTIF('Sequence Terms Definition'!B:B,'Chapter Patterns Definition (2'!N115)</f>
        <v>3</v>
      </c>
      <c r="R115">
        <v>1</v>
      </c>
      <c r="S115">
        <v>1</v>
      </c>
      <c r="T115" t="b">
        <v>1</v>
      </c>
    </row>
    <row r="116" spans="2:20" customFormat="1" hidden="1" x14ac:dyDescent="0.25">
      <c r="B116" t="s">
        <v>338</v>
      </c>
      <c r="C116" t="s">
        <v>301</v>
      </c>
      <c r="D116" t="s">
        <v>327</v>
      </c>
      <c r="E116" t="s">
        <v>576</v>
      </c>
      <c r="F116" t="s">
        <v>577</v>
      </c>
      <c r="G116" s="5" t="str">
        <f t="shared" si="28"/>
        <v>Booker7Plots_thequest_refinery</v>
      </c>
      <c r="J116" s="6" t="s">
        <v>34</v>
      </c>
      <c r="K116" s="15" t="str">
        <f>CONCATENATE(G116,"_", J116)</f>
        <v>Booker7Plots_thequest_refinery_01</v>
      </c>
      <c r="L116">
        <v>4</v>
      </c>
      <c r="M116" s="7" t="str">
        <f t="shared" si="29"/>
        <v>Booker7Plots_thequest_refinery_01_4_Monsters2</v>
      </c>
      <c r="N116" t="s">
        <v>520</v>
      </c>
      <c r="O116" s="3">
        <f>COUNTIF('Sequence Terms Definition'!B:B,'Chapter Patterns Definition (2'!N116)</f>
        <v>6</v>
      </c>
      <c r="R116">
        <v>1</v>
      </c>
      <c r="S116">
        <v>1</v>
      </c>
      <c r="T116" t="b">
        <v>1</v>
      </c>
    </row>
    <row r="117" spans="2:20" customFormat="1" hidden="1" x14ac:dyDescent="0.25">
      <c r="B117" t="s">
        <v>338</v>
      </c>
      <c r="C117" t="s">
        <v>301</v>
      </c>
      <c r="D117" t="s">
        <v>327</v>
      </c>
      <c r="E117" t="s">
        <v>576</v>
      </c>
      <c r="F117" t="s">
        <v>577</v>
      </c>
      <c r="G117" s="5" t="str">
        <f t="shared" si="28"/>
        <v>Booker7Plots_thequest_refinery</v>
      </c>
      <c r="J117" s="6" t="s">
        <v>34</v>
      </c>
      <c r="K117" s="15" t="str">
        <f>CONCATENATE(G117,"_", J117)</f>
        <v>Booker7Plots_thequest_refinery_01</v>
      </c>
      <c r="L117">
        <v>5</v>
      </c>
      <c r="M117" s="7" t="str">
        <f t="shared" si="29"/>
        <v>Booker7Plots_thequest_refinery_01_5_QuestResolution1</v>
      </c>
      <c r="N117" t="s">
        <v>352</v>
      </c>
      <c r="O117" s="3">
        <f>COUNTIF('Sequence Terms Definition'!B:B,'Chapter Patterns Definition (2'!N117)</f>
        <v>2</v>
      </c>
      <c r="R117">
        <v>1</v>
      </c>
      <c r="S117">
        <v>1</v>
      </c>
      <c r="T117" t="b">
        <v>1</v>
      </c>
    </row>
    <row r="118" spans="2:20" hidden="1" x14ac:dyDescent="0.25"/>
    <row r="119" spans="2:20" customFormat="1" hidden="1" x14ac:dyDescent="0.25">
      <c r="B119" t="s">
        <v>338</v>
      </c>
      <c r="C119" t="s">
        <v>569</v>
      </c>
      <c r="D119" t="s">
        <v>360</v>
      </c>
      <c r="E119" t="s">
        <v>576</v>
      </c>
      <c r="F119" t="s">
        <v>577</v>
      </c>
      <c r="G119" s="5" t="str">
        <f t="shared" si="28"/>
        <v>Booker7Plots_overcomevillain_refinery</v>
      </c>
      <c r="J119" s="6" t="s">
        <v>34</v>
      </c>
      <c r="K119" s="15" t="str">
        <f t="shared" ref="K119:K128" si="30">CONCATENATE(G119,"_", J119)</f>
        <v>Booker7Plots_overcomevillain_refinery_01</v>
      </c>
      <c r="L119">
        <v>1</v>
      </c>
      <c r="M119" s="7" t="str">
        <f t="shared" si="29"/>
        <v>Booker7Plots_overcomevillain_refinery_01_1_Villainy1</v>
      </c>
      <c r="N119" t="s">
        <v>261</v>
      </c>
      <c r="O119" s="3">
        <f>COUNTIF('Sequence Terms Definition'!B:B,'Chapter Patterns Definition (2'!N119)</f>
        <v>5</v>
      </c>
      <c r="R119">
        <v>1</v>
      </c>
      <c r="S119">
        <v>1</v>
      </c>
      <c r="T119" t="b">
        <v>1</v>
      </c>
    </row>
    <row r="120" spans="2:20" customFormat="1" hidden="1" x14ac:dyDescent="0.25">
      <c r="B120" t="s">
        <v>338</v>
      </c>
      <c r="C120" t="s">
        <v>569</v>
      </c>
      <c r="D120" t="s">
        <v>360</v>
      </c>
      <c r="E120" t="s">
        <v>576</v>
      </c>
      <c r="F120" t="s">
        <v>577</v>
      </c>
      <c r="G120" s="5" t="str">
        <f t="shared" si="28"/>
        <v>Booker7Plots_overcomevillain_refinery</v>
      </c>
      <c r="J120" s="6" t="s">
        <v>34</v>
      </c>
      <c r="K120" s="15" t="str">
        <f t="shared" si="30"/>
        <v>Booker7Plots_overcomevillain_refinery_01</v>
      </c>
      <c r="L120">
        <v>2</v>
      </c>
      <c r="M120" s="7" t="str">
        <f t="shared" si="29"/>
        <v>Booker7Plots_overcomevillain_refinery_01_2_VictoryAgainstVillainy1</v>
      </c>
      <c r="N120" t="s">
        <v>266</v>
      </c>
      <c r="O120" s="3">
        <f>COUNTIF('Sequence Terms Definition'!B:B,'Chapter Patterns Definition (2'!N120)</f>
        <v>5</v>
      </c>
      <c r="R120">
        <v>1</v>
      </c>
      <c r="S120">
        <v>1</v>
      </c>
      <c r="T120" t="b">
        <v>1</v>
      </c>
    </row>
    <row r="121" spans="2:20" customFormat="1" hidden="1" x14ac:dyDescent="0.25">
      <c r="B121" t="s">
        <v>338</v>
      </c>
      <c r="C121" t="s">
        <v>569</v>
      </c>
      <c r="D121" t="s">
        <v>360</v>
      </c>
      <c r="E121" t="s">
        <v>576</v>
      </c>
      <c r="F121" t="s">
        <v>577</v>
      </c>
      <c r="G121" s="5" t="str">
        <f t="shared" si="28"/>
        <v>Booker7Plots_overcomevillain_refinery</v>
      </c>
      <c r="J121" s="6" t="s">
        <v>34</v>
      </c>
      <c r="K121" s="15" t="str">
        <f t="shared" si="30"/>
        <v>Booker7Plots_overcomevillain_refinery_01</v>
      </c>
      <c r="L121">
        <v>3</v>
      </c>
      <c r="M121" s="7" t="str">
        <f t="shared" si="29"/>
        <v>Booker7Plots_overcomevillain_refinery_01_3_Recovery1</v>
      </c>
      <c r="N121" t="s">
        <v>386</v>
      </c>
      <c r="O121" s="3">
        <f>COUNTIF('Sequence Terms Definition'!B:B,'Chapter Patterns Definition (2'!N121)</f>
        <v>3</v>
      </c>
      <c r="R121">
        <v>1</v>
      </c>
      <c r="S121">
        <v>1</v>
      </c>
      <c r="T121" t="b">
        <v>1</v>
      </c>
    </row>
    <row r="122" spans="2:20" customFormat="1" hidden="1" x14ac:dyDescent="0.25">
      <c r="B122" t="s">
        <v>338</v>
      </c>
      <c r="C122" t="s">
        <v>569</v>
      </c>
      <c r="D122" t="s">
        <v>360</v>
      </c>
      <c r="E122" t="s">
        <v>576</v>
      </c>
      <c r="F122" t="s">
        <v>577</v>
      </c>
      <c r="G122" s="5" t="str">
        <f t="shared" si="28"/>
        <v>Booker7Plots_overcomevillain_refinery</v>
      </c>
      <c r="J122" s="6" t="s">
        <v>34</v>
      </c>
      <c r="K122" s="15" t="str">
        <f t="shared" si="30"/>
        <v>Booker7Plots_overcomevillain_refinery_01</v>
      </c>
      <c r="L122">
        <v>4</v>
      </c>
      <c r="M122" s="7" t="str">
        <f t="shared" si="29"/>
        <v>Booker7Plots_overcomevillain_refinery_01_4_HeroReward1</v>
      </c>
      <c r="N122" t="s">
        <v>342</v>
      </c>
      <c r="O122" s="3">
        <f>COUNTIF('Sequence Terms Definition'!B:B,'Chapter Patterns Definition (2'!N122)</f>
        <v>4</v>
      </c>
      <c r="R122">
        <v>1</v>
      </c>
      <c r="S122">
        <v>1</v>
      </c>
      <c r="T122" t="b">
        <v>1</v>
      </c>
    </row>
    <row r="123" spans="2:20" hidden="1" x14ac:dyDescent="0.25">
      <c r="E123"/>
      <c r="F123"/>
      <c r="G123" s="5"/>
      <c r="J123" s="6"/>
      <c r="K123" s="15"/>
      <c r="M123" s="7"/>
    </row>
    <row r="124" spans="2:20" customFormat="1" hidden="1" x14ac:dyDescent="0.25">
      <c r="B124" t="s">
        <v>338</v>
      </c>
      <c r="C124" t="s">
        <v>578</v>
      </c>
      <c r="D124" t="s">
        <v>98</v>
      </c>
      <c r="E124" t="s">
        <v>576</v>
      </c>
      <c r="F124" t="s">
        <v>577</v>
      </c>
      <c r="G124" s="5" t="str">
        <f t="shared" si="28"/>
        <v>Booker7Plots_overcomemonster_refinery</v>
      </c>
      <c r="J124" s="6" t="s">
        <v>34</v>
      </c>
      <c r="K124" s="15" t="str">
        <f t="shared" si="30"/>
        <v>Booker7Plots_overcomemonster_refinery_01</v>
      </c>
      <c r="L124">
        <v>1</v>
      </c>
      <c r="M124" s="7" t="str">
        <f t="shared" si="29"/>
        <v>Booker7Plots_overcomemonster_refinery_01_1_Monsters1</v>
      </c>
      <c r="N124" t="s">
        <v>263</v>
      </c>
      <c r="O124" s="3">
        <f>COUNTIF('Sequence Terms Definition'!B:B,'Chapter Patterns Definition (2'!N124)</f>
        <v>6</v>
      </c>
      <c r="R124">
        <v>1</v>
      </c>
      <c r="S124">
        <v>1</v>
      </c>
      <c r="T124" t="b">
        <v>1</v>
      </c>
    </row>
    <row r="125" spans="2:20" customFormat="1" hidden="1" x14ac:dyDescent="0.25">
      <c r="B125" t="s">
        <v>338</v>
      </c>
      <c r="C125" t="s">
        <v>578</v>
      </c>
      <c r="D125" t="s">
        <v>98</v>
      </c>
      <c r="E125" t="s">
        <v>576</v>
      </c>
      <c r="F125" t="s">
        <v>577</v>
      </c>
      <c r="G125" s="5" t="str">
        <f t="shared" si="28"/>
        <v>Booker7Plots_overcomemonster_refinery</v>
      </c>
      <c r="J125" s="6" t="s">
        <v>34</v>
      </c>
      <c r="K125" s="15" t="str">
        <f t="shared" si="30"/>
        <v>Booker7Plots_overcomemonster_refinery_01</v>
      </c>
      <c r="L125">
        <v>2</v>
      </c>
      <c r="M125" s="7" t="str">
        <f t="shared" si="29"/>
        <v>Booker7Plots_overcomemonster_refinery_01_2_Villainy2</v>
      </c>
      <c r="N125" t="s">
        <v>262</v>
      </c>
      <c r="O125" s="3">
        <f>COUNTIF('Sequence Terms Definition'!B:B,'Chapter Patterns Definition (2'!N125)</f>
        <v>5</v>
      </c>
      <c r="R125">
        <v>1</v>
      </c>
      <c r="S125">
        <v>1</v>
      </c>
      <c r="T125" t="b">
        <v>1</v>
      </c>
    </row>
    <row r="126" spans="2:20" customFormat="1" hidden="1" x14ac:dyDescent="0.25">
      <c r="B126" t="s">
        <v>338</v>
      </c>
      <c r="C126" t="s">
        <v>578</v>
      </c>
      <c r="D126" t="s">
        <v>98</v>
      </c>
      <c r="E126" t="s">
        <v>576</v>
      </c>
      <c r="F126" t="s">
        <v>577</v>
      </c>
      <c r="G126" s="5" t="str">
        <f t="shared" si="28"/>
        <v>Booker7Plots_overcomemonster_refinery</v>
      </c>
      <c r="J126" s="6" t="s">
        <v>34</v>
      </c>
      <c r="K126" s="15" t="str">
        <f t="shared" si="30"/>
        <v>Booker7Plots_overcomemonster_refinery_01</v>
      </c>
      <c r="L126">
        <v>3</v>
      </c>
      <c r="M126" s="7" t="str">
        <f t="shared" si="29"/>
        <v>Booker7Plots_overcomemonster_refinery_01_3_VictoryAgainstMonster1</v>
      </c>
      <c r="N126" t="s">
        <v>345</v>
      </c>
      <c r="O126" s="3">
        <f>COUNTIF('Sequence Terms Definition'!B:B,'Chapter Patterns Definition (2'!N126)</f>
        <v>4</v>
      </c>
      <c r="R126">
        <v>1</v>
      </c>
      <c r="S126">
        <v>1</v>
      </c>
      <c r="T126" t="b">
        <v>1</v>
      </c>
    </row>
    <row r="127" spans="2:20" customFormat="1" hidden="1" x14ac:dyDescent="0.25">
      <c r="B127" t="s">
        <v>338</v>
      </c>
      <c r="C127" t="s">
        <v>578</v>
      </c>
      <c r="D127" t="s">
        <v>98</v>
      </c>
      <c r="E127" t="s">
        <v>576</v>
      </c>
      <c r="F127" t="s">
        <v>577</v>
      </c>
      <c r="G127" s="5" t="str">
        <f t="shared" si="28"/>
        <v>Booker7Plots_overcomemonster_refinery</v>
      </c>
      <c r="J127" s="6" t="s">
        <v>34</v>
      </c>
      <c r="K127" s="15" t="str">
        <f t="shared" si="30"/>
        <v>Booker7Plots_overcomemonster_refinery_01</v>
      </c>
      <c r="L127">
        <v>4</v>
      </c>
      <c r="M127" s="7" t="str">
        <f t="shared" si="29"/>
        <v>Booker7Plots_overcomemonster_refinery_01_4_StruggleVillainHelper1</v>
      </c>
      <c r="N127" t="s">
        <v>535</v>
      </c>
      <c r="O127" s="3">
        <f>COUNTIF('Sequence Terms Definition'!B:B,'Chapter Patterns Definition (2'!N127)</f>
        <v>3</v>
      </c>
      <c r="R127">
        <v>1</v>
      </c>
      <c r="S127">
        <v>1</v>
      </c>
      <c r="T127" t="b">
        <v>1</v>
      </c>
    </row>
    <row r="128" spans="2:20" customFormat="1" hidden="1" x14ac:dyDescent="0.25">
      <c r="B128" t="s">
        <v>338</v>
      </c>
      <c r="C128" t="s">
        <v>578</v>
      </c>
      <c r="D128" t="s">
        <v>98</v>
      </c>
      <c r="E128" t="s">
        <v>576</v>
      </c>
      <c r="F128" t="s">
        <v>577</v>
      </c>
      <c r="G128" s="5" t="str">
        <f t="shared" si="28"/>
        <v>Booker7Plots_overcomemonster_refinery</v>
      </c>
      <c r="J128" s="6" t="s">
        <v>34</v>
      </c>
      <c r="K128" s="15" t="str">
        <f t="shared" si="30"/>
        <v>Booker7Plots_overcomemonster_refinery_01</v>
      </c>
      <c r="L128">
        <v>5</v>
      </c>
      <c r="M128" s="7" t="str">
        <f t="shared" si="29"/>
        <v>Booker7Plots_overcomemonster_refinery_01_5_HeroReward1</v>
      </c>
      <c r="N128" t="s">
        <v>342</v>
      </c>
      <c r="O128" s="3">
        <f>COUNTIF('Sequence Terms Definition'!B:B,'Chapter Patterns Definition (2'!N128)</f>
        <v>4</v>
      </c>
      <c r="R128">
        <v>1</v>
      </c>
      <c r="S128">
        <v>1</v>
      </c>
      <c r="T128" t="b">
        <v>1</v>
      </c>
    </row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spans="1:12" hidden="1" x14ac:dyDescent="0.25"/>
    <row r="162" spans="1:12" hidden="1" x14ac:dyDescent="0.25"/>
    <row r="163" spans="1:12" hidden="1" x14ac:dyDescent="0.25"/>
    <row r="164" spans="1:12" hidden="1" x14ac:dyDescent="0.25"/>
    <row r="165" spans="1:12" hidden="1" x14ac:dyDescent="0.25"/>
    <row r="166" spans="1:12" s="106" customFormat="1" hidden="1" x14ac:dyDescent="0.25">
      <c r="A166" s="105"/>
      <c r="L166" s="107"/>
    </row>
  </sheetData>
  <autoFilter ref="A2:AE166">
    <filterColumn colId="1">
      <customFilters>
        <customFilter operator="notEqual" val=" "/>
      </customFilters>
    </filterColumn>
    <filterColumn colId="4">
      <filters blank="1"/>
    </filterColumn>
  </autoFilter>
  <conditionalFormatting sqref="O59:O106 O1:O8 O10:O13 O16:O18 O34:O35 O20 O37:O52 O110:O112 O118 O129:O1048576">
    <cfRule type="cellIs" dxfId="13" priority="14" operator="equal">
      <formula>0</formula>
    </cfRule>
  </conditionalFormatting>
  <conditionalFormatting sqref="O53:O58">
    <cfRule type="cellIs" dxfId="12" priority="13" operator="equal">
      <formula>0</formula>
    </cfRule>
  </conditionalFormatting>
  <conditionalFormatting sqref="O9">
    <cfRule type="cellIs" dxfId="11" priority="12" operator="equal">
      <formula>0</formula>
    </cfRule>
  </conditionalFormatting>
  <conditionalFormatting sqref="O14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O21:O24 O26:O29 O32:O33">
    <cfRule type="cellIs" dxfId="8" priority="9" operator="equal">
      <formula>0</formula>
    </cfRule>
  </conditionalFormatting>
  <conditionalFormatting sqref="O25">
    <cfRule type="cellIs" dxfId="7" priority="8" operator="equal">
      <formula>0</formula>
    </cfRule>
  </conditionalFormatting>
  <conditionalFormatting sqref="O30">
    <cfRule type="cellIs" dxfId="6" priority="7" operator="equal">
      <formula>0</formula>
    </cfRule>
  </conditionalFormatting>
  <conditionalFormatting sqref="O31">
    <cfRule type="cellIs" dxfId="5" priority="6" operator="equal">
      <formula>0</formula>
    </cfRule>
  </conditionalFormatting>
  <conditionalFormatting sqref="O19">
    <cfRule type="cellIs" dxfId="4" priority="5" operator="equal">
      <formula>0</formula>
    </cfRule>
  </conditionalFormatting>
  <conditionalFormatting sqref="O36">
    <cfRule type="cellIs" dxfId="3" priority="4" operator="equal">
      <formula>0</formula>
    </cfRule>
  </conditionalFormatting>
  <conditionalFormatting sqref="O107:O109">
    <cfRule type="cellIs" dxfId="2" priority="3" operator="equal">
      <formula>0</formula>
    </cfRule>
  </conditionalFormatting>
  <conditionalFormatting sqref="O113:O117">
    <cfRule type="cellIs" dxfId="1" priority="2" operator="equal">
      <formula>0</formula>
    </cfRule>
  </conditionalFormatting>
  <conditionalFormatting sqref="O119:O12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F12" sqref="F12"/>
    </sheetView>
  </sheetViews>
  <sheetFormatPr defaultRowHeight="15" x14ac:dyDescent="0.25"/>
  <cols>
    <col min="3" max="3" width="23.85546875" bestFit="1" customWidth="1"/>
  </cols>
  <sheetData>
    <row r="2" spans="3:4" x14ac:dyDescent="0.25">
      <c r="C2" t="s">
        <v>7</v>
      </c>
      <c r="D2" t="s">
        <v>8</v>
      </c>
    </row>
    <row r="3" spans="3:4" x14ac:dyDescent="0.25">
      <c r="C3" t="s">
        <v>0</v>
      </c>
      <c r="D3" t="s">
        <v>116</v>
      </c>
    </row>
    <row r="4" spans="3:4" x14ac:dyDescent="0.25">
      <c r="C4" t="s">
        <v>1</v>
      </c>
      <c r="D4" t="s">
        <v>117</v>
      </c>
    </row>
    <row r="5" spans="3:4" x14ac:dyDescent="0.25">
      <c r="C5" t="s">
        <v>2</v>
      </c>
      <c r="D5" t="s">
        <v>118</v>
      </c>
    </row>
    <row r="6" spans="3:4" x14ac:dyDescent="0.25">
      <c r="C6" t="s">
        <v>3</v>
      </c>
      <c r="D6" t="s">
        <v>119</v>
      </c>
    </row>
    <row r="7" spans="3:4" x14ac:dyDescent="0.25">
      <c r="C7" t="s">
        <v>4</v>
      </c>
      <c r="D7" t="s">
        <v>120</v>
      </c>
    </row>
    <row r="8" spans="3:4" x14ac:dyDescent="0.25">
      <c r="C8" t="s">
        <v>5</v>
      </c>
      <c r="D8" t="s">
        <v>121</v>
      </c>
    </row>
    <row r="9" spans="3:4" x14ac:dyDescent="0.25">
      <c r="C9" t="s">
        <v>6</v>
      </c>
      <c r="D9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workbookViewId="0">
      <selection activeCell="B5" sqref="B5"/>
    </sheetView>
  </sheetViews>
  <sheetFormatPr defaultRowHeight="15" x14ac:dyDescent="0.25"/>
  <cols>
    <col min="2" max="2" width="20.42578125" bestFit="1" customWidth="1"/>
    <col min="3" max="3" width="20.42578125" customWidth="1"/>
    <col min="4" max="4" width="50.5703125" customWidth="1"/>
  </cols>
  <sheetData>
    <row r="1" spans="2:4" x14ac:dyDescent="0.25">
      <c r="B1" t="s">
        <v>27</v>
      </c>
      <c r="D1" t="s">
        <v>28</v>
      </c>
    </row>
    <row r="2" spans="2:4" x14ac:dyDescent="0.25">
      <c r="B2" t="s">
        <v>9</v>
      </c>
    </row>
    <row r="3" spans="2:4" x14ac:dyDescent="0.25">
      <c r="B3" t="s">
        <v>10</v>
      </c>
    </row>
    <row r="4" spans="2:4" x14ac:dyDescent="0.25">
      <c r="B4" t="s">
        <v>11</v>
      </c>
    </row>
    <row r="5" spans="2:4" x14ac:dyDescent="0.25">
      <c r="B5" t="s">
        <v>12</v>
      </c>
    </row>
    <row r="6" spans="2:4" x14ac:dyDescent="0.25">
      <c r="B6" t="s">
        <v>13</v>
      </c>
    </row>
    <row r="7" spans="2:4" x14ac:dyDescent="0.25">
      <c r="B7" t="s">
        <v>14</v>
      </c>
    </row>
    <row r="8" spans="2:4" x14ac:dyDescent="0.25">
      <c r="B8" t="s">
        <v>15</v>
      </c>
    </row>
    <row r="9" spans="2:4" x14ac:dyDescent="0.25">
      <c r="B9" t="s">
        <v>16</v>
      </c>
    </row>
    <row r="10" spans="2:4" x14ac:dyDescent="0.25">
      <c r="B10" t="s">
        <v>17</v>
      </c>
    </row>
    <row r="11" spans="2:4" x14ac:dyDescent="0.25">
      <c r="B11" t="s">
        <v>14</v>
      </c>
    </row>
    <row r="12" spans="2:4" x14ac:dyDescent="0.25">
      <c r="B12" t="s">
        <v>18</v>
      </c>
    </row>
    <row r="13" spans="2:4" x14ac:dyDescent="0.25">
      <c r="B13" t="s">
        <v>19</v>
      </c>
    </row>
    <row r="14" spans="2:4" x14ac:dyDescent="0.25">
      <c r="B14" t="s">
        <v>16</v>
      </c>
    </row>
    <row r="15" spans="2:4" x14ac:dyDescent="0.25">
      <c r="B15" t="s">
        <v>10</v>
      </c>
    </row>
    <row r="16" spans="2:4" x14ac:dyDescent="0.25">
      <c r="B16" t="s">
        <v>20</v>
      </c>
    </row>
    <row r="17" spans="2:2" x14ac:dyDescent="0.25">
      <c r="B17" t="s">
        <v>21</v>
      </c>
    </row>
    <row r="18" spans="2:2" x14ac:dyDescent="0.25">
      <c r="B18" t="s">
        <v>16</v>
      </c>
    </row>
    <row r="19" spans="2:2" x14ac:dyDescent="0.25">
      <c r="B19" t="s">
        <v>19</v>
      </c>
    </row>
    <row r="20" spans="2:2" x14ac:dyDescent="0.25">
      <c r="B20" t="s">
        <v>21</v>
      </c>
    </row>
    <row r="21" spans="2:2" x14ac:dyDescent="0.25">
      <c r="B21" t="s">
        <v>10</v>
      </c>
    </row>
    <row r="22" spans="2:2" x14ac:dyDescent="0.25">
      <c r="B22" t="s">
        <v>20</v>
      </c>
    </row>
    <row r="23" spans="2:2" x14ac:dyDescent="0.25">
      <c r="B23" t="s">
        <v>22</v>
      </c>
    </row>
    <row r="24" spans="2:2" x14ac:dyDescent="0.25">
      <c r="B24" t="s">
        <v>15</v>
      </c>
    </row>
    <row r="25" spans="2:2" x14ac:dyDescent="0.25">
      <c r="B25" t="s">
        <v>17</v>
      </c>
    </row>
    <row r="26" spans="2:2" x14ac:dyDescent="0.25">
      <c r="B26" t="s">
        <v>23</v>
      </c>
    </row>
    <row r="27" spans="2:2" x14ac:dyDescent="0.25">
      <c r="B27" t="s">
        <v>19</v>
      </c>
    </row>
    <row r="28" spans="2:2" x14ac:dyDescent="0.25">
      <c r="B28" t="s">
        <v>21</v>
      </c>
    </row>
    <row r="29" spans="2:2" x14ac:dyDescent="0.25">
      <c r="B29" t="s">
        <v>24</v>
      </c>
    </row>
    <row r="30" spans="2:2" x14ac:dyDescent="0.25">
      <c r="B30" t="s">
        <v>17</v>
      </c>
    </row>
    <row r="31" spans="2:2" x14ac:dyDescent="0.25">
      <c r="B31" t="s">
        <v>14</v>
      </c>
    </row>
    <row r="32" spans="2:2" x14ac:dyDescent="0.25">
      <c r="B32" t="s">
        <v>9</v>
      </c>
    </row>
    <row r="33" spans="2:2" x14ac:dyDescent="0.25">
      <c r="B33" t="s">
        <v>10</v>
      </c>
    </row>
    <row r="34" spans="2:2" x14ac:dyDescent="0.25">
      <c r="B34" t="s">
        <v>11</v>
      </c>
    </row>
    <row r="35" spans="2:2" x14ac:dyDescent="0.25">
      <c r="B35" t="s">
        <v>12</v>
      </c>
    </row>
    <row r="36" spans="2:2" x14ac:dyDescent="0.25">
      <c r="B36" t="s">
        <v>13</v>
      </c>
    </row>
    <row r="37" spans="2:2" x14ac:dyDescent="0.25">
      <c r="B37" t="s">
        <v>9</v>
      </c>
    </row>
    <row r="38" spans="2:2" x14ac:dyDescent="0.25">
      <c r="B38" t="s">
        <v>10</v>
      </c>
    </row>
    <row r="39" spans="2:2" x14ac:dyDescent="0.25">
      <c r="B39" t="s">
        <v>25</v>
      </c>
    </row>
    <row r="40" spans="2:2" x14ac:dyDescent="0.25">
      <c r="B4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A1:AE166"/>
  <sheetViews>
    <sheetView zoomScaleNormal="10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N65" sqref="N65"/>
    </sheetView>
  </sheetViews>
  <sheetFormatPr defaultColWidth="97.140625" defaultRowHeight="15" x14ac:dyDescent="0.25"/>
  <cols>
    <col min="1" max="1" width="5.5703125" style="64" bestFit="1" customWidth="1"/>
    <col min="2" max="2" width="20.7109375" style="3" hidden="1" customWidth="1"/>
    <col min="3" max="3" width="23.85546875" style="3" bestFit="1" customWidth="1"/>
    <col min="4" max="4" width="18.28515625" style="3" hidden="1" customWidth="1"/>
    <col min="5" max="5" width="15.7109375" style="3" hidden="1" customWidth="1"/>
    <col min="6" max="6" width="17" style="3" hidden="1" customWidth="1"/>
    <col min="7" max="7" width="47.85546875" style="3" hidden="1" customWidth="1"/>
    <col min="8" max="9" width="2.140625" style="3" hidden="1" customWidth="1"/>
    <col min="10" max="10" width="19.140625" style="3" hidden="1" customWidth="1"/>
    <col min="11" max="11" width="50.85546875" style="3" hidden="1" customWidth="1"/>
    <col min="12" max="12" width="8.85546875" style="62" hidden="1" customWidth="1"/>
    <col min="13" max="13" width="75.7109375" style="3" hidden="1" customWidth="1"/>
    <col min="14" max="14" width="36.7109375" style="3" customWidth="1"/>
    <col min="15" max="15" width="19" style="3" bestFit="1" customWidth="1"/>
    <col min="16" max="16" width="40" style="3" bestFit="1" customWidth="1"/>
    <col min="17" max="17" width="40.140625" style="3" bestFit="1" customWidth="1"/>
    <col min="18" max="18" width="33.85546875" style="3" bestFit="1" customWidth="1"/>
    <col min="19" max="19" width="34.140625" style="3" bestFit="1" customWidth="1"/>
    <col min="20" max="20" width="22.140625" style="3" bestFit="1" customWidth="1"/>
    <col min="21" max="24" width="3.140625" style="3" bestFit="1" customWidth="1"/>
    <col min="25" max="25" width="9.28515625" style="3" bestFit="1" customWidth="1"/>
    <col min="26" max="16384" width="97.140625" style="3"/>
  </cols>
  <sheetData>
    <row r="1" spans="1:31" s="2" customFormat="1" x14ac:dyDescent="0.25">
      <c r="A1" s="63" t="s">
        <v>55</v>
      </c>
      <c r="B1" s="16">
        <v>1</v>
      </c>
      <c r="C1" s="16">
        <f>B1+1</f>
        <v>2</v>
      </c>
      <c r="D1" s="16">
        <f t="shared" ref="D1:T1" si="0">C1+1</f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61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>O1+1</f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>T1+1</f>
        <v>20</v>
      </c>
      <c r="V1" s="16">
        <f>U1+1</f>
        <v>21</v>
      </c>
      <c r="W1" s="16">
        <f>V1+1</f>
        <v>22</v>
      </c>
      <c r="X1" s="16">
        <f>W1+1</f>
        <v>23</v>
      </c>
      <c r="Y1" s="16">
        <f>X1+1</f>
        <v>24</v>
      </c>
      <c r="Z1" s="16"/>
      <c r="AA1" s="16"/>
      <c r="AB1" s="16"/>
      <c r="AC1" s="16"/>
      <c r="AD1" s="16"/>
      <c r="AE1" s="16"/>
    </row>
    <row r="2" spans="1:31" x14ac:dyDescent="0.25">
      <c r="A2" s="64" t="s">
        <v>55</v>
      </c>
      <c r="B2" s="7" t="s">
        <v>124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81</v>
      </c>
      <c r="J2" s="8" t="s">
        <v>100</v>
      </c>
      <c r="K2" s="8" t="s">
        <v>82</v>
      </c>
      <c r="L2" s="8" t="s">
        <v>84</v>
      </c>
      <c r="M2" s="4" t="s">
        <v>99</v>
      </c>
      <c r="N2" s="3" t="s">
        <v>123</v>
      </c>
      <c r="O2" s="3" t="s">
        <v>27</v>
      </c>
      <c r="P2" s="3" t="s">
        <v>111</v>
      </c>
      <c r="Q2" s="3" t="s">
        <v>112</v>
      </c>
      <c r="R2" s="3" t="s">
        <v>114</v>
      </c>
      <c r="S2" s="3" t="s">
        <v>115</v>
      </c>
      <c r="T2" s="3" t="s">
        <v>113</v>
      </c>
      <c r="Y2" s="3" t="s">
        <v>29</v>
      </c>
    </row>
    <row r="3" spans="1:31" hidden="1" x14ac:dyDescent="0.25">
      <c r="A3" s="64" t="s">
        <v>55</v>
      </c>
      <c r="J3" s="8"/>
      <c r="K3" s="8"/>
      <c r="L3" s="8"/>
      <c r="M3" s="4"/>
    </row>
    <row r="4" spans="1:31" s="9" customFormat="1" hidden="1" x14ac:dyDescent="0.25">
      <c r="A4" s="65" t="s">
        <v>55</v>
      </c>
      <c r="B4" s="10"/>
      <c r="C4" s="1"/>
      <c r="D4" s="1"/>
      <c r="E4" s="1"/>
      <c r="F4" s="1"/>
      <c r="G4" s="10"/>
      <c r="H4" s="1"/>
      <c r="I4" s="1"/>
      <c r="J4" s="11"/>
      <c r="K4" s="12"/>
      <c r="L4" s="11"/>
      <c r="M4" s="13"/>
      <c r="S4" s="1"/>
      <c r="U4" s="14"/>
      <c r="X4" s="10"/>
      <c r="Y4" s="10"/>
    </row>
    <row r="5" spans="1:31" hidden="1" x14ac:dyDescent="0.25">
      <c r="B5" s="3" t="s">
        <v>338</v>
      </c>
      <c r="C5" s="3" t="s">
        <v>97</v>
      </c>
      <c r="D5" s="3" t="s">
        <v>98</v>
      </c>
      <c r="E5" s="3" t="s">
        <v>341</v>
      </c>
      <c r="F5" s="3" t="s">
        <v>572</v>
      </c>
      <c r="G5" s="5" t="str">
        <f>CONCATENATE(B5,"_",D5,IF(F5="","",CONCATENATE("_",F5)))</f>
        <v>Booker7Plots_overcomemonster_normal_recovery</v>
      </c>
      <c r="J5" s="6" t="s">
        <v>34</v>
      </c>
      <c r="K5" s="15" t="str">
        <f>CONCATENATE(G5,"_", J5)</f>
        <v>Booker7Plots_overcomemonster_normal_recovery_01</v>
      </c>
      <c r="L5" s="6" t="s">
        <v>85</v>
      </c>
      <c r="M5" s="7" t="str">
        <f>CONCATENATE(K5,"_",L5,"_",N5)</f>
        <v>Booker7Plots_overcomemonster_normal_recovery_01_1_Monsters1</v>
      </c>
      <c r="N5" s="3" t="s">
        <v>263</v>
      </c>
      <c r="O5" s="3">
        <f>COUNTIF('Sequence Terms Definition'!B:B,'Chapter Patterns Definition'!N5)</f>
        <v>6</v>
      </c>
      <c r="R5" s="3">
        <v>1</v>
      </c>
      <c r="S5" s="3">
        <v>1</v>
      </c>
      <c r="T5" s="3" t="b">
        <v>1</v>
      </c>
    </row>
    <row r="6" spans="1:31" hidden="1" x14ac:dyDescent="0.25">
      <c r="B6" s="3" t="s">
        <v>338</v>
      </c>
      <c r="C6" s="3" t="s">
        <v>97</v>
      </c>
      <c r="D6" s="3" t="s">
        <v>98</v>
      </c>
      <c r="E6" s="3" t="s">
        <v>341</v>
      </c>
      <c r="F6" s="3" t="s">
        <v>572</v>
      </c>
      <c r="G6" s="5" t="str">
        <f>CONCATENATE(B6,"_",D6,IF(F6="","",CONCATENATE("_",F6)))</f>
        <v>Booker7Plots_overcomemonster_normal_recovery</v>
      </c>
      <c r="J6" s="6" t="s">
        <v>34</v>
      </c>
      <c r="K6" s="15" t="str">
        <f>CONCATENATE(G6,"_", J6)</f>
        <v>Booker7Plots_overcomemonster_normal_recovery_01</v>
      </c>
      <c r="L6" s="6" t="s">
        <v>86</v>
      </c>
      <c r="M6" s="7" t="str">
        <f>CONCATENATE(K6,"_",L6,"_",N6)</f>
        <v>Booker7Plots_overcomemonster_normal_recovery_01_2_StruggleMonster1</v>
      </c>
      <c r="N6" s="3" t="s">
        <v>361</v>
      </c>
      <c r="O6" s="3">
        <f>COUNTIF('Sequence Terms Definition'!B:B,'Chapter Patterns Definition'!N6)</f>
        <v>3</v>
      </c>
      <c r="R6" s="3">
        <v>1</v>
      </c>
      <c r="S6" s="3">
        <v>1</v>
      </c>
      <c r="T6" s="3" t="b">
        <v>1</v>
      </c>
    </row>
    <row r="7" spans="1:31" hidden="1" x14ac:dyDescent="0.25">
      <c r="B7" s="3" t="s">
        <v>338</v>
      </c>
      <c r="C7" s="3" t="s">
        <v>97</v>
      </c>
      <c r="D7" s="3" t="s">
        <v>98</v>
      </c>
      <c r="E7" s="3" t="s">
        <v>341</v>
      </c>
      <c r="F7" s="3" t="s">
        <v>572</v>
      </c>
      <c r="G7" s="5" t="str">
        <f>CONCATENATE(B7,"_",D7,IF(F7="","",CONCATENATE("_",F7)))</f>
        <v>Booker7Plots_overcomemonster_normal_recovery</v>
      </c>
      <c r="J7" s="6" t="s">
        <v>34</v>
      </c>
      <c r="K7" s="15" t="str">
        <f>CONCATENATE(G7,"_", J7)</f>
        <v>Booker7Plots_overcomemonster_normal_recovery_01</v>
      </c>
      <c r="L7" s="62" t="s">
        <v>87</v>
      </c>
      <c r="M7" s="7" t="str">
        <f>CONCATENATE(K7,"_",L7,"_",N7)</f>
        <v>Booker7Plots_overcomemonster_normal_recovery_01_3_Recovery1</v>
      </c>
      <c r="N7" s="3" t="s">
        <v>386</v>
      </c>
      <c r="O7" s="3">
        <f>COUNTIF('Sequence Terms Definition'!B:B,'Chapter Patterns Definition'!N7)</f>
        <v>3</v>
      </c>
      <c r="R7" s="3">
        <v>1</v>
      </c>
      <c r="S7" s="3">
        <v>1</v>
      </c>
      <c r="T7" s="3" t="b">
        <v>1</v>
      </c>
    </row>
    <row r="8" spans="1:31" hidden="1" x14ac:dyDescent="0.25">
      <c r="B8" s="3" t="s">
        <v>338</v>
      </c>
      <c r="C8" s="3" t="s">
        <v>97</v>
      </c>
      <c r="D8" s="3" t="s">
        <v>98</v>
      </c>
      <c r="E8" s="3" t="s">
        <v>341</v>
      </c>
      <c r="F8" s="3" t="s">
        <v>572</v>
      </c>
      <c r="G8" s="5" t="str">
        <f>CONCATENATE(B8,"_",D8,IF(F8="","",CONCATENATE("_",F8)))</f>
        <v>Booker7Plots_overcomemonster_normal_recovery</v>
      </c>
      <c r="J8" s="6" t="s">
        <v>34</v>
      </c>
      <c r="K8" s="15" t="str">
        <f>CONCATENATE(G8,"_", J8)</f>
        <v>Booker7Plots_overcomemonster_normal_recovery_01</v>
      </c>
      <c r="L8" s="62" t="s">
        <v>88</v>
      </c>
      <c r="M8" s="7" t="str">
        <f>CONCATENATE(K8,"_",L8,"_",N8)</f>
        <v>Booker7Plots_overcomemonster_normal_recovery_01_4_VictoryAgainstMonster1</v>
      </c>
      <c r="N8" s="3" t="s">
        <v>345</v>
      </c>
      <c r="O8" s="3">
        <f>COUNTIF('Sequence Terms Definition'!B:B,'Chapter Patterns Definition'!N8)</f>
        <v>4</v>
      </c>
      <c r="R8" s="3">
        <v>1</v>
      </c>
      <c r="S8" s="3">
        <v>1</v>
      </c>
      <c r="T8" s="3" t="b">
        <v>1</v>
      </c>
    </row>
    <row r="9" spans="1:31" hidden="1" x14ac:dyDescent="0.25">
      <c r="B9" s="3" t="s">
        <v>338</v>
      </c>
      <c r="C9" s="3" t="s">
        <v>97</v>
      </c>
      <c r="D9" s="3" t="s">
        <v>98</v>
      </c>
      <c r="E9" s="3" t="s">
        <v>341</v>
      </c>
      <c r="F9" s="3" t="s">
        <v>572</v>
      </c>
      <c r="G9" s="5" t="str">
        <f>CONCATENATE(B9,"_",D9,IF(F9="","",CONCATENATE("_",F9)))</f>
        <v>Booker7Plots_overcomemonster_normal_recovery</v>
      </c>
      <c r="J9" s="6" t="s">
        <v>34</v>
      </c>
      <c r="K9" s="15" t="str">
        <f>CONCATENATE(G9,"_", J9)</f>
        <v>Booker7Plots_overcomemonster_normal_recovery_01</v>
      </c>
      <c r="L9" s="62" t="s">
        <v>89</v>
      </c>
      <c r="M9" s="7" t="str">
        <f>CONCATENATE(K9,"_",L9,"_",N9)</f>
        <v>Booker7Plots_overcomemonster_normal_recovery_01_5_HeroReward1</v>
      </c>
      <c r="N9" s="3" t="s">
        <v>342</v>
      </c>
      <c r="O9" s="3">
        <f>COUNTIF('Sequence Terms Definition'!B:B,'Chapter Patterns Definition'!N9)</f>
        <v>4</v>
      </c>
      <c r="R9" s="3">
        <v>1</v>
      </c>
      <c r="S9" s="3">
        <v>1</v>
      </c>
      <c r="T9" s="3" t="b">
        <v>1</v>
      </c>
    </row>
    <row r="10" spans="1:31" hidden="1" x14ac:dyDescent="0.25">
      <c r="G10" s="5"/>
      <c r="J10" s="6"/>
      <c r="K10" s="15"/>
      <c r="M10" s="7"/>
    </row>
    <row r="11" spans="1:31" s="109" customFormat="1" hidden="1" x14ac:dyDescent="0.25">
      <c r="A11" s="108"/>
      <c r="G11" s="110"/>
      <c r="J11" s="111"/>
      <c r="K11" s="112"/>
      <c r="L11" s="113"/>
      <c r="M11" s="114"/>
    </row>
    <row r="12" spans="1:31" s="166" customFormat="1" x14ac:dyDescent="0.25">
      <c r="A12" s="165"/>
      <c r="B12" s="3" t="s">
        <v>338</v>
      </c>
      <c r="C12" s="166" t="s">
        <v>97</v>
      </c>
      <c r="D12" s="3" t="s">
        <v>98</v>
      </c>
      <c r="E12" s="3"/>
      <c r="F12" s="3" t="s">
        <v>579</v>
      </c>
      <c r="G12" s="5" t="str">
        <f t="shared" ref="G12:G17" si="1">CONCATENATE(B12,"_",D12,IF(F12="","",CONCATENATE("_",F12)))</f>
        <v>Booker7Plots_overcomemonster_normal</v>
      </c>
      <c r="H12" s="3"/>
      <c r="I12" s="3"/>
      <c r="J12" s="6" t="s">
        <v>34</v>
      </c>
      <c r="K12" s="15" t="str">
        <f t="shared" ref="K12:K17" si="2">CONCATENATE(G12,"_", J12)</f>
        <v>Booker7Plots_overcomemonster_normal_01</v>
      </c>
      <c r="L12" s="6" t="s">
        <v>85</v>
      </c>
      <c r="M12" s="7" t="str">
        <f t="shared" ref="M12:M17" si="3">CONCATENATE(K12,"_",L12,"_",N12)</f>
        <v>Booker7Plots_overcomemonster_normal_01_1_Monsters1</v>
      </c>
      <c r="N12" s="166" t="s">
        <v>263</v>
      </c>
      <c r="O12" s="166">
        <f>COUNTIF('Sequence Terms Definition'!B:B,'Chapter Patterns Definition'!N12)</f>
        <v>6</v>
      </c>
      <c r="R12" s="166">
        <v>1</v>
      </c>
      <c r="S12" s="166">
        <v>1</v>
      </c>
      <c r="T12" s="166" t="b">
        <v>1</v>
      </c>
    </row>
    <row r="13" spans="1:31" s="166" customFormat="1" x14ac:dyDescent="0.25">
      <c r="A13" s="165"/>
      <c r="B13" s="3" t="s">
        <v>338</v>
      </c>
      <c r="C13" s="166" t="s">
        <v>97</v>
      </c>
      <c r="D13" s="3" t="s">
        <v>98</v>
      </c>
      <c r="E13" s="3"/>
      <c r="F13" s="3" t="s">
        <v>579</v>
      </c>
      <c r="G13" s="5" t="str">
        <f t="shared" si="1"/>
        <v>Booker7Plots_overcomemonster_normal</v>
      </c>
      <c r="H13" s="3"/>
      <c r="I13" s="3"/>
      <c r="J13" s="6" t="s">
        <v>34</v>
      </c>
      <c r="K13" s="15" t="str">
        <f t="shared" si="2"/>
        <v>Booker7Plots_overcomemonster_normal_01</v>
      </c>
      <c r="L13" s="62" t="s">
        <v>86</v>
      </c>
      <c r="M13" s="7" t="str">
        <f t="shared" si="3"/>
        <v>Booker7Plots_overcomemonster_normal_01_2_StruggleMonster1</v>
      </c>
      <c r="N13" s="170" t="s">
        <v>361</v>
      </c>
      <c r="O13" s="166">
        <f>COUNTIF('Sequence Terms Definition'!B:B,'Chapter Patterns Definition'!N13)</f>
        <v>3</v>
      </c>
      <c r="R13" s="166">
        <v>1</v>
      </c>
      <c r="S13" s="166">
        <v>1</v>
      </c>
      <c r="T13" s="166" t="b">
        <v>1</v>
      </c>
    </row>
    <row r="14" spans="1:31" s="166" customFormat="1" x14ac:dyDescent="0.25">
      <c r="A14" s="165"/>
      <c r="B14" s="3" t="s">
        <v>338</v>
      </c>
      <c r="C14" s="166" t="s">
        <v>97</v>
      </c>
      <c r="D14" s="3" t="s">
        <v>98</v>
      </c>
      <c r="E14" s="3"/>
      <c r="F14" s="3" t="s">
        <v>579</v>
      </c>
      <c r="G14" s="5" t="str">
        <f t="shared" si="1"/>
        <v>Booker7Plots_overcomemonster_normal</v>
      </c>
      <c r="H14" s="3"/>
      <c r="I14" s="3"/>
      <c r="J14" s="6" t="s">
        <v>34</v>
      </c>
      <c r="K14" s="15" t="str">
        <f t="shared" si="2"/>
        <v>Booker7Plots_overcomemonster_normal_01</v>
      </c>
      <c r="L14" s="6" t="s">
        <v>87</v>
      </c>
      <c r="M14" s="7" t="str">
        <f>CONCATENATE(K14,"_",L14,"_",N14)</f>
        <v>Booker7Plots_overcomemonster_normal_01_3_Monsters1</v>
      </c>
      <c r="N14" s="166" t="s">
        <v>263</v>
      </c>
      <c r="O14" s="166">
        <f>COUNTIF('Sequence Terms Definition'!B:B,'Chapter Patterns Definition'!N14)</f>
        <v>6</v>
      </c>
      <c r="R14" s="166">
        <v>1</v>
      </c>
      <c r="S14" s="166">
        <v>1</v>
      </c>
      <c r="T14" s="166" t="b">
        <v>1</v>
      </c>
    </row>
    <row r="15" spans="1:31" s="166" customFormat="1" x14ac:dyDescent="0.25">
      <c r="A15" s="165"/>
      <c r="B15" s="3" t="s">
        <v>338</v>
      </c>
      <c r="C15" s="166" t="s">
        <v>97</v>
      </c>
      <c r="D15" s="3" t="s">
        <v>98</v>
      </c>
      <c r="E15" s="3"/>
      <c r="F15" s="3" t="s">
        <v>579</v>
      </c>
      <c r="G15" s="5" t="str">
        <f t="shared" si="1"/>
        <v>Booker7Plots_overcomemonster_normal</v>
      </c>
      <c r="H15" s="3"/>
      <c r="I15" s="3"/>
      <c r="J15" s="6" t="s">
        <v>34</v>
      </c>
      <c r="K15" s="15" t="str">
        <f t="shared" si="2"/>
        <v>Booker7Plots_overcomemonster_normal_01</v>
      </c>
      <c r="L15" s="62" t="s">
        <v>88</v>
      </c>
      <c r="M15" s="7" t="str">
        <f>CONCATENATE(K15,"_",L15,"_",N15)</f>
        <v>Booker7Plots_overcomemonster_normal_01_4_StruggleMonster1</v>
      </c>
      <c r="N15" s="166" t="s">
        <v>361</v>
      </c>
      <c r="O15" s="166">
        <f>COUNTIF('Sequence Terms Definition'!B:B,'Chapter Patterns Definition'!N15)</f>
        <v>3</v>
      </c>
      <c r="R15" s="166">
        <v>1</v>
      </c>
      <c r="S15" s="166">
        <v>1</v>
      </c>
      <c r="T15" s="166" t="b">
        <v>1</v>
      </c>
    </row>
    <row r="16" spans="1:31" s="166" customFormat="1" x14ac:dyDescent="0.25">
      <c r="A16" s="165"/>
      <c r="B16" s="3" t="s">
        <v>338</v>
      </c>
      <c r="C16" s="166" t="s">
        <v>97</v>
      </c>
      <c r="D16" s="3" t="s">
        <v>98</v>
      </c>
      <c r="E16" s="3"/>
      <c r="F16" s="3" t="s">
        <v>579</v>
      </c>
      <c r="G16" s="5" t="str">
        <f t="shared" si="1"/>
        <v>Booker7Plots_overcomemonster_normal</v>
      </c>
      <c r="H16" s="3"/>
      <c r="I16" s="3"/>
      <c r="J16" s="6" t="s">
        <v>34</v>
      </c>
      <c r="K16" s="15" t="str">
        <f t="shared" si="2"/>
        <v>Booker7Plots_overcomemonster_normal_01</v>
      </c>
      <c r="L16" s="62" t="s">
        <v>89</v>
      </c>
      <c r="M16" s="7" t="str">
        <f t="shared" si="3"/>
        <v>Booker7Plots_overcomemonster_normal_01_5_VictoryAgainstMonster1</v>
      </c>
      <c r="N16" s="166" t="s">
        <v>345</v>
      </c>
      <c r="O16" s="166">
        <f>COUNTIF('Sequence Terms Definition'!B:B,'Chapter Patterns Definition'!N16)</f>
        <v>4</v>
      </c>
      <c r="R16" s="166">
        <v>1</v>
      </c>
      <c r="S16" s="166">
        <v>1</v>
      </c>
      <c r="T16" s="166" t="b">
        <v>1</v>
      </c>
    </row>
    <row r="17" spans="1:20" s="166" customFormat="1" x14ac:dyDescent="0.25">
      <c r="A17" s="165"/>
      <c r="B17" s="3" t="s">
        <v>338</v>
      </c>
      <c r="C17" s="166" t="s">
        <v>97</v>
      </c>
      <c r="D17" s="3" t="s">
        <v>98</v>
      </c>
      <c r="E17" s="3"/>
      <c r="F17" s="3" t="s">
        <v>579</v>
      </c>
      <c r="G17" s="5" t="str">
        <f t="shared" si="1"/>
        <v>Booker7Plots_overcomemonster_normal</v>
      </c>
      <c r="H17" s="3"/>
      <c r="I17" s="3"/>
      <c r="J17" s="6" t="s">
        <v>34</v>
      </c>
      <c r="K17" s="15" t="str">
        <f t="shared" si="2"/>
        <v>Booker7Plots_overcomemonster_normal_01</v>
      </c>
      <c r="L17" s="62" t="s">
        <v>90</v>
      </c>
      <c r="M17" s="7" t="str">
        <f t="shared" si="3"/>
        <v>Booker7Plots_overcomemonster_normal_01_6_HeroReward1</v>
      </c>
      <c r="N17" s="166" t="s">
        <v>342</v>
      </c>
      <c r="O17" s="166">
        <f>COUNTIF('Sequence Terms Definition'!B:B,'Chapter Patterns Definition'!N17)</f>
        <v>4</v>
      </c>
      <c r="R17" s="166">
        <v>1</v>
      </c>
      <c r="S17" s="166">
        <v>1</v>
      </c>
      <c r="T17" s="166" t="b">
        <v>1</v>
      </c>
    </row>
    <row r="18" spans="1:20" hidden="1" x14ac:dyDescent="0.25">
      <c r="G18" s="5"/>
      <c r="J18" s="6"/>
      <c r="K18" s="15"/>
      <c r="M18" s="7"/>
    </row>
    <row r="19" spans="1:20" s="109" customFormat="1" hidden="1" x14ac:dyDescent="0.25">
      <c r="A19" s="108"/>
      <c r="G19" s="110"/>
      <c r="J19" s="111"/>
      <c r="K19" s="112"/>
      <c r="L19" s="113"/>
      <c r="M19" s="114"/>
    </row>
    <row r="20" spans="1:20" hidden="1" x14ac:dyDescent="0.25">
      <c r="G20" s="5"/>
      <c r="J20" s="6"/>
      <c r="K20" s="15"/>
      <c r="M20" s="7"/>
    </row>
    <row r="21" spans="1:20" hidden="1" x14ac:dyDescent="0.25">
      <c r="B21" s="3" t="s">
        <v>338</v>
      </c>
      <c r="C21" s="3" t="s">
        <v>359</v>
      </c>
      <c r="D21" s="3" t="s">
        <v>360</v>
      </c>
      <c r="E21" s="3" t="s">
        <v>341</v>
      </c>
      <c r="F21" s="3" t="s">
        <v>572</v>
      </c>
      <c r="G21" s="5" t="str">
        <f>CONCATENATE(B21,"_",D21,IF(F21="","",CONCATENATE("_",F21)))</f>
        <v>Booker7Plots_overcomevillain_normal_recovery</v>
      </c>
      <c r="J21" s="6" t="s">
        <v>34</v>
      </c>
      <c r="K21" s="15" t="str">
        <f>CONCATENATE(G21,"_", J21)</f>
        <v>Booker7Plots_overcomevillain_normal_recovery_01</v>
      </c>
      <c r="L21" s="6" t="s">
        <v>85</v>
      </c>
      <c r="M21" s="7" t="str">
        <f>CONCATENATE(K21,"_",L21,"_",N21)</f>
        <v>Booker7Plots_overcomevillain_normal_recovery_01_1_Villainy1</v>
      </c>
      <c r="N21" s="3" t="s">
        <v>261</v>
      </c>
      <c r="O21" s="3">
        <f>COUNTIF('Sequence Terms Definition'!B:B,'Chapter Patterns Definition'!N21)</f>
        <v>5</v>
      </c>
      <c r="R21" s="3">
        <v>1</v>
      </c>
      <c r="S21" s="3">
        <v>1</v>
      </c>
      <c r="T21" s="3" t="b">
        <v>1</v>
      </c>
    </row>
    <row r="22" spans="1:20" hidden="1" x14ac:dyDescent="0.25">
      <c r="B22" s="3" t="s">
        <v>338</v>
      </c>
      <c r="C22" s="3" t="s">
        <v>359</v>
      </c>
      <c r="D22" s="3" t="s">
        <v>360</v>
      </c>
      <c r="E22" s="3" t="s">
        <v>341</v>
      </c>
      <c r="F22" s="3" t="s">
        <v>572</v>
      </c>
      <c r="G22" s="5" t="str">
        <f>CONCATENATE(B22,"_",D22,IF(F22="","",CONCATENATE("_",F22)))</f>
        <v>Booker7Plots_overcomevillain_normal_recovery</v>
      </c>
      <c r="J22" s="6" t="s">
        <v>34</v>
      </c>
      <c r="K22" s="15" t="str">
        <f>CONCATENATE(G22,"_", J22)</f>
        <v>Booker7Plots_overcomevillain_normal_recovery_01</v>
      </c>
      <c r="L22" s="6" t="s">
        <v>86</v>
      </c>
      <c r="M22" s="7" t="str">
        <f>CONCATENATE(K22,"_",L22,"_",N22)</f>
        <v>Booker7Plots_overcomevillain_normal_recovery_01_2_StruggleVillain1</v>
      </c>
      <c r="N22" s="3" t="s">
        <v>362</v>
      </c>
      <c r="O22" s="3">
        <f>COUNTIF('Sequence Terms Definition'!B:B,'Chapter Patterns Definition'!N22)</f>
        <v>3</v>
      </c>
      <c r="R22" s="3">
        <v>1</v>
      </c>
      <c r="S22" s="3">
        <v>1</v>
      </c>
      <c r="T22" s="3" t="b">
        <v>1</v>
      </c>
    </row>
    <row r="23" spans="1:20" hidden="1" x14ac:dyDescent="0.25">
      <c r="B23" s="3" t="s">
        <v>338</v>
      </c>
      <c r="C23" s="3" t="s">
        <v>359</v>
      </c>
      <c r="D23" s="3" t="s">
        <v>360</v>
      </c>
      <c r="E23" s="3" t="s">
        <v>341</v>
      </c>
      <c r="F23" s="3" t="s">
        <v>572</v>
      </c>
      <c r="G23" s="5" t="str">
        <f>CONCATENATE(B23,"_",D23,IF(F23="","",CONCATENATE("_",F23)))</f>
        <v>Booker7Plots_overcomevillain_normal_recovery</v>
      </c>
      <c r="J23" s="6" t="s">
        <v>34</v>
      </c>
      <c r="K23" s="15" t="str">
        <f>CONCATENATE(G23,"_", J23)</f>
        <v>Booker7Plots_overcomevillain_normal_recovery_01</v>
      </c>
      <c r="L23" s="62" t="s">
        <v>87</v>
      </c>
      <c r="M23" s="7" t="str">
        <f>CONCATENATE(K23,"_",L23,"_",N23)</f>
        <v>Booker7Plots_overcomevillain_normal_recovery_01_3_Recovery1</v>
      </c>
      <c r="N23" s="3" t="s">
        <v>386</v>
      </c>
      <c r="O23" s="3">
        <f>COUNTIF('Sequence Terms Definition'!B:B,'Chapter Patterns Definition'!N23)</f>
        <v>3</v>
      </c>
      <c r="R23" s="3">
        <v>1</v>
      </c>
      <c r="S23" s="3">
        <v>1</v>
      </c>
      <c r="T23" s="3" t="b">
        <v>1</v>
      </c>
    </row>
    <row r="24" spans="1:20" hidden="1" x14ac:dyDescent="0.25">
      <c r="B24" s="3" t="s">
        <v>338</v>
      </c>
      <c r="C24" s="3" t="s">
        <v>359</v>
      </c>
      <c r="D24" s="3" t="s">
        <v>360</v>
      </c>
      <c r="E24" s="3" t="s">
        <v>341</v>
      </c>
      <c r="F24" s="3" t="s">
        <v>572</v>
      </c>
      <c r="G24" s="5" t="str">
        <f>CONCATENATE(B24,"_",D24,IF(F24="","",CONCATENATE("_",F24)))</f>
        <v>Booker7Plots_overcomevillain_normal_recovery</v>
      </c>
      <c r="J24" s="6" t="s">
        <v>34</v>
      </c>
      <c r="K24" s="15" t="str">
        <f>CONCATENATE(G24,"_", J24)</f>
        <v>Booker7Plots_overcomevillain_normal_recovery_01</v>
      </c>
      <c r="L24" s="62" t="s">
        <v>88</v>
      </c>
      <c r="M24" s="7" t="str">
        <f>CONCATENATE(K24,"_",L24,"_",N24)</f>
        <v>Booker7Plots_overcomevillain_normal_recovery_01_4_VictoryAgainstVillainy1</v>
      </c>
      <c r="N24" s="3" t="s">
        <v>266</v>
      </c>
      <c r="O24" s="3">
        <f>COUNTIF('Sequence Terms Definition'!B:B,'Chapter Patterns Definition'!N24)</f>
        <v>5</v>
      </c>
      <c r="R24" s="3">
        <v>1</v>
      </c>
      <c r="S24" s="3">
        <v>1</v>
      </c>
      <c r="T24" s="3" t="b">
        <v>1</v>
      </c>
    </row>
    <row r="25" spans="1:20" hidden="1" x14ac:dyDescent="0.25">
      <c r="B25" s="3" t="s">
        <v>338</v>
      </c>
      <c r="C25" s="3" t="s">
        <v>359</v>
      </c>
      <c r="D25" s="3" t="s">
        <v>360</v>
      </c>
      <c r="E25" s="3" t="s">
        <v>341</v>
      </c>
      <c r="F25" s="3" t="s">
        <v>572</v>
      </c>
      <c r="G25" s="5" t="str">
        <f>CONCATENATE(B25,"_",D25,IF(F25="","",CONCATENATE("_",F25)))</f>
        <v>Booker7Plots_overcomevillain_normal_recovery</v>
      </c>
      <c r="J25" s="6" t="s">
        <v>34</v>
      </c>
      <c r="K25" s="15" t="str">
        <f>CONCATENATE(G25,"_", J25)</f>
        <v>Booker7Plots_overcomevillain_normal_recovery_01</v>
      </c>
      <c r="L25" s="62" t="s">
        <v>89</v>
      </c>
      <c r="M25" s="7" t="str">
        <f>CONCATENATE(K25,"_",L25,"_",N25)</f>
        <v>Booker7Plots_overcomevillain_normal_recovery_01_5_HeroReward1</v>
      </c>
      <c r="N25" s="3" t="s">
        <v>342</v>
      </c>
      <c r="O25" s="3">
        <f>COUNTIF('Sequence Terms Definition'!B:B,'Chapter Patterns Definition'!N25)</f>
        <v>4</v>
      </c>
      <c r="R25" s="3">
        <v>1</v>
      </c>
      <c r="S25" s="3">
        <v>1</v>
      </c>
      <c r="T25" s="3" t="b">
        <v>1</v>
      </c>
    </row>
    <row r="26" spans="1:20" hidden="1" x14ac:dyDescent="0.25">
      <c r="G26" s="5"/>
      <c r="J26" s="6"/>
      <c r="K26" s="15"/>
      <c r="M26" s="7"/>
    </row>
    <row r="27" spans="1:20" s="109" customFormat="1" hidden="1" x14ac:dyDescent="0.25">
      <c r="A27" s="108"/>
      <c r="G27" s="110"/>
      <c r="J27" s="111"/>
      <c r="K27" s="112"/>
      <c r="L27" s="113"/>
      <c r="M27" s="114"/>
    </row>
    <row r="28" spans="1:20" s="162" customFormat="1" x14ac:dyDescent="0.25">
      <c r="A28" s="161"/>
      <c r="B28" s="3" t="s">
        <v>338</v>
      </c>
      <c r="C28" s="162" t="s">
        <v>359</v>
      </c>
      <c r="D28" s="3" t="s">
        <v>360</v>
      </c>
      <c r="E28" s="3"/>
      <c r="F28" s="3" t="s">
        <v>579</v>
      </c>
      <c r="G28" s="5" t="str">
        <f t="shared" ref="G28:G33" si="4">CONCATENATE(B28,"_",D28,IF(F28="","",CONCATENATE("_",F28)))</f>
        <v>Booker7Plots_overcomevillain_normal</v>
      </c>
      <c r="H28" s="3"/>
      <c r="I28" s="3"/>
      <c r="J28" s="6" t="s">
        <v>34</v>
      </c>
      <c r="K28" s="15" t="str">
        <f t="shared" ref="K28:K33" si="5">CONCATENATE(G28,"_", J28)</f>
        <v>Booker7Plots_overcomevillain_normal_01</v>
      </c>
      <c r="L28" s="6" t="s">
        <v>85</v>
      </c>
      <c r="M28" s="7" t="str">
        <f t="shared" ref="M28:M33" si="6">CONCATENATE(K28,"_",L28,"_",N28)</f>
        <v>Booker7Plots_overcomevillain_normal_01_1_Villainy1</v>
      </c>
      <c r="N28" s="162" t="s">
        <v>261</v>
      </c>
      <c r="O28" s="162">
        <f>COUNTIF('Sequence Terms Definition'!B:B,'Chapter Patterns Definition'!N28)</f>
        <v>5</v>
      </c>
      <c r="R28" s="162">
        <v>1</v>
      </c>
      <c r="S28" s="162">
        <v>1</v>
      </c>
      <c r="T28" s="162" t="b">
        <v>1</v>
      </c>
    </row>
    <row r="29" spans="1:20" s="162" customFormat="1" x14ac:dyDescent="0.25">
      <c r="A29" s="161"/>
      <c r="B29" s="3" t="s">
        <v>338</v>
      </c>
      <c r="C29" s="162" t="s">
        <v>359</v>
      </c>
      <c r="D29" s="3" t="s">
        <v>360</v>
      </c>
      <c r="E29" s="3"/>
      <c r="F29" s="3" t="s">
        <v>579</v>
      </c>
      <c r="G29" s="5" t="str">
        <f t="shared" si="4"/>
        <v>Booker7Plots_overcomevillain_normal</v>
      </c>
      <c r="H29" s="3"/>
      <c r="I29" s="3"/>
      <c r="J29" s="6" t="s">
        <v>34</v>
      </c>
      <c r="K29" s="15" t="str">
        <f t="shared" si="5"/>
        <v>Booker7Plots_overcomevillain_normal_01</v>
      </c>
      <c r="L29" s="62" t="s">
        <v>86</v>
      </c>
      <c r="M29" s="7" t="str">
        <f t="shared" si="6"/>
        <v>Booker7Plots_overcomevillain_normal_01_2_StruggleVillain1</v>
      </c>
      <c r="N29" s="162" t="s">
        <v>362</v>
      </c>
      <c r="O29" s="162">
        <f>COUNTIF('Sequence Terms Definition'!B:B,'Chapter Patterns Definition'!N29)</f>
        <v>3</v>
      </c>
      <c r="R29" s="162">
        <v>1</v>
      </c>
      <c r="S29" s="162">
        <v>1</v>
      </c>
      <c r="T29" s="162" t="b">
        <v>1</v>
      </c>
    </row>
    <row r="30" spans="1:20" s="162" customFormat="1" x14ac:dyDescent="0.25">
      <c r="A30" s="161"/>
      <c r="B30" s="3" t="s">
        <v>338</v>
      </c>
      <c r="C30" s="162" t="s">
        <v>359</v>
      </c>
      <c r="D30" s="3" t="s">
        <v>360</v>
      </c>
      <c r="E30" s="3"/>
      <c r="F30" s="3" t="s">
        <v>579</v>
      </c>
      <c r="G30" s="5" t="str">
        <f t="shared" si="4"/>
        <v>Booker7Plots_overcomevillain_normal</v>
      </c>
      <c r="H30" s="3"/>
      <c r="I30" s="3"/>
      <c r="J30" s="6" t="s">
        <v>34</v>
      </c>
      <c r="K30" s="15" t="str">
        <f t="shared" si="5"/>
        <v>Booker7Plots_overcomevillain_normal_01</v>
      </c>
      <c r="L30" s="6" t="s">
        <v>87</v>
      </c>
      <c r="M30" s="7" t="str">
        <f t="shared" si="6"/>
        <v>Booker7Plots_overcomevillain_normal_01_3_Villainy1</v>
      </c>
      <c r="N30" s="162" t="s">
        <v>261</v>
      </c>
      <c r="O30" s="162">
        <f>COUNTIF('Sequence Terms Definition'!B:B,'Chapter Patterns Definition'!N30)</f>
        <v>5</v>
      </c>
      <c r="R30" s="162">
        <v>1</v>
      </c>
      <c r="S30" s="162">
        <v>1</v>
      </c>
      <c r="T30" s="162" t="b">
        <v>1</v>
      </c>
    </row>
    <row r="31" spans="1:20" s="162" customFormat="1" x14ac:dyDescent="0.25">
      <c r="A31" s="161"/>
      <c r="B31" s="3" t="s">
        <v>338</v>
      </c>
      <c r="C31" s="162" t="s">
        <v>359</v>
      </c>
      <c r="D31" s="3" t="s">
        <v>360</v>
      </c>
      <c r="E31" s="3"/>
      <c r="F31" s="3" t="s">
        <v>579</v>
      </c>
      <c r="G31" s="5" t="str">
        <f t="shared" si="4"/>
        <v>Booker7Plots_overcomevillain_normal</v>
      </c>
      <c r="H31" s="3"/>
      <c r="I31" s="3"/>
      <c r="J31" s="6" t="s">
        <v>34</v>
      </c>
      <c r="K31" s="15" t="str">
        <f t="shared" si="5"/>
        <v>Booker7Plots_overcomevillain_normal_01</v>
      </c>
      <c r="L31" s="62" t="s">
        <v>88</v>
      </c>
      <c r="M31" s="7" t="str">
        <f t="shared" si="6"/>
        <v>Booker7Plots_overcomevillain_normal_01_4_StruggleVillain1</v>
      </c>
      <c r="N31" s="162" t="s">
        <v>362</v>
      </c>
      <c r="O31" s="162">
        <f>COUNTIF('Sequence Terms Definition'!B:B,'Chapter Patterns Definition'!N31)</f>
        <v>3</v>
      </c>
      <c r="R31" s="162">
        <v>1</v>
      </c>
      <c r="S31" s="162">
        <v>1</v>
      </c>
      <c r="T31" s="162" t="b">
        <v>1</v>
      </c>
    </row>
    <row r="32" spans="1:20" s="162" customFormat="1" x14ac:dyDescent="0.25">
      <c r="A32" s="161"/>
      <c r="B32" s="3" t="s">
        <v>338</v>
      </c>
      <c r="C32" s="162" t="s">
        <v>359</v>
      </c>
      <c r="D32" s="3" t="s">
        <v>360</v>
      </c>
      <c r="E32" s="3"/>
      <c r="F32" s="3" t="s">
        <v>579</v>
      </c>
      <c r="G32" s="5" t="str">
        <f t="shared" si="4"/>
        <v>Booker7Plots_overcomevillain_normal</v>
      </c>
      <c r="H32" s="3"/>
      <c r="I32" s="3"/>
      <c r="J32" s="6" t="s">
        <v>34</v>
      </c>
      <c r="K32" s="15" t="str">
        <f t="shared" si="5"/>
        <v>Booker7Plots_overcomevillain_normal_01</v>
      </c>
      <c r="L32" s="62" t="s">
        <v>89</v>
      </c>
      <c r="M32" s="7" t="str">
        <f t="shared" si="6"/>
        <v>Booker7Plots_overcomevillain_normal_01_5_VictoryAgainstVillainy1</v>
      </c>
      <c r="N32" s="162" t="s">
        <v>266</v>
      </c>
      <c r="O32" s="162">
        <f>COUNTIF('Sequence Terms Definition'!B:B,'Chapter Patterns Definition'!N32)</f>
        <v>5</v>
      </c>
      <c r="R32" s="162">
        <v>1</v>
      </c>
      <c r="S32" s="162">
        <v>1</v>
      </c>
      <c r="T32" s="162" t="b">
        <v>1</v>
      </c>
    </row>
    <row r="33" spans="1:20" s="162" customFormat="1" x14ac:dyDescent="0.25">
      <c r="A33" s="161"/>
      <c r="B33" s="3" t="s">
        <v>338</v>
      </c>
      <c r="C33" s="162" t="s">
        <v>359</v>
      </c>
      <c r="D33" s="3" t="s">
        <v>360</v>
      </c>
      <c r="E33" s="3"/>
      <c r="F33" s="3" t="s">
        <v>579</v>
      </c>
      <c r="G33" s="5" t="str">
        <f t="shared" si="4"/>
        <v>Booker7Plots_overcomevillain_normal</v>
      </c>
      <c r="H33" s="3"/>
      <c r="I33" s="3"/>
      <c r="J33" s="6" t="s">
        <v>34</v>
      </c>
      <c r="K33" s="15" t="str">
        <f t="shared" si="5"/>
        <v>Booker7Plots_overcomevillain_normal_01</v>
      </c>
      <c r="L33" s="62" t="s">
        <v>90</v>
      </c>
      <c r="M33" s="7" t="str">
        <f t="shared" si="6"/>
        <v>Booker7Plots_overcomevillain_normal_01_6_HeroReward1</v>
      </c>
      <c r="N33" s="162" t="s">
        <v>342</v>
      </c>
      <c r="O33" s="162">
        <f>COUNTIF('Sequence Terms Definition'!B:B,'Chapter Patterns Definition'!N33)</f>
        <v>4</v>
      </c>
      <c r="R33" s="162">
        <v>1</v>
      </c>
      <c r="S33" s="162">
        <v>1</v>
      </c>
      <c r="T33" s="162" t="b">
        <v>1</v>
      </c>
    </row>
    <row r="34" spans="1:20" hidden="1" x14ac:dyDescent="0.25">
      <c r="G34" s="5"/>
      <c r="J34" s="6"/>
      <c r="K34" s="15"/>
      <c r="M34" s="7"/>
    </row>
    <row r="35" spans="1:20" hidden="1" x14ac:dyDescent="0.25">
      <c r="G35" s="5"/>
      <c r="J35" s="6"/>
      <c r="K35" s="15"/>
      <c r="M35" s="7"/>
    </row>
    <row r="36" spans="1:20" s="109" customFormat="1" hidden="1" x14ac:dyDescent="0.25">
      <c r="A36" s="108"/>
      <c r="G36" s="110"/>
      <c r="J36" s="111"/>
      <c r="K36" s="112"/>
      <c r="L36" s="113"/>
      <c r="M36" s="114"/>
    </row>
    <row r="37" spans="1:20" hidden="1" x14ac:dyDescent="0.25">
      <c r="G37" s="5"/>
      <c r="J37" s="6"/>
      <c r="K37" s="15"/>
      <c r="M37" s="7"/>
    </row>
    <row r="38" spans="1:20" s="131" customFormat="1" x14ac:dyDescent="0.25">
      <c r="A38" s="130"/>
      <c r="B38" s="3" t="s">
        <v>338</v>
      </c>
      <c r="C38" s="131" t="s">
        <v>330</v>
      </c>
      <c r="D38" s="3" t="s">
        <v>332</v>
      </c>
      <c r="E38" s="3"/>
      <c r="F38" s="3" t="s">
        <v>579</v>
      </c>
      <c r="G38" s="5" t="str">
        <f>CONCATENATE(B38,"_",D38,IF(F38="","",CONCATENATE("_",F38)))</f>
        <v>Booker7Plots_ragstoriches_normal</v>
      </c>
      <c r="H38" s="3"/>
      <c r="I38" s="3"/>
      <c r="J38" s="6" t="s">
        <v>34</v>
      </c>
      <c r="K38" s="15" t="str">
        <f>CONCATENATE(G38,"_", J38)</f>
        <v>Booker7Plots_ragstoriches_normal_01</v>
      </c>
      <c r="L38" s="62" t="s">
        <v>85</v>
      </c>
      <c r="M38" s="7" t="str">
        <f>CONCATENATE(K38,"_",L38,"_",N38)</f>
        <v>Booker7Plots_ragstoriches_normal_01_1_Lack1</v>
      </c>
      <c r="N38" s="131" t="s">
        <v>336</v>
      </c>
      <c r="O38" s="131">
        <f>COUNTIF('Sequence Terms Definition'!B:B,'Chapter Patterns Definition'!N38)</f>
        <v>6</v>
      </c>
      <c r="R38" s="131">
        <v>1</v>
      </c>
      <c r="S38" s="131">
        <v>1</v>
      </c>
      <c r="T38" s="131" t="b">
        <v>1</v>
      </c>
    </row>
    <row r="39" spans="1:20" s="131" customFormat="1" x14ac:dyDescent="0.25">
      <c r="A39" s="130"/>
      <c r="B39" s="3" t="s">
        <v>338</v>
      </c>
      <c r="C39" s="131" t="s">
        <v>330</v>
      </c>
      <c r="D39" s="3" t="s">
        <v>332</v>
      </c>
      <c r="E39" s="3"/>
      <c r="F39" s="3" t="s">
        <v>579</v>
      </c>
      <c r="G39" s="5" t="str">
        <f>CONCATENATE(B39,"_",D39,IF(F39="","",CONCATENATE("_",F39)))</f>
        <v>Booker7Plots_ragstoriches_normal</v>
      </c>
      <c r="H39" s="3"/>
      <c r="I39" s="3"/>
      <c r="J39" s="6" t="s">
        <v>34</v>
      </c>
      <c r="K39" s="15" t="str">
        <f>CONCATENATE(G39,"_", J39)</f>
        <v>Booker7Plots_ragstoriches_normal_01</v>
      </c>
      <c r="L39" s="62" t="s">
        <v>86</v>
      </c>
      <c r="M39" s="7" t="str">
        <f>CONCATENATE(K39,"_",L39,"_",N39)</f>
        <v>Booker7Plots_ragstoriches_normal_01_2_Departure1</v>
      </c>
      <c r="N39" s="131" t="s">
        <v>302</v>
      </c>
      <c r="O39" s="131">
        <f>COUNTIF('Sequence Terms Definition'!B:B,'Chapter Patterns Definition'!N39)</f>
        <v>2</v>
      </c>
      <c r="R39" s="131">
        <v>1</v>
      </c>
      <c r="S39" s="131">
        <v>1</v>
      </c>
      <c r="T39" s="131" t="b">
        <v>1</v>
      </c>
    </row>
    <row r="40" spans="1:20" s="131" customFormat="1" x14ac:dyDescent="0.25">
      <c r="A40" s="130"/>
      <c r="B40" s="3" t="s">
        <v>338</v>
      </c>
      <c r="C40" s="131" t="s">
        <v>330</v>
      </c>
      <c r="D40" s="3" t="s">
        <v>332</v>
      </c>
      <c r="E40" s="3"/>
      <c r="F40" s="3" t="s">
        <v>579</v>
      </c>
      <c r="G40" s="5" t="str">
        <f>CONCATENATE(B40,"_",D40,IF(F40="","",CONCATENATE("_",F40)))</f>
        <v>Booker7Plots_ragstoriches_normal</v>
      </c>
      <c r="H40" s="3"/>
      <c r="I40" s="3"/>
      <c r="J40" s="6" t="s">
        <v>34</v>
      </c>
      <c r="K40" s="15" t="str">
        <f>CONCATENATE(G40,"_", J40)</f>
        <v>Booker7Plots_ragstoriches_normal_01</v>
      </c>
      <c r="L40" s="62" t="s">
        <v>87</v>
      </c>
      <c r="M40" s="7" t="str">
        <f>CONCATENATE(K40,"_",L40,"_",N40)</f>
        <v>Booker7Plots_ragstoriches_normal_01_3_Departure2</v>
      </c>
      <c r="N40" s="131" t="s">
        <v>303</v>
      </c>
      <c r="O40" s="131">
        <f>COUNTIF('Sequence Terms Definition'!B:B,'Chapter Patterns Definition'!N40)</f>
        <v>2</v>
      </c>
      <c r="R40" s="131">
        <v>1</v>
      </c>
      <c r="S40" s="131">
        <v>1</v>
      </c>
      <c r="T40" s="131" t="b">
        <v>1</v>
      </c>
    </row>
    <row r="41" spans="1:20" s="131" customFormat="1" x14ac:dyDescent="0.25">
      <c r="A41" s="130"/>
      <c r="B41" s="3" t="s">
        <v>338</v>
      </c>
      <c r="C41" s="131" t="s">
        <v>330</v>
      </c>
      <c r="D41" s="3" t="s">
        <v>332</v>
      </c>
      <c r="E41" s="3"/>
      <c r="F41" s="3" t="s">
        <v>579</v>
      </c>
      <c r="G41" s="5" t="str">
        <f>CONCATENATE(B41,"_",D41,IF(F41="","",CONCATENATE("_",F41)))</f>
        <v>Booker7Plots_ragstoriches_normal</v>
      </c>
      <c r="H41" s="3"/>
      <c r="I41" s="3"/>
      <c r="J41" s="6" t="s">
        <v>34</v>
      </c>
      <c r="K41" s="15" t="str">
        <f>CONCATENATE(G41,"_", J41)</f>
        <v>Booker7Plots_ragstoriches_normal_01</v>
      </c>
      <c r="L41" s="62" t="s">
        <v>88</v>
      </c>
      <c r="M41" s="7" t="str">
        <f>CONCATENATE(K41,"_",L41,"_",N41)</f>
        <v>Booker7Plots_ragstoriches_normal_01_4_Transfiguration1</v>
      </c>
      <c r="N41" s="131" t="s">
        <v>337</v>
      </c>
      <c r="O41" s="131">
        <f>COUNTIF('Sequence Terms Definition'!B:B,'Chapter Patterns Definition'!N41)</f>
        <v>2</v>
      </c>
      <c r="R41" s="131">
        <v>1</v>
      </c>
      <c r="S41" s="131">
        <v>1</v>
      </c>
      <c r="T41" s="131" t="b">
        <v>1</v>
      </c>
    </row>
    <row r="42" spans="1:20" s="131" customFormat="1" x14ac:dyDescent="0.25">
      <c r="A42" s="130"/>
      <c r="B42" s="3" t="s">
        <v>338</v>
      </c>
      <c r="C42" s="131" t="s">
        <v>330</v>
      </c>
      <c r="D42" s="3" t="s">
        <v>332</v>
      </c>
      <c r="E42" s="3"/>
      <c r="F42" s="3" t="s">
        <v>579</v>
      </c>
      <c r="G42" s="5" t="str">
        <f>CONCATENATE(B42,"_",D42,IF(F42="","",CONCATENATE("_",F42)))</f>
        <v>Booker7Plots_ragstoriches_normal</v>
      </c>
      <c r="H42" s="3"/>
      <c r="I42" s="3"/>
      <c r="J42" s="6" t="s">
        <v>34</v>
      </c>
      <c r="K42" s="15" t="str">
        <f>CONCATENATE(G42,"_", J42)</f>
        <v>Booker7Plots_ragstoriches_normal_01</v>
      </c>
      <c r="L42" s="62" t="s">
        <v>89</v>
      </c>
      <c r="M42" s="7" t="str">
        <f>CONCATENATE(K42,"_",L42,"_",N42)</f>
        <v>Booker7Plots_ragstoriches_normal_01_5_HeroReward1</v>
      </c>
      <c r="N42" s="131" t="s">
        <v>342</v>
      </c>
      <c r="O42" s="131">
        <f>COUNTIF('Sequence Terms Definition'!B:B,'Chapter Patterns Definition'!N42)</f>
        <v>4</v>
      </c>
      <c r="R42" s="131">
        <v>1</v>
      </c>
      <c r="S42" s="131">
        <v>1</v>
      </c>
      <c r="T42" s="131" t="b">
        <v>1</v>
      </c>
    </row>
    <row r="43" spans="1:20" hidden="1" x14ac:dyDescent="0.25">
      <c r="G43" s="5"/>
      <c r="J43" s="6"/>
      <c r="K43" s="15"/>
      <c r="M43" s="7"/>
    </row>
    <row r="44" spans="1:20" hidden="1" x14ac:dyDescent="0.25">
      <c r="G44" s="5"/>
      <c r="J44" s="6"/>
      <c r="K44" s="15"/>
      <c r="M44" s="7"/>
    </row>
    <row r="45" spans="1:20" hidden="1" x14ac:dyDescent="0.25">
      <c r="G45" s="5"/>
      <c r="J45" s="6"/>
      <c r="K45" s="15"/>
      <c r="M45" s="7"/>
    </row>
    <row r="46" spans="1:20" s="168" customFormat="1" x14ac:dyDescent="0.25">
      <c r="A46" s="167"/>
      <c r="B46" s="3" t="s">
        <v>338</v>
      </c>
      <c r="C46" s="168" t="s">
        <v>301</v>
      </c>
      <c r="D46" s="3" t="s">
        <v>327</v>
      </c>
      <c r="E46" s="3"/>
      <c r="F46" s="3" t="s">
        <v>579</v>
      </c>
      <c r="G46" s="5" t="str">
        <f t="shared" ref="G46:G51" si="7">CONCATENATE(B46,"_",D46,IF(F46="","",CONCATENATE("_",F46)))</f>
        <v>Booker7Plots_thequest_normal</v>
      </c>
      <c r="H46" s="3"/>
      <c r="I46" s="3"/>
      <c r="J46" s="6" t="s">
        <v>34</v>
      </c>
      <c r="K46" s="15" t="str">
        <f t="shared" ref="K46:K51" si="8">CONCATENATE(G46,"_", J46)</f>
        <v>Booker7Plots_thequest_normal_01</v>
      </c>
      <c r="L46" s="62" t="s">
        <v>85</v>
      </c>
      <c r="M46" s="7" t="str">
        <f t="shared" ref="M46:M51" si="9">CONCATENATE(K46,"_",L46,"_",N46)</f>
        <v>Booker7Plots_thequest_normal_01_1_DifficultTaskArises1</v>
      </c>
      <c r="N46" s="168" t="s">
        <v>631</v>
      </c>
      <c r="O46" s="168">
        <f>COUNTIF('Sequence Terms Definition'!B:B,'Chapter Patterns Definition'!N46)</f>
        <v>5</v>
      </c>
      <c r="R46" s="168">
        <v>1</v>
      </c>
      <c r="S46" s="168">
        <v>1</v>
      </c>
      <c r="T46" s="168" t="b">
        <v>1</v>
      </c>
    </row>
    <row r="47" spans="1:20" x14ac:dyDescent="0.25">
      <c r="B47" s="3" t="s">
        <v>338</v>
      </c>
      <c r="C47" s="3" t="s">
        <v>301</v>
      </c>
      <c r="D47" s="3" t="s">
        <v>327</v>
      </c>
      <c r="F47" s="3" t="s">
        <v>579</v>
      </c>
      <c r="G47" s="5" t="str">
        <f t="shared" si="7"/>
        <v>Booker7Plots_thequest_normal</v>
      </c>
      <c r="J47" s="6" t="s">
        <v>34</v>
      </c>
      <c r="K47" s="15" t="str">
        <f t="shared" si="8"/>
        <v>Booker7Plots_thequest_normal_01</v>
      </c>
      <c r="L47" s="62" t="s">
        <v>86</v>
      </c>
      <c r="M47" s="7" t="str">
        <f t="shared" si="9"/>
        <v>Booker7Plots_thequest_normal_01_2_QuestAssigned1</v>
      </c>
      <c r="N47" s="3" t="s">
        <v>354</v>
      </c>
      <c r="O47" s="3">
        <f>COUNTIF('Sequence Terms Definition'!B:B,'Chapter Patterns Definition'!N47)</f>
        <v>3</v>
      </c>
      <c r="R47" s="3">
        <v>1</v>
      </c>
      <c r="S47" s="3">
        <v>1</v>
      </c>
      <c r="T47" s="3" t="b">
        <v>1</v>
      </c>
    </row>
    <row r="48" spans="1:20" x14ac:dyDescent="0.25">
      <c r="B48" s="3" t="s">
        <v>338</v>
      </c>
      <c r="C48" s="3" t="s">
        <v>301</v>
      </c>
      <c r="D48" s="3" t="s">
        <v>327</v>
      </c>
      <c r="F48" s="3" t="s">
        <v>579</v>
      </c>
      <c r="G48" s="5" t="str">
        <f t="shared" si="7"/>
        <v>Booker7Plots_thequest_normal</v>
      </c>
      <c r="J48" s="6" t="s">
        <v>34</v>
      </c>
      <c r="K48" s="15" t="str">
        <f t="shared" si="8"/>
        <v>Booker7Plots_thequest_normal_01</v>
      </c>
      <c r="L48" s="62" t="s">
        <v>87</v>
      </c>
      <c r="M48" s="7" t="str">
        <f t="shared" si="9"/>
        <v>Booker7Plots_thequest_normal_01_3_Departure1</v>
      </c>
      <c r="N48" s="3" t="s">
        <v>302</v>
      </c>
      <c r="O48" s="3">
        <f>COUNTIF('Sequence Terms Definition'!B:B,'Chapter Patterns Definition'!N48)</f>
        <v>2</v>
      </c>
      <c r="R48" s="3">
        <v>1</v>
      </c>
      <c r="S48" s="3">
        <v>1</v>
      </c>
      <c r="T48" s="3" t="b">
        <v>1</v>
      </c>
    </row>
    <row r="49" spans="1:20" x14ac:dyDescent="0.25">
      <c r="B49" s="3" t="s">
        <v>338</v>
      </c>
      <c r="C49" s="3" t="s">
        <v>301</v>
      </c>
      <c r="D49" s="3" t="s">
        <v>327</v>
      </c>
      <c r="F49" s="3" t="s">
        <v>579</v>
      </c>
      <c r="G49" s="5" t="str">
        <f t="shared" si="7"/>
        <v>Booker7Plots_thequest_normal</v>
      </c>
      <c r="J49" s="6" t="s">
        <v>34</v>
      </c>
      <c r="K49" s="15" t="str">
        <f t="shared" si="8"/>
        <v>Booker7Plots_thequest_normal_01</v>
      </c>
      <c r="L49" s="62" t="s">
        <v>88</v>
      </c>
      <c r="M49" s="7" t="str">
        <f t="shared" si="9"/>
        <v>Booker7Plots_thequest_normal_01_4_Departure2</v>
      </c>
      <c r="N49" s="3" t="s">
        <v>303</v>
      </c>
      <c r="O49" s="3">
        <f>COUNTIF('Sequence Terms Definition'!B:B,'Chapter Patterns Definition'!N49)</f>
        <v>2</v>
      </c>
      <c r="R49" s="3">
        <v>1</v>
      </c>
      <c r="S49" s="3">
        <v>1</v>
      </c>
      <c r="T49" s="3" t="b">
        <v>1</v>
      </c>
    </row>
    <row r="50" spans="1:20" x14ac:dyDescent="0.25">
      <c r="B50" s="3" t="s">
        <v>338</v>
      </c>
      <c r="C50" s="3" t="s">
        <v>301</v>
      </c>
      <c r="D50" s="3" t="s">
        <v>327</v>
      </c>
      <c r="F50" s="3" t="s">
        <v>579</v>
      </c>
      <c r="G50" s="5" t="str">
        <f t="shared" si="7"/>
        <v>Booker7Plots_thequest_normal</v>
      </c>
      <c r="J50" s="6" t="s">
        <v>34</v>
      </c>
      <c r="K50" s="15" t="str">
        <f t="shared" si="8"/>
        <v>Booker7Plots_thequest_normal_01</v>
      </c>
      <c r="L50" s="62" t="s">
        <v>89</v>
      </c>
      <c r="M50" s="7" t="str">
        <f t="shared" si="9"/>
        <v>Booker7Plots_thequest_normal_01_5_ConfrontGuardian1</v>
      </c>
      <c r="N50" s="3" t="s">
        <v>353</v>
      </c>
      <c r="O50" s="3">
        <f>COUNTIF('Sequence Terms Definition'!B:B,'Chapter Patterns Definition'!N50)</f>
        <v>4</v>
      </c>
      <c r="R50" s="3">
        <v>1</v>
      </c>
      <c r="S50" s="3">
        <v>1</v>
      </c>
      <c r="T50" s="3" t="b">
        <v>1</v>
      </c>
    </row>
    <row r="51" spans="1:20" x14ac:dyDescent="0.25">
      <c r="B51" s="3" t="s">
        <v>338</v>
      </c>
      <c r="C51" s="3" t="s">
        <v>301</v>
      </c>
      <c r="D51" s="3" t="s">
        <v>327</v>
      </c>
      <c r="F51" s="3" t="s">
        <v>579</v>
      </c>
      <c r="G51" s="5" t="str">
        <f t="shared" si="7"/>
        <v>Booker7Plots_thequest_normal</v>
      </c>
      <c r="J51" s="6" t="s">
        <v>34</v>
      </c>
      <c r="K51" s="15" t="str">
        <f t="shared" si="8"/>
        <v>Booker7Plots_thequest_normal_01</v>
      </c>
      <c r="L51" s="62" t="s">
        <v>90</v>
      </c>
      <c r="M51" s="7" t="str">
        <f t="shared" si="9"/>
        <v>Booker7Plots_thequest_normal_01_6_QuestResolution1</v>
      </c>
      <c r="N51" s="3" t="s">
        <v>352</v>
      </c>
      <c r="O51" s="3">
        <f>COUNTIF('Sequence Terms Definition'!B:B,'Chapter Patterns Definition'!N51)</f>
        <v>2</v>
      </c>
      <c r="R51" s="3">
        <v>1</v>
      </c>
      <c r="S51" s="3">
        <v>1</v>
      </c>
      <c r="T51" s="3" t="b">
        <v>1</v>
      </c>
    </row>
    <row r="52" spans="1:20" hidden="1" x14ac:dyDescent="0.25">
      <c r="G52" s="5"/>
      <c r="J52" s="6"/>
      <c r="K52" s="15"/>
      <c r="M52" s="7"/>
    </row>
    <row r="53" spans="1:20" hidden="1" x14ac:dyDescent="0.25">
      <c r="B53" s="3" t="s">
        <v>338</v>
      </c>
      <c r="C53" s="3" t="s">
        <v>301</v>
      </c>
      <c r="D53" s="3" t="s">
        <v>327</v>
      </c>
      <c r="F53" s="3" t="s">
        <v>579</v>
      </c>
      <c r="G53" s="5" t="str">
        <f t="shared" ref="G53:G58" si="10">CONCATENATE(B53,"_",D53,IF(F53="","",CONCATENATE("_",F53)))</f>
        <v>Booker7Plots_thequest_normal</v>
      </c>
      <c r="J53" s="6" t="s">
        <v>36</v>
      </c>
      <c r="K53" s="15" t="str">
        <f t="shared" ref="K53:K58" si="11">CONCATENATE(G53,"_", J53)</f>
        <v>Booker7Plots_thequest_normal_02</v>
      </c>
      <c r="L53" s="62" t="s">
        <v>85</v>
      </c>
      <c r="M53" s="7" t="str">
        <f t="shared" ref="M53:M58" si="12">CONCATENATE(K53,"_",L53,"_",N53)</f>
        <v>Booker7Plots_thequest_normal_02_1_DifficultTaskArrises1</v>
      </c>
      <c r="N53" s="3" t="s">
        <v>355</v>
      </c>
      <c r="O53" s="3">
        <f>COUNTIF('Sequence Terms Definition'!B:B,'Chapter Patterns Definition'!N53)</f>
        <v>0</v>
      </c>
      <c r="R53" s="3">
        <v>1</v>
      </c>
      <c r="S53" s="3">
        <v>1</v>
      </c>
      <c r="T53" s="3" t="b">
        <v>1</v>
      </c>
    </row>
    <row r="54" spans="1:20" hidden="1" x14ac:dyDescent="0.25">
      <c r="B54" s="3" t="s">
        <v>338</v>
      </c>
      <c r="C54" s="3" t="s">
        <v>301</v>
      </c>
      <c r="D54" s="3" t="s">
        <v>327</v>
      </c>
      <c r="F54" s="3" t="s">
        <v>579</v>
      </c>
      <c r="G54" s="5" t="str">
        <f t="shared" si="10"/>
        <v>Booker7Plots_thequest_normal</v>
      </c>
      <c r="J54" s="6" t="s">
        <v>36</v>
      </c>
      <c r="K54" s="15" t="str">
        <f t="shared" si="11"/>
        <v>Booker7Plots_thequest_normal_02</v>
      </c>
      <c r="L54" s="62" t="s">
        <v>86</v>
      </c>
      <c r="M54" s="7" t="str">
        <f t="shared" si="12"/>
        <v>Booker7Plots_thequest_normal_02_2_QuestAssigned1</v>
      </c>
      <c r="N54" s="3" t="s">
        <v>354</v>
      </c>
      <c r="O54" s="3">
        <f>COUNTIF('Sequence Terms Definition'!B:B,'Chapter Patterns Definition'!N54)</f>
        <v>3</v>
      </c>
      <c r="R54" s="3">
        <v>1</v>
      </c>
      <c r="S54" s="3">
        <v>1</v>
      </c>
      <c r="T54" s="3" t="b">
        <v>1</v>
      </c>
    </row>
    <row r="55" spans="1:20" hidden="1" x14ac:dyDescent="0.25">
      <c r="B55" s="3" t="s">
        <v>338</v>
      </c>
      <c r="C55" s="3" t="s">
        <v>301</v>
      </c>
      <c r="D55" s="3" t="s">
        <v>327</v>
      </c>
      <c r="F55" s="3" t="s">
        <v>579</v>
      </c>
      <c r="G55" s="5" t="str">
        <f t="shared" si="10"/>
        <v>Booker7Plots_thequest_normal</v>
      </c>
      <c r="J55" s="6" t="s">
        <v>36</v>
      </c>
      <c r="K55" s="15" t="str">
        <f t="shared" si="11"/>
        <v>Booker7Plots_thequest_normal_02</v>
      </c>
      <c r="L55" s="62" t="s">
        <v>87</v>
      </c>
      <c r="M55" s="7" t="str">
        <f t="shared" si="12"/>
        <v>Booker7Plots_thequest_normal_02_3_Departure1</v>
      </c>
      <c r="N55" s="3" t="s">
        <v>302</v>
      </c>
      <c r="O55" s="3">
        <f>COUNTIF('Sequence Terms Definition'!B:B,'Chapter Patterns Definition'!N55)</f>
        <v>2</v>
      </c>
      <c r="R55" s="3">
        <v>1</v>
      </c>
      <c r="S55" s="3">
        <v>1</v>
      </c>
      <c r="T55" s="3" t="b">
        <v>1</v>
      </c>
    </row>
    <row r="56" spans="1:20" hidden="1" x14ac:dyDescent="0.25">
      <c r="B56" s="3" t="s">
        <v>338</v>
      </c>
      <c r="C56" s="3" t="s">
        <v>301</v>
      </c>
      <c r="D56" s="3" t="s">
        <v>327</v>
      </c>
      <c r="F56" s="3" t="s">
        <v>579</v>
      </c>
      <c r="G56" s="5" t="str">
        <f t="shared" si="10"/>
        <v>Booker7Plots_thequest_normal</v>
      </c>
      <c r="J56" s="6" t="s">
        <v>36</v>
      </c>
      <c r="K56" s="15" t="str">
        <f t="shared" si="11"/>
        <v>Booker7Plots_thequest_normal_02</v>
      </c>
      <c r="L56" s="62" t="s">
        <v>88</v>
      </c>
      <c r="M56" s="7" t="str">
        <f t="shared" si="12"/>
        <v>Booker7Plots_thequest_normal_02_4_Departure2</v>
      </c>
      <c r="N56" s="3" t="s">
        <v>303</v>
      </c>
      <c r="O56" s="3">
        <f>COUNTIF('Sequence Terms Definition'!B:B,'Chapter Patterns Definition'!N56)</f>
        <v>2</v>
      </c>
      <c r="R56" s="3">
        <v>1</v>
      </c>
      <c r="S56" s="3">
        <v>1</v>
      </c>
      <c r="T56" s="3" t="b">
        <v>1</v>
      </c>
    </row>
    <row r="57" spans="1:20" hidden="1" x14ac:dyDescent="0.25">
      <c r="B57" s="3" t="s">
        <v>338</v>
      </c>
      <c r="C57" s="3" t="s">
        <v>301</v>
      </c>
      <c r="D57" s="3" t="s">
        <v>327</v>
      </c>
      <c r="F57" s="3" t="s">
        <v>579</v>
      </c>
      <c r="G57" s="5" t="str">
        <f t="shared" si="10"/>
        <v>Booker7Plots_thequest_normal</v>
      </c>
      <c r="J57" s="6" t="s">
        <v>36</v>
      </c>
      <c r="K57" s="15" t="str">
        <f t="shared" si="11"/>
        <v>Booker7Plots_thequest_normal_02</v>
      </c>
      <c r="L57" s="62" t="s">
        <v>89</v>
      </c>
      <c r="M57" s="7" t="str">
        <f t="shared" si="12"/>
        <v>Booker7Plots_thequest_normal_02_5_ConfrontGuardian1</v>
      </c>
      <c r="N57" s="3" t="s">
        <v>353</v>
      </c>
      <c r="O57" s="3">
        <f>COUNTIF('Sequence Terms Definition'!B:B,'Chapter Patterns Definition'!N57)</f>
        <v>4</v>
      </c>
      <c r="R57" s="3">
        <v>1</v>
      </c>
      <c r="S57" s="3">
        <v>1</v>
      </c>
      <c r="T57" s="3" t="b">
        <v>1</v>
      </c>
    </row>
    <row r="58" spans="1:20" hidden="1" x14ac:dyDescent="0.25">
      <c r="B58" s="3" t="s">
        <v>338</v>
      </c>
      <c r="C58" s="3" t="s">
        <v>301</v>
      </c>
      <c r="D58" s="3" t="s">
        <v>327</v>
      </c>
      <c r="F58" s="3" t="s">
        <v>579</v>
      </c>
      <c r="G58" s="5" t="str">
        <f t="shared" si="10"/>
        <v>Booker7Plots_thequest_normal</v>
      </c>
      <c r="J58" s="6" t="s">
        <v>36</v>
      </c>
      <c r="K58" s="15" t="str">
        <f t="shared" si="11"/>
        <v>Booker7Plots_thequest_normal_02</v>
      </c>
      <c r="L58" s="62" t="s">
        <v>90</v>
      </c>
      <c r="M58" s="7" t="str">
        <f t="shared" si="12"/>
        <v>Booker7Plots_thequest_normal_02_6_QuestResolution1</v>
      </c>
      <c r="N58" s="3" t="s">
        <v>352</v>
      </c>
      <c r="O58" s="3">
        <f>COUNTIF('Sequence Terms Definition'!B:B,'Chapter Patterns Definition'!N58)</f>
        <v>2</v>
      </c>
      <c r="R58" s="3">
        <v>1</v>
      </c>
      <c r="S58" s="3">
        <v>1</v>
      </c>
      <c r="T58" s="3" t="b">
        <v>1</v>
      </c>
    </row>
    <row r="59" spans="1:20" hidden="1" x14ac:dyDescent="0.25">
      <c r="G59" s="5"/>
      <c r="J59" s="6"/>
      <c r="K59" s="15"/>
      <c r="M59" s="7"/>
    </row>
    <row r="60" spans="1:20" hidden="1" x14ac:dyDescent="0.25">
      <c r="G60" s="5"/>
      <c r="J60" s="6"/>
      <c r="K60" s="15"/>
      <c r="M60" s="7"/>
    </row>
    <row r="61" spans="1:20" hidden="1" x14ac:dyDescent="0.25">
      <c r="G61" s="5"/>
      <c r="J61" s="6"/>
      <c r="K61" s="15"/>
      <c r="M61" s="7"/>
    </row>
    <row r="62" spans="1:20" s="164" customFormat="1" x14ac:dyDescent="0.25">
      <c r="A62" s="163"/>
      <c r="B62" s="3" t="s">
        <v>338</v>
      </c>
      <c r="C62" s="164" t="s">
        <v>331</v>
      </c>
      <c r="D62" s="3" t="s">
        <v>333</v>
      </c>
      <c r="E62" s="3"/>
      <c r="F62" s="3" t="s">
        <v>579</v>
      </c>
      <c r="G62" s="5" t="str">
        <f t="shared" ref="G62:G67" si="13">CONCATENATE(B62,"_",D62,IF(F62="","",CONCATENATE("_",F62)))</f>
        <v>Booker7Plots_voyageandreturn_normal</v>
      </c>
      <c r="H62" s="3"/>
      <c r="I62" s="3"/>
      <c r="J62" s="6" t="s">
        <v>34</v>
      </c>
      <c r="K62" s="15" t="str">
        <f t="shared" ref="K62:K67" si="14">CONCATENATE(G62,"_", J62)</f>
        <v>Booker7Plots_voyageandreturn_normal_01</v>
      </c>
      <c r="L62" s="62" t="s">
        <v>85</v>
      </c>
      <c r="M62" s="7" t="str">
        <f t="shared" ref="M62:M67" si="15">CONCATENATE(K62,"_",L62,"_",N62)</f>
        <v>Booker7Plots_voyageandreturn_normal_01_1_Departure1</v>
      </c>
      <c r="N62" s="164" t="s">
        <v>302</v>
      </c>
      <c r="O62" s="164">
        <f>COUNTIF('Sequence Terms Definition'!B:B,'Chapter Patterns Definition'!N62)</f>
        <v>2</v>
      </c>
      <c r="R62" s="164">
        <v>1</v>
      </c>
      <c r="S62" s="164">
        <v>1</v>
      </c>
      <c r="T62" s="164" t="b">
        <v>1</v>
      </c>
    </row>
    <row r="63" spans="1:20" s="164" customFormat="1" x14ac:dyDescent="0.25">
      <c r="A63" s="163"/>
      <c r="B63" s="3" t="s">
        <v>338</v>
      </c>
      <c r="C63" s="164" t="s">
        <v>331</v>
      </c>
      <c r="D63" s="3" t="s">
        <v>333</v>
      </c>
      <c r="E63" s="3"/>
      <c r="F63" s="3" t="s">
        <v>579</v>
      </c>
      <c r="G63" s="5" t="str">
        <f t="shared" si="13"/>
        <v>Booker7Plots_voyageandreturn_normal</v>
      </c>
      <c r="H63" s="3"/>
      <c r="I63" s="3"/>
      <c r="J63" s="6" t="s">
        <v>34</v>
      </c>
      <c r="K63" s="15" t="str">
        <f t="shared" si="14"/>
        <v>Booker7Plots_voyageandreturn_normal_01</v>
      </c>
      <c r="L63" s="62" t="s">
        <v>86</v>
      </c>
      <c r="M63" s="7" t="str">
        <f t="shared" si="15"/>
        <v>Booker7Plots_voyageandreturn_normal_01_2_Departure2</v>
      </c>
      <c r="N63" s="164" t="s">
        <v>303</v>
      </c>
      <c r="O63" s="164">
        <f>COUNTIF('Sequence Terms Definition'!B:B,'Chapter Patterns Definition'!N63)</f>
        <v>2</v>
      </c>
      <c r="R63" s="164">
        <v>1</v>
      </c>
      <c r="S63" s="164">
        <v>1</v>
      </c>
      <c r="T63" s="164" t="b">
        <v>1</v>
      </c>
    </row>
    <row r="64" spans="1:20" s="164" customFormat="1" x14ac:dyDescent="0.25">
      <c r="A64" s="163"/>
      <c r="B64" s="3" t="s">
        <v>338</v>
      </c>
      <c r="C64" s="164" t="s">
        <v>331</v>
      </c>
      <c r="D64" s="3" t="s">
        <v>333</v>
      </c>
      <c r="E64" s="3"/>
      <c r="F64" s="3" t="s">
        <v>579</v>
      </c>
      <c r="G64" s="5" t="str">
        <f t="shared" si="13"/>
        <v>Booker7Plots_voyageandreturn_normal</v>
      </c>
      <c r="H64" s="3"/>
      <c r="I64" s="3"/>
      <c r="J64" s="6" t="s">
        <v>34</v>
      </c>
      <c r="K64" s="15" t="str">
        <f t="shared" si="14"/>
        <v>Booker7Plots_voyageandreturn_normal_01</v>
      </c>
      <c r="L64" s="62" t="s">
        <v>87</v>
      </c>
      <c r="M64" s="7" t="str">
        <f t="shared" si="15"/>
        <v>Booker7Plots_voyageandreturn_normal_01_3_StruggleMonster1</v>
      </c>
      <c r="N64" s="169" t="s">
        <v>361</v>
      </c>
      <c r="O64" s="164">
        <f>COUNTIF('Sequence Terms Definition'!B:B,'Chapter Patterns Definition'!N64)</f>
        <v>3</v>
      </c>
      <c r="R64" s="164">
        <v>1</v>
      </c>
      <c r="S64" s="164">
        <v>1</v>
      </c>
      <c r="T64" s="164" t="b">
        <v>1</v>
      </c>
    </row>
    <row r="65" spans="1:20" s="164" customFormat="1" x14ac:dyDescent="0.25">
      <c r="A65" s="163"/>
      <c r="B65" s="3" t="s">
        <v>338</v>
      </c>
      <c r="C65" s="164" t="s">
        <v>331</v>
      </c>
      <c r="D65" s="3" t="s">
        <v>333</v>
      </c>
      <c r="E65" s="3"/>
      <c r="F65" s="3" t="s">
        <v>579</v>
      </c>
      <c r="G65" s="5" t="str">
        <f t="shared" si="13"/>
        <v>Booker7Plots_voyageandreturn_normal</v>
      </c>
      <c r="H65" s="3"/>
      <c r="I65" s="3"/>
      <c r="J65" s="6" t="s">
        <v>34</v>
      </c>
      <c r="K65" s="15" t="str">
        <f t="shared" si="14"/>
        <v>Booker7Plots_voyageandreturn_normal_01</v>
      </c>
      <c r="L65" s="62" t="s">
        <v>88</v>
      </c>
      <c r="M65" s="7" t="str">
        <f t="shared" si="15"/>
        <v>Booker7Plots_voyageandreturn_normal_01_4_Helper1</v>
      </c>
      <c r="N65" s="164" t="s">
        <v>344</v>
      </c>
      <c r="O65" s="164">
        <f>COUNTIF('Sequence Terms Definition'!B:B,'Chapter Patterns Definition'!N65)</f>
        <v>4</v>
      </c>
      <c r="R65" s="164">
        <v>1</v>
      </c>
      <c r="S65" s="164">
        <v>1</v>
      </c>
      <c r="T65" s="164" t="b">
        <v>1</v>
      </c>
    </row>
    <row r="66" spans="1:20" s="164" customFormat="1" x14ac:dyDescent="0.25">
      <c r="A66" s="163"/>
      <c r="B66" s="3" t="s">
        <v>338</v>
      </c>
      <c r="C66" s="164" t="s">
        <v>331</v>
      </c>
      <c r="D66" s="3" t="s">
        <v>333</v>
      </c>
      <c r="E66" s="3"/>
      <c r="F66" s="3" t="s">
        <v>579</v>
      </c>
      <c r="G66" s="5" t="str">
        <f t="shared" si="13"/>
        <v>Booker7Plots_voyageandreturn_normal</v>
      </c>
      <c r="H66" s="3"/>
      <c r="I66" s="3"/>
      <c r="J66" s="6" t="s">
        <v>34</v>
      </c>
      <c r="K66" s="15" t="str">
        <f t="shared" si="14"/>
        <v>Booker7Plots_voyageandreturn_normal_01</v>
      </c>
      <c r="L66" s="62" t="s">
        <v>89</v>
      </c>
      <c r="M66" s="7" t="str">
        <f t="shared" si="15"/>
        <v>Booker7Plots_voyageandreturn_normal_01_5_Departure3</v>
      </c>
      <c r="N66" s="164" t="s">
        <v>343</v>
      </c>
      <c r="O66" s="164">
        <f>COUNTIF('Sequence Terms Definition'!B:B,'Chapter Patterns Definition'!N66)</f>
        <v>2</v>
      </c>
      <c r="R66" s="164">
        <v>1</v>
      </c>
      <c r="S66" s="164">
        <v>1</v>
      </c>
      <c r="T66" s="164" t="b">
        <v>1</v>
      </c>
    </row>
    <row r="67" spans="1:20" s="164" customFormat="1" x14ac:dyDescent="0.25">
      <c r="A67" s="163"/>
      <c r="B67" s="3" t="s">
        <v>338</v>
      </c>
      <c r="C67" s="164" t="s">
        <v>331</v>
      </c>
      <c r="D67" s="3" t="s">
        <v>333</v>
      </c>
      <c r="E67" s="3"/>
      <c r="F67" s="3" t="s">
        <v>579</v>
      </c>
      <c r="G67" s="5" t="str">
        <f t="shared" si="13"/>
        <v>Booker7Plots_voyageandreturn_normal</v>
      </c>
      <c r="H67" s="3"/>
      <c r="I67" s="3"/>
      <c r="J67" s="6" t="s">
        <v>34</v>
      </c>
      <c r="K67" s="15" t="str">
        <f t="shared" si="14"/>
        <v>Booker7Plots_voyageandreturn_normal_01</v>
      </c>
      <c r="L67" s="62" t="s">
        <v>90</v>
      </c>
      <c r="M67" s="7" t="str">
        <f t="shared" si="15"/>
        <v>Booker7Plots_voyageandreturn_normal_01_6_ReturnJourney1</v>
      </c>
      <c r="N67" s="164" t="s">
        <v>351</v>
      </c>
      <c r="O67" s="164">
        <f>COUNTIF('Sequence Terms Definition'!B:B,'Chapter Patterns Definition'!N67)</f>
        <v>2</v>
      </c>
      <c r="R67" s="164">
        <v>1</v>
      </c>
      <c r="S67" s="164">
        <v>1</v>
      </c>
      <c r="T67" s="164" t="b">
        <v>1</v>
      </c>
    </row>
    <row r="68" spans="1:20" hidden="1" x14ac:dyDescent="0.25">
      <c r="G68" s="5"/>
      <c r="J68" s="6"/>
      <c r="K68" s="15"/>
      <c r="M68" s="7"/>
    </row>
    <row r="69" spans="1:20" x14ac:dyDescent="0.25">
      <c r="A69" s="64" t="s">
        <v>55</v>
      </c>
      <c r="B69" s="3" t="s">
        <v>338</v>
      </c>
      <c r="C69" s="3" t="s">
        <v>339</v>
      </c>
      <c r="D69" s="3" t="s">
        <v>340</v>
      </c>
      <c r="F69" s="3" t="s">
        <v>579</v>
      </c>
      <c r="G69" s="5" t="str">
        <f t="shared" ref="G69:G74" si="16">CONCATENATE(B69,"_",D69,IF(F69="","",CONCATENATE("_",F69)))</f>
        <v>Booker7Plots_comedy_normal</v>
      </c>
      <c r="J69" s="6" t="s">
        <v>34</v>
      </c>
      <c r="K69" s="15" t="str">
        <f t="shared" ref="K69:K74" si="17">CONCATENATE(G69,"_", J69)</f>
        <v>Booker7Plots_comedy_normal_01</v>
      </c>
      <c r="L69" s="62" t="s">
        <v>85</v>
      </c>
      <c r="M69" s="7" t="str">
        <f t="shared" ref="M69:M74" si="18">CONCATENATE(K69,"_",L69,"_",N69)</f>
        <v>Booker7Plots_comedy_normal_01_1_Lack1</v>
      </c>
      <c r="N69" s="3" t="s">
        <v>336</v>
      </c>
      <c r="O69" s="3">
        <f>COUNTIF('Sequence Terms Definition'!B:B,'Chapter Patterns Definition'!N69)</f>
        <v>6</v>
      </c>
      <c r="R69" s="3">
        <v>1</v>
      </c>
      <c r="S69" s="3">
        <v>1</v>
      </c>
      <c r="T69" s="3" t="b">
        <v>1</v>
      </c>
    </row>
    <row r="70" spans="1:20" x14ac:dyDescent="0.25">
      <c r="A70" s="64" t="s">
        <v>55</v>
      </c>
      <c r="B70" s="3" t="s">
        <v>338</v>
      </c>
      <c r="C70" s="3" t="s">
        <v>339</v>
      </c>
      <c r="D70" s="3" t="s">
        <v>340</v>
      </c>
      <c r="F70" s="3" t="s">
        <v>579</v>
      </c>
      <c r="G70" s="5" t="str">
        <f t="shared" si="16"/>
        <v>Booker7Plots_comedy_normal</v>
      </c>
      <c r="J70" s="6" t="s">
        <v>34</v>
      </c>
      <c r="K70" s="15" t="str">
        <f t="shared" si="17"/>
        <v>Booker7Plots_comedy_normal_01</v>
      </c>
      <c r="L70" s="62" t="s">
        <v>86</v>
      </c>
      <c r="M70" s="7" t="str">
        <f t="shared" si="18"/>
        <v>Booker7Plots_comedy_normal_01_2_</v>
      </c>
      <c r="O70" s="3">
        <f>COUNTIF('Sequence Terms Definition'!B:B,'Chapter Patterns Definition'!N70)</f>
        <v>0</v>
      </c>
      <c r="R70" s="3">
        <v>1</v>
      </c>
      <c r="S70" s="3">
        <v>1</v>
      </c>
      <c r="T70" s="3" t="b">
        <v>1</v>
      </c>
    </row>
    <row r="71" spans="1:20" x14ac:dyDescent="0.25">
      <c r="A71" s="64" t="s">
        <v>55</v>
      </c>
      <c r="B71" s="3" t="s">
        <v>338</v>
      </c>
      <c r="C71" s="3" t="s">
        <v>339</v>
      </c>
      <c r="D71" s="3" t="s">
        <v>340</v>
      </c>
      <c r="F71" s="3" t="s">
        <v>579</v>
      </c>
      <c r="G71" s="5" t="str">
        <f t="shared" si="16"/>
        <v>Booker7Plots_comedy_normal</v>
      </c>
      <c r="J71" s="6" t="s">
        <v>34</v>
      </c>
      <c r="K71" s="15" t="str">
        <f t="shared" si="17"/>
        <v>Booker7Plots_comedy_normal_01</v>
      </c>
      <c r="L71" s="62" t="s">
        <v>87</v>
      </c>
      <c r="M71" s="7" t="str">
        <f t="shared" si="18"/>
        <v>Booker7Plots_comedy_normal_01_3_</v>
      </c>
      <c r="O71" s="3">
        <f>COUNTIF('Sequence Terms Definition'!B:B,'Chapter Patterns Definition'!N71)</f>
        <v>0</v>
      </c>
      <c r="R71" s="3">
        <v>1</v>
      </c>
      <c r="S71" s="3">
        <v>1</v>
      </c>
      <c r="T71" s="3" t="b">
        <v>1</v>
      </c>
    </row>
    <row r="72" spans="1:20" x14ac:dyDescent="0.25">
      <c r="A72" s="64" t="s">
        <v>55</v>
      </c>
      <c r="B72" s="3" t="s">
        <v>338</v>
      </c>
      <c r="C72" s="3" t="s">
        <v>339</v>
      </c>
      <c r="D72" s="3" t="s">
        <v>340</v>
      </c>
      <c r="F72" s="3" t="s">
        <v>579</v>
      </c>
      <c r="G72" s="5" t="str">
        <f t="shared" si="16"/>
        <v>Booker7Plots_comedy_normal</v>
      </c>
      <c r="J72" s="6" t="s">
        <v>34</v>
      </c>
      <c r="K72" s="15" t="str">
        <f t="shared" si="17"/>
        <v>Booker7Plots_comedy_normal_01</v>
      </c>
      <c r="L72" s="62" t="s">
        <v>88</v>
      </c>
      <c r="M72" s="7" t="str">
        <f t="shared" si="18"/>
        <v>Booker7Plots_comedy_normal_01_4_</v>
      </c>
      <c r="O72" s="3">
        <f>COUNTIF('Sequence Terms Definition'!B:B,'Chapter Patterns Definition'!N72)</f>
        <v>0</v>
      </c>
      <c r="R72" s="3">
        <v>1</v>
      </c>
      <c r="S72" s="3">
        <v>1</v>
      </c>
      <c r="T72" s="3" t="b">
        <v>1</v>
      </c>
    </row>
    <row r="73" spans="1:20" x14ac:dyDescent="0.25">
      <c r="A73" s="64" t="s">
        <v>55</v>
      </c>
      <c r="B73" s="3" t="s">
        <v>338</v>
      </c>
      <c r="C73" s="3" t="s">
        <v>339</v>
      </c>
      <c r="D73" s="3" t="s">
        <v>340</v>
      </c>
      <c r="F73" s="3" t="s">
        <v>579</v>
      </c>
      <c r="G73" s="5" t="str">
        <f t="shared" si="16"/>
        <v>Booker7Plots_comedy_normal</v>
      </c>
      <c r="J73" s="6" t="s">
        <v>34</v>
      </c>
      <c r="K73" s="15" t="str">
        <f t="shared" si="17"/>
        <v>Booker7Plots_comedy_normal_01</v>
      </c>
      <c r="L73" s="62" t="s">
        <v>89</v>
      </c>
      <c r="M73" s="7" t="str">
        <f t="shared" si="18"/>
        <v>Booker7Plots_comedy_normal_01_5_</v>
      </c>
      <c r="O73" s="3">
        <f>COUNTIF('Sequence Terms Definition'!B:B,'Chapter Patterns Definition'!N73)</f>
        <v>0</v>
      </c>
      <c r="R73" s="3">
        <v>1</v>
      </c>
      <c r="S73" s="3">
        <v>1</v>
      </c>
      <c r="T73" s="3" t="b">
        <v>1</v>
      </c>
    </row>
    <row r="74" spans="1:20" x14ac:dyDescent="0.25">
      <c r="A74" s="64" t="s">
        <v>55</v>
      </c>
      <c r="B74" s="3" t="s">
        <v>338</v>
      </c>
      <c r="C74" s="3" t="s">
        <v>339</v>
      </c>
      <c r="D74" s="3" t="s">
        <v>340</v>
      </c>
      <c r="F74" s="3" t="s">
        <v>579</v>
      </c>
      <c r="G74" s="5" t="str">
        <f t="shared" si="16"/>
        <v>Booker7Plots_comedy_normal</v>
      </c>
      <c r="J74" s="6" t="s">
        <v>34</v>
      </c>
      <c r="K74" s="15" t="str">
        <f t="shared" si="17"/>
        <v>Booker7Plots_comedy_normal_01</v>
      </c>
      <c r="L74" s="62" t="s">
        <v>90</v>
      </c>
      <c r="M74" s="7" t="str">
        <f t="shared" si="18"/>
        <v>Booker7Plots_comedy_normal_01_6_</v>
      </c>
      <c r="O74" s="3">
        <f>COUNTIF('Sequence Terms Definition'!B:B,'Chapter Patterns Definition'!N74)</f>
        <v>0</v>
      </c>
      <c r="R74" s="3">
        <v>1</v>
      </c>
      <c r="S74" s="3">
        <v>1</v>
      </c>
      <c r="T74" s="3" t="b">
        <v>1</v>
      </c>
    </row>
    <row r="75" spans="1:20" hidden="1" x14ac:dyDescent="0.25">
      <c r="G75" s="5"/>
      <c r="J75" s="6"/>
      <c r="K75" s="15"/>
      <c r="M75" s="7"/>
    </row>
    <row r="76" spans="1:20" hidden="1" x14ac:dyDescent="0.25">
      <c r="G76" s="5"/>
      <c r="J76" s="6"/>
      <c r="K76" s="15"/>
      <c r="M76" s="7"/>
    </row>
    <row r="77" spans="1:20" hidden="1" x14ac:dyDescent="0.25">
      <c r="B77" s="3" t="s">
        <v>338</v>
      </c>
      <c r="C77" s="3" t="s">
        <v>328</v>
      </c>
      <c r="D77" s="3" t="s">
        <v>334</v>
      </c>
      <c r="E77" s="3" t="s">
        <v>346</v>
      </c>
      <c r="F77" s="3" t="s">
        <v>573</v>
      </c>
      <c r="G77" s="5" t="str">
        <f t="shared" ref="G77:G82" si="19">CONCATENATE(B77,"_",D77,IF(F77="","",CONCATENATE("_",F77)))</f>
        <v>Booker7Plots_tragedy_normal_villainy</v>
      </c>
      <c r="J77" s="6" t="s">
        <v>34</v>
      </c>
      <c r="K77" s="15" t="str">
        <f t="shared" ref="K77:K82" si="20">CONCATENATE(G77,"_", J77)</f>
        <v>Booker7Plots_tragedy_normal_villainy_01</v>
      </c>
      <c r="L77" s="62" t="s">
        <v>85</v>
      </c>
      <c r="M77" s="7" t="str">
        <f t="shared" ref="M77:M105" si="21">CONCATENATE(K77,"_",L77,"_",N77)</f>
        <v>Booker7Plots_tragedy_normal_villainy_01_1_Villainy1</v>
      </c>
      <c r="N77" s="3" t="s">
        <v>261</v>
      </c>
      <c r="O77" s="3">
        <f>COUNTIF('Sequence Terms Definition'!B:B,'Chapter Patterns Definition'!N77)</f>
        <v>5</v>
      </c>
      <c r="R77" s="3">
        <v>1</v>
      </c>
      <c r="S77" s="3">
        <v>1</v>
      </c>
      <c r="T77" s="3" t="b">
        <v>1</v>
      </c>
    </row>
    <row r="78" spans="1:20" hidden="1" x14ac:dyDescent="0.25">
      <c r="B78" s="3" t="s">
        <v>338</v>
      </c>
      <c r="C78" s="3" t="s">
        <v>328</v>
      </c>
      <c r="D78" s="3" t="s">
        <v>334</v>
      </c>
      <c r="E78" s="3" t="s">
        <v>346</v>
      </c>
      <c r="F78" s="3" t="s">
        <v>573</v>
      </c>
      <c r="G78" s="5" t="str">
        <f t="shared" si="19"/>
        <v>Booker7Plots_tragedy_normal_villainy</v>
      </c>
      <c r="J78" s="6" t="s">
        <v>34</v>
      </c>
      <c r="K78" s="15" t="str">
        <f t="shared" si="20"/>
        <v>Booker7Plots_tragedy_normal_villainy_01</v>
      </c>
      <c r="L78" s="62" t="s">
        <v>86</v>
      </c>
      <c r="M78" s="7" t="str">
        <f t="shared" si="21"/>
        <v>Booker7Plots_tragedy_normal_villainy_01_2_Villainy2</v>
      </c>
      <c r="N78" s="3" t="s">
        <v>262</v>
      </c>
      <c r="O78" s="3">
        <f>COUNTIF('Sequence Terms Definition'!B:B,'Chapter Patterns Definition'!N78)</f>
        <v>5</v>
      </c>
      <c r="R78" s="3">
        <v>1</v>
      </c>
      <c r="S78" s="3">
        <v>1</v>
      </c>
      <c r="T78" s="3" t="b">
        <v>1</v>
      </c>
    </row>
    <row r="79" spans="1:20" hidden="1" x14ac:dyDescent="0.25">
      <c r="B79" s="3" t="s">
        <v>338</v>
      </c>
      <c r="C79" s="3" t="s">
        <v>328</v>
      </c>
      <c r="D79" s="3" t="s">
        <v>334</v>
      </c>
      <c r="E79" s="3" t="s">
        <v>346</v>
      </c>
      <c r="F79" s="3" t="s">
        <v>573</v>
      </c>
      <c r="G79" s="5" t="str">
        <f t="shared" si="19"/>
        <v>Booker7Plots_tragedy_normal_villainy</v>
      </c>
      <c r="J79" s="6" t="s">
        <v>34</v>
      </c>
      <c r="K79" s="15" t="str">
        <f t="shared" si="20"/>
        <v>Booker7Plots_tragedy_normal_villainy_01</v>
      </c>
      <c r="L79" s="62" t="s">
        <v>87</v>
      </c>
      <c r="M79" s="7" t="str">
        <f t="shared" si="21"/>
        <v>Booker7Plots_tragedy_normal_villainy_01_3_StruggleVillain1</v>
      </c>
      <c r="N79" s="3" t="s">
        <v>362</v>
      </c>
      <c r="O79" s="3">
        <f>COUNTIF('Sequence Terms Definition'!B:B,'Chapter Patterns Definition'!N79)</f>
        <v>3</v>
      </c>
      <c r="R79" s="3">
        <v>1</v>
      </c>
      <c r="S79" s="3">
        <v>1</v>
      </c>
      <c r="T79" s="3" t="b">
        <v>1</v>
      </c>
    </row>
    <row r="80" spans="1:20" hidden="1" x14ac:dyDescent="0.25">
      <c r="B80" s="3" t="s">
        <v>338</v>
      </c>
      <c r="C80" s="3" t="s">
        <v>328</v>
      </c>
      <c r="D80" s="3" t="s">
        <v>334</v>
      </c>
      <c r="E80" s="3" t="s">
        <v>346</v>
      </c>
      <c r="F80" s="3" t="s">
        <v>573</v>
      </c>
      <c r="G80" s="5" t="str">
        <f t="shared" si="19"/>
        <v>Booker7Plots_tragedy_normal_villainy</v>
      </c>
      <c r="J80" s="6" t="s">
        <v>34</v>
      </c>
      <c r="K80" s="15" t="str">
        <f t="shared" si="20"/>
        <v>Booker7Plots_tragedy_normal_villainy_01</v>
      </c>
      <c r="L80" s="62" t="s">
        <v>88</v>
      </c>
      <c r="M80" s="7" t="str">
        <f t="shared" si="21"/>
        <v>Booker7Plots_tragedy_normal_villainy_01_4_StruggleVillain1</v>
      </c>
      <c r="N80" s="3" t="s">
        <v>362</v>
      </c>
      <c r="O80" s="3">
        <f>COUNTIF('Sequence Terms Definition'!B:B,'Chapter Patterns Definition'!N80)</f>
        <v>3</v>
      </c>
      <c r="R80" s="3">
        <v>1</v>
      </c>
      <c r="S80" s="3">
        <v>1</v>
      </c>
      <c r="T80" s="3" t="b">
        <v>1</v>
      </c>
    </row>
    <row r="81" spans="2:20" hidden="1" x14ac:dyDescent="0.25">
      <c r="B81" s="3" t="s">
        <v>338</v>
      </c>
      <c r="C81" s="3" t="s">
        <v>328</v>
      </c>
      <c r="D81" s="3" t="s">
        <v>334</v>
      </c>
      <c r="E81" s="3" t="s">
        <v>346</v>
      </c>
      <c r="F81" s="3" t="s">
        <v>573</v>
      </c>
      <c r="G81" s="5" t="str">
        <f t="shared" si="19"/>
        <v>Booker7Plots_tragedy_normal_villainy</v>
      </c>
      <c r="J81" s="6" t="s">
        <v>34</v>
      </c>
      <c r="K81" s="15" t="str">
        <f t="shared" si="20"/>
        <v>Booker7Plots_tragedy_normal_villainy_01</v>
      </c>
      <c r="L81" s="62" t="s">
        <v>89</v>
      </c>
      <c r="M81" s="7" t="str">
        <f t="shared" si="21"/>
        <v>Booker7Plots_tragedy_normal_villainy_01_5_VictoryAgainstVillainy2</v>
      </c>
      <c r="N81" s="3" t="s">
        <v>267</v>
      </c>
      <c r="O81" s="3">
        <f>COUNTIF('Sequence Terms Definition'!B:B,'Chapter Patterns Definition'!N81)</f>
        <v>3</v>
      </c>
      <c r="R81" s="3">
        <v>1</v>
      </c>
      <c r="S81" s="3">
        <v>1</v>
      </c>
      <c r="T81" s="3" t="b">
        <v>1</v>
      </c>
    </row>
    <row r="82" spans="2:20" hidden="1" x14ac:dyDescent="0.25">
      <c r="B82" s="3" t="s">
        <v>338</v>
      </c>
      <c r="C82" s="3" t="s">
        <v>328</v>
      </c>
      <c r="D82" s="3" t="s">
        <v>334</v>
      </c>
      <c r="E82" s="3" t="s">
        <v>346</v>
      </c>
      <c r="F82" s="3" t="s">
        <v>573</v>
      </c>
      <c r="G82" s="5" t="str">
        <f t="shared" si="19"/>
        <v>Booker7Plots_tragedy_normal_villainy</v>
      </c>
      <c r="J82" s="6" t="s">
        <v>34</v>
      </c>
      <c r="K82" s="15" t="str">
        <f t="shared" si="20"/>
        <v>Booker7Plots_tragedy_normal_villainy_01</v>
      </c>
      <c r="L82" s="62" t="s">
        <v>90</v>
      </c>
      <c r="M82" s="7" t="str">
        <f t="shared" si="21"/>
        <v>Booker7Plots_tragedy_normal_villainy_01_6_HeroLost1</v>
      </c>
      <c r="N82" s="3" t="s">
        <v>350</v>
      </c>
      <c r="O82" s="3">
        <f>COUNTIF('Sequence Terms Definition'!B:B,'Chapter Patterns Definition'!N82)</f>
        <v>2</v>
      </c>
      <c r="R82" s="3">
        <v>1</v>
      </c>
      <c r="S82" s="3">
        <v>1</v>
      </c>
      <c r="T82" s="3" t="b">
        <v>1</v>
      </c>
    </row>
    <row r="83" spans="2:20" hidden="1" x14ac:dyDescent="0.25">
      <c r="G83" s="5"/>
      <c r="J83" s="6"/>
      <c r="K83" s="15"/>
      <c r="M83" s="7"/>
    </row>
    <row r="84" spans="2:20" hidden="1" x14ac:dyDescent="0.25">
      <c r="B84" s="3" t="s">
        <v>338</v>
      </c>
      <c r="C84" s="3" t="s">
        <v>328</v>
      </c>
      <c r="D84" s="3" t="s">
        <v>334</v>
      </c>
      <c r="E84" s="3" t="s">
        <v>347</v>
      </c>
      <c r="F84" s="3" t="s">
        <v>574</v>
      </c>
      <c r="G84" s="5" t="str">
        <f t="shared" ref="G84:G89" si="22">CONCATENATE(B84,"_",D84,IF(F84="","",CONCATENATE("_",F84)))</f>
        <v>Booker7Plots_tragedy_normal_monster</v>
      </c>
      <c r="J84" s="6" t="s">
        <v>34</v>
      </c>
      <c r="K84" s="15" t="str">
        <f t="shared" ref="K84:K89" si="23">CONCATENATE(G84,"_", J84)</f>
        <v>Booker7Plots_tragedy_normal_monster_01</v>
      </c>
      <c r="L84" s="62" t="s">
        <v>85</v>
      </c>
      <c r="M84" s="7" t="str">
        <f t="shared" si="21"/>
        <v>Booker7Plots_tragedy_normal_monster_01_1_Monsters1</v>
      </c>
      <c r="N84" s="3" t="s">
        <v>263</v>
      </c>
      <c r="O84" s="3">
        <f>COUNTIF('Sequence Terms Definition'!B:B,'Chapter Patterns Definition'!N84)</f>
        <v>6</v>
      </c>
      <c r="R84" s="3">
        <v>1</v>
      </c>
      <c r="S84" s="3">
        <v>1</v>
      </c>
      <c r="T84" s="3" t="b">
        <v>1</v>
      </c>
    </row>
    <row r="85" spans="2:20" hidden="1" x14ac:dyDescent="0.25">
      <c r="B85" s="3" t="s">
        <v>338</v>
      </c>
      <c r="C85" s="3" t="s">
        <v>328</v>
      </c>
      <c r="D85" s="3" t="s">
        <v>334</v>
      </c>
      <c r="E85" s="3" t="s">
        <v>347</v>
      </c>
      <c r="F85" s="3" t="s">
        <v>574</v>
      </c>
      <c r="G85" s="5" t="str">
        <f t="shared" si="22"/>
        <v>Booker7Plots_tragedy_normal_monster</v>
      </c>
      <c r="J85" s="6" t="s">
        <v>34</v>
      </c>
      <c r="K85" s="15" t="str">
        <f t="shared" si="23"/>
        <v>Booker7Plots_tragedy_normal_monster_01</v>
      </c>
      <c r="L85" s="62" t="s">
        <v>86</v>
      </c>
      <c r="M85" s="7" t="str">
        <f t="shared" si="21"/>
        <v>Booker7Plots_tragedy_normal_monster_01_2_Monsters2</v>
      </c>
      <c r="N85" s="3" t="s">
        <v>520</v>
      </c>
      <c r="O85" s="3">
        <f>COUNTIF('Sequence Terms Definition'!B:B,'Chapter Patterns Definition'!N85)</f>
        <v>6</v>
      </c>
      <c r="R85" s="3">
        <v>1</v>
      </c>
      <c r="S85" s="3">
        <v>1</v>
      </c>
      <c r="T85" s="3" t="b">
        <v>1</v>
      </c>
    </row>
    <row r="86" spans="2:20" hidden="1" x14ac:dyDescent="0.25">
      <c r="B86" s="3" t="s">
        <v>338</v>
      </c>
      <c r="C86" s="3" t="s">
        <v>328</v>
      </c>
      <c r="D86" s="3" t="s">
        <v>334</v>
      </c>
      <c r="E86" s="3" t="s">
        <v>347</v>
      </c>
      <c r="F86" s="3" t="s">
        <v>574</v>
      </c>
      <c r="G86" s="5" t="str">
        <f t="shared" si="22"/>
        <v>Booker7Plots_tragedy_normal_monster</v>
      </c>
      <c r="J86" s="6" t="s">
        <v>34</v>
      </c>
      <c r="K86" s="15" t="str">
        <f t="shared" si="23"/>
        <v>Booker7Plots_tragedy_normal_monster_01</v>
      </c>
      <c r="L86" s="62" t="s">
        <v>87</v>
      </c>
      <c r="M86" s="7" t="str">
        <f t="shared" si="21"/>
        <v>Booker7Plots_tragedy_normal_monster_01_3_StruggleMonster1</v>
      </c>
      <c r="N86" s="3" t="s">
        <v>361</v>
      </c>
      <c r="O86" s="3">
        <f>COUNTIF('Sequence Terms Definition'!B:B,'Chapter Patterns Definition'!N86)</f>
        <v>3</v>
      </c>
      <c r="R86" s="3">
        <v>1</v>
      </c>
      <c r="S86" s="3">
        <v>1</v>
      </c>
      <c r="T86" s="3" t="b">
        <v>1</v>
      </c>
    </row>
    <row r="87" spans="2:20" hidden="1" x14ac:dyDescent="0.25">
      <c r="B87" s="3" t="s">
        <v>338</v>
      </c>
      <c r="C87" s="3" t="s">
        <v>328</v>
      </c>
      <c r="D87" s="3" t="s">
        <v>334</v>
      </c>
      <c r="E87" s="3" t="s">
        <v>347</v>
      </c>
      <c r="F87" s="3" t="s">
        <v>574</v>
      </c>
      <c r="G87" s="5" t="str">
        <f t="shared" si="22"/>
        <v>Booker7Plots_tragedy_normal_monster</v>
      </c>
      <c r="J87" s="6" t="s">
        <v>34</v>
      </c>
      <c r="K87" s="15" t="str">
        <f t="shared" si="23"/>
        <v>Booker7Plots_tragedy_normal_monster_01</v>
      </c>
      <c r="L87" s="62" t="s">
        <v>88</v>
      </c>
      <c r="M87" s="7" t="str">
        <f t="shared" si="21"/>
        <v>Booker7Plots_tragedy_normal_monster_01_4_StruggleMonster1</v>
      </c>
      <c r="N87" s="3" t="s">
        <v>361</v>
      </c>
      <c r="O87" s="3">
        <f>COUNTIF('Sequence Terms Definition'!B:B,'Chapter Patterns Definition'!N87)</f>
        <v>3</v>
      </c>
      <c r="R87" s="3">
        <v>1</v>
      </c>
      <c r="S87" s="3">
        <v>1</v>
      </c>
      <c r="T87" s="3" t="b">
        <v>1</v>
      </c>
    </row>
    <row r="88" spans="2:20" hidden="1" x14ac:dyDescent="0.25">
      <c r="B88" s="3" t="s">
        <v>338</v>
      </c>
      <c r="C88" s="3" t="s">
        <v>328</v>
      </c>
      <c r="D88" s="3" t="s">
        <v>334</v>
      </c>
      <c r="E88" s="3" t="s">
        <v>347</v>
      </c>
      <c r="F88" s="3" t="s">
        <v>574</v>
      </c>
      <c r="G88" s="5" t="str">
        <f t="shared" si="22"/>
        <v>Booker7Plots_tragedy_normal_monster</v>
      </c>
      <c r="J88" s="6" t="s">
        <v>34</v>
      </c>
      <c r="K88" s="15" t="str">
        <f t="shared" si="23"/>
        <v>Booker7Plots_tragedy_normal_monster_01</v>
      </c>
      <c r="L88" s="62" t="s">
        <v>89</v>
      </c>
      <c r="M88" s="7" t="str">
        <f t="shared" si="21"/>
        <v>Booker7Plots_tragedy_normal_monster_01_5_VictoryAgainstMonster1</v>
      </c>
      <c r="N88" s="3" t="s">
        <v>345</v>
      </c>
      <c r="O88" s="3">
        <f>COUNTIF('Sequence Terms Definition'!B:B,'Chapter Patterns Definition'!N88)</f>
        <v>4</v>
      </c>
      <c r="R88" s="3">
        <v>1</v>
      </c>
      <c r="S88" s="3">
        <v>1</v>
      </c>
      <c r="T88" s="3" t="b">
        <v>1</v>
      </c>
    </row>
    <row r="89" spans="2:20" hidden="1" x14ac:dyDescent="0.25">
      <c r="B89" s="3" t="s">
        <v>338</v>
      </c>
      <c r="C89" s="3" t="s">
        <v>328</v>
      </c>
      <c r="D89" s="3" t="s">
        <v>334</v>
      </c>
      <c r="E89" s="3" t="s">
        <v>347</v>
      </c>
      <c r="F89" s="3" t="s">
        <v>574</v>
      </c>
      <c r="G89" s="5" t="str">
        <f t="shared" si="22"/>
        <v>Booker7Plots_tragedy_normal_monster</v>
      </c>
      <c r="J89" s="6" t="s">
        <v>34</v>
      </c>
      <c r="K89" s="15" t="str">
        <f t="shared" si="23"/>
        <v>Booker7Plots_tragedy_normal_monster_01</v>
      </c>
      <c r="L89" s="62" t="s">
        <v>90</v>
      </c>
      <c r="M89" s="7" t="str">
        <f t="shared" si="21"/>
        <v>Booker7Plots_tragedy_normal_monster_01_6_HeroLost1</v>
      </c>
      <c r="N89" s="3" t="s">
        <v>350</v>
      </c>
      <c r="O89" s="3">
        <f>COUNTIF('Sequence Terms Definition'!B:B,'Chapter Patterns Definition'!N89)</f>
        <v>2</v>
      </c>
      <c r="R89" s="3">
        <v>1</v>
      </c>
      <c r="S89" s="3">
        <v>1</v>
      </c>
      <c r="T89" s="3" t="b">
        <v>1</v>
      </c>
    </row>
    <row r="90" spans="2:20" hidden="1" x14ac:dyDescent="0.25">
      <c r="G90" s="5"/>
      <c r="J90" s="6"/>
      <c r="K90" s="15"/>
      <c r="M90" s="7"/>
    </row>
    <row r="91" spans="2:20" hidden="1" x14ac:dyDescent="0.25">
      <c r="B91" s="3" t="s">
        <v>338</v>
      </c>
      <c r="C91" s="3" t="s">
        <v>328</v>
      </c>
      <c r="D91" s="3" t="s">
        <v>334</v>
      </c>
      <c r="E91" s="3" t="s">
        <v>347</v>
      </c>
      <c r="F91" s="3" t="s">
        <v>574</v>
      </c>
      <c r="G91" s="5" t="str">
        <f t="shared" ref="G91:G97" si="24">CONCATENATE(B91,"_",D91,IF(F91="","",CONCATENATE("_",F91)))</f>
        <v>Booker7Plots_tragedy_normal_monster</v>
      </c>
      <c r="J91" s="6" t="s">
        <v>36</v>
      </c>
      <c r="K91" s="15" t="str">
        <f t="shared" ref="K91:K97" si="25">CONCATENATE(G91,"_", J91)</f>
        <v>Booker7Plots_tragedy_normal_monster_02</v>
      </c>
      <c r="L91" s="62" t="s">
        <v>85</v>
      </c>
      <c r="M91" s="7" t="str">
        <f t="shared" si="21"/>
        <v>Booker7Plots_tragedy_normal_monster_02_1_Monsters1</v>
      </c>
      <c r="N91" s="3" t="s">
        <v>263</v>
      </c>
      <c r="O91" s="3">
        <f>COUNTIF('Sequence Terms Definition'!B:B,'Chapter Patterns Definition'!N91)</f>
        <v>6</v>
      </c>
      <c r="R91" s="3">
        <v>1</v>
      </c>
      <c r="S91" s="3">
        <v>1</v>
      </c>
      <c r="T91" s="3" t="b">
        <v>1</v>
      </c>
    </row>
    <row r="92" spans="2:20" hidden="1" x14ac:dyDescent="0.25">
      <c r="B92" s="3" t="s">
        <v>338</v>
      </c>
      <c r="C92" s="3" t="s">
        <v>328</v>
      </c>
      <c r="D92" s="3" t="s">
        <v>334</v>
      </c>
      <c r="E92" s="3" t="s">
        <v>347</v>
      </c>
      <c r="F92" s="3" t="s">
        <v>574</v>
      </c>
      <c r="G92" s="5" t="str">
        <f t="shared" si="24"/>
        <v>Booker7Plots_tragedy_normal_monster</v>
      </c>
      <c r="J92" s="6" t="s">
        <v>36</v>
      </c>
      <c r="K92" s="15" t="str">
        <f t="shared" si="25"/>
        <v>Booker7Plots_tragedy_normal_monster_02</v>
      </c>
      <c r="L92" s="62" t="s">
        <v>86</v>
      </c>
      <c r="M92" s="7" t="str">
        <f t="shared" si="21"/>
        <v>Booker7Plots_tragedy_normal_monster_02_2_Monsters2</v>
      </c>
      <c r="N92" s="3" t="s">
        <v>520</v>
      </c>
      <c r="O92" s="3">
        <f>COUNTIF('Sequence Terms Definition'!B:B,'Chapter Patterns Definition'!N92)</f>
        <v>6</v>
      </c>
      <c r="R92" s="3">
        <v>1</v>
      </c>
      <c r="S92" s="3">
        <v>1</v>
      </c>
      <c r="T92" s="3" t="b">
        <v>1</v>
      </c>
    </row>
    <row r="93" spans="2:20" hidden="1" x14ac:dyDescent="0.25">
      <c r="B93" s="3" t="s">
        <v>338</v>
      </c>
      <c r="C93" s="3" t="s">
        <v>328</v>
      </c>
      <c r="D93" s="3" t="s">
        <v>334</v>
      </c>
      <c r="E93" s="3" t="s">
        <v>347</v>
      </c>
      <c r="F93" s="3" t="s">
        <v>574</v>
      </c>
      <c r="G93" s="5" t="str">
        <f t="shared" si="24"/>
        <v>Booker7Plots_tragedy_normal_monster</v>
      </c>
      <c r="J93" s="6" t="s">
        <v>36</v>
      </c>
      <c r="K93" s="15" t="str">
        <f t="shared" si="25"/>
        <v>Booker7Plots_tragedy_normal_monster_02</v>
      </c>
      <c r="L93" s="62" t="s">
        <v>87</v>
      </c>
      <c r="M93" s="7" t="str">
        <f t="shared" si="21"/>
        <v>Booker7Plots_tragedy_normal_monster_02_3_StruggleMonster1</v>
      </c>
      <c r="N93" s="3" t="s">
        <v>361</v>
      </c>
      <c r="O93" s="3">
        <f>COUNTIF('Sequence Terms Definition'!B:B,'Chapter Patterns Definition'!N93)</f>
        <v>3</v>
      </c>
      <c r="R93" s="3">
        <v>1</v>
      </c>
      <c r="S93" s="3">
        <v>1</v>
      </c>
      <c r="T93" s="3" t="b">
        <v>1</v>
      </c>
    </row>
    <row r="94" spans="2:20" hidden="1" x14ac:dyDescent="0.25">
      <c r="B94" s="3" t="s">
        <v>338</v>
      </c>
      <c r="C94" s="3" t="s">
        <v>328</v>
      </c>
      <c r="D94" s="3" t="s">
        <v>334</v>
      </c>
      <c r="E94" s="3" t="s">
        <v>347</v>
      </c>
      <c r="F94" s="3" t="s">
        <v>574</v>
      </c>
      <c r="G94" s="5" t="str">
        <f>CONCATENATE(B94,"_",D94,IF(F94="","",CONCATENATE("_",F94)))</f>
        <v>Booker7Plots_tragedy_normal_monster</v>
      </c>
      <c r="J94" s="6" t="s">
        <v>36</v>
      </c>
      <c r="K94" s="15" t="str">
        <f>CONCATENATE(G94,"_", J94)</f>
        <v>Booker7Plots_tragedy_normal_monster_02</v>
      </c>
      <c r="L94" s="62" t="s">
        <v>88</v>
      </c>
      <c r="M94" s="7" t="str">
        <f t="shared" si="21"/>
        <v>Booker7Plots_tragedy_normal_monster_02_4_Helper1</v>
      </c>
      <c r="N94" s="3" t="s">
        <v>344</v>
      </c>
      <c r="O94" s="3">
        <f>COUNTIF('Sequence Terms Definition'!B:B,'Chapter Patterns Definition'!N94)</f>
        <v>4</v>
      </c>
      <c r="R94" s="3">
        <v>1</v>
      </c>
      <c r="S94" s="3">
        <v>1</v>
      </c>
      <c r="T94" s="3" t="b">
        <v>1</v>
      </c>
    </row>
    <row r="95" spans="2:20" hidden="1" x14ac:dyDescent="0.25">
      <c r="B95" s="3" t="s">
        <v>338</v>
      </c>
      <c r="C95" s="3" t="s">
        <v>328</v>
      </c>
      <c r="D95" s="3" t="s">
        <v>334</v>
      </c>
      <c r="E95" s="3" t="s">
        <v>347</v>
      </c>
      <c r="F95" s="3" t="s">
        <v>574</v>
      </c>
      <c r="G95" s="5" t="str">
        <f t="shared" si="24"/>
        <v>Booker7Plots_tragedy_normal_monster</v>
      </c>
      <c r="J95" s="6" t="s">
        <v>36</v>
      </c>
      <c r="K95" s="15" t="str">
        <f t="shared" si="25"/>
        <v>Booker7Plots_tragedy_normal_monster_02</v>
      </c>
      <c r="L95" s="62" t="s">
        <v>89</v>
      </c>
      <c r="M95" s="7" t="str">
        <f t="shared" si="21"/>
        <v>Booker7Plots_tragedy_normal_monster_02_5_StruggleMonster1</v>
      </c>
      <c r="N95" s="3" t="s">
        <v>361</v>
      </c>
      <c r="O95" s="3">
        <f>COUNTIF('Sequence Terms Definition'!B:B,'Chapter Patterns Definition'!N95)</f>
        <v>3</v>
      </c>
      <c r="R95" s="3">
        <v>1</v>
      </c>
      <c r="S95" s="3">
        <v>1</v>
      </c>
      <c r="T95" s="3" t="b">
        <v>1</v>
      </c>
    </row>
    <row r="96" spans="2:20" hidden="1" x14ac:dyDescent="0.25">
      <c r="B96" s="3" t="s">
        <v>338</v>
      </c>
      <c r="C96" s="3" t="s">
        <v>328</v>
      </c>
      <c r="D96" s="3" t="s">
        <v>334</v>
      </c>
      <c r="E96" s="3" t="s">
        <v>347</v>
      </c>
      <c r="F96" s="3" t="s">
        <v>574</v>
      </c>
      <c r="G96" s="5" t="str">
        <f t="shared" si="24"/>
        <v>Booker7Plots_tragedy_normal_monster</v>
      </c>
      <c r="J96" s="6" t="s">
        <v>36</v>
      </c>
      <c r="K96" s="15" t="str">
        <f t="shared" si="25"/>
        <v>Booker7Plots_tragedy_normal_monster_02</v>
      </c>
      <c r="L96" s="62" t="s">
        <v>90</v>
      </c>
      <c r="M96" s="7" t="str">
        <f t="shared" si="21"/>
        <v>Booker7Plots_tragedy_normal_monster_02_6_VictoryAgainstMonster1</v>
      </c>
      <c r="N96" s="3" t="s">
        <v>345</v>
      </c>
      <c r="O96" s="3">
        <f>COUNTIF('Sequence Terms Definition'!B:B,'Chapter Patterns Definition'!N96)</f>
        <v>4</v>
      </c>
      <c r="R96" s="3">
        <v>1</v>
      </c>
      <c r="S96" s="3">
        <v>1</v>
      </c>
      <c r="T96" s="3" t="b">
        <v>1</v>
      </c>
    </row>
    <row r="97" spans="1:20" hidden="1" x14ac:dyDescent="0.25">
      <c r="B97" s="3" t="s">
        <v>338</v>
      </c>
      <c r="C97" s="3" t="s">
        <v>328</v>
      </c>
      <c r="D97" s="3" t="s">
        <v>334</v>
      </c>
      <c r="E97" s="3" t="s">
        <v>347</v>
      </c>
      <c r="F97" s="3" t="s">
        <v>574</v>
      </c>
      <c r="G97" s="5" t="str">
        <f t="shared" si="24"/>
        <v>Booker7Plots_tragedy_normal_monster</v>
      </c>
      <c r="J97" s="6" t="s">
        <v>36</v>
      </c>
      <c r="K97" s="15" t="str">
        <f t="shared" si="25"/>
        <v>Booker7Plots_tragedy_normal_monster_02</v>
      </c>
      <c r="L97" s="62" t="s">
        <v>91</v>
      </c>
      <c r="M97" s="7" t="str">
        <f t="shared" si="21"/>
        <v>Booker7Plots_tragedy_normal_monster_02_7_HelperLost1</v>
      </c>
      <c r="N97" s="3" t="s">
        <v>349</v>
      </c>
      <c r="O97" s="3">
        <f>COUNTIF('Sequence Terms Definition'!B:B,'Chapter Patterns Definition'!N97)</f>
        <v>2</v>
      </c>
      <c r="R97" s="3">
        <v>1</v>
      </c>
      <c r="S97" s="3">
        <v>1</v>
      </c>
      <c r="T97" s="3" t="b">
        <v>1</v>
      </c>
    </row>
    <row r="98" spans="1:20" hidden="1" x14ac:dyDescent="0.25">
      <c r="G98" s="5"/>
      <c r="J98" s="6"/>
      <c r="K98" s="15"/>
      <c r="M98" s="7"/>
    </row>
    <row r="99" spans="1:20" hidden="1" x14ac:dyDescent="0.25">
      <c r="M99" s="7"/>
    </row>
    <row r="100" spans="1:20" hidden="1" x14ac:dyDescent="0.25">
      <c r="A100" s="64" t="s">
        <v>55</v>
      </c>
      <c r="B100" s="3" t="s">
        <v>338</v>
      </c>
      <c r="C100" s="3" t="s">
        <v>329</v>
      </c>
      <c r="D100" s="3" t="s">
        <v>335</v>
      </c>
      <c r="E100" s="3" t="s">
        <v>348</v>
      </c>
      <c r="F100" s="3" t="s">
        <v>575</v>
      </c>
      <c r="G100" s="5" t="str">
        <f t="shared" ref="G100:G105" si="26">CONCATENATE(B100,"_",D100,IF(F100="","",CONCATENATE("_",F100)))</f>
        <v>Booker7Plots_rebirth_normal_villain</v>
      </c>
      <c r="J100" s="6" t="s">
        <v>34</v>
      </c>
      <c r="K100" s="15" t="str">
        <f t="shared" ref="K100:K105" si="27">CONCATENATE(G100,"_", J100)</f>
        <v>Booker7Plots_rebirth_normal_villain_01</v>
      </c>
      <c r="L100" s="62" t="s">
        <v>85</v>
      </c>
      <c r="M100" s="7" t="str">
        <f t="shared" si="21"/>
        <v>Booker7Plots_rebirth_normal_villain_01_1_Villainy1</v>
      </c>
      <c r="N100" s="3" t="s">
        <v>261</v>
      </c>
      <c r="O100" s="3">
        <f>COUNTIF('Sequence Terms Definition'!B:B,'Chapter Patterns Definition'!N100)</f>
        <v>5</v>
      </c>
      <c r="R100" s="3">
        <v>1</v>
      </c>
      <c r="S100" s="3">
        <v>1</v>
      </c>
      <c r="T100" s="3" t="b">
        <v>1</v>
      </c>
    </row>
    <row r="101" spans="1:20" hidden="1" x14ac:dyDescent="0.25">
      <c r="A101" s="64" t="s">
        <v>55</v>
      </c>
      <c r="B101" s="3" t="s">
        <v>338</v>
      </c>
      <c r="C101" s="3" t="s">
        <v>329</v>
      </c>
      <c r="D101" s="3" t="s">
        <v>335</v>
      </c>
      <c r="E101" s="3" t="s">
        <v>348</v>
      </c>
      <c r="F101" s="3" t="s">
        <v>575</v>
      </c>
      <c r="G101" s="5" t="str">
        <f t="shared" si="26"/>
        <v>Booker7Plots_rebirth_normal_villain</v>
      </c>
      <c r="J101" s="6" t="s">
        <v>34</v>
      </c>
      <c r="K101" s="15" t="str">
        <f t="shared" si="27"/>
        <v>Booker7Plots_rebirth_normal_villain_01</v>
      </c>
      <c r="L101" s="62" t="s">
        <v>86</v>
      </c>
      <c r="M101" s="7" t="str">
        <f t="shared" si="21"/>
        <v>Booker7Plots_rebirth_normal_villain_01_2_Villainy2</v>
      </c>
      <c r="N101" s="3" t="s">
        <v>262</v>
      </c>
      <c r="O101" s="3">
        <f>COUNTIF('Sequence Terms Definition'!B:B,'Chapter Patterns Definition'!N101)</f>
        <v>5</v>
      </c>
      <c r="R101" s="3">
        <v>1</v>
      </c>
      <c r="S101" s="3">
        <v>1</v>
      </c>
      <c r="T101" s="3" t="b">
        <v>1</v>
      </c>
    </row>
    <row r="102" spans="1:20" hidden="1" x14ac:dyDescent="0.25">
      <c r="A102" s="64" t="s">
        <v>55</v>
      </c>
      <c r="B102" s="3" t="s">
        <v>338</v>
      </c>
      <c r="C102" s="3" t="s">
        <v>329</v>
      </c>
      <c r="D102" s="3" t="s">
        <v>335</v>
      </c>
      <c r="E102" s="3" t="s">
        <v>348</v>
      </c>
      <c r="F102" s="3" t="s">
        <v>575</v>
      </c>
      <c r="G102" s="5" t="str">
        <f t="shared" si="26"/>
        <v>Booker7Plots_rebirth_normal_villain</v>
      </c>
      <c r="J102" s="6" t="s">
        <v>34</v>
      </c>
      <c r="K102" s="15" t="str">
        <f t="shared" si="27"/>
        <v>Booker7Plots_rebirth_normal_villain_01</v>
      </c>
      <c r="L102" s="62" t="s">
        <v>87</v>
      </c>
      <c r="M102" s="7" t="str">
        <f t="shared" si="21"/>
        <v>Booker7Plots_rebirth_normal_villain_01_3_Departure1</v>
      </c>
      <c r="N102" s="3" t="s">
        <v>302</v>
      </c>
      <c r="O102" s="3">
        <f>COUNTIF('Sequence Terms Definition'!B:B,'Chapter Patterns Definition'!N102)</f>
        <v>2</v>
      </c>
      <c r="R102" s="3">
        <v>1</v>
      </c>
      <c r="S102" s="3">
        <v>1</v>
      </c>
      <c r="T102" s="3" t="b">
        <v>1</v>
      </c>
    </row>
    <row r="103" spans="1:20" hidden="1" x14ac:dyDescent="0.25">
      <c r="A103" s="64" t="s">
        <v>55</v>
      </c>
      <c r="B103" s="3" t="s">
        <v>338</v>
      </c>
      <c r="C103" s="3" t="s">
        <v>329</v>
      </c>
      <c r="D103" s="3" t="s">
        <v>335</v>
      </c>
      <c r="E103" s="3" t="s">
        <v>348</v>
      </c>
      <c r="F103" s="3" t="s">
        <v>575</v>
      </c>
      <c r="G103" s="5" t="str">
        <f t="shared" si="26"/>
        <v>Booker7Plots_rebirth_normal_villain</v>
      </c>
      <c r="J103" s="6" t="s">
        <v>34</v>
      </c>
      <c r="K103" s="15" t="str">
        <f t="shared" si="27"/>
        <v>Booker7Plots_rebirth_normal_villain_01</v>
      </c>
      <c r="L103" s="62" t="s">
        <v>88</v>
      </c>
      <c r="M103" s="7" t="str">
        <f t="shared" si="21"/>
        <v>Booker7Plots_rebirth_normal_villain_01_4_StruggleVillainHelper1</v>
      </c>
      <c r="N103" s="3" t="s">
        <v>535</v>
      </c>
      <c r="O103" s="3">
        <f>COUNTIF('Sequence Terms Definition'!B:B,'Chapter Patterns Definition'!N103)</f>
        <v>3</v>
      </c>
      <c r="R103" s="3">
        <v>1</v>
      </c>
      <c r="S103" s="3">
        <v>1</v>
      </c>
      <c r="T103" s="3" t="b">
        <v>1</v>
      </c>
    </row>
    <row r="104" spans="1:20" hidden="1" x14ac:dyDescent="0.25">
      <c r="A104" s="64" t="s">
        <v>55</v>
      </c>
      <c r="B104" s="3" t="s">
        <v>338</v>
      </c>
      <c r="C104" s="3" t="s">
        <v>329</v>
      </c>
      <c r="D104" s="3" t="s">
        <v>335</v>
      </c>
      <c r="E104" s="3" t="s">
        <v>348</v>
      </c>
      <c r="F104" s="3" t="s">
        <v>575</v>
      </c>
      <c r="G104" s="5" t="str">
        <f t="shared" si="26"/>
        <v>Booker7Plots_rebirth_normal_villain</v>
      </c>
      <c r="J104" s="6" t="s">
        <v>34</v>
      </c>
      <c r="K104" s="15" t="str">
        <f t="shared" si="27"/>
        <v>Booker7Plots_rebirth_normal_villain_01</v>
      </c>
      <c r="L104" s="62" t="s">
        <v>89</v>
      </c>
      <c r="M104" s="7" t="str">
        <f t="shared" si="21"/>
        <v>Booker7Plots_rebirth_normal_villain_01_5_VillainRepentance1</v>
      </c>
      <c r="N104" s="3" t="s">
        <v>533</v>
      </c>
      <c r="O104" s="3">
        <f>COUNTIF('Sequence Terms Definition'!B:B,'Chapter Patterns Definition'!N104)</f>
        <v>0</v>
      </c>
      <c r="R104" s="3">
        <v>1</v>
      </c>
      <c r="S104" s="3">
        <v>1</v>
      </c>
      <c r="T104" s="3" t="b">
        <v>1</v>
      </c>
    </row>
    <row r="105" spans="1:20" hidden="1" x14ac:dyDescent="0.25">
      <c r="A105" s="64" t="s">
        <v>55</v>
      </c>
      <c r="B105" s="3" t="s">
        <v>338</v>
      </c>
      <c r="C105" s="3" t="s">
        <v>329</v>
      </c>
      <c r="D105" s="3" t="s">
        <v>335</v>
      </c>
      <c r="E105" s="3" t="s">
        <v>348</v>
      </c>
      <c r="F105" s="3" t="s">
        <v>575</v>
      </c>
      <c r="G105" s="5" t="str">
        <f t="shared" si="26"/>
        <v>Booker7Plots_rebirth_normal_villain</v>
      </c>
      <c r="J105" s="6" t="s">
        <v>34</v>
      </c>
      <c r="K105" s="15" t="str">
        <f t="shared" si="27"/>
        <v>Booker7Plots_rebirth_normal_villain_01</v>
      </c>
      <c r="L105" s="62" t="s">
        <v>90</v>
      </c>
      <c r="M105" s="7" t="str">
        <f t="shared" si="21"/>
        <v>Booker7Plots_rebirth_normal_villain_01_6_VillainReward1</v>
      </c>
      <c r="N105" s="3" t="s">
        <v>534</v>
      </c>
      <c r="O105" s="3">
        <f>COUNTIF('Sequence Terms Definition'!B:B,'Chapter Patterns Definition'!N105)</f>
        <v>4</v>
      </c>
      <c r="R105" s="3">
        <v>1</v>
      </c>
      <c r="S105" s="3">
        <v>1</v>
      </c>
      <c r="T105" s="3" t="b">
        <v>1</v>
      </c>
    </row>
    <row r="106" spans="1:20" hidden="1" x14ac:dyDescent="0.25">
      <c r="G106" s="5"/>
      <c r="J106" s="6"/>
      <c r="K106" s="15"/>
      <c r="M106" s="7"/>
    </row>
    <row r="107" spans="1:20" x14ac:dyDescent="0.25">
      <c r="B107" s="3" t="s">
        <v>338</v>
      </c>
      <c r="C107" s="3" t="s">
        <v>567</v>
      </c>
      <c r="D107" s="3" t="s">
        <v>568</v>
      </c>
      <c r="G107" s="5" t="str">
        <f>CONCATENATE(B107,"_",D107,IF(F107="","",CONCATENATE("_",F107)))</f>
        <v>Booker7Plots_test</v>
      </c>
      <c r="J107" s="6" t="s">
        <v>34</v>
      </c>
      <c r="K107" s="15" t="str">
        <f>CONCATENATE(G107,"_", J107)</f>
        <v>Booker7Plots_test_01</v>
      </c>
      <c r="L107" s="62" t="s">
        <v>85</v>
      </c>
      <c r="M107" s="7" t="str">
        <f>CONCATENATE(K107,"_",L107,"_",N107)</f>
        <v>Booker7Plots_test_01_1_Villainy1</v>
      </c>
      <c r="N107" s="3" t="s">
        <v>261</v>
      </c>
      <c r="O107" s="3">
        <f>COUNTIF('Sequence Terms Definition'!B:B,'Chapter Patterns Definition'!N107)</f>
        <v>5</v>
      </c>
      <c r="R107" s="3">
        <v>1</v>
      </c>
      <c r="S107" s="3">
        <v>1</v>
      </c>
      <c r="T107" s="3" t="b">
        <v>1</v>
      </c>
    </row>
    <row r="108" spans="1:20" x14ac:dyDescent="0.25">
      <c r="B108" s="3" t="s">
        <v>338</v>
      </c>
      <c r="C108" s="3" t="s">
        <v>567</v>
      </c>
      <c r="D108" s="3" t="s">
        <v>568</v>
      </c>
      <c r="G108" s="5" t="str">
        <f>CONCATENATE(B108,"_",D108,IF(F108="","",CONCATENATE("_",F108)))</f>
        <v>Booker7Plots_test</v>
      </c>
      <c r="J108" s="6" t="s">
        <v>34</v>
      </c>
      <c r="K108" s="15" t="str">
        <f>CONCATENATE(G108,"_", J108)</f>
        <v>Booker7Plots_test_01</v>
      </c>
      <c r="L108" s="62" t="s">
        <v>86</v>
      </c>
      <c r="M108" s="7" t="str">
        <f>CONCATENATE(K108,"_",L108,"_",N108)</f>
        <v>Booker7Plots_test_01_2_Departure1</v>
      </c>
      <c r="N108" s="3" t="s">
        <v>302</v>
      </c>
      <c r="O108" s="3">
        <f>COUNTIF('Sequence Terms Definition'!B:B,'Chapter Patterns Definition'!N108)</f>
        <v>2</v>
      </c>
      <c r="R108" s="3">
        <v>1</v>
      </c>
      <c r="S108" s="3">
        <v>1</v>
      </c>
      <c r="T108" s="3" t="b">
        <v>1</v>
      </c>
    </row>
    <row r="109" spans="1:20" x14ac:dyDescent="0.25">
      <c r="B109" s="3" t="s">
        <v>338</v>
      </c>
      <c r="C109" s="3" t="s">
        <v>567</v>
      </c>
      <c r="D109" s="3" t="s">
        <v>568</v>
      </c>
      <c r="G109" s="5" t="str">
        <f>CONCATENATE(B109,"_",D109,IF(F109="","",CONCATENATE("_",F109)))</f>
        <v>Booker7Plots_test</v>
      </c>
      <c r="J109" s="6" t="s">
        <v>34</v>
      </c>
      <c r="K109" s="15" t="str">
        <f>CONCATENATE(G109,"_", J109)</f>
        <v>Booker7Plots_test_01</v>
      </c>
      <c r="L109" s="62" t="s">
        <v>87</v>
      </c>
      <c r="M109" s="7" t="str">
        <f>CONCATENATE(K109,"_",L109,"_",N109)</f>
        <v>Booker7Plots_test_01_3_StruggleVillain1</v>
      </c>
      <c r="N109" s="3" t="s">
        <v>362</v>
      </c>
      <c r="O109" s="3">
        <f>COUNTIF('Sequence Terms Definition'!B:B,'Chapter Patterns Definition'!N109)</f>
        <v>3</v>
      </c>
      <c r="R109" s="3">
        <v>1</v>
      </c>
      <c r="S109" s="3">
        <v>1</v>
      </c>
      <c r="T109" s="3" t="b">
        <v>1</v>
      </c>
    </row>
    <row r="110" spans="1:20" hidden="1" x14ac:dyDescent="0.25"/>
    <row r="111" spans="1:20" hidden="1" x14ac:dyDescent="0.25"/>
    <row r="112" spans="1:20" hidden="1" x14ac:dyDescent="0.25"/>
    <row r="113" spans="2:20" customFormat="1" hidden="1" x14ac:dyDescent="0.25">
      <c r="B113" t="s">
        <v>338</v>
      </c>
      <c r="C113" t="s">
        <v>301</v>
      </c>
      <c r="D113" t="s">
        <v>327</v>
      </c>
      <c r="E113" t="s">
        <v>576</v>
      </c>
      <c r="F113" t="s">
        <v>577</v>
      </c>
      <c r="G113" s="5" t="str">
        <f t="shared" ref="G113:G128" si="28">CONCATENATE(B113,"_",D113,IF(F113="","",CONCATENATE("_",F113)))</f>
        <v>Booker7Plots_thequest_refinery</v>
      </c>
      <c r="J113" s="6" t="s">
        <v>34</v>
      </c>
      <c r="K113" s="15" t="str">
        <f>CONCATENATE(G113,"_", J113)</f>
        <v>Booker7Plots_thequest_refinery_01</v>
      </c>
      <c r="L113">
        <v>1</v>
      </c>
      <c r="M113" s="7" t="str">
        <f t="shared" ref="M113:M128" si="29">CONCATENATE(K113,"_",L113,"_",N113)</f>
        <v>Booker7Plots_thequest_refinery_01_1_DifficultTaskArrises1</v>
      </c>
      <c r="N113" t="s">
        <v>355</v>
      </c>
      <c r="O113" s="3">
        <f>COUNTIF('Sequence Terms Definition'!B:B,'Chapter Patterns Definition'!N113)</f>
        <v>0</v>
      </c>
      <c r="R113">
        <v>1</v>
      </c>
      <c r="S113">
        <v>1</v>
      </c>
      <c r="T113" t="b">
        <v>1</v>
      </c>
    </row>
    <row r="114" spans="2:20" customFormat="1" hidden="1" x14ac:dyDescent="0.25">
      <c r="B114" t="s">
        <v>338</v>
      </c>
      <c r="C114" t="s">
        <v>301</v>
      </c>
      <c r="D114" t="s">
        <v>327</v>
      </c>
      <c r="E114" t="s">
        <v>576</v>
      </c>
      <c r="F114" t="s">
        <v>577</v>
      </c>
      <c r="G114" s="5" t="str">
        <f t="shared" si="28"/>
        <v>Booker7Plots_thequest_refinery</v>
      </c>
      <c r="J114" s="6" t="s">
        <v>34</v>
      </c>
      <c r="K114" s="15" t="str">
        <f>CONCATENATE(G114,"_", J114)</f>
        <v>Booker7Plots_thequest_refinery_01</v>
      </c>
      <c r="L114">
        <v>2</v>
      </c>
      <c r="M114" s="7" t="str">
        <f t="shared" si="29"/>
        <v>Booker7Plots_thequest_refinery_01_2_Departure1</v>
      </c>
      <c r="N114" t="s">
        <v>302</v>
      </c>
      <c r="O114" s="3">
        <f>COUNTIF('Sequence Terms Definition'!B:B,'Chapter Patterns Definition'!N114)</f>
        <v>2</v>
      </c>
      <c r="R114">
        <v>1</v>
      </c>
      <c r="S114">
        <v>1</v>
      </c>
      <c r="T114" t="b">
        <v>1</v>
      </c>
    </row>
    <row r="115" spans="2:20" customFormat="1" hidden="1" x14ac:dyDescent="0.25">
      <c r="B115" t="s">
        <v>338</v>
      </c>
      <c r="C115" t="s">
        <v>301</v>
      </c>
      <c r="D115" t="s">
        <v>327</v>
      </c>
      <c r="E115" t="s">
        <v>576</v>
      </c>
      <c r="F115" t="s">
        <v>577</v>
      </c>
      <c r="G115" s="5" t="str">
        <f t="shared" si="28"/>
        <v>Booker7Plots_thequest_refinery</v>
      </c>
      <c r="J115" s="6" t="s">
        <v>34</v>
      </c>
      <c r="K115" s="15" t="str">
        <f>CONCATENATE(G115,"_", J115)</f>
        <v>Booker7Plots_thequest_refinery_01</v>
      </c>
      <c r="L115">
        <v>3</v>
      </c>
      <c r="M115" s="7" t="str">
        <f t="shared" si="29"/>
        <v>Booker7Plots_thequest_refinery_01_3_QuestAssigned1</v>
      </c>
      <c r="N115" t="s">
        <v>354</v>
      </c>
      <c r="O115" s="3">
        <f>COUNTIF('Sequence Terms Definition'!B:B,'Chapter Patterns Definition'!N115)</f>
        <v>3</v>
      </c>
      <c r="R115">
        <v>1</v>
      </c>
      <c r="S115">
        <v>1</v>
      </c>
      <c r="T115" t="b">
        <v>1</v>
      </c>
    </row>
    <row r="116" spans="2:20" customFormat="1" hidden="1" x14ac:dyDescent="0.25">
      <c r="B116" t="s">
        <v>338</v>
      </c>
      <c r="C116" t="s">
        <v>301</v>
      </c>
      <c r="D116" t="s">
        <v>327</v>
      </c>
      <c r="E116" t="s">
        <v>576</v>
      </c>
      <c r="F116" t="s">
        <v>577</v>
      </c>
      <c r="G116" s="5" t="str">
        <f t="shared" si="28"/>
        <v>Booker7Plots_thequest_refinery</v>
      </c>
      <c r="J116" s="6" t="s">
        <v>34</v>
      </c>
      <c r="K116" s="15" t="str">
        <f>CONCATENATE(G116,"_", J116)</f>
        <v>Booker7Plots_thequest_refinery_01</v>
      </c>
      <c r="L116">
        <v>4</v>
      </c>
      <c r="M116" s="7" t="str">
        <f t="shared" si="29"/>
        <v>Booker7Plots_thequest_refinery_01_4_Monsters2</v>
      </c>
      <c r="N116" t="s">
        <v>520</v>
      </c>
      <c r="O116" s="3">
        <f>COUNTIF('Sequence Terms Definition'!B:B,'Chapter Patterns Definition'!N116)</f>
        <v>6</v>
      </c>
      <c r="R116">
        <v>1</v>
      </c>
      <c r="S116">
        <v>1</v>
      </c>
      <c r="T116" t="b">
        <v>1</v>
      </c>
    </row>
    <row r="117" spans="2:20" customFormat="1" hidden="1" x14ac:dyDescent="0.25">
      <c r="B117" t="s">
        <v>338</v>
      </c>
      <c r="C117" t="s">
        <v>301</v>
      </c>
      <c r="D117" t="s">
        <v>327</v>
      </c>
      <c r="E117" t="s">
        <v>576</v>
      </c>
      <c r="F117" t="s">
        <v>577</v>
      </c>
      <c r="G117" s="5" t="str">
        <f t="shared" si="28"/>
        <v>Booker7Plots_thequest_refinery</v>
      </c>
      <c r="J117" s="6" t="s">
        <v>34</v>
      </c>
      <c r="K117" s="15" t="str">
        <f>CONCATENATE(G117,"_", J117)</f>
        <v>Booker7Plots_thequest_refinery_01</v>
      </c>
      <c r="L117">
        <v>5</v>
      </c>
      <c r="M117" s="7" t="str">
        <f t="shared" si="29"/>
        <v>Booker7Plots_thequest_refinery_01_5_QuestResolution1</v>
      </c>
      <c r="N117" t="s">
        <v>352</v>
      </c>
      <c r="O117" s="3">
        <f>COUNTIF('Sequence Terms Definition'!B:B,'Chapter Patterns Definition'!N117)</f>
        <v>2</v>
      </c>
      <c r="R117">
        <v>1</v>
      </c>
      <c r="S117">
        <v>1</v>
      </c>
      <c r="T117" t="b">
        <v>1</v>
      </c>
    </row>
    <row r="118" spans="2:20" hidden="1" x14ac:dyDescent="0.25"/>
    <row r="119" spans="2:20" customFormat="1" hidden="1" x14ac:dyDescent="0.25">
      <c r="B119" t="s">
        <v>338</v>
      </c>
      <c r="C119" t="s">
        <v>569</v>
      </c>
      <c r="D119" t="s">
        <v>360</v>
      </c>
      <c r="E119" t="s">
        <v>576</v>
      </c>
      <c r="F119" t="s">
        <v>577</v>
      </c>
      <c r="G119" s="5" t="str">
        <f t="shared" si="28"/>
        <v>Booker7Plots_overcomevillain_refinery</v>
      </c>
      <c r="J119" s="6" t="s">
        <v>34</v>
      </c>
      <c r="K119" s="15" t="str">
        <f t="shared" ref="K119:K128" si="30">CONCATENATE(G119,"_", J119)</f>
        <v>Booker7Plots_overcomevillain_refinery_01</v>
      </c>
      <c r="L119">
        <v>1</v>
      </c>
      <c r="M119" s="7" t="str">
        <f t="shared" si="29"/>
        <v>Booker7Plots_overcomevillain_refinery_01_1_Villainy1</v>
      </c>
      <c r="N119" t="s">
        <v>261</v>
      </c>
      <c r="O119" s="3">
        <f>COUNTIF('Sequence Terms Definition'!B:B,'Chapter Patterns Definition'!N119)</f>
        <v>5</v>
      </c>
      <c r="R119">
        <v>1</v>
      </c>
      <c r="S119">
        <v>1</v>
      </c>
      <c r="T119" t="b">
        <v>1</v>
      </c>
    </row>
    <row r="120" spans="2:20" customFormat="1" hidden="1" x14ac:dyDescent="0.25">
      <c r="B120" t="s">
        <v>338</v>
      </c>
      <c r="C120" t="s">
        <v>569</v>
      </c>
      <c r="D120" t="s">
        <v>360</v>
      </c>
      <c r="E120" t="s">
        <v>576</v>
      </c>
      <c r="F120" t="s">
        <v>577</v>
      </c>
      <c r="G120" s="5" t="str">
        <f t="shared" si="28"/>
        <v>Booker7Plots_overcomevillain_refinery</v>
      </c>
      <c r="J120" s="6" t="s">
        <v>34</v>
      </c>
      <c r="K120" s="15" t="str">
        <f t="shared" si="30"/>
        <v>Booker7Plots_overcomevillain_refinery_01</v>
      </c>
      <c r="L120">
        <v>2</v>
      </c>
      <c r="M120" s="7" t="str">
        <f t="shared" si="29"/>
        <v>Booker7Plots_overcomevillain_refinery_01_2_VictoryAgainstVillainy1</v>
      </c>
      <c r="N120" t="s">
        <v>266</v>
      </c>
      <c r="O120" s="3">
        <f>COUNTIF('Sequence Terms Definition'!B:B,'Chapter Patterns Definition'!N120)</f>
        <v>5</v>
      </c>
      <c r="R120">
        <v>1</v>
      </c>
      <c r="S120">
        <v>1</v>
      </c>
      <c r="T120" t="b">
        <v>1</v>
      </c>
    </row>
    <row r="121" spans="2:20" customFormat="1" hidden="1" x14ac:dyDescent="0.25">
      <c r="B121" t="s">
        <v>338</v>
      </c>
      <c r="C121" t="s">
        <v>569</v>
      </c>
      <c r="D121" t="s">
        <v>360</v>
      </c>
      <c r="E121" t="s">
        <v>576</v>
      </c>
      <c r="F121" t="s">
        <v>577</v>
      </c>
      <c r="G121" s="5" t="str">
        <f t="shared" si="28"/>
        <v>Booker7Plots_overcomevillain_refinery</v>
      </c>
      <c r="J121" s="6" t="s">
        <v>34</v>
      </c>
      <c r="K121" s="15" t="str">
        <f t="shared" si="30"/>
        <v>Booker7Plots_overcomevillain_refinery_01</v>
      </c>
      <c r="L121">
        <v>3</v>
      </c>
      <c r="M121" s="7" t="str">
        <f t="shared" si="29"/>
        <v>Booker7Plots_overcomevillain_refinery_01_3_Recovery1</v>
      </c>
      <c r="N121" t="s">
        <v>386</v>
      </c>
      <c r="O121" s="3">
        <f>COUNTIF('Sequence Terms Definition'!B:B,'Chapter Patterns Definition'!N121)</f>
        <v>3</v>
      </c>
      <c r="R121">
        <v>1</v>
      </c>
      <c r="S121">
        <v>1</v>
      </c>
      <c r="T121" t="b">
        <v>1</v>
      </c>
    </row>
    <row r="122" spans="2:20" customFormat="1" hidden="1" x14ac:dyDescent="0.25">
      <c r="B122" t="s">
        <v>338</v>
      </c>
      <c r="C122" t="s">
        <v>569</v>
      </c>
      <c r="D122" t="s">
        <v>360</v>
      </c>
      <c r="E122" t="s">
        <v>576</v>
      </c>
      <c r="F122" t="s">
        <v>577</v>
      </c>
      <c r="G122" s="5" t="str">
        <f t="shared" si="28"/>
        <v>Booker7Plots_overcomevillain_refinery</v>
      </c>
      <c r="J122" s="6" t="s">
        <v>34</v>
      </c>
      <c r="K122" s="15" t="str">
        <f t="shared" si="30"/>
        <v>Booker7Plots_overcomevillain_refinery_01</v>
      </c>
      <c r="L122">
        <v>4</v>
      </c>
      <c r="M122" s="7" t="str">
        <f t="shared" si="29"/>
        <v>Booker7Plots_overcomevillain_refinery_01_4_HeroReward1</v>
      </c>
      <c r="N122" t="s">
        <v>342</v>
      </c>
      <c r="O122" s="3">
        <f>COUNTIF('Sequence Terms Definition'!B:B,'Chapter Patterns Definition'!N122)</f>
        <v>4</v>
      </c>
      <c r="R122">
        <v>1</v>
      </c>
      <c r="S122">
        <v>1</v>
      </c>
      <c r="T122" t="b">
        <v>1</v>
      </c>
    </row>
    <row r="123" spans="2:20" hidden="1" x14ac:dyDescent="0.25">
      <c r="E123"/>
      <c r="F123"/>
      <c r="G123" s="5"/>
      <c r="J123" s="6"/>
      <c r="K123" s="15"/>
      <c r="M123" s="7"/>
    </row>
    <row r="124" spans="2:20" customFormat="1" hidden="1" x14ac:dyDescent="0.25">
      <c r="B124" t="s">
        <v>338</v>
      </c>
      <c r="C124" t="s">
        <v>578</v>
      </c>
      <c r="D124" t="s">
        <v>98</v>
      </c>
      <c r="E124" t="s">
        <v>576</v>
      </c>
      <c r="F124" t="s">
        <v>577</v>
      </c>
      <c r="G124" s="5" t="str">
        <f t="shared" si="28"/>
        <v>Booker7Plots_overcomemonster_refinery</v>
      </c>
      <c r="J124" s="6" t="s">
        <v>34</v>
      </c>
      <c r="K124" s="15" t="str">
        <f t="shared" si="30"/>
        <v>Booker7Plots_overcomemonster_refinery_01</v>
      </c>
      <c r="L124">
        <v>1</v>
      </c>
      <c r="M124" s="7" t="str">
        <f t="shared" si="29"/>
        <v>Booker7Plots_overcomemonster_refinery_01_1_Monsters1</v>
      </c>
      <c r="N124" t="s">
        <v>263</v>
      </c>
      <c r="O124" s="3">
        <f>COUNTIF('Sequence Terms Definition'!B:B,'Chapter Patterns Definition'!N124)</f>
        <v>6</v>
      </c>
      <c r="R124">
        <v>1</v>
      </c>
      <c r="S124">
        <v>1</v>
      </c>
      <c r="T124" t="b">
        <v>1</v>
      </c>
    </row>
    <row r="125" spans="2:20" customFormat="1" hidden="1" x14ac:dyDescent="0.25">
      <c r="B125" t="s">
        <v>338</v>
      </c>
      <c r="C125" t="s">
        <v>578</v>
      </c>
      <c r="D125" t="s">
        <v>98</v>
      </c>
      <c r="E125" t="s">
        <v>576</v>
      </c>
      <c r="F125" t="s">
        <v>577</v>
      </c>
      <c r="G125" s="5" t="str">
        <f t="shared" si="28"/>
        <v>Booker7Plots_overcomemonster_refinery</v>
      </c>
      <c r="J125" s="6" t="s">
        <v>34</v>
      </c>
      <c r="K125" s="15" t="str">
        <f t="shared" si="30"/>
        <v>Booker7Plots_overcomemonster_refinery_01</v>
      </c>
      <c r="L125">
        <v>2</v>
      </c>
      <c r="M125" s="7" t="str">
        <f t="shared" si="29"/>
        <v>Booker7Plots_overcomemonster_refinery_01_2_Villainy2</v>
      </c>
      <c r="N125" t="s">
        <v>262</v>
      </c>
      <c r="O125" s="3">
        <f>COUNTIF('Sequence Terms Definition'!B:B,'Chapter Patterns Definition'!N125)</f>
        <v>5</v>
      </c>
      <c r="R125">
        <v>1</v>
      </c>
      <c r="S125">
        <v>1</v>
      </c>
      <c r="T125" t="b">
        <v>1</v>
      </c>
    </row>
    <row r="126" spans="2:20" customFormat="1" hidden="1" x14ac:dyDescent="0.25">
      <c r="B126" t="s">
        <v>338</v>
      </c>
      <c r="C126" t="s">
        <v>578</v>
      </c>
      <c r="D126" t="s">
        <v>98</v>
      </c>
      <c r="E126" t="s">
        <v>576</v>
      </c>
      <c r="F126" t="s">
        <v>577</v>
      </c>
      <c r="G126" s="5" t="str">
        <f t="shared" si="28"/>
        <v>Booker7Plots_overcomemonster_refinery</v>
      </c>
      <c r="J126" s="6" t="s">
        <v>34</v>
      </c>
      <c r="K126" s="15" t="str">
        <f t="shared" si="30"/>
        <v>Booker7Plots_overcomemonster_refinery_01</v>
      </c>
      <c r="L126">
        <v>3</v>
      </c>
      <c r="M126" s="7" t="str">
        <f t="shared" si="29"/>
        <v>Booker7Plots_overcomemonster_refinery_01_3_VictoryAgainstMonster1</v>
      </c>
      <c r="N126" t="s">
        <v>345</v>
      </c>
      <c r="O126" s="3">
        <f>COUNTIF('Sequence Terms Definition'!B:B,'Chapter Patterns Definition'!N126)</f>
        <v>4</v>
      </c>
      <c r="R126">
        <v>1</v>
      </c>
      <c r="S126">
        <v>1</v>
      </c>
      <c r="T126" t="b">
        <v>1</v>
      </c>
    </row>
    <row r="127" spans="2:20" customFormat="1" hidden="1" x14ac:dyDescent="0.25">
      <c r="B127" t="s">
        <v>338</v>
      </c>
      <c r="C127" t="s">
        <v>578</v>
      </c>
      <c r="D127" t="s">
        <v>98</v>
      </c>
      <c r="E127" t="s">
        <v>576</v>
      </c>
      <c r="F127" t="s">
        <v>577</v>
      </c>
      <c r="G127" s="5" t="str">
        <f t="shared" si="28"/>
        <v>Booker7Plots_overcomemonster_refinery</v>
      </c>
      <c r="J127" s="6" t="s">
        <v>34</v>
      </c>
      <c r="K127" s="15" t="str">
        <f t="shared" si="30"/>
        <v>Booker7Plots_overcomemonster_refinery_01</v>
      </c>
      <c r="L127">
        <v>4</v>
      </c>
      <c r="M127" s="7" t="str">
        <f t="shared" si="29"/>
        <v>Booker7Plots_overcomemonster_refinery_01_4_StruggleVillainHelper1</v>
      </c>
      <c r="N127" t="s">
        <v>535</v>
      </c>
      <c r="O127" s="3">
        <f>COUNTIF('Sequence Terms Definition'!B:B,'Chapter Patterns Definition'!N127)</f>
        <v>3</v>
      </c>
      <c r="R127">
        <v>1</v>
      </c>
      <c r="S127">
        <v>1</v>
      </c>
      <c r="T127" t="b">
        <v>1</v>
      </c>
    </row>
    <row r="128" spans="2:20" customFormat="1" hidden="1" x14ac:dyDescent="0.25">
      <c r="B128" t="s">
        <v>338</v>
      </c>
      <c r="C128" t="s">
        <v>578</v>
      </c>
      <c r="D128" t="s">
        <v>98</v>
      </c>
      <c r="E128" t="s">
        <v>576</v>
      </c>
      <c r="F128" t="s">
        <v>577</v>
      </c>
      <c r="G128" s="5" t="str">
        <f t="shared" si="28"/>
        <v>Booker7Plots_overcomemonster_refinery</v>
      </c>
      <c r="J128" s="6" t="s">
        <v>34</v>
      </c>
      <c r="K128" s="15" t="str">
        <f t="shared" si="30"/>
        <v>Booker7Plots_overcomemonster_refinery_01</v>
      </c>
      <c r="L128">
        <v>5</v>
      </c>
      <c r="M128" s="7" t="str">
        <f t="shared" si="29"/>
        <v>Booker7Plots_overcomemonster_refinery_01_5_HeroReward1</v>
      </c>
      <c r="N128" t="s">
        <v>342</v>
      </c>
      <c r="O128" s="3">
        <f>COUNTIF('Sequence Terms Definition'!B:B,'Chapter Patterns Definition'!N128)</f>
        <v>4</v>
      </c>
      <c r="R128">
        <v>1</v>
      </c>
      <c r="S128">
        <v>1</v>
      </c>
      <c r="T128" t="b">
        <v>1</v>
      </c>
    </row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spans="1:12" hidden="1" x14ac:dyDescent="0.25"/>
    <row r="162" spans="1:12" hidden="1" x14ac:dyDescent="0.25"/>
    <row r="163" spans="1:12" hidden="1" x14ac:dyDescent="0.25"/>
    <row r="164" spans="1:12" hidden="1" x14ac:dyDescent="0.25"/>
    <row r="165" spans="1:12" hidden="1" x14ac:dyDescent="0.25"/>
    <row r="166" spans="1:12" s="106" customFormat="1" hidden="1" x14ac:dyDescent="0.25">
      <c r="A166" s="105"/>
      <c r="L166" s="107"/>
    </row>
  </sheetData>
  <autoFilter ref="A2:AE166">
    <filterColumn colId="1">
      <customFilters>
        <customFilter operator="notEqual" val=" "/>
      </customFilters>
    </filterColumn>
    <filterColumn colId="4">
      <filters blank="1"/>
    </filterColumn>
    <filterColumn colId="9">
      <filters>
        <filter val="01"/>
      </filters>
    </filterColumn>
  </autoFilter>
  <conditionalFormatting sqref="O59:O106 O1:O8 O10:O13 O16:O18 O34:O35 O20 O37:O52 O110:O112 O118 O129:O1048576">
    <cfRule type="cellIs" dxfId="27" priority="16" operator="equal">
      <formula>0</formula>
    </cfRule>
  </conditionalFormatting>
  <conditionalFormatting sqref="O53:O58">
    <cfRule type="cellIs" dxfId="26" priority="15" operator="equal">
      <formula>0</formula>
    </cfRule>
  </conditionalFormatting>
  <conditionalFormatting sqref="O9">
    <cfRule type="cellIs" dxfId="25" priority="14" operator="equal">
      <formula>0</formula>
    </cfRule>
  </conditionalFormatting>
  <conditionalFormatting sqref="O14">
    <cfRule type="cellIs" dxfId="24" priority="13" operator="equal">
      <formula>0</formula>
    </cfRule>
  </conditionalFormatting>
  <conditionalFormatting sqref="O15">
    <cfRule type="cellIs" dxfId="23" priority="12" operator="equal">
      <formula>0</formula>
    </cfRule>
  </conditionalFormatting>
  <conditionalFormatting sqref="O21:O24 O26:O29 O32:O33">
    <cfRule type="cellIs" dxfId="22" priority="11" operator="equal">
      <formula>0</formula>
    </cfRule>
  </conditionalFormatting>
  <conditionalFormatting sqref="O25">
    <cfRule type="cellIs" dxfId="21" priority="10" operator="equal">
      <formula>0</formula>
    </cfRule>
  </conditionalFormatting>
  <conditionalFormatting sqref="O30">
    <cfRule type="cellIs" dxfId="20" priority="9" operator="equal">
      <formula>0</formula>
    </cfRule>
  </conditionalFormatting>
  <conditionalFormatting sqref="O31">
    <cfRule type="cellIs" dxfId="19" priority="8" operator="equal">
      <formula>0</formula>
    </cfRule>
  </conditionalFormatting>
  <conditionalFormatting sqref="O19">
    <cfRule type="cellIs" dxfId="18" priority="7" operator="equal">
      <formula>0</formula>
    </cfRule>
  </conditionalFormatting>
  <conditionalFormatting sqref="O36">
    <cfRule type="cellIs" dxfId="17" priority="6" operator="equal">
      <formula>0</formula>
    </cfRule>
  </conditionalFormatting>
  <conditionalFormatting sqref="O107:O109">
    <cfRule type="cellIs" dxfId="16" priority="5" operator="equal">
      <formula>0</formula>
    </cfRule>
  </conditionalFormatting>
  <conditionalFormatting sqref="O113:O117">
    <cfRule type="cellIs" dxfId="15" priority="2" operator="equal">
      <formula>0</formula>
    </cfRule>
  </conditionalFormatting>
  <conditionalFormatting sqref="O119:O128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E330"/>
  <sheetViews>
    <sheetView zoomScale="85" zoomScaleNormal="85" workbookViewId="0">
      <pane xSplit="3" ySplit="2" topLeftCell="Y186" activePane="bottomRight" state="frozen"/>
      <selection pane="topRight" activeCell="D1" sqref="D1"/>
      <selection pane="bottomLeft" activeCell="A3" sqref="A3"/>
      <selection pane="bottomRight" activeCell="G193" sqref="G193"/>
    </sheetView>
  </sheetViews>
  <sheetFormatPr defaultRowHeight="15" x14ac:dyDescent="0.25"/>
  <cols>
    <col min="1" max="1" width="5.5703125" style="127" bestFit="1" customWidth="1"/>
    <col min="2" max="2" width="29.85546875" style="41" bestFit="1" customWidth="1"/>
    <col min="3" max="3" width="31.7109375" style="48" bestFit="1" customWidth="1"/>
    <col min="4" max="4" width="18.28515625" style="48" customWidth="1"/>
    <col min="5" max="5" width="15.7109375" style="48" bestFit="1" customWidth="1"/>
    <col min="6" max="6" width="17" style="48" customWidth="1"/>
    <col min="7" max="7" width="49" style="29" bestFit="1" customWidth="1"/>
    <col min="8" max="8" width="17.140625" style="43" customWidth="1"/>
    <col min="9" max="9" width="53.28515625" style="47" bestFit="1" customWidth="1"/>
    <col min="10" max="10" width="8.85546875" style="43" bestFit="1" customWidth="1"/>
    <col min="11" max="11" width="54.28515625" style="29" bestFit="1" customWidth="1"/>
    <col min="12" max="12" width="18.42578125" style="44" customWidth="1"/>
    <col min="13" max="13" width="11.5703125" style="30" bestFit="1" customWidth="1"/>
    <col min="14" max="14" width="3" style="30" bestFit="1" customWidth="1"/>
    <col min="15" max="15" width="21.85546875" style="45" bestFit="1" customWidth="1"/>
    <col min="16" max="16" width="38" style="45" customWidth="1"/>
    <col min="17" max="17" width="16.140625" style="46" bestFit="1" customWidth="1"/>
    <col min="18" max="18" width="30.42578125" style="46" bestFit="1" customWidth="1"/>
    <col min="19" max="19" width="61.7109375" style="59" bestFit="1" customWidth="1"/>
    <col min="20" max="20" width="16.140625" style="46" bestFit="1" customWidth="1"/>
    <col min="21" max="21" width="20.28515625" style="100" bestFit="1" customWidth="1"/>
    <col min="22" max="22" width="58.28515625" style="100" customWidth="1"/>
    <col min="23" max="23" width="45.7109375" style="100" customWidth="1"/>
    <col min="24" max="24" width="41.42578125" style="40" bestFit="1" customWidth="1"/>
    <col min="25" max="25" width="35.28515625" style="40" bestFit="1" customWidth="1"/>
    <col min="26" max="26" width="26.28515625" style="40" bestFit="1" customWidth="1"/>
    <col min="27" max="27" width="17.42578125" style="40" bestFit="1" customWidth="1"/>
    <col min="28" max="30" width="3.140625" style="40" bestFit="1" customWidth="1"/>
    <col min="31" max="31" width="17.28515625" style="40" bestFit="1" customWidth="1"/>
    <col min="32" max="16384" width="9.140625" style="40"/>
  </cols>
  <sheetData>
    <row r="1" spans="1:31" s="22" customFormat="1" x14ac:dyDescent="0.25">
      <c r="A1" s="127" t="s">
        <v>55</v>
      </c>
      <c r="B1" s="17">
        <v>1</v>
      </c>
      <c r="C1" s="18">
        <f t="shared" ref="C1:AE1" si="0">B1+1</f>
        <v>2</v>
      </c>
      <c r="D1" s="18">
        <f t="shared" si="0"/>
        <v>3</v>
      </c>
      <c r="E1" s="18">
        <f t="shared" si="0"/>
        <v>4</v>
      </c>
      <c r="F1" s="18">
        <f t="shared" si="0"/>
        <v>5</v>
      </c>
      <c r="G1" s="19">
        <f t="shared" si="0"/>
        <v>6</v>
      </c>
      <c r="H1" s="18">
        <f t="shared" si="0"/>
        <v>7</v>
      </c>
      <c r="I1" s="19">
        <f t="shared" si="0"/>
        <v>8</v>
      </c>
      <c r="J1" s="18">
        <f t="shared" si="0"/>
        <v>9</v>
      </c>
      <c r="K1" s="19">
        <f t="shared" si="0"/>
        <v>10</v>
      </c>
      <c r="L1" s="20">
        <f t="shared" si="0"/>
        <v>11</v>
      </c>
      <c r="M1" s="20">
        <f t="shared" si="0"/>
        <v>12</v>
      </c>
      <c r="N1" s="20">
        <f t="shared" si="0"/>
        <v>13</v>
      </c>
      <c r="O1" s="21">
        <v>14</v>
      </c>
      <c r="P1" s="21">
        <v>15</v>
      </c>
      <c r="Q1" s="21">
        <v>16</v>
      </c>
      <c r="R1" s="21">
        <v>17</v>
      </c>
      <c r="S1" s="56">
        <f t="shared" si="0"/>
        <v>18</v>
      </c>
      <c r="T1" s="21">
        <f t="shared" si="0"/>
        <v>19</v>
      </c>
      <c r="U1" s="20">
        <f>T1+1</f>
        <v>20</v>
      </c>
      <c r="V1" s="20">
        <f>U1+1</f>
        <v>21</v>
      </c>
      <c r="W1" s="20">
        <f>V1+1</f>
        <v>22</v>
      </c>
      <c r="X1" s="17">
        <f t="shared" si="0"/>
        <v>23</v>
      </c>
      <c r="Y1" s="17">
        <f t="shared" si="0"/>
        <v>24</v>
      </c>
      <c r="Z1" s="17">
        <f t="shared" si="0"/>
        <v>25</v>
      </c>
      <c r="AA1" s="17">
        <f t="shared" si="0"/>
        <v>26</v>
      </c>
      <c r="AB1" s="17">
        <f t="shared" si="0"/>
        <v>27</v>
      </c>
      <c r="AC1" s="17">
        <f t="shared" si="0"/>
        <v>28</v>
      </c>
      <c r="AD1" s="17">
        <f t="shared" si="0"/>
        <v>29</v>
      </c>
      <c r="AE1" s="17">
        <f t="shared" si="0"/>
        <v>30</v>
      </c>
    </row>
    <row r="2" spans="1:31" s="32" customFormat="1" ht="30" x14ac:dyDescent="0.25">
      <c r="A2" s="128" t="s">
        <v>55</v>
      </c>
      <c r="B2" s="24" t="s">
        <v>83</v>
      </c>
      <c r="C2" s="25" t="s">
        <v>37</v>
      </c>
      <c r="D2" s="25" t="s">
        <v>38</v>
      </c>
      <c r="E2" s="25" t="s">
        <v>39</v>
      </c>
      <c r="F2" s="25" t="s">
        <v>40</v>
      </c>
      <c r="G2" s="26" t="s">
        <v>81</v>
      </c>
      <c r="H2" s="27" t="s">
        <v>101</v>
      </c>
      <c r="I2" s="28" t="s">
        <v>102</v>
      </c>
      <c r="J2" s="27" t="s">
        <v>84</v>
      </c>
      <c r="K2" s="29" t="s">
        <v>103</v>
      </c>
      <c r="L2" s="30" t="s">
        <v>93</v>
      </c>
      <c r="M2" s="30" t="s">
        <v>94</v>
      </c>
      <c r="N2" s="30"/>
      <c r="O2" s="31" t="s">
        <v>75</v>
      </c>
      <c r="P2" s="31" t="s">
        <v>76</v>
      </c>
      <c r="Q2" s="31" t="s">
        <v>30</v>
      </c>
      <c r="R2" s="31" t="s">
        <v>104</v>
      </c>
      <c r="S2" s="57" t="s">
        <v>33</v>
      </c>
      <c r="T2" s="31" t="s">
        <v>92</v>
      </c>
      <c r="U2" s="30" t="s">
        <v>264</v>
      </c>
      <c r="V2" s="30" t="s">
        <v>436</v>
      </c>
      <c r="W2" s="30" t="s">
        <v>438</v>
      </c>
      <c r="X2" s="32" t="s">
        <v>107</v>
      </c>
      <c r="Y2" s="32" t="s">
        <v>106</v>
      </c>
      <c r="Z2" s="32" t="s">
        <v>105</v>
      </c>
      <c r="AA2" s="32" t="s">
        <v>272</v>
      </c>
      <c r="AE2" s="32" t="s">
        <v>29</v>
      </c>
    </row>
    <row r="3" spans="1:31" s="32" customFormat="1" ht="30" x14ac:dyDescent="0.25">
      <c r="A3" s="23" t="s">
        <v>55</v>
      </c>
      <c r="B3" s="24"/>
      <c r="C3" s="25"/>
      <c r="D3" s="25"/>
      <c r="E3" s="25"/>
      <c r="F3" s="25"/>
      <c r="G3" s="26"/>
      <c r="H3" s="27"/>
      <c r="I3" s="28"/>
      <c r="J3" s="27"/>
      <c r="K3" s="29"/>
      <c r="L3" s="30" t="s">
        <v>95</v>
      </c>
      <c r="M3" s="30"/>
      <c r="N3" s="30"/>
      <c r="O3" s="31"/>
      <c r="P3" s="31"/>
      <c r="Q3" s="31"/>
      <c r="R3" s="31"/>
      <c r="S3" s="57"/>
      <c r="T3" s="31"/>
      <c r="U3" s="30"/>
      <c r="V3" s="30" t="s">
        <v>437</v>
      </c>
      <c r="W3" s="30" t="s">
        <v>437</v>
      </c>
    </row>
    <row r="4" spans="1:31" s="33" customFormat="1" x14ac:dyDescent="0.25">
      <c r="A4" s="33" t="s">
        <v>55</v>
      </c>
      <c r="B4" s="34" t="s">
        <v>261</v>
      </c>
      <c r="C4" s="35"/>
      <c r="D4" s="35"/>
      <c r="E4" s="35"/>
      <c r="F4" s="35"/>
      <c r="G4" s="36"/>
      <c r="H4" s="37"/>
      <c r="I4" s="38"/>
      <c r="J4" s="37"/>
      <c r="K4" s="36"/>
      <c r="L4" s="35"/>
      <c r="M4" s="39"/>
      <c r="N4" s="39"/>
      <c r="O4" s="35"/>
      <c r="P4" s="35"/>
      <c r="S4" s="58"/>
    </row>
    <row r="5" spans="1:31" ht="30" x14ac:dyDescent="0.25">
      <c r="A5" s="128"/>
      <c r="B5" s="41" t="s">
        <v>261</v>
      </c>
      <c r="C5" s="42" t="s">
        <v>32</v>
      </c>
      <c r="D5" s="42" t="s">
        <v>47</v>
      </c>
      <c r="E5" s="42"/>
      <c r="F5" s="42"/>
      <c r="G5" s="29" t="str">
        <f>CONCATENATE(B5,"_",D5,IF(F5="","",CONCATENATE("_",F5)))</f>
        <v>Villainy1_vstealp</v>
      </c>
      <c r="H5" s="43" t="s">
        <v>34</v>
      </c>
      <c r="I5" s="47" t="str">
        <f>CONCATENATE(G5,"_", H5)</f>
        <v>Villainy1_vstealp_01</v>
      </c>
      <c r="J5" s="43" t="s">
        <v>85</v>
      </c>
      <c r="K5" s="29" t="str">
        <f>CONCATENATE(I5,"_",J5)</f>
        <v>Villainy1_vstealp_01_1</v>
      </c>
      <c r="O5" s="45" t="s">
        <v>251</v>
      </c>
      <c r="P5" s="45" t="s">
        <v>439</v>
      </c>
      <c r="Q5" s="46" t="s">
        <v>225</v>
      </c>
      <c r="R5" s="46" t="s">
        <v>358</v>
      </c>
      <c r="S5" s="59" t="str">
        <f>CONCATENATE("(intends ",Q5," ",R5,")")</f>
        <v>(intends ?villain1 (has ?villain1 ?valuable1))</v>
      </c>
      <c r="T5" s="46" t="s">
        <v>70</v>
      </c>
      <c r="W5" s="115" t="str">
        <f>I159</f>
        <v>VictoryAgainstVillainy1_hretrievev1_03</v>
      </c>
      <c r="X5" s="40" t="s">
        <v>243</v>
      </c>
      <c r="Y5" s="40" t="s">
        <v>453</v>
      </c>
    </row>
    <row r="6" spans="1:31" x14ac:dyDescent="0.25">
      <c r="A6" s="23"/>
      <c r="C6" s="42"/>
      <c r="D6" s="42"/>
      <c r="E6" s="42"/>
      <c r="F6" s="42"/>
    </row>
    <row r="7" spans="1:31" x14ac:dyDescent="0.25">
      <c r="A7" s="23"/>
      <c r="C7" s="42"/>
      <c r="D7" s="42"/>
      <c r="E7" s="42"/>
      <c r="F7" s="42"/>
    </row>
    <row r="8" spans="1:31" ht="30" x14ac:dyDescent="0.25">
      <c r="A8" s="128"/>
      <c r="B8" s="41" t="s">
        <v>261</v>
      </c>
      <c r="C8" s="42" t="s">
        <v>41</v>
      </c>
      <c r="D8" s="42" t="s">
        <v>48</v>
      </c>
      <c r="E8" s="42"/>
      <c r="F8" s="42"/>
      <c r="G8" s="29" t="str">
        <f>CONCATENATE(B8,"_",D8,IF(F8="","",CONCATENATE("_",F8)))</f>
        <v>Villainy1_vkidnapp</v>
      </c>
      <c r="H8" s="43" t="s">
        <v>36</v>
      </c>
      <c r="I8" s="47" t="str">
        <f>CONCATENATE(G8,"_", H8)</f>
        <v>Villainy1_vkidnapp_02</v>
      </c>
      <c r="J8" s="43" t="s">
        <v>85</v>
      </c>
      <c r="K8" s="29" t="str">
        <f>CONCATENATE(I8,"_",J8)</f>
        <v>Villainy1_vkidnapp_02_1</v>
      </c>
      <c r="O8" s="45" t="s">
        <v>251</v>
      </c>
      <c r="P8" s="45" t="s">
        <v>440</v>
      </c>
      <c r="Q8" s="46" t="s">
        <v>225</v>
      </c>
      <c r="R8" s="46" t="s">
        <v>226</v>
      </c>
      <c r="S8" s="59" t="str">
        <f>CONCATENATE("(intends ",Q8," ",R8,")")</f>
        <v>(intends ?villain1 (isdetained ?victim1))</v>
      </c>
      <c r="T8" s="46" t="s">
        <v>70</v>
      </c>
      <c r="V8" s="115" t="str">
        <f>I20</f>
        <v>Villainy1a_vkidnapp_02</v>
      </c>
      <c r="W8" s="115" t="str">
        <f>I153</f>
        <v>VictoryAgainstVillainy1_hrescuep_meet_p1_01</v>
      </c>
      <c r="Y8" s="40" t="s">
        <v>455</v>
      </c>
    </row>
    <row r="9" spans="1:31" x14ac:dyDescent="0.25">
      <c r="A9" s="23"/>
      <c r="C9" s="42"/>
      <c r="D9" s="42"/>
      <c r="E9" s="42"/>
      <c r="F9" s="42"/>
    </row>
    <row r="10" spans="1:31" x14ac:dyDescent="0.25">
      <c r="A10" s="23"/>
      <c r="C10" s="42"/>
      <c r="D10" s="42"/>
      <c r="E10" s="42"/>
      <c r="F10" s="42"/>
    </row>
    <row r="11" spans="1:31" x14ac:dyDescent="0.25">
      <c r="A11" s="40"/>
    </row>
    <row r="12" spans="1:31" x14ac:dyDescent="0.25">
      <c r="A12" s="128"/>
      <c r="B12" s="41" t="s">
        <v>261</v>
      </c>
      <c r="C12" s="42" t="s">
        <v>42</v>
      </c>
      <c r="D12" s="42" t="s">
        <v>49</v>
      </c>
      <c r="E12" s="42"/>
      <c r="F12" s="42"/>
      <c r="G12" s="29" t="str">
        <f>CONCATENATE(B12,"_",D12,IF(F12="","",CONCATENATE("_",F12)))</f>
        <v>Villainy1_vkillp</v>
      </c>
      <c r="H12" s="43" t="s">
        <v>35</v>
      </c>
      <c r="I12" s="47" t="str">
        <f>CONCATENATE(G12,"_", H12)</f>
        <v>Villainy1_vkillp_03</v>
      </c>
      <c r="J12" s="43" t="s">
        <v>85</v>
      </c>
      <c r="K12" s="29" t="str">
        <f>CONCATENATE(I12,"_",J12)</f>
        <v>Villainy1_vkillp_03_1</v>
      </c>
      <c r="O12" s="45" t="s">
        <v>251</v>
      </c>
      <c r="P12" s="45" t="s">
        <v>250</v>
      </c>
      <c r="Q12" s="46" t="s">
        <v>225</v>
      </c>
      <c r="R12" s="46" t="s">
        <v>255</v>
      </c>
      <c r="S12" s="59" t="str">
        <f>CONCATENATE("(intends ",Q12," ",R12,")")</f>
        <v>(intends ?villain1 (hasweapon ?villain1))</v>
      </c>
      <c r="T12" s="46" t="s">
        <v>70</v>
      </c>
      <c r="V12" s="115" t="str">
        <f>I23</f>
        <v>Villainy1a_vkillp_03</v>
      </c>
      <c r="W12" s="115" t="str">
        <f>I155</f>
        <v>VictoryAgainstVillainy1_battle_p3_meet_p3_02</v>
      </c>
      <c r="Y12" s="40" t="s">
        <v>453</v>
      </c>
    </row>
    <row r="13" spans="1:31" x14ac:dyDescent="0.25">
      <c r="A13" s="40"/>
    </row>
    <row r="14" spans="1:31" ht="30" x14ac:dyDescent="0.25">
      <c r="A14" s="128"/>
      <c r="B14" s="41" t="s">
        <v>261</v>
      </c>
      <c r="C14" s="42" t="s">
        <v>356</v>
      </c>
      <c r="D14" s="42" t="s">
        <v>50</v>
      </c>
      <c r="E14" s="42"/>
      <c r="F14" s="42"/>
      <c r="G14" s="29" t="str">
        <f>CONCATENATE(B14,"_",D14,IF(F14="","",CONCATENATE("_",F14)))</f>
        <v>Villainy1_vinjurep</v>
      </c>
      <c r="H14" s="43" t="s">
        <v>67</v>
      </c>
      <c r="I14" s="47" t="str">
        <f>CONCATENATE(G14,"_", H14)</f>
        <v>Villainy1_vinjurep_04</v>
      </c>
      <c r="J14" s="43" t="s">
        <v>85</v>
      </c>
      <c r="K14" s="29" t="str">
        <f>CONCATENATE(I14,"_",J14)</f>
        <v>Villainy1_vinjurep_04_1</v>
      </c>
      <c r="O14" s="45" t="s">
        <v>251</v>
      </c>
      <c r="P14" s="45" t="s">
        <v>250</v>
      </c>
      <c r="Q14" s="46" t="s">
        <v>225</v>
      </c>
      <c r="R14" s="46" t="s">
        <v>255</v>
      </c>
      <c r="S14" s="59" t="str">
        <f>CONCATENATE("(intends ",Q14," ",R14,")")</f>
        <v>(intends ?villain1 (hasweapon ?villain1))</v>
      </c>
      <c r="T14" s="46" t="s">
        <v>70</v>
      </c>
      <c r="V14" s="115" t="str">
        <f>I27</f>
        <v>Villainy1a_vinjurep_04</v>
      </c>
      <c r="W14" s="115" t="str">
        <f>I155</f>
        <v>VictoryAgainstVillainy1_battle_p3_meet_p3_02</v>
      </c>
      <c r="Y14" s="40" t="s">
        <v>455</v>
      </c>
    </row>
    <row r="15" spans="1:31" x14ac:dyDescent="0.25">
      <c r="A15" s="40"/>
    </row>
    <row r="16" spans="1:31" x14ac:dyDescent="0.25">
      <c r="A16" s="23"/>
      <c r="C16" s="42"/>
      <c r="D16" s="42"/>
      <c r="E16" s="42"/>
      <c r="F16" s="42"/>
    </row>
    <row r="17" spans="1:25" x14ac:dyDescent="0.25">
      <c r="A17" s="40"/>
      <c r="C17" s="42"/>
      <c r="D17" s="42"/>
      <c r="E17" s="42"/>
      <c r="F17" s="42"/>
    </row>
    <row r="18" spans="1:25" x14ac:dyDescent="0.25">
      <c r="A18" s="40"/>
      <c r="C18" s="42"/>
      <c r="D18" s="42"/>
      <c r="E18" s="42"/>
      <c r="F18" s="42"/>
    </row>
    <row r="19" spans="1:25" s="33" customFormat="1" x14ac:dyDescent="0.25">
      <c r="A19" s="33" t="s">
        <v>55</v>
      </c>
      <c r="B19" s="34" t="s">
        <v>384</v>
      </c>
      <c r="C19" s="35"/>
      <c r="D19" s="35"/>
      <c r="E19" s="35"/>
      <c r="F19" s="35"/>
      <c r="G19" s="36"/>
      <c r="H19" s="37"/>
      <c r="I19" s="38"/>
      <c r="J19" s="37"/>
      <c r="K19" s="36"/>
      <c r="L19" s="35"/>
      <c r="M19" s="39"/>
      <c r="N19" s="39"/>
      <c r="O19" s="35"/>
      <c r="P19" s="35"/>
      <c r="S19" s="58"/>
    </row>
    <row r="20" spans="1:25" ht="30" x14ac:dyDescent="0.25">
      <c r="A20" s="128"/>
      <c r="B20" s="41" t="s">
        <v>384</v>
      </c>
      <c r="C20" s="42" t="s">
        <v>41</v>
      </c>
      <c r="D20" s="42" t="s">
        <v>48</v>
      </c>
      <c r="E20" s="42"/>
      <c r="F20" s="42"/>
      <c r="G20" s="29" t="str">
        <f>CONCATENATE(B20,"_",D20,IF(F20="","",CONCATENATE("_",F20)))</f>
        <v>Villainy1a_vkidnapp</v>
      </c>
      <c r="H20" s="43" t="s">
        <v>36</v>
      </c>
      <c r="I20" s="47" t="str">
        <f>CONCATENATE(G20,"_", H20)</f>
        <v>Villainy1a_vkidnapp_02</v>
      </c>
      <c r="J20" s="43" t="s">
        <v>85</v>
      </c>
      <c r="K20" s="29" t="str">
        <f>CONCATENATE(I20,"_",J20)</f>
        <v>Villainy1a_vkidnapp_02_1</v>
      </c>
      <c r="O20" s="45" t="s">
        <v>251</v>
      </c>
      <c r="P20" s="45" t="s">
        <v>440</v>
      </c>
      <c r="Q20" s="46" t="s">
        <v>225</v>
      </c>
      <c r="R20" s="46" t="s">
        <v>227</v>
      </c>
      <c r="S20" s="59" t="str">
        <f>CONCATENATE("(intends ",Q20," ",R20,")")</f>
        <v>(intends ?villain1 (at ?victim1 ?hideout1))</v>
      </c>
      <c r="T20" s="46" t="s">
        <v>70</v>
      </c>
      <c r="Y20" s="40" t="s">
        <v>455</v>
      </c>
    </row>
    <row r="21" spans="1:25" x14ac:dyDescent="0.25">
      <c r="A21" s="23"/>
      <c r="C21" s="42"/>
      <c r="D21" s="42"/>
      <c r="E21" s="42"/>
      <c r="F21" s="42"/>
    </row>
    <row r="22" spans="1:25" x14ac:dyDescent="0.25">
      <c r="A22" s="23"/>
      <c r="C22" s="42"/>
      <c r="D22" s="42"/>
      <c r="E22" s="42"/>
      <c r="F22" s="42"/>
    </row>
    <row r="23" spans="1:25" x14ac:dyDescent="0.25">
      <c r="A23" s="128"/>
      <c r="B23" s="41" t="s">
        <v>384</v>
      </c>
      <c r="C23" s="42" t="s">
        <v>42</v>
      </c>
      <c r="D23" s="42" t="s">
        <v>49</v>
      </c>
      <c r="E23" s="42"/>
      <c r="F23" s="42"/>
      <c r="G23" s="29" t="str">
        <f>CONCATENATE(B23,"_",D23,IF(F23="","",CONCATENATE("_",F23)))</f>
        <v>Villainy1a_vkillp</v>
      </c>
      <c r="H23" s="43" t="s">
        <v>35</v>
      </c>
      <c r="I23" s="47" t="str">
        <f>CONCATENATE(G23,"_", H23)</f>
        <v>Villainy1a_vkillp_03</v>
      </c>
      <c r="J23" s="43" t="s">
        <v>85</v>
      </c>
      <c r="K23" s="29" t="str">
        <f>CONCATENATE(I23,"_",J23)</f>
        <v>Villainy1a_vkillp_03_1</v>
      </c>
      <c r="O23" s="45" t="s">
        <v>251</v>
      </c>
      <c r="P23" s="45" t="s">
        <v>256</v>
      </c>
      <c r="Q23" s="46" t="s">
        <v>225</v>
      </c>
      <c r="R23" s="46" t="s">
        <v>257</v>
      </c>
      <c r="S23" s="59" t="str">
        <f>CONCATENATE("(intends ",Q23," ",R23,")")</f>
        <v>(intends ?villain1 (at ?victim1 ?location1))</v>
      </c>
      <c r="T23" s="46" t="s">
        <v>70</v>
      </c>
      <c r="Y23" s="40" t="s">
        <v>453</v>
      </c>
    </row>
    <row r="24" spans="1:25" x14ac:dyDescent="0.25">
      <c r="A24" s="128"/>
      <c r="B24" s="41" t="s">
        <v>384</v>
      </c>
      <c r="C24" s="42" t="s">
        <v>42</v>
      </c>
      <c r="D24" s="42" t="s">
        <v>49</v>
      </c>
      <c r="E24" s="42"/>
      <c r="F24" s="42"/>
      <c r="G24" s="29" t="str">
        <f>CONCATENATE(B24,"_",D24,IF(F24="","",CONCATENATE("_",F24)))</f>
        <v>Villainy1a_vkillp</v>
      </c>
      <c r="H24" s="43" t="s">
        <v>35</v>
      </c>
      <c r="I24" s="47" t="str">
        <f>CONCATENATE(G24,"_", H24)</f>
        <v>Villainy1a_vkillp_03</v>
      </c>
      <c r="J24" s="43" t="s">
        <v>86</v>
      </c>
      <c r="K24" s="29" t="str">
        <f>CONCATENATE(I24,"_",J24)</f>
        <v>Villainy1a_vkillp_03_2</v>
      </c>
      <c r="O24" s="45" t="s">
        <v>251</v>
      </c>
      <c r="P24" s="45" t="s">
        <v>247</v>
      </c>
      <c r="Q24" s="46" t="s">
        <v>225</v>
      </c>
      <c r="R24" s="46" t="s">
        <v>228</v>
      </c>
      <c r="S24" s="59" t="str">
        <f>CONCATENATE("(intends ",Q24," ",R24,")")</f>
        <v>(intends ?villain1 (not (alive ?victim1)))</v>
      </c>
      <c r="T24" s="46" t="s">
        <v>70</v>
      </c>
      <c r="Y24" s="40" t="s">
        <v>453</v>
      </c>
    </row>
    <row r="25" spans="1:25" x14ac:dyDescent="0.25">
      <c r="A25" s="23"/>
      <c r="C25" s="42"/>
      <c r="D25" s="42"/>
      <c r="E25" s="42"/>
      <c r="F25" s="42"/>
    </row>
    <row r="26" spans="1:25" x14ac:dyDescent="0.25">
      <c r="A26" s="23"/>
      <c r="C26" s="42"/>
      <c r="D26" s="42"/>
      <c r="E26" s="42"/>
      <c r="F26" s="42"/>
    </row>
    <row r="27" spans="1:25" x14ac:dyDescent="0.25">
      <c r="A27" s="128"/>
      <c r="B27" s="41" t="s">
        <v>384</v>
      </c>
      <c r="C27" s="42" t="s">
        <v>356</v>
      </c>
      <c r="D27" s="42" t="s">
        <v>50</v>
      </c>
      <c r="E27" s="42"/>
      <c r="F27" s="42"/>
      <c r="G27" s="29" t="str">
        <f>CONCATENATE(B27,"_",D27,IF(F27="","",CONCATENATE("_",F27)))</f>
        <v>Villainy1a_vinjurep</v>
      </c>
      <c r="H27" s="43" t="s">
        <v>67</v>
      </c>
      <c r="I27" s="47" t="str">
        <f>CONCATENATE(G27,"_", H27)</f>
        <v>Villainy1a_vinjurep_04</v>
      </c>
      <c r="J27" s="43" t="s">
        <v>85</v>
      </c>
      <c r="K27" s="29" t="str">
        <f>CONCATENATE(I27,"_",J27)</f>
        <v>Villainy1a_vinjurep_04_1</v>
      </c>
      <c r="O27" s="45" t="s">
        <v>251</v>
      </c>
      <c r="P27" s="45" t="s">
        <v>247</v>
      </c>
      <c r="Q27" s="46" t="s">
        <v>225</v>
      </c>
      <c r="R27" s="46" t="s">
        <v>229</v>
      </c>
      <c r="S27" s="59" t="str">
        <f>CONCATENATE("(intends ",Q27," ",R27,")")</f>
        <v>(intends ?villain1 (isinjured ?victim1))</v>
      </c>
      <c r="T27" s="46" t="s">
        <v>70</v>
      </c>
      <c r="Y27" s="40" t="s">
        <v>453</v>
      </c>
    </row>
    <row r="28" spans="1:25" x14ac:dyDescent="0.25">
      <c r="A28" s="23"/>
      <c r="C28" s="42"/>
      <c r="D28" s="42"/>
      <c r="E28" s="42"/>
      <c r="F28" s="42"/>
    </row>
    <row r="29" spans="1:25" x14ac:dyDescent="0.25">
      <c r="A29" s="40"/>
    </row>
    <row r="30" spans="1:25" s="33" customFormat="1" x14ac:dyDescent="0.25">
      <c r="A30" s="33" t="s">
        <v>55</v>
      </c>
      <c r="B30" s="34" t="s">
        <v>262</v>
      </c>
      <c r="C30" s="35"/>
      <c r="D30" s="35"/>
      <c r="E30" s="35"/>
      <c r="F30" s="35"/>
      <c r="G30" s="36"/>
      <c r="H30" s="37"/>
      <c r="I30" s="38"/>
      <c r="J30" s="37"/>
      <c r="K30" s="36"/>
      <c r="L30" s="35"/>
      <c r="M30" s="39"/>
      <c r="N30" s="39"/>
      <c r="O30" s="35"/>
      <c r="P30" s="35"/>
      <c r="S30" s="58"/>
    </row>
    <row r="31" spans="1:25" ht="30" x14ac:dyDescent="0.25">
      <c r="A31" s="128"/>
      <c r="B31" s="41" t="s">
        <v>262</v>
      </c>
      <c r="C31" s="42" t="s">
        <v>32</v>
      </c>
      <c r="D31" s="42" t="s">
        <v>47</v>
      </c>
      <c r="E31" s="42"/>
      <c r="F31" s="42"/>
      <c r="G31" s="29" t="str">
        <f>CONCATENATE(B31,"_",D31,IF(F31="","",CONCATENATE("_",F31)))</f>
        <v>Villainy2_vstealp</v>
      </c>
      <c r="H31" s="43" t="s">
        <v>34</v>
      </c>
      <c r="I31" s="47" t="str">
        <f>CONCATENATE(G31,"_", H31)</f>
        <v>Villainy2_vstealp_01</v>
      </c>
      <c r="J31" s="43" t="s">
        <v>85</v>
      </c>
      <c r="K31" s="29" t="str">
        <f>CONCATENATE(I31,"_",J31)</f>
        <v>Villainy2_vstealp_01_1</v>
      </c>
      <c r="O31" s="45" t="s">
        <v>251</v>
      </c>
      <c r="P31" s="45" t="s">
        <v>512</v>
      </c>
      <c r="Q31" s="46" t="s">
        <v>225</v>
      </c>
      <c r="R31" s="46" t="s">
        <v>358</v>
      </c>
      <c r="S31" s="59" t="str">
        <f>CONCATENATE("(intends ",Q31," ",R31,")")</f>
        <v>(intends ?villain1 (has ?villain1 ?valuable1))</v>
      </c>
      <c r="T31" s="46" t="s">
        <v>70</v>
      </c>
      <c r="W31" s="115" t="str">
        <f>I159</f>
        <v>VictoryAgainstVillainy1_hretrievev1_03</v>
      </c>
      <c r="X31" s="40" t="s">
        <v>513</v>
      </c>
      <c r="Y31" s="40" t="s">
        <v>453</v>
      </c>
    </row>
    <row r="32" spans="1:25" x14ac:dyDescent="0.25">
      <c r="A32" s="23"/>
      <c r="C32" s="42"/>
      <c r="D32" s="42"/>
      <c r="E32" s="42"/>
      <c r="F32" s="42"/>
      <c r="W32" s="115"/>
    </row>
    <row r="33" spans="1:25" x14ac:dyDescent="0.25">
      <c r="A33" s="23"/>
      <c r="C33" s="42"/>
      <c r="D33" s="42"/>
      <c r="E33" s="42"/>
      <c r="F33" s="42"/>
    </row>
    <row r="34" spans="1:25" ht="30" x14ac:dyDescent="0.25">
      <c r="A34" s="128"/>
      <c r="B34" s="41" t="s">
        <v>262</v>
      </c>
      <c r="C34" s="42" t="s">
        <v>41</v>
      </c>
      <c r="D34" s="42" t="s">
        <v>48</v>
      </c>
      <c r="E34" s="42"/>
      <c r="F34" s="42"/>
      <c r="G34" s="29" t="str">
        <f>CONCATENATE(B34,"_",D34,IF(F34="","",CONCATENATE("_",F34)))</f>
        <v>Villainy2_vkidnapp</v>
      </c>
      <c r="H34" s="43" t="s">
        <v>36</v>
      </c>
      <c r="I34" s="47" t="str">
        <f>CONCATENATE(G34,"_", H34)</f>
        <v>Villainy2_vkidnapp_02</v>
      </c>
      <c r="J34" s="43" t="s">
        <v>85</v>
      </c>
      <c r="K34" s="29" t="str">
        <f>CONCATENATE(I34,"_",J34)</f>
        <v>Villainy2_vkidnapp_02_1</v>
      </c>
      <c r="O34" s="45" t="s">
        <v>251</v>
      </c>
      <c r="P34" s="45" t="s">
        <v>514</v>
      </c>
      <c r="Q34" s="46" t="s">
        <v>225</v>
      </c>
      <c r="R34" s="46" t="s">
        <v>363</v>
      </c>
      <c r="S34" s="59" t="str">
        <f>CONCATENATE("(intends ",Q34," ",R34,")")</f>
        <v>(intends ?villain1 (isdetained ?victim2))</v>
      </c>
      <c r="T34" s="46" t="s">
        <v>70</v>
      </c>
      <c r="V34" s="115" t="str">
        <f>I46</f>
        <v>Villainy2a_vkidnapp_02</v>
      </c>
      <c r="W34" s="115" t="str">
        <f>I153</f>
        <v>VictoryAgainstVillainy1_hrescuep_meet_p1_01</v>
      </c>
      <c r="Y34" s="40" t="s">
        <v>515</v>
      </c>
    </row>
    <row r="35" spans="1:25" x14ac:dyDescent="0.25">
      <c r="A35" s="23"/>
      <c r="C35" s="42"/>
      <c r="D35" s="42"/>
      <c r="E35" s="42"/>
      <c r="F35" s="42"/>
    </row>
    <row r="36" spans="1:25" x14ac:dyDescent="0.25">
      <c r="A36" s="23"/>
      <c r="C36" s="42"/>
      <c r="D36" s="42"/>
      <c r="E36" s="42"/>
      <c r="F36" s="42"/>
    </row>
    <row r="37" spans="1:25" x14ac:dyDescent="0.25">
      <c r="A37" s="40"/>
    </row>
    <row r="38" spans="1:25" x14ac:dyDescent="0.25">
      <c r="A38" s="128"/>
      <c r="B38" s="41" t="s">
        <v>262</v>
      </c>
      <c r="C38" s="42" t="s">
        <v>42</v>
      </c>
      <c r="D38" s="42" t="s">
        <v>49</v>
      </c>
      <c r="E38" s="42"/>
      <c r="F38" s="42"/>
      <c r="G38" s="29" t="str">
        <f>CONCATENATE(B38,"_",D38,IF(F38="","",CONCATENATE("_",F38)))</f>
        <v>Villainy2_vkillp</v>
      </c>
      <c r="H38" s="43" t="s">
        <v>35</v>
      </c>
      <c r="I38" s="47" t="str">
        <f>CONCATENATE(G38,"_", H38)</f>
        <v>Villainy2_vkillp_03</v>
      </c>
      <c r="J38" s="43" t="s">
        <v>85</v>
      </c>
      <c r="K38" s="29" t="str">
        <f>CONCATENATE(I38,"_",J38)</f>
        <v>Villainy2_vkillp_03_1</v>
      </c>
      <c r="O38" s="45" t="s">
        <v>251</v>
      </c>
      <c r="P38" s="45" t="s">
        <v>250</v>
      </c>
      <c r="Q38" s="46" t="s">
        <v>225</v>
      </c>
      <c r="R38" s="46" t="s">
        <v>255</v>
      </c>
      <c r="S38" s="59" t="str">
        <f>CONCATENATE("(intends ",Q38," ",R38,")")</f>
        <v>(intends ?villain1 (hasweapon ?villain1))</v>
      </c>
      <c r="T38" s="46" t="s">
        <v>70</v>
      </c>
      <c r="V38" s="115" t="str">
        <f>I49</f>
        <v>Villainy2a_vkillp_03</v>
      </c>
      <c r="W38" s="115" t="str">
        <f>I155</f>
        <v>VictoryAgainstVillainy1_battle_p3_meet_p3_02</v>
      </c>
      <c r="Y38" s="40" t="s">
        <v>453</v>
      </c>
    </row>
    <row r="39" spans="1:25" x14ac:dyDescent="0.25">
      <c r="A39" s="40"/>
      <c r="W39" s="115"/>
    </row>
    <row r="40" spans="1:25" ht="30" x14ac:dyDescent="0.25">
      <c r="A40" s="128"/>
      <c r="B40" s="41" t="s">
        <v>262</v>
      </c>
      <c r="C40" s="42" t="s">
        <v>356</v>
      </c>
      <c r="D40" s="42" t="s">
        <v>50</v>
      </c>
      <c r="E40" s="42"/>
      <c r="F40" s="42"/>
      <c r="G40" s="29" t="str">
        <f>CONCATENATE(B40,"_",D40,IF(F40="","",CONCATENATE("_",F40)))</f>
        <v>Villainy2_vinjurep</v>
      </c>
      <c r="H40" s="43" t="s">
        <v>67</v>
      </c>
      <c r="I40" s="47" t="str">
        <f>CONCATENATE(G40,"_", H40)</f>
        <v>Villainy2_vinjurep_04</v>
      </c>
      <c r="J40" s="43" t="s">
        <v>85</v>
      </c>
      <c r="K40" s="29" t="str">
        <f>CONCATENATE(I40,"_",J40)</f>
        <v>Villainy2_vinjurep_04_1</v>
      </c>
      <c r="O40" s="45" t="s">
        <v>251</v>
      </c>
      <c r="P40" s="45" t="s">
        <v>250</v>
      </c>
      <c r="Q40" s="46" t="s">
        <v>225</v>
      </c>
      <c r="R40" s="46" t="s">
        <v>255</v>
      </c>
      <c r="S40" s="59" t="str">
        <f>CONCATENATE("(intends ",Q40," ",R40,")")</f>
        <v>(intends ?villain1 (hasweapon ?villain1))</v>
      </c>
      <c r="T40" s="46" t="s">
        <v>70</v>
      </c>
      <c r="V40" s="115" t="str">
        <f>I53</f>
        <v>Villainy2a_vinjurep_05</v>
      </c>
      <c r="W40" s="115" t="str">
        <f>I155</f>
        <v>VictoryAgainstVillainy1_battle_p3_meet_p3_02</v>
      </c>
      <c r="Y40" s="40" t="s">
        <v>515</v>
      </c>
    </row>
    <row r="41" spans="1:25" x14ac:dyDescent="0.25">
      <c r="A41" s="40"/>
    </row>
    <row r="42" spans="1:25" x14ac:dyDescent="0.25">
      <c r="A42" s="23"/>
      <c r="C42" s="42"/>
      <c r="D42" s="42"/>
      <c r="E42" s="42"/>
      <c r="F42" s="42"/>
    </row>
    <row r="43" spans="1:25" x14ac:dyDescent="0.25">
      <c r="A43" s="40"/>
      <c r="C43" s="42"/>
      <c r="D43" s="42"/>
      <c r="E43" s="42"/>
      <c r="F43" s="42"/>
    </row>
    <row r="44" spans="1:25" x14ac:dyDescent="0.25">
      <c r="A44" s="40"/>
      <c r="C44" s="42"/>
      <c r="D44" s="42"/>
      <c r="E44" s="42"/>
      <c r="F44" s="42"/>
    </row>
    <row r="45" spans="1:25" s="33" customFormat="1" x14ac:dyDescent="0.25">
      <c r="A45" s="33" t="s">
        <v>55</v>
      </c>
      <c r="B45" s="34" t="s">
        <v>511</v>
      </c>
      <c r="C45" s="35"/>
      <c r="D45" s="35"/>
      <c r="E45" s="35"/>
      <c r="F45" s="35"/>
      <c r="G45" s="36"/>
      <c r="H45" s="37"/>
      <c r="I45" s="38"/>
      <c r="J45" s="37"/>
      <c r="K45" s="36"/>
      <c r="L45" s="35"/>
      <c r="M45" s="39"/>
      <c r="N45" s="39"/>
      <c r="O45" s="35"/>
      <c r="P45" s="35"/>
      <c r="S45" s="58"/>
    </row>
    <row r="46" spans="1:25" ht="30" x14ac:dyDescent="0.25">
      <c r="A46" s="128"/>
      <c r="B46" s="41" t="s">
        <v>511</v>
      </c>
      <c r="C46" s="42" t="s">
        <v>41</v>
      </c>
      <c r="D46" s="42" t="s">
        <v>48</v>
      </c>
      <c r="E46" s="42"/>
      <c r="F46" s="42"/>
      <c r="G46" s="29" t="str">
        <f>CONCATENATE(B46,"_",D46,IF(F46="","",CONCATENATE("_",F46)))</f>
        <v>Villainy2a_vkidnapp</v>
      </c>
      <c r="H46" s="43" t="s">
        <v>36</v>
      </c>
      <c r="I46" s="47" t="str">
        <f>CONCATENATE(G46,"_", H46)</f>
        <v>Villainy2a_vkidnapp_02</v>
      </c>
      <c r="J46" s="43" t="s">
        <v>85</v>
      </c>
      <c r="K46" s="29" t="str">
        <f>CONCATENATE(I46,"_",J46)</f>
        <v>Villainy2a_vkidnapp_02_1</v>
      </c>
      <c r="O46" s="45" t="s">
        <v>251</v>
      </c>
      <c r="P46" s="45" t="s">
        <v>514</v>
      </c>
      <c r="Q46" s="46" t="s">
        <v>225</v>
      </c>
      <c r="R46" s="46" t="s">
        <v>516</v>
      </c>
      <c r="S46" s="59" t="str">
        <f>CONCATENATE("(intends ",Q46," ",R46,")")</f>
        <v>(intends ?villain1 (at ?victim2 ?hideout1))</v>
      </c>
      <c r="T46" s="46" t="s">
        <v>70</v>
      </c>
      <c r="Y46" s="40" t="s">
        <v>515</v>
      </c>
    </row>
    <row r="47" spans="1:25" x14ac:dyDescent="0.25">
      <c r="A47" s="23"/>
      <c r="C47" s="42"/>
      <c r="D47" s="42"/>
      <c r="E47" s="42"/>
      <c r="F47" s="42"/>
    </row>
    <row r="48" spans="1:25" x14ac:dyDescent="0.25">
      <c r="A48" s="23"/>
      <c r="C48" s="42"/>
      <c r="D48" s="42"/>
      <c r="E48" s="42"/>
      <c r="F48" s="42"/>
    </row>
    <row r="49" spans="1:31" x14ac:dyDescent="0.25">
      <c r="A49" s="128"/>
      <c r="B49" s="41" t="s">
        <v>511</v>
      </c>
      <c r="C49" s="42" t="s">
        <v>42</v>
      </c>
      <c r="D49" s="42" t="s">
        <v>49</v>
      </c>
      <c r="E49" s="42"/>
      <c r="F49" s="42"/>
      <c r="G49" s="29" t="str">
        <f>CONCATENATE(B49,"_",D49,IF(F49="","",CONCATENATE("_",F49)))</f>
        <v>Villainy2a_vkillp</v>
      </c>
      <c r="H49" s="43" t="s">
        <v>35</v>
      </c>
      <c r="I49" s="47" t="str">
        <f>CONCATENATE(G49,"_", H49)</f>
        <v>Villainy2a_vkillp_03</v>
      </c>
      <c r="J49" s="43" t="s">
        <v>85</v>
      </c>
      <c r="K49" s="29" t="str">
        <f>CONCATENATE(I49,"_",J49)</f>
        <v>Villainy2a_vkillp_03_1</v>
      </c>
      <c r="O49" s="45" t="s">
        <v>251</v>
      </c>
      <c r="P49" s="45" t="s">
        <v>256</v>
      </c>
      <c r="Q49" s="46" t="s">
        <v>225</v>
      </c>
      <c r="R49" s="46" t="s">
        <v>517</v>
      </c>
      <c r="S49" s="59" t="str">
        <f>CONCATENATE("(intends ",Q49," ",R49,")")</f>
        <v>(intends ?villain1 (at ?victim2 ?location1))</v>
      </c>
      <c r="T49" s="46" t="s">
        <v>70</v>
      </c>
      <c r="Y49" s="40" t="s">
        <v>453</v>
      </c>
    </row>
    <row r="50" spans="1:31" x14ac:dyDescent="0.25">
      <c r="A50" s="128"/>
      <c r="B50" s="41" t="s">
        <v>511</v>
      </c>
      <c r="C50" s="42" t="s">
        <v>42</v>
      </c>
      <c r="D50" s="42" t="s">
        <v>49</v>
      </c>
      <c r="E50" s="42"/>
      <c r="F50" s="42"/>
      <c r="G50" s="29" t="str">
        <f>CONCATENATE(B50,"_",D50,IF(F50="","",CONCATENATE("_",F50)))</f>
        <v>Villainy2a_vkillp</v>
      </c>
      <c r="H50" s="43" t="s">
        <v>35</v>
      </c>
      <c r="I50" s="47" t="str">
        <f>CONCATENATE(G50,"_", H50)</f>
        <v>Villainy2a_vkillp_03</v>
      </c>
      <c r="J50" s="43" t="s">
        <v>86</v>
      </c>
      <c r="K50" s="29" t="str">
        <f>CONCATENATE(I50,"_",J50)</f>
        <v>Villainy2a_vkillp_03_2</v>
      </c>
      <c r="O50" s="45" t="s">
        <v>251</v>
      </c>
      <c r="P50" s="45" t="s">
        <v>260</v>
      </c>
      <c r="Q50" s="46" t="s">
        <v>225</v>
      </c>
      <c r="R50" s="46" t="s">
        <v>368</v>
      </c>
      <c r="S50" s="59" t="str">
        <f>CONCATENATE("(intends ",Q50," ",R50,")")</f>
        <v>(intends ?villain1 (not (alive ?victim2)))</v>
      </c>
      <c r="T50" s="46" t="s">
        <v>70</v>
      </c>
      <c r="Y50" s="40" t="s">
        <v>453</v>
      </c>
    </row>
    <row r="51" spans="1:31" x14ac:dyDescent="0.25">
      <c r="A51" s="23"/>
      <c r="C51" s="42"/>
      <c r="D51" s="42"/>
      <c r="E51" s="42"/>
      <c r="F51" s="42"/>
    </row>
    <row r="52" spans="1:31" x14ac:dyDescent="0.25">
      <c r="A52" s="23"/>
      <c r="C52" s="42"/>
      <c r="D52" s="42"/>
      <c r="E52" s="42"/>
      <c r="F52" s="42"/>
    </row>
    <row r="53" spans="1:31" x14ac:dyDescent="0.25">
      <c r="A53" s="128"/>
      <c r="B53" s="41" t="s">
        <v>511</v>
      </c>
      <c r="C53" s="42" t="s">
        <v>356</v>
      </c>
      <c r="D53" s="42" t="s">
        <v>50</v>
      </c>
      <c r="E53" s="42"/>
      <c r="F53" s="42"/>
      <c r="G53" s="29" t="str">
        <f>CONCATENATE(B53,"_",D53,IF(F53="","",CONCATENATE("_",F53)))</f>
        <v>Villainy2a_vinjurep</v>
      </c>
      <c r="H53" s="43" t="s">
        <v>68</v>
      </c>
      <c r="I53" s="47" t="str">
        <f>CONCATENATE(G53,"_", H53)</f>
        <v>Villainy2a_vinjurep_05</v>
      </c>
      <c r="J53" s="43" t="s">
        <v>85</v>
      </c>
      <c r="K53" s="29" t="str">
        <f>CONCATENATE(I53,"_",J53)</f>
        <v>Villainy2a_vinjurep_05_1</v>
      </c>
      <c r="O53" s="45" t="s">
        <v>251</v>
      </c>
      <c r="P53" s="45" t="s">
        <v>260</v>
      </c>
      <c r="Q53" s="46" t="s">
        <v>225</v>
      </c>
      <c r="R53" s="46" t="s">
        <v>367</v>
      </c>
      <c r="S53" s="59" t="str">
        <f>CONCATENATE("(intends ",Q53," ",R53,")")</f>
        <v>(intends ?villain1 (isinjured ?victim2))</v>
      </c>
      <c r="T53" s="46" t="s">
        <v>70</v>
      </c>
      <c r="Y53" s="40" t="s">
        <v>453</v>
      </c>
    </row>
    <row r="54" spans="1:31" x14ac:dyDescent="0.25">
      <c r="A54" s="23"/>
      <c r="C54" s="42"/>
      <c r="D54" s="42"/>
      <c r="E54" s="42"/>
      <c r="F54" s="42"/>
    </row>
    <row r="55" spans="1:31" x14ac:dyDescent="0.25">
      <c r="A55" s="40"/>
    </row>
    <row r="56" spans="1:31" s="33" customFormat="1" x14ac:dyDescent="0.25">
      <c r="A56" s="33" t="s">
        <v>55</v>
      </c>
      <c r="B56" s="34" t="s">
        <v>263</v>
      </c>
      <c r="C56" s="35"/>
      <c r="D56" s="35"/>
      <c r="E56" s="35"/>
      <c r="F56" s="35"/>
      <c r="G56" s="36"/>
      <c r="H56" s="37"/>
      <c r="I56" s="38"/>
      <c r="J56" s="37"/>
      <c r="K56" s="36"/>
      <c r="L56" s="35"/>
      <c r="M56" s="39"/>
      <c r="N56" s="39"/>
      <c r="O56" s="35"/>
      <c r="P56" s="35"/>
      <c r="S56" s="58"/>
    </row>
    <row r="57" spans="1:31" x14ac:dyDescent="0.25">
      <c r="B57" s="41" t="s">
        <v>263</v>
      </c>
      <c r="C57" s="42" t="s">
        <v>43</v>
      </c>
      <c r="D57" s="42" t="s">
        <v>51</v>
      </c>
      <c r="E57" s="42"/>
      <c r="F57" s="42"/>
      <c r="G57" s="29" t="str">
        <f>CONCATENATE(B57,"_",D57,IF(F57="","",CONCATENATE("_",F57)))</f>
        <v>Monsters1_mkidnapp</v>
      </c>
      <c r="H57" s="43" t="s">
        <v>34</v>
      </c>
      <c r="I57" s="47" t="str">
        <f>CONCATENATE(G57,"_", H57)</f>
        <v>Monsters1_mkidnapp_01</v>
      </c>
      <c r="J57" s="43" t="s">
        <v>85</v>
      </c>
      <c r="K57" s="29" t="str">
        <f>CONCATENATE(I57,"_",J57)</f>
        <v>Monsters1_mkidnapp_01_1</v>
      </c>
      <c r="O57" s="45" t="s">
        <v>248</v>
      </c>
      <c r="P57" s="45" t="s">
        <v>521</v>
      </c>
      <c r="Q57" s="46" t="s">
        <v>230</v>
      </c>
      <c r="R57" s="46" t="s">
        <v>226</v>
      </c>
      <c r="S57" s="59" t="str">
        <f>CONCATENATE("(intends ",Q57," ",R57,")")</f>
        <v>(intends ?monster1 (isdetained ?victim1))</v>
      </c>
      <c r="T57" s="46" t="s">
        <v>70</v>
      </c>
      <c r="V57" s="115" t="str">
        <f>I70</f>
        <v>Monsters1a_mkidnapp_01</v>
      </c>
      <c r="W57" s="115" t="str">
        <f>I153</f>
        <v>VictoryAgainstVillainy1_hrescuep_meet_p1_01</v>
      </c>
      <c r="Y57" s="40" t="s">
        <v>454</v>
      </c>
      <c r="AE57" s="40" t="s">
        <v>31</v>
      </c>
    </row>
    <row r="58" spans="1:31" x14ac:dyDescent="0.25">
      <c r="A58" s="40"/>
      <c r="B58" s="3"/>
      <c r="C58" s="42"/>
      <c r="D58" s="42"/>
      <c r="E58" s="42"/>
      <c r="F58" s="42"/>
    </row>
    <row r="59" spans="1:31" x14ac:dyDescent="0.25">
      <c r="A59" s="40"/>
      <c r="C59" s="42"/>
      <c r="D59" s="42"/>
      <c r="E59" s="42"/>
      <c r="F59" s="42"/>
      <c r="P59" s="45" t="s">
        <v>96</v>
      </c>
    </row>
    <row r="60" spans="1:31" x14ac:dyDescent="0.25">
      <c r="A60" s="128"/>
      <c r="B60" s="41" t="s">
        <v>263</v>
      </c>
      <c r="C60" s="42" t="s">
        <v>44</v>
      </c>
      <c r="D60" s="42" t="s">
        <v>52</v>
      </c>
      <c r="E60" s="42"/>
      <c r="F60" s="42"/>
      <c r="G60" s="29" t="str">
        <f>CONCATENATE(B60,"_",D60,IF(F60="","",CONCATENATE("_",F60)))</f>
        <v>Monsters1_minjurep</v>
      </c>
      <c r="H60" s="43" t="s">
        <v>36</v>
      </c>
      <c r="I60" s="47" t="str">
        <f>CONCATENATE(G60,"_", H60)</f>
        <v>Monsters1_minjurep_02</v>
      </c>
      <c r="J60" s="43" t="s">
        <v>85</v>
      </c>
      <c r="K60" s="29" t="str">
        <f>CONCATENATE(I60,"_",J60)</f>
        <v>Monsters1_minjurep_02_1</v>
      </c>
      <c r="O60" s="45" t="s">
        <v>248</v>
      </c>
      <c r="P60" s="45" t="s">
        <v>522</v>
      </c>
      <c r="Q60" s="46" t="s">
        <v>230</v>
      </c>
      <c r="R60" s="46" t="s">
        <v>523</v>
      </c>
      <c r="S60" s="59" t="str">
        <f>CONCATENATE("(intends ",Q60," ",R60,")")</f>
        <v>(intends ?monster1 (at ?victim1 ?location3))</v>
      </c>
      <c r="T60" s="46" t="s">
        <v>70</v>
      </c>
      <c r="V60" s="115" t="str">
        <f>I73</f>
        <v>Monsters1a_minjurep_02</v>
      </c>
      <c r="W60" s="115" t="str">
        <f>I155</f>
        <v>VictoryAgainstVillainy1_battle_p3_meet_p3_02</v>
      </c>
      <c r="Y60" s="40" t="s">
        <v>454</v>
      </c>
      <c r="AE60" s="40" t="s">
        <v>31</v>
      </c>
    </row>
    <row r="61" spans="1:31" x14ac:dyDescent="0.25">
      <c r="A61" s="128"/>
      <c r="B61" s="41" t="s">
        <v>263</v>
      </c>
      <c r="C61" s="42" t="s">
        <v>44</v>
      </c>
      <c r="D61" s="42" t="s">
        <v>52</v>
      </c>
      <c r="E61" s="42"/>
      <c r="F61" s="42"/>
      <c r="G61" s="29" t="str">
        <f>CONCATENATE(B61,"_",D61,IF(F61="","",CONCATENATE("_",F61)))</f>
        <v>Monsters1_minjurep</v>
      </c>
      <c r="H61" s="43" t="s">
        <v>36</v>
      </c>
      <c r="I61" s="47" t="str">
        <f>CONCATENATE(G61,"_", H61)</f>
        <v>Monsters1_minjurep_02</v>
      </c>
      <c r="J61" s="43" t="s">
        <v>86</v>
      </c>
      <c r="K61" s="29" t="str">
        <f>CONCATENATE(I61,"_",J61)</f>
        <v>Monsters1_minjurep_02_2</v>
      </c>
      <c r="O61" s="45" t="s">
        <v>248</v>
      </c>
      <c r="P61" s="45" t="s">
        <v>522</v>
      </c>
      <c r="Q61" s="46" t="s">
        <v>230</v>
      </c>
      <c r="R61" s="46" t="s">
        <v>258</v>
      </c>
      <c r="S61" s="59" t="str">
        <f>CONCATENATE("(intends ",Q61," ",R61,")")</f>
        <v>(intends ?monster1 (at ?monster1 ?location3))</v>
      </c>
      <c r="T61" s="46" t="s">
        <v>70</v>
      </c>
      <c r="Y61" s="40" t="s">
        <v>454</v>
      </c>
      <c r="AE61" s="40" t="s">
        <v>31</v>
      </c>
    </row>
    <row r="62" spans="1:31" x14ac:dyDescent="0.25">
      <c r="A62" s="23"/>
      <c r="C62" s="42"/>
      <c r="D62" s="42"/>
      <c r="E62" s="42"/>
      <c r="F62" s="42"/>
    </row>
    <row r="63" spans="1:31" x14ac:dyDescent="0.25">
      <c r="A63" s="23"/>
      <c r="C63" s="42"/>
      <c r="D63" s="42"/>
      <c r="E63" s="42"/>
      <c r="F63" s="42"/>
    </row>
    <row r="64" spans="1:31" x14ac:dyDescent="0.25">
      <c r="A64" s="128"/>
      <c r="B64" s="41" t="s">
        <v>263</v>
      </c>
      <c r="C64" s="42" t="s">
        <v>45</v>
      </c>
      <c r="D64" s="42" t="s">
        <v>53</v>
      </c>
      <c r="E64" s="42"/>
      <c r="F64" s="42"/>
      <c r="G64" s="29" t="str">
        <f>CONCATENATE(B64,"_",D64,IF(F64="","",CONCATENATE("_",F64)))</f>
        <v>Monsters1_mkillp</v>
      </c>
      <c r="H64" s="43" t="s">
        <v>35</v>
      </c>
      <c r="I64" s="47" t="str">
        <f>CONCATENATE(G64,"_", H64)</f>
        <v>Monsters1_mkillp_03</v>
      </c>
      <c r="J64" s="43" t="s">
        <v>85</v>
      </c>
      <c r="K64" s="29" t="str">
        <f>CONCATENATE(I64,"_",J64)</f>
        <v>Monsters1_mkillp_03_1</v>
      </c>
      <c r="O64" s="45" t="s">
        <v>248</v>
      </c>
      <c r="P64" s="45" t="s">
        <v>522</v>
      </c>
      <c r="Q64" s="46" t="s">
        <v>230</v>
      </c>
      <c r="R64" s="46" t="s">
        <v>523</v>
      </c>
      <c r="S64" s="59" t="str">
        <f>CONCATENATE("(intends ",Q64," ",R64,")")</f>
        <v>(intends ?monster1 (at ?victim1 ?location3))</v>
      </c>
      <c r="T64" s="46" t="s">
        <v>70</v>
      </c>
      <c r="V64" s="115" t="str">
        <f>I76</f>
        <v>Monsters1a_mkillp_03</v>
      </c>
      <c r="W64" s="115" t="str">
        <f>I155</f>
        <v>VictoryAgainstVillainy1_battle_p3_meet_p3_02</v>
      </c>
      <c r="Y64" s="40" t="s">
        <v>454</v>
      </c>
      <c r="AE64" s="40" t="s">
        <v>31</v>
      </c>
    </row>
    <row r="65" spans="1:31" x14ac:dyDescent="0.25">
      <c r="A65" s="128"/>
      <c r="B65" s="41" t="s">
        <v>263</v>
      </c>
      <c r="C65" s="42" t="s">
        <v>45</v>
      </c>
      <c r="D65" s="42" t="s">
        <v>53</v>
      </c>
      <c r="E65" s="42"/>
      <c r="F65" s="42"/>
      <c r="G65" s="29" t="str">
        <f>CONCATENATE(B65,"_",D65,IF(F65="","",CONCATENATE("_",F65)))</f>
        <v>Monsters1_mkillp</v>
      </c>
      <c r="H65" s="43" t="s">
        <v>35</v>
      </c>
      <c r="I65" s="47" t="str">
        <f>CONCATENATE(G65,"_", H65)</f>
        <v>Monsters1_mkillp_03</v>
      </c>
      <c r="J65" s="43" t="s">
        <v>86</v>
      </c>
      <c r="K65" s="29" t="str">
        <f>CONCATENATE(I65,"_",J65)</f>
        <v>Monsters1_mkillp_03_2</v>
      </c>
      <c r="O65" s="45" t="s">
        <v>248</v>
      </c>
      <c r="P65" s="45" t="s">
        <v>522</v>
      </c>
      <c r="Q65" s="46" t="s">
        <v>230</v>
      </c>
      <c r="R65" s="46" t="s">
        <v>258</v>
      </c>
      <c r="S65" s="59" t="str">
        <f>CONCATENATE("(intends ",Q65," ",R65,")")</f>
        <v>(intends ?monster1 (at ?monster1 ?location3))</v>
      </c>
      <c r="T65" s="46" t="s">
        <v>70</v>
      </c>
      <c r="Y65" s="40" t="s">
        <v>454</v>
      </c>
      <c r="AE65" s="40" t="s">
        <v>31</v>
      </c>
    </row>
    <row r="66" spans="1:31" x14ac:dyDescent="0.25">
      <c r="A66" s="23"/>
      <c r="C66" s="42"/>
      <c r="D66" s="42"/>
      <c r="E66" s="42"/>
      <c r="F66" s="42"/>
    </row>
    <row r="67" spans="1:31" x14ac:dyDescent="0.25">
      <c r="A67" s="40"/>
      <c r="C67" s="42"/>
      <c r="D67" s="42"/>
      <c r="E67" s="42"/>
      <c r="F67" s="42"/>
    </row>
    <row r="68" spans="1:31" s="33" customFormat="1" x14ac:dyDescent="0.25">
      <c r="A68" s="33" t="s">
        <v>55</v>
      </c>
      <c r="B68" s="34" t="s">
        <v>383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 spans="1:31" x14ac:dyDescent="0.25">
      <c r="A69" s="40"/>
      <c r="C69" s="42"/>
      <c r="D69" s="42"/>
      <c r="E69" s="42"/>
      <c r="F69" s="42"/>
    </row>
    <row r="70" spans="1:31" x14ac:dyDescent="0.25">
      <c r="B70" s="41" t="s">
        <v>383</v>
      </c>
      <c r="C70" s="42" t="s">
        <v>43</v>
      </c>
      <c r="D70" s="42" t="s">
        <v>51</v>
      </c>
      <c r="E70" s="42"/>
      <c r="F70" s="42"/>
      <c r="G70" s="29" t="str">
        <f>CONCATENATE(B70,"_",D70,IF(F70="","",CONCATENATE("_",F70)))</f>
        <v>Monsters1a_mkidnapp</v>
      </c>
      <c r="H70" s="43" t="s">
        <v>34</v>
      </c>
      <c r="I70" s="47" t="str">
        <f>CONCATENATE(G70,"_", H70)</f>
        <v>Monsters1a_mkidnapp_01</v>
      </c>
      <c r="J70" s="43" t="s">
        <v>85</v>
      </c>
      <c r="K70" s="29" t="str">
        <f>CONCATENATE(I70,"_",J70)</f>
        <v>Monsters1a_mkidnapp_01_1</v>
      </c>
      <c r="O70" s="45" t="s">
        <v>248</v>
      </c>
      <c r="P70" s="45" t="s">
        <v>521</v>
      </c>
      <c r="Q70" s="46" t="s">
        <v>230</v>
      </c>
      <c r="R70" s="46" t="s">
        <v>524</v>
      </c>
      <c r="S70" s="59" t="str">
        <f>CONCATENATE("(intends ",Q70," ",R70,")")</f>
        <v>(intends ?monster1 (at ?victim1 ?lair1))</v>
      </c>
      <c r="T70" s="46" t="s">
        <v>70</v>
      </c>
      <c r="Y70" s="40" t="s">
        <v>454</v>
      </c>
    </row>
    <row r="71" spans="1:31" x14ac:dyDescent="0.25">
      <c r="B71" s="41" t="s">
        <v>383</v>
      </c>
      <c r="C71" s="42" t="s">
        <v>43</v>
      </c>
      <c r="D71" s="42" t="s">
        <v>51</v>
      </c>
      <c r="E71" s="42"/>
      <c r="F71" s="42"/>
      <c r="G71" s="29" t="str">
        <f>CONCATENATE(B71,"_",D71,IF(F71="","",CONCATENATE("_",F71)))</f>
        <v>Monsters1a_mkidnapp</v>
      </c>
      <c r="H71" s="43" t="s">
        <v>34</v>
      </c>
      <c r="I71" s="47" t="str">
        <f>CONCATENATE(G71,"_", H71)</f>
        <v>Monsters1a_mkidnapp_01</v>
      </c>
      <c r="J71" s="43" t="s">
        <v>86</v>
      </c>
      <c r="K71" s="29" t="str">
        <f>CONCATENATE(I71,"_",J71)</f>
        <v>Monsters1a_mkidnapp_01_2</v>
      </c>
      <c r="O71" s="45" t="s">
        <v>248</v>
      </c>
      <c r="P71" s="45" t="s">
        <v>521</v>
      </c>
      <c r="Q71" s="46" t="s">
        <v>230</v>
      </c>
      <c r="R71" s="46" t="s">
        <v>365</v>
      </c>
      <c r="S71" s="59" t="str">
        <f>CONCATENATE("(intends ",Q71," ",R71,")")</f>
        <v>(intends ?monster1 (at ?monster1 ?lair1))</v>
      </c>
      <c r="T71" s="46" t="s">
        <v>70</v>
      </c>
      <c r="Y71" s="40" t="s">
        <v>454</v>
      </c>
    </row>
    <row r="72" spans="1:31" x14ac:dyDescent="0.25">
      <c r="A72" s="40"/>
    </row>
    <row r="73" spans="1:31" x14ac:dyDescent="0.25">
      <c r="A73" s="128"/>
      <c r="B73" s="41" t="s">
        <v>383</v>
      </c>
      <c r="C73" s="42" t="s">
        <v>44</v>
      </c>
      <c r="D73" s="42" t="s">
        <v>52</v>
      </c>
      <c r="E73" s="42"/>
      <c r="F73" s="42"/>
      <c r="G73" s="29" t="str">
        <f>CONCATENATE(B73,"_",D73,IF(F73="","",CONCATENATE("_",F73)))</f>
        <v>Monsters1a_minjurep</v>
      </c>
      <c r="H73" s="43" t="s">
        <v>36</v>
      </c>
      <c r="I73" s="47" t="str">
        <f>CONCATENATE(G73,"_", H73)</f>
        <v>Monsters1a_minjurep_02</v>
      </c>
      <c r="J73" s="43" t="s">
        <v>86</v>
      </c>
      <c r="K73" s="29" t="str">
        <f>CONCATENATE(I73,"_",J73)</f>
        <v>Monsters1a_minjurep_02_2</v>
      </c>
      <c r="O73" s="45" t="s">
        <v>248</v>
      </c>
      <c r="P73" s="45" t="s">
        <v>247</v>
      </c>
      <c r="Q73" s="46" t="s">
        <v>230</v>
      </c>
      <c r="R73" s="46" t="s">
        <v>229</v>
      </c>
      <c r="S73" s="59" t="str">
        <f>CONCATENATE("(intends ",Q73," ",R73,")")</f>
        <v>(intends ?monster1 (isinjured ?victim1))</v>
      </c>
      <c r="T73" s="46" t="s">
        <v>70</v>
      </c>
      <c r="Y73" s="40" t="s">
        <v>454</v>
      </c>
      <c r="AE73" s="40" t="s">
        <v>31</v>
      </c>
    </row>
    <row r="74" spans="1:31" x14ac:dyDescent="0.25">
      <c r="A74" s="40"/>
      <c r="C74" s="42"/>
      <c r="D74" s="42"/>
      <c r="E74" s="42"/>
      <c r="F74" s="42"/>
    </row>
    <row r="75" spans="1:31" x14ac:dyDescent="0.25">
      <c r="A75" s="40"/>
    </row>
    <row r="76" spans="1:31" x14ac:dyDescent="0.25">
      <c r="A76" s="128"/>
      <c r="B76" s="41" t="s">
        <v>383</v>
      </c>
      <c r="C76" s="42" t="s">
        <v>45</v>
      </c>
      <c r="D76" s="42" t="s">
        <v>53</v>
      </c>
      <c r="E76" s="42"/>
      <c r="F76" s="42"/>
      <c r="G76" s="29" t="str">
        <f>CONCATENATE(B76,"_",D76,IF(F76="","",CONCATENATE("_",F76)))</f>
        <v>Monsters1a_mkillp</v>
      </c>
      <c r="H76" s="43" t="s">
        <v>35</v>
      </c>
      <c r="I76" s="47" t="str">
        <f>CONCATENATE(G76,"_", H76)</f>
        <v>Monsters1a_mkillp_03</v>
      </c>
      <c r="J76" s="43" t="s">
        <v>86</v>
      </c>
      <c r="K76" s="29" t="str">
        <f>CONCATENATE(I76,"_",J76)</f>
        <v>Monsters1a_mkillp_03_2</v>
      </c>
      <c r="O76" s="45" t="s">
        <v>248</v>
      </c>
      <c r="P76" s="45" t="s">
        <v>247</v>
      </c>
      <c r="Q76" s="46" t="s">
        <v>230</v>
      </c>
      <c r="R76" s="46" t="s">
        <v>228</v>
      </c>
      <c r="S76" s="59" t="str">
        <f>CONCATENATE("(intends ",Q76," ",R76,")")</f>
        <v>(intends ?monster1 (not (alive ?victim1)))</v>
      </c>
      <c r="T76" s="46" t="s">
        <v>70</v>
      </c>
      <c r="Y76" s="40" t="s">
        <v>454</v>
      </c>
      <c r="AE76" s="40" t="s">
        <v>31</v>
      </c>
    </row>
    <row r="77" spans="1:31" x14ac:dyDescent="0.25">
      <c r="A77" s="40"/>
      <c r="C77" s="42"/>
      <c r="D77" s="42"/>
      <c r="E77" s="42"/>
      <c r="F77" s="42"/>
    </row>
    <row r="78" spans="1:31" s="33" customFormat="1" x14ac:dyDescent="0.25">
      <c r="A78" s="33" t="s">
        <v>55</v>
      </c>
      <c r="B78" s="34" t="s">
        <v>520</v>
      </c>
      <c r="C78" s="35"/>
      <c r="D78" s="35"/>
      <c r="E78" s="35"/>
      <c r="F78" s="35"/>
      <c r="G78" s="36"/>
      <c r="H78" s="37"/>
      <c r="I78" s="38"/>
      <c r="J78" s="37"/>
      <c r="K78" s="36"/>
      <c r="L78" s="35"/>
      <c r="M78" s="39"/>
      <c r="N78" s="39"/>
      <c r="O78" s="35"/>
      <c r="P78" s="35"/>
      <c r="S78" s="58"/>
    </row>
    <row r="79" spans="1:31" x14ac:dyDescent="0.25">
      <c r="B79" s="41" t="s">
        <v>520</v>
      </c>
      <c r="C79" s="42" t="s">
        <v>43</v>
      </c>
      <c r="D79" s="42" t="s">
        <v>51</v>
      </c>
      <c r="E79" s="42"/>
      <c r="F79" s="42"/>
      <c r="G79" s="29" t="str">
        <f>CONCATENATE(B79,"_",D79,IF(F79="","",CONCATENATE("_",F79)))</f>
        <v>Monsters2_mkidnapp</v>
      </c>
      <c r="H79" s="43" t="s">
        <v>34</v>
      </c>
      <c r="I79" s="47" t="str">
        <f>CONCATENATE(G79,"_", H79)</f>
        <v>Monsters2_mkidnapp_01</v>
      </c>
      <c r="J79" s="43" t="s">
        <v>85</v>
      </c>
      <c r="K79" s="29" t="str">
        <f>CONCATENATE(I79,"_",J79)</f>
        <v>Monsters2_mkidnapp_01_1</v>
      </c>
      <c r="O79" s="45" t="s">
        <v>248</v>
      </c>
      <c r="P79" s="45" t="s">
        <v>441</v>
      </c>
      <c r="Q79" s="46" t="s">
        <v>230</v>
      </c>
      <c r="R79" s="46" t="s">
        <v>363</v>
      </c>
      <c r="S79" s="59" t="str">
        <f>CONCATENATE("(intends ",Q79," ",R79,")")</f>
        <v>(intends ?monster1 (isdetained ?victim2))</v>
      </c>
      <c r="T79" s="46" t="s">
        <v>70</v>
      </c>
      <c r="V79" s="115" t="str">
        <f>I92</f>
        <v>Monsters2a_mkidnapp_01</v>
      </c>
      <c r="W79" s="115" t="str">
        <f>I153</f>
        <v>VictoryAgainstVillainy1_hrescuep_meet_p1_01</v>
      </c>
      <c r="Y79" s="40" t="s">
        <v>454</v>
      </c>
      <c r="AE79" s="40" t="s">
        <v>31</v>
      </c>
    </row>
    <row r="80" spans="1:31" x14ac:dyDescent="0.25">
      <c r="A80" s="40"/>
      <c r="B80" s="3"/>
      <c r="C80" s="42"/>
      <c r="D80" s="42"/>
      <c r="E80" s="42"/>
      <c r="F80" s="42"/>
    </row>
    <row r="81" spans="1:31" x14ac:dyDescent="0.25">
      <c r="A81" s="40"/>
      <c r="C81" s="42"/>
      <c r="D81" s="42"/>
      <c r="E81" s="42"/>
      <c r="F81" s="42"/>
      <c r="P81" s="45" t="s">
        <v>96</v>
      </c>
    </row>
    <row r="82" spans="1:31" x14ac:dyDescent="0.25">
      <c r="A82" s="128"/>
      <c r="B82" s="41" t="s">
        <v>520</v>
      </c>
      <c r="C82" s="42" t="s">
        <v>44</v>
      </c>
      <c r="D82" s="42" t="s">
        <v>52</v>
      </c>
      <c r="E82" s="42"/>
      <c r="F82" s="42"/>
      <c r="G82" s="29" t="str">
        <f>CONCATENATE(B82,"_",D82,IF(F82="","",CONCATENATE("_",F82)))</f>
        <v>Monsters2_minjurep</v>
      </c>
      <c r="H82" s="43" t="s">
        <v>36</v>
      </c>
      <c r="I82" s="47" t="str">
        <f>CONCATENATE(G82,"_", H82)</f>
        <v>Monsters2_minjurep_02</v>
      </c>
      <c r="J82" s="43" t="s">
        <v>85</v>
      </c>
      <c r="K82" s="29" t="str">
        <f>CONCATENATE(I82,"_",J82)</f>
        <v>Monsters2_minjurep_02_1</v>
      </c>
      <c r="O82" s="45" t="s">
        <v>248</v>
      </c>
      <c r="P82" s="45" t="s">
        <v>259</v>
      </c>
      <c r="Q82" s="46" t="s">
        <v>230</v>
      </c>
      <c r="R82" s="46" t="s">
        <v>364</v>
      </c>
      <c r="S82" s="59" t="str">
        <f>CONCATENATE("(intends ",Q82," ",R82,")")</f>
        <v>(intends ?monster1 (at ?victim2 ?location3))</v>
      </c>
      <c r="T82" s="46" t="s">
        <v>70</v>
      </c>
      <c r="V82" s="115" t="str">
        <f>I95</f>
        <v>Monsters2a_minjurep_02</v>
      </c>
      <c r="W82" s="115" t="str">
        <f>I155</f>
        <v>VictoryAgainstVillainy1_battle_p3_meet_p3_02</v>
      </c>
      <c r="Y82" s="40" t="s">
        <v>454</v>
      </c>
      <c r="AE82" s="40" t="s">
        <v>31</v>
      </c>
    </row>
    <row r="83" spans="1:31" x14ac:dyDescent="0.25">
      <c r="A83" s="128"/>
      <c r="B83" s="41" t="s">
        <v>520</v>
      </c>
      <c r="C83" s="42" t="s">
        <v>44</v>
      </c>
      <c r="D83" s="42" t="s">
        <v>52</v>
      </c>
      <c r="E83" s="42"/>
      <c r="F83" s="42"/>
      <c r="G83" s="29" t="str">
        <f>CONCATENATE(B83,"_",D83,IF(F83="","",CONCATENATE("_",F83)))</f>
        <v>Monsters2_minjurep</v>
      </c>
      <c r="H83" s="43" t="s">
        <v>36</v>
      </c>
      <c r="I83" s="47" t="str">
        <f>CONCATENATE(G83,"_", H83)</f>
        <v>Monsters2_minjurep_02</v>
      </c>
      <c r="J83" s="43" t="s">
        <v>86</v>
      </c>
      <c r="K83" s="29" t="str">
        <f>CONCATENATE(I83,"_",J83)</f>
        <v>Monsters2_minjurep_02_2</v>
      </c>
      <c r="O83" s="45" t="s">
        <v>248</v>
      </c>
      <c r="P83" s="45" t="s">
        <v>259</v>
      </c>
      <c r="Q83" s="46" t="s">
        <v>230</v>
      </c>
      <c r="R83" s="46" t="s">
        <v>258</v>
      </c>
      <c r="S83" s="59" t="str">
        <f>CONCATENATE("(intends ",Q83," ",R83,")")</f>
        <v>(intends ?monster1 (at ?monster1 ?location3))</v>
      </c>
      <c r="T83" s="46" t="s">
        <v>70</v>
      </c>
      <c r="Y83" s="40" t="s">
        <v>454</v>
      </c>
      <c r="AE83" s="40" t="s">
        <v>31</v>
      </c>
    </row>
    <row r="84" spans="1:31" x14ac:dyDescent="0.25">
      <c r="A84" s="23"/>
      <c r="C84" s="42"/>
      <c r="D84" s="42"/>
      <c r="E84" s="42"/>
      <c r="F84" s="42"/>
    </row>
    <row r="85" spans="1:31" x14ac:dyDescent="0.25">
      <c r="A85" s="23"/>
      <c r="C85" s="42"/>
      <c r="D85" s="42"/>
      <c r="E85" s="42"/>
      <c r="F85" s="42"/>
    </row>
    <row r="86" spans="1:31" x14ac:dyDescent="0.25">
      <c r="A86" s="128"/>
      <c r="B86" s="41" t="s">
        <v>520</v>
      </c>
      <c r="C86" s="42" t="s">
        <v>45</v>
      </c>
      <c r="D86" s="42" t="s">
        <v>53</v>
      </c>
      <c r="E86" s="42"/>
      <c r="F86" s="42"/>
      <c r="G86" s="29" t="str">
        <f>CONCATENATE(B86,"_",D86,IF(F86="","",CONCATENATE("_",F86)))</f>
        <v>Monsters2_mkillp</v>
      </c>
      <c r="H86" s="43" t="s">
        <v>35</v>
      </c>
      <c r="I86" s="47" t="str">
        <f>CONCATENATE(G86,"_", H86)</f>
        <v>Monsters2_mkillp_03</v>
      </c>
      <c r="J86" s="43" t="s">
        <v>85</v>
      </c>
      <c r="K86" s="29" t="str">
        <f>CONCATENATE(I86,"_",J86)</f>
        <v>Monsters2_mkillp_03_1</v>
      </c>
      <c r="O86" s="45" t="s">
        <v>248</v>
      </c>
      <c r="P86" s="45" t="s">
        <v>259</v>
      </c>
      <c r="Q86" s="46" t="s">
        <v>230</v>
      </c>
      <c r="R86" s="46" t="s">
        <v>364</v>
      </c>
      <c r="S86" s="59" t="str">
        <f>CONCATENATE("(intends ",Q86," ",R86,")")</f>
        <v>(intends ?monster1 (at ?victim2 ?location3))</v>
      </c>
      <c r="T86" s="46" t="s">
        <v>70</v>
      </c>
      <c r="V86" s="115" t="str">
        <f>I98</f>
        <v>Monsters2a_mkillp_03</v>
      </c>
      <c r="W86" s="115" t="str">
        <f>I155</f>
        <v>VictoryAgainstVillainy1_battle_p3_meet_p3_02</v>
      </c>
      <c r="Y86" s="40" t="s">
        <v>454</v>
      </c>
      <c r="AE86" s="40" t="s">
        <v>31</v>
      </c>
    </row>
    <row r="87" spans="1:31" x14ac:dyDescent="0.25">
      <c r="A87" s="128"/>
      <c r="B87" s="41" t="s">
        <v>520</v>
      </c>
      <c r="C87" s="42" t="s">
        <v>45</v>
      </c>
      <c r="D87" s="42" t="s">
        <v>53</v>
      </c>
      <c r="E87" s="42"/>
      <c r="F87" s="42"/>
      <c r="G87" s="29" t="str">
        <f>CONCATENATE(B87,"_",D87,IF(F87="","",CONCATENATE("_",F87)))</f>
        <v>Monsters2_mkillp</v>
      </c>
      <c r="H87" s="43" t="s">
        <v>35</v>
      </c>
      <c r="I87" s="47" t="str">
        <f>CONCATENATE(G87,"_", H87)</f>
        <v>Monsters2_mkillp_03</v>
      </c>
      <c r="J87" s="43" t="s">
        <v>86</v>
      </c>
      <c r="K87" s="29" t="str">
        <f>CONCATENATE(I87,"_",J87)</f>
        <v>Monsters2_mkillp_03_2</v>
      </c>
      <c r="O87" s="45" t="s">
        <v>248</v>
      </c>
      <c r="P87" s="45" t="s">
        <v>259</v>
      </c>
      <c r="Q87" s="46" t="s">
        <v>230</v>
      </c>
      <c r="R87" s="46" t="s">
        <v>258</v>
      </c>
      <c r="S87" s="59" t="str">
        <f>CONCATENATE("(intends ",Q87," ",R87,")")</f>
        <v>(intends ?monster1 (at ?monster1 ?location3))</v>
      </c>
      <c r="T87" s="46" t="s">
        <v>70</v>
      </c>
      <c r="Y87" s="40" t="s">
        <v>454</v>
      </c>
      <c r="AE87" s="40" t="s">
        <v>31</v>
      </c>
    </row>
    <row r="88" spans="1:31" x14ac:dyDescent="0.25">
      <c r="A88" s="23"/>
      <c r="C88" s="42"/>
      <c r="D88" s="42"/>
      <c r="E88" s="42"/>
      <c r="F88" s="42"/>
    </row>
    <row r="89" spans="1:31" x14ac:dyDescent="0.25">
      <c r="A89" s="40"/>
      <c r="C89" s="42"/>
      <c r="D89" s="42"/>
      <c r="E89" s="42"/>
      <c r="F89" s="42"/>
    </row>
    <row r="90" spans="1:31" s="33" customFormat="1" x14ac:dyDescent="0.25">
      <c r="A90" s="33" t="s">
        <v>55</v>
      </c>
      <c r="B90" s="34" t="s">
        <v>525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 spans="1:31" x14ac:dyDescent="0.25">
      <c r="A91" s="40"/>
      <c r="C91" s="42"/>
      <c r="D91" s="42"/>
      <c r="E91" s="42"/>
      <c r="F91" s="42"/>
    </row>
    <row r="92" spans="1:31" x14ac:dyDescent="0.25">
      <c r="B92" s="41" t="s">
        <v>525</v>
      </c>
      <c r="C92" s="42" t="s">
        <v>43</v>
      </c>
      <c r="D92" s="42" t="s">
        <v>51</v>
      </c>
      <c r="E92" s="42"/>
      <c r="F92" s="42"/>
      <c r="G92" s="29" t="str">
        <f>CONCATENATE(B92,"_",D92,IF(F92="","",CONCATENATE("_",F92)))</f>
        <v>Monsters2a_mkidnapp</v>
      </c>
      <c r="H92" s="43" t="s">
        <v>34</v>
      </c>
      <c r="I92" s="47" t="str">
        <f>CONCATENATE(G92,"_", H92)</f>
        <v>Monsters2a_mkidnapp_01</v>
      </c>
      <c r="J92" s="43" t="s">
        <v>85</v>
      </c>
      <c r="K92" s="29" t="str">
        <f>CONCATENATE(I92,"_",J92)</f>
        <v>Monsters2a_mkidnapp_01_1</v>
      </c>
      <c r="O92" s="45" t="s">
        <v>248</v>
      </c>
      <c r="P92" s="45" t="s">
        <v>441</v>
      </c>
      <c r="Q92" s="46" t="s">
        <v>230</v>
      </c>
      <c r="R92" s="46" t="s">
        <v>366</v>
      </c>
      <c r="S92" s="59" t="str">
        <f>CONCATENATE("(intends ",Q92," ",R92,")")</f>
        <v>(intends ?monster1 (at ?victim2 ?lair1))</v>
      </c>
      <c r="T92" s="46" t="s">
        <v>70</v>
      </c>
      <c r="Y92" s="40" t="s">
        <v>454</v>
      </c>
    </row>
    <row r="93" spans="1:31" x14ac:dyDescent="0.25">
      <c r="B93" s="41" t="s">
        <v>525</v>
      </c>
      <c r="C93" s="42" t="s">
        <v>43</v>
      </c>
      <c r="D93" s="42" t="s">
        <v>51</v>
      </c>
      <c r="E93" s="42"/>
      <c r="F93" s="42"/>
      <c r="G93" s="29" t="str">
        <f>CONCATENATE(B93,"_",D93,IF(F93="","",CONCATENATE("_",F93)))</f>
        <v>Monsters2a_mkidnapp</v>
      </c>
      <c r="H93" s="43" t="s">
        <v>34</v>
      </c>
      <c r="I93" s="47" t="str">
        <f>CONCATENATE(G93,"_", H93)</f>
        <v>Monsters2a_mkidnapp_01</v>
      </c>
      <c r="J93" s="43" t="s">
        <v>86</v>
      </c>
      <c r="K93" s="29" t="str">
        <f>CONCATENATE(I93,"_",J93)</f>
        <v>Monsters2a_mkidnapp_01_2</v>
      </c>
      <c r="O93" s="45" t="s">
        <v>248</v>
      </c>
      <c r="P93" s="45" t="s">
        <v>441</v>
      </c>
      <c r="Q93" s="46" t="s">
        <v>230</v>
      </c>
      <c r="R93" s="46" t="s">
        <v>365</v>
      </c>
      <c r="S93" s="59" t="str">
        <f>CONCATENATE("(intends ",Q93," ",R93,")")</f>
        <v>(intends ?monster1 (at ?monster1 ?lair1))</v>
      </c>
      <c r="T93" s="46" t="s">
        <v>70</v>
      </c>
      <c r="Y93" s="40" t="s">
        <v>454</v>
      </c>
    </row>
    <row r="94" spans="1:31" x14ac:dyDescent="0.25">
      <c r="A94" s="40"/>
    </row>
    <row r="95" spans="1:31" x14ac:dyDescent="0.25">
      <c r="A95" s="128"/>
      <c r="B95" s="41" t="s">
        <v>525</v>
      </c>
      <c r="C95" s="42" t="s">
        <v>44</v>
      </c>
      <c r="D95" s="42" t="s">
        <v>52</v>
      </c>
      <c r="E95" s="42"/>
      <c r="F95" s="42"/>
      <c r="G95" s="29" t="str">
        <f>CONCATENATE(B95,"_",D95,IF(F95="","",CONCATENATE("_",F95)))</f>
        <v>Monsters2a_minjurep</v>
      </c>
      <c r="H95" s="43" t="s">
        <v>36</v>
      </c>
      <c r="I95" s="47" t="str">
        <f>CONCATENATE(G95,"_", H95)</f>
        <v>Monsters2a_minjurep_02</v>
      </c>
      <c r="J95" s="43" t="s">
        <v>86</v>
      </c>
      <c r="K95" s="29" t="str">
        <f>CONCATENATE(I95,"_",J95)</f>
        <v>Monsters2a_minjurep_02_2</v>
      </c>
      <c r="O95" s="45" t="s">
        <v>248</v>
      </c>
      <c r="P95" s="45" t="s">
        <v>260</v>
      </c>
      <c r="Q95" s="46" t="s">
        <v>230</v>
      </c>
      <c r="R95" s="46" t="s">
        <v>367</v>
      </c>
      <c r="S95" s="59" t="str">
        <f>CONCATENATE("(intends ",Q95," ",R95,")")</f>
        <v>(intends ?monster1 (isinjured ?victim2))</v>
      </c>
      <c r="T95" s="46" t="s">
        <v>70</v>
      </c>
      <c r="Y95" s="40" t="s">
        <v>454</v>
      </c>
      <c r="AE95" s="40" t="s">
        <v>31</v>
      </c>
    </row>
    <row r="96" spans="1:31" x14ac:dyDescent="0.25">
      <c r="A96" s="40"/>
      <c r="C96" s="42"/>
      <c r="D96" s="42"/>
      <c r="E96" s="42"/>
      <c r="F96" s="42"/>
    </row>
    <row r="97" spans="1:31" x14ac:dyDescent="0.25">
      <c r="A97" s="40"/>
    </row>
    <row r="98" spans="1:31" x14ac:dyDescent="0.25">
      <c r="A98" s="128"/>
      <c r="B98" s="41" t="s">
        <v>525</v>
      </c>
      <c r="C98" s="42" t="s">
        <v>45</v>
      </c>
      <c r="D98" s="42" t="s">
        <v>53</v>
      </c>
      <c r="E98" s="42"/>
      <c r="F98" s="42"/>
      <c r="G98" s="29" t="str">
        <f>CONCATENATE(B98,"_",D98,IF(F98="","",CONCATENATE("_",F98)))</f>
        <v>Monsters2a_mkillp</v>
      </c>
      <c r="H98" s="43" t="s">
        <v>35</v>
      </c>
      <c r="I98" s="47" t="str">
        <f>CONCATENATE(G98,"_", H98)</f>
        <v>Monsters2a_mkillp_03</v>
      </c>
      <c r="J98" s="43" t="s">
        <v>86</v>
      </c>
      <c r="K98" s="29" t="str">
        <f>CONCATENATE(I98,"_",J98)</f>
        <v>Monsters2a_mkillp_03_2</v>
      </c>
      <c r="O98" s="45" t="s">
        <v>248</v>
      </c>
      <c r="P98" s="45" t="s">
        <v>260</v>
      </c>
      <c r="Q98" s="46" t="s">
        <v>230</v>
      </c>
      <c r="R98" s="46" t="s">
        <v>368</v>
      </c>
      <c r="S98" s="59" t="str">
        <f>CONCATENATE("(intends ",Q98," ",R98,")")</f>
        <v>(intends ?monster1 (not (alive ?victim2)))</v>
      </c>
      <c r="T98" s="46" t="s">
        <v>70</v>
      </c>
      <c r="Y98" s="40" t="s">
        <v>454</v>
      </c>
      <c r="AE98" s="40" t="s">
        <v>31</v>
      </c>
    </row>
    <row r="99" spans="1:31" x14ac:dyDescent="0.25">
      <c r="A99" s="40"/>
      <c r="C99" s="42"/>
      <c r="D99" s="42"/>
      <c r="E99" s="42"/>
      <c r="F99" s="42"/>
    </row>
    <row r="100" spans="1:31" x14ac:dyDescent="0.25">
      <c r="A100" s="40"/>
    </row>
    <row r="101" spans="1:31" x14ac:dyDescent="0.25">
      <c r="A101" s="40"/>
    </row>
    <row r="102" spans="1:31" s="33" customFormat="1" x14ac:dyDescent="0.25">
      <c r="A102" s="33" t="s">
        <v>55</v>
      </c>
      <c r="B102" s="34" t="s">
        <v>362</v>
      </c>
      <c r="C102" s="35"/>
      <c r="D102" s="35"/>
      <c r="E102" s="35"/>
      <c r="F102" s="35"/>
      <c r="G102" s="36"/>
      <c r="H102" s="37"/>
      <c r="I102" s="38"/>
      <c r="J102" s="37"/>
      <c r="K102" s="36"/>
      <c r="L102" s="35"/>
      <c r="M102" s="39"/>
      <c r="N102" s="39"/>
      <c r="O102" s="35"/>
      <c r="P102" s="35"/>
      <c r="S102" s="58"/>
    </row>
    <row r="103" spans="1:31" x14ac:dyDescent="0.25">
      <c r="A103" s="40"/>
      <c r="C103" s="42"/>
      <c r="D103" s="42"/>
      <c r="E103" s="42"/>
      <c r="F103" s="42"/>
    </row>
    <row r="104" spans="1:31" ht="59.25" customHeight="1" x14ac:dyDescent="0.25">
      <c r="B104" s="41" t="s">
        <v>362</v>
      </c>
      <c r="C104" s="42" t="s">
        <v>46</v>
      </c>
      <c r="D104" s="42" t="s">
        <v>54</v>
      </c>
      <c r="E104" s="42" t="s">
        <v>372</v>
      </c>
      <c r="F104" s="42"/>
      <c r="G104" s="29" t="str">
        <f>CONCATENATE(B104,"_",D104,IF(F104="","",CONCATENATE("_",F104)))</f>
        <v>StruggleVillain1_hconfronv</v>
      </c>
      <c r="H104" s="43" t="s">
        <v>34</v>
      </c>
      <c r="I104" s="47" t="str">
        <f>CONCATENATE(G104,"_", H104)</f>
        <v>StruggleVillain1_hconfronv_01</v>
      </c>
      <c r="J104" s="43" t="s">
        <v>85</v>
      </c>
      <c r="K104" s="29" t="str">
        <f>CONCATENATE(I104,"_",J104)</f>
        <v>StruggleVillain1_hconfronv_01_1</v>
      </c>
      <c r="O104" s="45" t="s">
        <v>471</v>
      </c>
      <c r="P104" s="45" t="s">
        <v>442</v>
      </c>
      <c r="Q104" s="46" t="s">
        <v>225</v>
      </c>
      <c r="R104" s="46" t="s">
        <v>231</v>
      </c>
      <c r="S104" s="59" t="str">
        <f>CONCATENATE("(intends ",Q104," ",R104,")")</f>
        <v>(intends ?villain1 (at ?villain1 ?someplace1))</v>
      </c>
      <c r="T104" s="46" t="s">
        <v>70</v>
      </c>
      <c r="V104" s="100" t="str">
        <f>CONCATENATE(I108,";",I110,";",I112,";",I114)</f>
        <v>StruggleVillain1a_hconfronv_heroinjured_01;StruggleVillain1a_hconfronv_villaininjured_01;StruggleVillain1a_hconfronv_herodisarmed_01;StruggleVillain1a_hconfronv_villaindisarmed_01</v>
      </c>
      <c r="Y104" s="40" t="s">
        <v>452</v>
      </c>
    </row>
    <row r="105" spans="1:31" ht="30" x14ac:dyDescent="0.25">
      <c r="B105" s="41" t="s">
        <v>362</v>
      </c>
      <c r="C105" s="42" t="s">
        <v>46</v>
      </c>
      <c r="D105" s="42" t="s">
        <v>54</v>
      </c>
      <c r="E105" s="42" t="s">
        <v>372</v>
      </c>
      <c r="F105" s="42"/>
      <c r="G105" s="29" t="str">
        <f>CONCATENATE(B105,"_",D105,IF(F105="","",CONCATENATE("_",F105)))</f>
        <v>StruggleVillain1_hconfronv</v>
      </c>
      <c r="H105" s="43" t="s">
        <v>34</v>
      </c>
      <c r="I105" s="47" t="str">
        <f>CONCATENATE(G105,"_", H105)</f>
        <v>StruggleVillain1_hconfronv_01</v>
      </c>
      <c r="J105" s="43" t="s">
        <v>86</v>
      </c>
      <c r="K105" s="29" t="str">
        <f>CONCATENATE(I105,"_",J105)</f>
        <v>StruggleVillain1_hconfronv_01_2</v>
      </c>
      <c r="O105" s="45" t="s">
        <v>471</v>
      </c>
      <c r="P105" s="45" t="s">
        <v>442</v>
      </c>
      <c r="Q105" s="46" t="s">
        <v>232</v>
      </c>
      <c r="R105" s="46" t="s">
        <v>233</v>
      </c>
      <c r="S105" s="59" t="str">
        <f>CONCATENATE("(intends ",Q105," ",R105,")")</f>
        <v>(intends ?hero1 (at ?hero1 ?someplace1))</v>
      </c>
      <c r="T105" s="46" t="s">
        <v>70</v>
      </c>
      <c r="Y105" s="40" t="s">
        <v>452</v>
      </c>
    </row>
    <row r="106" spans="1:31" x14ac:dyDescent="0.25">
      <c r="A106" s="40"/>
    </row>
    <row r="107" spans="1:31" s="33" customFormat="1" x14ac:dyDescent="0.25">
      <c r="A107" s="33" t="s">
        <v>55</v>
      </c>
      <c r="B107" s="34" t="s">
        <v>387</v>
      </c>
      <c r="C107" s="35"/>
      <c r="D107" s="35"/>
      <c r="E107" s="35"/>
      <c r="F107" s="35"/>
      <c r="G107" s="36"/>
      <c r="H107" s="37"/>
      <c r="I107" s="38"/>
      <c r="J107" s="37"/>
      <c r="K107" s="36"/>
      <c r="L107" s="35"/>
      <c r="M107" s="39"/>
      <c r="N107" s="39"/>
      <c r="O107" s="35"/>
      <c r="P107" s="35"/>
      <c r="S107" s="58"/>
    </row>
    <row r="108" spans="1:31" ht="30" x14ac:dyDescent="0.25">
      <c r="B108" s="41" t="s">
        <v>387</v>
      </c>
      <c r="C108" s="42" t="s">
        <v>46</v>
      </c>
      <c r="D108" s="42" t="s">
        <v>54</v>
      </c>
      <c r="E108" s="42" t="s">
        <v>108</v>
      </c>
      <c r="F108" s="42" t="s">
        <v>369</v>
      </c>
      <c r="G108" s="29" t="str">
        <f>CONCATENATE(B108,"_",D108,IF(F108="","",CONCATENATE("_",F108)))</f>
        <v>StruggleVillain1a_hconfronv_heroinjured</v>
      </c>
      <c r="H108" s="43" t="s">
        <v>34</v>
      </c>
      <c r="I108" s="47" t="str">
        <f>CONCATENATE(G108,"_", H108)</f>
        <v>StruggleVillain1a_hconfronv_heroinjured_01</v>
      </c>
      <c r="J108" s="43" t="s">
        <v>85</v>
      </c>
      <c r="K108" s="29" t="str">
        <f>CONCATENATE(I108,"_",J108)</f>
        <v>StruggleVillain1a_hconfronv_heroinjured_01_1</v>
      </c>
      <c r="O108" s="45" t="s">
        <v>471</v>
      </c>
      <c r="P108" s="45" t="s">
        <v>442</v>
      </c>
      <c r="Q108" s="46" t="s">
        <v>225</v>
      </c>
      <c r="R108" s="46" t="s">
        <v>234</v>
      </c>
      <c r="S108" s="59" t="str">
        <f>CONCATENATE("(intends ",Q108," ",R108,")")</f>
        <v>(intends ?villain1 (isinjured ?hero1))</v>
      </c>
      <c r="T108" s="46" t="s">
        <v>70</v>
      </c>
      <c r="Y108" s="40" t="s">
        <v>452</v>
      </c>
    </row>
    <row r="109" spans="1:31" x14ac:dyDescent="0.25">
      <c r="A109" s="40"/>
      <c r="C109" s="42"/>
      <c r="D109" s="42"/>
      <c r="E109" s="42"/>
      <c r="F109" s="42"/>
    </row>
    <row r="110" spans="1:31" ht="30" x14ac:dyDescent="0.25">
      <c r="B110" s="41" t="s">
        <v>387</v>
      </c>
      <c r="C110" s="42" t="s">
        <v>46</v>
      </c>
      <c r="D110" s="42" t="s">
        <v>54</v>
      </c>
      <c r="E110" s="42" t="s">
        <v>109</v>
      </c>
      <c r="F110" s="42" t="s">
        <v>370</v>
      </c>
      <c r="G110" s="29" t="str">
        <f>CONCATENATE(B110,"_",D110,IF(F110="","",CONCATENATE("_",F110)))</f>
        <v>StruggleVillain1a_hconfronv_villaininjured</v>
      </c>
      <c r="H110" s="43" t="s">
        <v>34</v>
      </c>
      <c r="I110" s="47" t="str">
        <f>CONCATENATE(G110,"_", H110)</f>
        <v>StruggleVillain1a_hconfronv_villaininjured_01</v>
      </c>
      <c r="J110" s="43" t="s">
        <v>85</v>
      </c>
      <c r="K110" s="29" t="str">
        <f>CONCATENATE(I110,"_",J110)</f>
        <v>StruggleVillain1a_hconfronv_villaininjured_01_1</v>
      </c>
      <c r="O110" s="45" t="s">
        <v>471</v>
      </c>
      <c r="P110" s="45" t="s">
        <v>442</v>
      </c>
      <c r="Q110" s="46" t="s">
        <v>232</v>
      </c>
      <c r="R110" s="46" t="s">
        <v>235</v>
      </c>
      <c r="S110" s="59" t="str">
        <f>CONCATENATE("(intends ",Q110," ",R110,")")</f>
        <v>(intends ?hero1 (isinjured ?villain1))</v>
      </c>
      <c r="T110" s="46" t="s">
        <v>70</v>
      </c>
      <c r="Y110" s="40" t="s">
        <v>452</v>
      </c>
    </row>
    <row r="111" spans="1:31" x14ac:dyDescent="0.25">
      <c r="A111" s="40"/>
      <c r="C111" s="42"/>
      <c r="D111" s="42"/>
      <c r="E111" s="42"/>
      <c r="F111" s="42"/>
    </row>
    <row r="112" spans="1:31" ht="30" x14ac:dyDescent="0.25">
      <c r="B112" s="41" t="s">
        <v>387</v>
      </c>
      <c r="C112" s="42" t="s">
        <v>46</v>
      </c>
      <c r="D112" s="42" t="s">
        <v>54</v>
      </c>
      <c r="E112" s="42" t="s">
        <v>110</v>
      </c>
      <c r="F112" s="42" t="s">
        <v>371</v>
      </c>
      <c r="G112" s="29" t="str">
        <f>CONCATENATE(B112,"_",D112,IF(F112="","",CONCATENATE("_",F112)))</f>
        <v>StruggleVillain1a_hconfronv_herodisarmed</v>
      </c>
      <c r="H112" s="43" t="s">
        <v>34</v>
      </c>
      <c r="I112" s="47" t="str">
        <f>CONCATENATE(G112,"_", H112)</f>
        <v>StruggleVillain1a_hconfronv_herodisarmed_01</v>
      </c>
      <c r="J112" s="43" t="s">
        <v>85</v>
      </c>
      <c r="K112" s="29" t="str">
        <f>CONCATENATE(I112,"_",J112)</f>
        <v>StruggleVillain1a_hconfronv_herodisarmed_01_1</v>
      </c>
      <c r="O112" s="45" t="s">
        <v>471</v>
      </c>
      <c r="P112" s="45" t="s">
        <v>442</v>
      </c>
      <c r="Q112" s="46" t="s">
        <v>225</v>
      </c>
      <c r="R112" s="46" t="s">
        <v>236</v>
      </c>
      <c r="S112" s="59" t="str">
        <f>CONCATENATE("(intends ",Q112," ",R112,")")</f>
        <v>(intends ?villain1 (not (hasweapon ?hero1)))</v>
      </c>
      <c r="T112" s="46" t="s">
        <v>70</v>
      </c>
      <c r="X112" s="40" t="s">
        <v>238</v>
      </c>
      <c r="Y112" s="40" t="s">
        <v>452</v>
      </c>
    </row>
    <row r="113" spans="1:25" x14ac:dyDescent="0.25">
      <c r="A113" s="40"/>
      <c r="C113" s="42"/>
      <c r="D113" s="42"/>
      <c r="E113" s="42"/>
      <c r="F113" s="42"/>
    </row>
    <row r="114" spans="1:25" ht="30" x14ac:dyDescent="0.25">
      <c r="B114" s="41" t="s">
        <v>387</v>
      </c>
      <c r="C114" s="42" t="s">
        <v>46</v>
      </c>
      <c r="D114" s="42" t="s">
        <v>54</v>
      </c>
      <c r="E114" s="42" t="s">
        <v>373</v>
      </c>
      <c r="F114" s="42" t="s">
        <v>374</v>
      </c>
      <c r="G114" s="29" t="str">
        <f>CONCATENATE(B114,"_",D114,IF(F114="","",CONCATENATE("_",F114)))</f>
        <v>StruggleVillain1a_hconfronv_villaindisarmed</v>
      </c>
      <c r="H114" s="43" t="s">
        <v>34</v>
      </c>
      <c r="I114" s="47" t="str">
        <f>CONCATENATE(G114,"_", H114)</f>
        <v>StruggleVillain1a_hconfronv_villaindisarmed_01</v>
      </c>
      <c r="J114" s="43" t="s">
        <v>85</v>
      </c>
      <c r="K114" s="29" t="str">
        <f>CONCATENATE(I114,"_",J114)</f>
        <v>StruggleVillain1a_hconfronv_villaindisarmed_01_1</v>
      </c>
      <c r="O114" s="45" t="s">
        <v>471</v>
      </c>
      <c r="P114" s="45" t="s">
        <v>442</v>
      </c>
      <c r="Q114" s="46" t="s">
        <v>232</v>
      </c>
      <c r="R114" s="46" t="s">
        <v>375</v>
      </c>
      <c r="S114" s="59" t="str">
        <f>CONCATENATE("(intends ",Q114," ",R114,")")</f>
        <v>(intends ?hero1 (not (hasweapon ?villain1)))</v>
      </c>
      <c r="T114" s="46" t="s">
        <v>70</v>
      </c>
      <c r="X114" s="40" t="s">
        <v>255</v>
      </c>
      <c r="Y114" s="40" t="s">
        <v>452</v>
      </c>
    </row>
    <row r="115" spans="1:25" x14ac:dyDescent="0.25">
      <c r="A115" s="40"/>
    </row>
    <row r="116" spans="1:25" s="33" customFormat="1" x14ac:dyDescent="0.25">
      <c r="A116" s="33" t="s">
        <v>55</v>
      </c>
      <c r="B116" s="34" t="s">
        <v>535</v>
      </c>
      <c r="C116" s="35"/>
      <c r="D116" s="35"/>
      <c r="E116" s="35"/>
      <c r="F116" s="35"/>
      <c r="G116" s="36"/>
      <c r="H116" s="37"/>
      <c r="I116" s="38"/>
      <c r="J116" s="37"/>
      <c r="K116" s="36"/>
      <c r="L116" s="35"/>
      <c r="M116" s="39"/>
      <c r="N116" s="39"/>
      <c r="O116" s="35"/>
      <c r="P116" s="35"/>
      <c r="S116" s="58"/>
    </row>
    <row r="117" spans="1:25" x14ac:dyDescent="0.25">
      <c r="A117" s="40"/>
      <c r="C117" s="42"/>
      <c r="D117" s="42"/>
      <c r="E117" s="42"/>
      <c r="F117" s="42"/>
    </row>
    <row r="118" spans="1:25" ht="59.25" customHeight="1" x14ac:dyDescent="0.25">
      <c r="B118" s="41" t="s">
        <v>535</v>
      </c>
      <c r="C118" s="42" t="s">
        <v>537</v>
      </c>
      <c r="D118" s="42" t="s">
        <v>54</v>
      </c>
      <c r="E118" s="42" t="s">
        <v>372</v>
      </c>
      <c r="F118" s="42"/>
      <c r="G118" s="29" t="str">
        <f>CONCATENATE(B118,"_",D118,IF(F118="","",CONCATENATE("_",F118)))</f>
        <v>StruggleVillainHelper1_hconfronv</v>
      </c>
      <c r="H118" s="43" t="s">
        <v>34</v>
      </c>
      <c r="I118" s="47" t="str">
        <f>CONCATENATE(G118,"_", H118)</f>
        <v>StruggleVillainHelper1_hconfronv_01</v>
      </c>
      <c r="J118" s="43" t="s">
        <v>85</v>
      </c>
      <c r="K118" s="29" t="str">
        <f>CONCATENATE(I118,"_",J118)</f>
        <v>StruggleVillainHelper1_hconfronv_01_1</v>
      </c>
      <c r="O118" s="45" t="s">
        <v>470</v>
      </c>
      <c r="P118" s="45" t="s">
        <v>442</v>
      </c>
      <c r="Q118" s="46" t="s">
        <v>225</v>
      </c>
      <c r="R118" s="46" t="s">
        <v>231</v>
      </c>
      <c r="S118" s="59" t="str">
        <f>CONCATENATE("(intends ",Q118," ",R118,")")</f>
        <v>(intends ?villain1 (at ?villain1 ?someplace1))</v>
      </c>
      <c r="T118" s="46" t="s">
        <v>70</v>
      </c>
      <c r="V118" s="100" t="str">
        <f>CONCATENATE(I122,";",I124,";",I126,";",I128)</f>
        <v>StruggleVillainHelper1a_hconfronv_heroinjured_01;StruggleVillainHelper1a_hconfronv_villaininjured_01;StruggleVillainHelper1a_hconfronv_herodisarmed_01;StruggleVillainHelper1a_hconfronv_villaindisarmed_01</v>
      </c>
      <c r="Y118" s="40" t="s">
        <v>538</v>
      </c>
    </row>
    <row r="119" spans="1:25" ht="30" x14ac:dyDescent="0.25">
      <c r="B119" s="41" t="s">
        <v>535</v>
      </c>
      <c r="C119" s="42" t="s">
        <v>537</v>
      </c>
      <c r="D119" s="42" t="s">
        <v>54</v>
      </c>
      <c r="E119" s="42" t="s">
        <v>372</v>
      </c>
      <c r="F119" s="42"/>
      <c r="G119" s="29" t="str">
        <f>CONCATENATE(B119,"_",D119,IF(F119="","",CONCATENATE("_",F119)))</f>
        <v>StruggleVillainHelper1_hconfronv</v>
      </c>
      <c r="H119" s="43" t="s">
        <v>34</v>
      </c>
      <c r="I119" s="47" t="str">
        <f>CONCATENATE(G119,"_", H119)</f>
        <v>StruggleVillainHelper1_hconfronv_01</v>
      </c>
      <c r="J119" s="43" t="s">
        <v>86</v>
      </c>
      <c r="K119" s="29" t="str">
        <f>CONCATENATE(I119,"_",J119)</f>
        <v>StruggleVillainHelper1_hconfronv_01_2</v>
      </c>
      <c r="O119" s="45" t="s">
        <v>470</v>
      </c>
      <c r="P119" s="45" t="s">
        <v>442</v>
      </c>
      <c r="Q119" s="46" t="s">
        <v>474</v>
      </c>
      <c r="R119" s="46" t="s">
        <v>539</v>
      </c>
      <c r="S119" s="59" t="str">
        <f>CONCATENATE("(intends ",Q119," ",R119,")")</f>
        <v>(intends ?helper1 (at ?helper1 ?someplace1))</v>
      </c>
      <c r="T119" s="46" t="s">
        <v>70</v>
      </c>
      <c r="Y119" s="40" t="s">
        <v>538</v>
      </c>
    </row>
    <row r="120" spans="1:25" x14ac:dyDescent="0.25">
      <c r="A120" s="40"/>
    </row>
    <row r="121" spans="1:25" s="33" customFormat="1" x14ac:dyDescent="0.25">
      <c r="A121" s="33" t="s">
        <v>55</v>
      </c>
      <c r="B121" s="34" t="s">
        <v>536</v>
      </c>
      <c r="C121" s="35"/>
      <c r="D121" s="35"/>
      <c r="E121" s="35"/>
      <c r="F121" s="35"/>
      <c r="G121" s="36"/>
      <c r="H121" s="37"/>
      <c r="I121" s="38"/>
      <c r="J121" s="37"/>
      <c r="K121" s="36"/>
      <c r="L121" s="35"/>
      <c r="M121" s="39"/>
      <c r="N121" s="39"/>
      <c r="O121" s="35"/>
      <c r="P121" s="35"/>
      <c r="S121" s="58"/>
    </row>
    <row r="122" spans="1:25" ht="30" x14ac:dyDescent="0.25">
      <c r="B122" s="41" t="s">
        <v>536</v>
      </c>
      <c r="C122" s="42" t="s">
        <v>537</v>
      </c>
      <c r="D122" s="42" t="s">
        <v>54</v>
      </c>
      <c r="E122" s="42" t="s">
        <v>543</v>
      </c>
      <c r="F122" s="42" t="s">
        <v>369</v>
      </c>
      <c r="G122" s="29" t="str">
        <f>CONCATENATE(B122,"_",D122,IF(F122="","",CONCATENATE("_",F122)))</f>
        <v>StruggleVillainHelper1a_hconfronv_heroinjured</v>
      </c>
      <c r="H122" s="43" t="s">
        <v>34</v>
      </c>
      <c r="I122" s="47" t="str">
        <f>CONCATENATE(G122,"_", H122)</f>
        <v>StruggleVillainHelper1a_hconfronv_heroinjured_01</v>
      </c>
      <c r="J122" s="43" t="s">
        <v>85</v>
      </c>
      <c r="K122" s="29" t="str">
        <f>CONCATENATE(I122,"_",J122)</f>
        <v>StruggleVillainHelper1a_hconfronv_heroinjured_01_1</v>
      </c>
      <c r="O122" s="45" t="s">
        <v>470</v>
      </c>
      <c r="P122" s="45" t="s">
        <v>442</v>
      </c>
      <c r="Q122" s="46" t="s">
        <v>225</v>
      </c>
      <c r="R122" s="46" t="s">
        <v>540</v>
      </c>
      <c r="S122" s="59" t="str">
        <f>CONCATENATE("(intends ",Q122," ",R122,")")</f>
        <v>(intends ?villain1 (isinjured ?helper1))</v>
      </c>
      <c r="T122" s="46" t="s">
        <v>70</v>
      </c>
      <c r="Y122" s="40" t="s">
        <v>538</v>
      </c>
    </row>
    <row r="123" spans="1:25" x14ac:dyDescent="0.25">
      <c r="A123" s="40"/>
      <c r="C123" s="42"/>
      <c r="D123" s="42"/>
      <c r="E123" s="42"/>
      <c r="F123" s="42"/>
    </row>
    <row r="124" spans="1:25" ht="30" x14ac:dyDescent="0.25">
      <c r="B124" s="41" t="s">
        <v>536</v>
      </c>
      <c r="C124" s="42" t="s">
        <v>537</v>
      </c>
      <c r="D124" s="42" t="s">
        <v>54</v>
      </c>
      <c r="E124" s="42" t="s">
        <v>109</v>
      </c>
      <c r="F124" s="42" t="s">
        <v>370</v>
      </c>
      <c r="G124" s="29" t="str">
        <f>CONCATENATE(B124,"_",D124,IF(F124="","",CONCATENATE("_",F124)))</f>
        <v>StruggleVillainHelper1a_hconfronv_villaininjured</v>
      </c>
      <c r="H124" s="43" t="s">
        <v>34</v>
      </c>
      <c r="I124" s="47" t="str">
        <f>CONCATENATE(G124,"_", H124)</f>
        <v>StruggleVillainHelper1a_hconfronv_villaininjured_01</v>
      </c>
      <c r="J124" s="43" t="s">
        <v>85</v>
      </c>
      <c r="K124" s="29" t="str">
        <f>CONCATENATE(I124,"_",J124)</f>
        <v>StruggleVillainHelper1a_hconfronv_villaininjured_01_1</v>
      </c>
      <c r="O124" s="45" t="s">
        <v>470</v>
      </c>
      <c r="P124" s="45" t="s">
        <v>442</v>
      </c>
      <c r="Q124" s="46" t="s">
        <v>474</v>
      </c>
      <c r="R124" s="46" t="s">
        <v>235</v>
      </c>
      <c r="S124" s="59" t="str">
        <f>CONCATENATE("(intends ",Q124," ",R124,")")</f>
        <v>(intends ?helper1 (isinjured ?villain1))</v>
      </c>
      <c r="T124" s="46" t="s">
        <v>70</v>
      </c>
      <c r="Y124" s="40" t="s">
        <v>538</v>
      </c>
    </row>
    <row r="125" spans="1:25" x14ac:dyDescent="0.25">
      <c r="A125" s="40"/>
      <c r="C125" s="42"/>
      <c r="D125" s="42"/>
      <c r="E125" s="42"/>
      <c r="F125" s="42"/>
    </row>
    <row r="126" spans="1:25" ht="30" x14ac:dyDescent="0.25">
      <c r="B126" s="41" t="s">
        <v>536</v>
      </c>
      <c r="C126" s="42" t="s">
        <v>537</v>
      </c>
      <c r="D126" s="42" t="s">
        <v>54</v>
      </c>
      <c r="E126" s="42" t="s">
        <v>544</v>
      </c>
      <c r="F126" s="42" t="s">
        <v>371</v>
      </c>
      <c r="G126" s="29" t="str">
        <f>CONCATENATE(B126,"_",D126,IF(F126="","",CONCATENATE("_",F126)))</f>
        <v>StruggleVillainHelper1a_hconfronv_herodisarmed</v>
      </c>
      <c r="H126" s="43" t="s">
        <v>34</v>
      </c>
      <c r="I126" s="47" t="str">
        <f>CONCATENATE(G126,"_", H126)</f>
        <v>StruggleVillainHelper1a_hconfronv_herodisarmed_01</v>
      </c>
      <c r="J126" s="43" t="s">
        <v>85</v>
      </c>
      <c r="K126" s="29" t="str">
        <f>CONCATENATE(I126,"_",J126)</f>
        <v>StruggleVillainHelper1a_hconfronv_herodisarmed_01_1</v>
      </c>
      <c r="O126" s="45" t="s">
        <v>470</v>
      </c>
      <c r="P126" s="45" t="s">
        <v>442</v>
      </c>
      <c r="Q126" s="46" t="s">
        <v>225</v>
      </c>
      <c r="R126" s="46" t="s">
        <v>541</v>
      </c>
      <c r="S126" s="59" t="str">
        <f>CONCATENATE("(intends ",Q126," ",R126,")")</f>
        <v>(intends ?villain1 (not (hasweapon ?helper1)))</v>
      </c>
      <c r="T126" s="46" t="s">
        <v>70</v>
      </c>
      <c r="X126" s="40" t="s">
        <v>542</v>
      </c>
      <c r="Y126" s="40" t="s">
        <v>538</v>
      </c>
    </row>
    <row r="127" spans="1:25" x14ac:dyDescent="0.25">
      <c r="A127" s="40"/>
      <c r="C127" s="42"/>
      <c r="D127" s="42"/>
      <c r="E127" s="42"/>
      <c r="F127" s="42"/>
    </row>
    <row r="128" spans="1:25" ht="30" x14ac:dyDescent="0.25">
      <c r="B128" s="41" t="s">
        <v>536</v>
      </c>
      <c r="C128" s="42" t="s">
        <v>537</v>
      </c>
      <c r="D128" s="42" t="s">
        <v>54</v>
      </c>
      <c r="E128" s="42" t="s">
        <v>373</v>
      </c>
      <c r="F128" s="42" t="s">
        <v>374</v>
      </c>
      <c r="G128" s="29" t="str">
        <f>CONCATENATE(B128,"_",D128,IF(F128="","",CONCATENATE("_",F128)))</f>
        <v>StruggleVillainHelper1a_hconfronv_villaindisarmed</v>
      </c>
      <c r="H128" s="43" t="s">
        <v>34</v>
      </c>
      <c r="I128" s="47" t="str">
        <f>CONCATENATE(G128,"_", H128)</f>
        <v>StruggleVillainHelper1a_hconfronv_villaindisarmed_01</v>
      </c>
      <c r="J128" s="43" t="s">
        <v>85</v>
      </c>
      <c r="K128" s="29" t="str">
        <f>CONCATENATE(I128,"_",J128)</f>
        <v>StruggleVillainHelper1a_hconfronv_villaindisarmed_01_1</v>
      </c>
      <c r="O128" s="45" t="s">
        <v>470</v>
      </c>
      <c r="P128" s="45" t="s">
        <v>442</v>
      </c>
      <c r="Q128" s="46" t="s">
        <v>474</v>
      </c>
      <c r="R128" s="46" t="s">
        <v>375</v>
      </c>
      <c r="S128" s="59" t="str">
        <f>CONCATENATE("(intends ",Q128," ",R128,")")</f>
        <v>(intends ?helper1 (not (hasweapon ?villain1)))</v>
      </c>
      <c r="T128" s="46" t="s">
        <v>70</v>
      </c>
      <c r="X128" s="40" t="s">
        <v>255</v>
      </c>
      <c r="Y128" s="40" t="s">
        <v>538</v>
      </c>
    </row>
    <row r="129" spans="1:25" x14ac:dyDescent="0.25">
      <c r="A129" s="40"/>
    </row>
    <row r="130" spans="1:25" s="33" customFormat="1" x14ac:dyDescent="0.25">
      <c r="A130" s="33" t="s">
        <v>55</v>
      </c>
      <c r="B130" s="34" t="s">
        <v>361</v>
      </c>
      <c r="C130" s="35"/>
      <c r="D130" s="35"/>
      <c r="E130" s="35"/>
      <c r="F130" s="35"/>
      <c r="G130" s="36"/>
      <c r="H130" s="37"/>
      <c r="I130" s="38"/>
      <c r="J130" s="37"/>
      <c r="K130" s="36"/>
      <c r="L130" s="35"/>
      <c r="M130" s="39"/>
      <c r="N130" s="39"/>
      <c r="O130" s="35"/>
      <c r="P130" s="35"/>
      <c r="S130" s="58"/>
    </row>
    <row r="131" spans="1:25" x14ac:dyDescent="0.25">
      <c r="A131" s="40"/>
      <c r="C131" s="42"/>
      <c r="D131" s="42"/>
      <c r="E131" s="42"/>
      <c r="F131" s="42"/>
    </row>
    <row r="132" spans="1:25" ht="59.25" customHeight="1" x14ac:dyDescent="0.25">
      <c r="B132" s="41" t="s">
        <v>361</v>
      </c>
      <c r="C132" s="42" t="s">
        <v>46</v>
      </c>
      <c r="D132" s="42" t="s">
        <v>54</v>
      </c>
      <c r="E132" s="42" t="s">
        <v>372</v>
      </c>
      <c r="F132" s="42"/>
      <c r="G132" s="29" t="str">
        <f>CONCATENATE(B132,"_",D132,IF(F132="","",CONCATENATE("_",F132)))</f>
        <v>StruggleMonster1_hconfronv</v>
      </c>
      <c r="H132" s="43" t="s">
        <v>34</v>
      </c>
      <c r="I132" s="47" t="str">
        <f>CONCATENATE(G132,"_", H132)</f>
        <v>StruggleMonster1_hconfronv_01</v>
      </c>
      <c r="J132" s="43" t="s">
        <v>85</v>
      </c>
      <c r="K132" s="29" t="str">
        <f>CONCATENATE(I132,"_",J132)</f>
        <v>StruggleMonster1_hconfronv_01_1</v>
      </c>
      <c r="O132" s="45" t="s">
        <v>471</v>
      </c>
      <c r="P132" s="45" t="s">
        <v>442</v>
      </c>
      <c r="Q132" s="46" t="s">
        <v>225</v>
      </c>
      <c r="R132" s="46" t="s">
        <v>231</v>
      </c>
      <c r="S132" s="59" t="str">
        <f>CONCATENATE("(intends ",Q132," ",R132,")")</f>
        <v>(intends ?villain1 (at ?villain1 ?someplace1))</v>
      </c>
      <c r="T132" s="46" t="s">
        <v>70</v>
      </c>
      <c r="V132" s="100" t="str">
        <f>CONCATENATE(I136,";",I138,";",I140,";",I142)</f>
        <v>StruggleMonster1a_hconfronv_heroinjured_01;StruggleMonster1a_hconfronv_monsterinjured_01;StruggleMonster1a_hconfronv_herodisarmed_01;StruggleMonster1a_hconfronv_monsterdisarmed_01</v>
      </c>
      <c r="Y132" s="40" t="s">
        <v>452</v>
      </c>
    </row>
    <row r="133" spans="1:25" ht="30" x14ac:dyDescent="0.25">
      <c r="B133" s="41" t="s">
        <v>361</v>
      </c>
      <c r="C133" s="42" t="s">
        <v>46</v>
      </c>
      <c r="D133" s="42" t="s">
        <v>54</v>
      </c>
      <c r="E133" s="42" t="s">
        <v>372</v>
      </c>
      <c r="F133" s="42"/>
      <c r="G133" s="29" t="str">
        <f>CONCATENATE(B133,"_",D133,IF(F133="","",CONCATENATE("_",F133)))</f>
        <v>StruggleMonster1_hconfronv</v>
      </c>
      <c r="H133" s="43" t="s">
        <v>34</v>
      </c>
      <c r="I133" s="47" t="str">
        <f>CONCATENATE(G133,"_", H133)</f>
        <v>StruggleMonster1_hconfronv_01</v>
      </c>
      <c r="J133" s="43" t="s">
        <v>86</v>
      </c>
      <c r="K133" s="29" t="str">
        <f>CONCATENATE(I133,"_",J133)</f>
        <v>StruggleMonster1_hconfronv_01_2</v>
      </c>
      <c r="O133" s="45" t="s">
        <v>471</v>
      </c>
      <c r="P133" s="45" t="s">
        <v>442</v>
      </c>
      <c r="Q133" s="46" t="s">
        <v>232</v>
      </c>
      <c r="R133" s="46" t="s">
        <v>233</v>
      </c>
      <c r="S133" s="59" t="str">
        <f>CONCATENATE("(intends ",Q133," ",R133,")")</f>
        <v>(intends ?hero1 (at ?hero1 ?someplace1))</v>
      </c>
      <c r="T133" s="46" t="s">
        <v>70</v>
      </c>
      <c r="Y133" s="40" t="s">
        <v>452</v>
      </c>
    </row>
    <row r="134" spans="1:25" x14ac:dyDescent="0.25">
      <c r="A134" s="40"/>
    </row>
    <row r="135" spans="1:25" s="33" customFormat="1" x14ac:dyDescent="0.25">
      <c r="A135" s="33" t="s">
        <v>55</v>
      </c>
      <c r="B135" s="34" t="s">
        <v>385</v>
      </c>
      <c r="C135" s="35"/>
      <c r="D135" s="35"/>
      <c r="E135" s="35"/>
      <c r="F135" s="35"/>
      <c r="G135" s="36"/>
      <c r="H135" s="37"/>
      <c r="I135" s="38"/>
      <c r="J135" s="37"/>
      <c r="K135" s="36"/>
      <c r="L135" s="35"/>
      <c r="M135" s="39"/>
      <c r="N135" s="39"/>
      <c r="O135" s="35"/>
      <c r="P135" s="35"/>
      <c r="S135" s="58"/>
    </row>
    <row r="136" spans="1:25" ht="30" x14ac:dyDescent="0.25">
      <c r="B136" s="41" t="s">
        <v>385</v>
      </c>
      <c r="C136" s="42" t="s">
        <v>265</v>
      </c>
      <c r="D136" s="42" t="s">
        <v>54</v>
      </c>
      <c r="E136" s="42" t="s">
        <v>108</v>
      </c>
      <c r="F136" s="42" t="s">
        <v>369</v>
      </c>
      <c r="G136" s="29" t="str">
        <f>CONCATENATE(B136,"_",D136,IF(F136="","",CONCATENATE("_",F136)))</f>
        <v>StruggleMonster1a_hconfronv_heroinjured</v>
      </c>
      <c r="H136" s="43" t="s">
        <v>34</v>
      </c>
      <c r="I136" s="47" t="str">
        <f>CONCATENATE(G136,"_", H136)</f>
        <v>StruggleMonster1a_hconfronv_heroinjured_01</v>
      </c>
      <c r="J136" s="43" t="s">
        <v>85</v>
      </c>
      <c r="K136" s="29" t="str">
        <f>CONCATENATE(I136,"_",J136)</f>
        <v>StruggleMonster1a_hconfronv_heroinjured_01_1</v>
      </c>
      <c r="O136" s="45" t="s">
        <v>471</v>
      </c>
      <c r="P136" s="45" t="s">
        <v>443</v>
      </c>
      <c r="Q136" s="46" t="s">
        <v>225</v>
      </c>
      <c r="R136" s="46" t="s">
        <v>234</v>
      </c>
      <c r="S136" s="59" t="str">
        <f>CONCATENATE("(intends ",Q136," ",R136,")")</f>
        <v>(intends ?villain1 (isinjured ?hero1))</v>
      </c>
      <c r="T136" s="46" t="s">
        <v>70</v>
      </c>
      <c r="Y136" s="40" t="s">
        <v>452</v>
      </c>
    </row>
    <row r="137" spans="1:25" x14ac:dyDescent="0.25">
      <c r="A137" s="40"/>
      <c r="C137" s="42"/>
      <c r="D137" s="42"/>
      <c r="E137" s="42"/>
      <c r="F137" s="42"/>
    </row>
    <row r="138" spans="1:25" ht="30" x14ac:dyDescent="0.25">
      <c r="B138" s="41" t="s">
        <v>385</v>
      </c>
      <c r="C138" s="42" t="s">
        <v>265</v>
      </c>
      <c r="D138" s="42" t="s">
        <v>54</v>
      </c>
      <c r="E138" s="42" t="s">
        <v>376</v>
      </c>
      <c r="F138" s="42" t="s">
        <v>378</v>
      </c>
      <c r="G138" s="29" t="str">
        <f>CONCATENATE(B138,"_",D138,IF(F138="","",CONCATENATE("_",F138)))</f>
        <v>StruggleMonster1a_hconfronv_monsterinjured</v>
      </c>
      <c r="H138" s="43" t="s">
        <v>34</v>
      </c>
      <c r="I138" s="47" t="str">
        <f>CONCATENATE(G138,"_", H138)</f>
        <v>StruggleMonster1a_hconfronv_monsterinjured_01</v>
      </c>
      <c r="J138" s="43" t="s">
        <v>85</v>
      </c>
      <c r="K138" s="29" t="str">
        <f>CONCATENATE(I138,"_",J138)</f>
        <v>StruggleMonster1a_hconfronv_monsterinjured_01_1</v>
      </c>
      <c r="O138" s="45" t="s">
        <v>471</v>
      </c>
      <c r="P138" s="45" t="s">
        <v>443</v>
      </c>
      <c r="Q138" s="46" t="s">
        <v>232</v>
      </c>
      <c r="R138" s="46" t="s">
        <v>380</v>
      </c>
      <c r="S138" s="59" t="str">
        <f>CONCATENATE("(intends ",Q138," ",R138,")")</f>
        <v>(intends ?hero1 (isinjured ?monster1))</v>
      </c>
      <c r="T138" s="46" t="s">
        <v>70</v>
      </c>
      <c r="Y138" s="40" t="s">
        <v>452</v>
      </c>
    </row>
    <row r="139" spans="1:25" x14ac:dyDescent="0.25">
      <c r="A139" s="40"/>
      <c r="C139" s="42"/>
      <c r="D139" s="42"/>
      <c r="E139" s="42"/>
      <c r="F139" s="42"/>
    </row>
    <row r="140" spans="1:25" ht="30" x14ac:dyDescent="0.25">
      <c r="B140" s="41" t="s">
        <v>385</v>
      </c>
      <c r="C140" s="42" t="s">
        <v>265</v>
      </c>
      <c r="D140" s="42" t="s">
        <v>54</v>
      </c>
      <c r="E140" s="42" t="s">
        <v>110</v>
      </c>
      <c r="F140" s="42" t="s">
        <v>371</v>
      </c>
      <c r="G140" s="29" t="str">
        <f>CONCATENATE(B140,"_",D140,IF(F140="","",CONCATENATE("_",F140)))</f>
        <v>StruggleMonster1a_hconfronv_herodisarmed</v>
      </c>
      <c r="H140" s="43" t="s">
        <v>34</v>
      </c>
      <c r="I140" s="47" t="str">
        <f>CONCATENATE(G140,"_", H140)</f>
        <v>StruggleMonster1a_hconfronv_herodisarmed_01</v>
      </c>
      <c r="J140" s="43" t="s">
        <v>85</v>
      </c>
      <c r="K140" s="29" t="str">
        <f>CONCATENATE(I140,"_",J140)</f>
        <v>StruggleMonster1a_hconfronv_herodisarmed_01_1</v>
      </c>
      <c r="O140" s="45" t="s">
        <v>471</v>
      </c>
      <c r="P140" s="45" t="s">
        <v>443</v>
      </c>
      <c r="Q140" s="46" t="s">
        <v>225</v>
      </c>
      <c r="R140" s="46" t="s">
        <v>236</v>
      </c>
      <c r="S140" s="59" t="str">
        <f>CONCATENATE("(intends ",Q140," ",R140,")")</f>
        <v>(intends ?villain1 (not (hasweapon ?hero1)))</v>
      </c>
      <c r="T140" s="46" t="s">
        <v>70</v>
      </c>
      <c r="X140" s="40" t="s">
        <v>238</v>
      </c>
      <c r="Y140" s="40" t="s">
        <v>452</v>
      </c>
    </row>
    <row r="141" spans="1:25" x14ac:dyDescent="0.25">
      <c r="A141" s="40"/>
      <c r="C141" s="42"/>
      <c r="D141" s="42"/>
      <c r="E141" s="42"/>
      <c r="F141" s="42"/>
    </row>
    <row r="142" spans="1:25" ht="30" x14ac:dyDescent="0.25">
      <c r="B142" s="41" t="s">
        <v>385</v>
      </c>
      <c r="C142" s="42" t="s">
        <v>265</v>
      </c>
      <c r="D142" s="42" t="s">
        <v>54</v>
      </c>
      <c r="E142" s="42" t="s">
        <v>377</v>
      </c>
      <c r="F142" s="42" t="s">
        <v>379</v>
      </c>
      <c r="G142" s="29" t="str">
        <f>CONCATENATE(B142,"_",D142,IF(F142="","",CONCATENATE("_",F142)))</f>
        <v>StruggleMonster1a_hconfronv_monsterdisarmed</v>
      </c>
      <c r="H142" s="43" t="s">
        <v>34</v>
      </c>
      <c r="I142" s="47" t="str">
        <f>CONCATENATE(G142,"_", H142)</f>
        <v>StruggleMonster1a_hconfronv_monsterdisarmed_01</v>
      </c>
      <c r="J142" s="43" t="s">
        <v>85</v>
      </c>
      <c r="K142" s="29" t="str">
        <f>CONCATENATE(I142,"_",J142)</f>
        <v>StruggleMonster1a_hconfronv_monsterdisarmed_01_1</v>
      </c>
      <c r="O142" s="45" t="s">
        <v>471</v>
      </c>
      <c r="P142" s="45" t="s">
        <v>443</v>
      </c>
      <c r="Q142" s="46" t="s">
        <v>232</v>
      </c>
      <c r="R142" s="46" t="s">
        <v>381</v>
      </c>
      <c r="S142" s="59" t="str">
        <f>CONCATENATE("(intends ",Q142," ",R142,")")</f>
        <v>(intends ?hero1 (not (hasweapon ?monster1)))</v>
      </c>
      <c r="T142" s="46" t="s">
        <v>70</v>
      </c>
      <c r="X142" s="40" t="s">
        <v>382</v>
      </c>
      <c r="Y142" s="40" t="s">
        <v>452</v>
      </c>
    </row>
    <row r="143" spans="1:25" x14ac:dyDescent="0.25">
      <c r="A143" s="40"/>
    </row>
    <row r="144" spans="1:25" x14ac:dyDescent="0.25">
      <c r="A144" s="40"/>
    </row>
    <row r="145" spans="1:25" s="33" customFormat="1" x14ac:dyDescent="0.25">
      <c r="A145" s="33" t="s">
        <v>55</v>
      </c>
      <c r="B145" s="34" t="s">
        <v>386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5" x14ac:dyDescent="0.25">
      <c r="A146" s="40"/>
    </row>
    <row r="147" spans="1:25" x14ac:dyDescent="0.25">
      <c r="B147" s="41" t="s">
        <v>386</v>
      </c>
      <c r="C147" s="48" t="s">
        <v>77</v>
      </c>
      <c r="D147" s="48" t="s">
        <v>78</v>
      </c>
      <c r="G147" s="29" t="str">
        <f>CONCATENATE(B147,"_",D147,IF(F147="","",CONCATENATE("_",F147)))</f>
        <v>Recovery1_hheals</v>
      </c>
      <c r="H147" s="43" t="s">
        <v>34</v>
      </c>
      <c r="I147" s="47" t="str">
        <f>CONCATENATE(G147,"_", H147)</f>
        <v>Recovery1_hheals_01</v>
      </c>
      <c r="J147" s="43" t="s">
        <v>85</v>
      </c>
      <c r="K147" s="29" t="str">
        <f>CONCATENATE(I147,"_",J147)</f>
        <v>Recovery1_hheals_01_1</v>
      </c>
      <c r="O147" s="45" t="s">
        <v>471</v>
      </c>
      <c r="P147" s="45" t="s">
        <v>249</v>
      </c>
      <c r="Q147" s="46" t="s">
        <v>232</v>
      </c>
      <c r="R147" s="46" t="s">
        <v>253</v>
      </c>
      <c r="S147" s="59" t="str">
        <f>CONCATENATE("(intends ",Q147," ",R147,")")</f>
        <v>(intends ?hero1 (not (isinjured ?hero1)))</v>
      </c>
      <c r="T147" s="46" t="s">
        <v>72</v>
      </c>
      <c r="X147" s="40" t="s">
        <v>234</v>
      </c>
      <c r="Y147" s="40" t="s">
        <v>452</v>
      </c>
    </row>
    <row r="148" spans="1:25" x14ac:dyDescent="0.25">
      <c r="A148" s="40"/>
    </row>
    <row r="149" spans="1:25" x14ac:dyDescent="0.25">
      <c r="B149" s="41" t="s">
        <v>386</v>
      </c>
      <c r="C149" s="48" t="s">
        <v>79</v>
      </c>
      <c r="D149" s="48" t="s">
        <v>80</v>
      </c>
      <c r="G149" s="29" t="str">
        <f>CONCATENATE(B149,"_",D149,IF(F149="","",CONCATENATE("_",F149)))</f>
        <v>Recovery1_howeapon</v>
      </c>
      <c r="H149" s="43" t="s">
        <v>34</v>
      </c>
      <c r="I149" s="47" t="str">
        <f>CONCATENATE(G149,"_", H149)</f>
        <v>Recovery1_howeapon_01</v>
      </c>
      <c r="J149" s="43" t="s">
        <v>85</v>
      </c>
      <c r="K149" s="29" t="str">
        <f>CONCATENATE(I149,"_",J149)</f>
        <v>Recovery1_howeapon_01_1</v>
      </c>
      <c r="O149" s="45" t="s">
        <v>471</v>
      </c>
      <c r="P149" s="45" t="s">
        <v>250</v>
      </c>
      <c r="Q149" s="46" t="s">
        <v>232</v>
      </c>
      <c r="R149" s="46" t="s">
        <v>238</v>
      </c>
      <c r="S149" s="59" t="str">
        <f>CONCATENATE("(intends ",Q149," ",R149,")")</f>
        <v>(intends ?hero1 (hasweapon ?hero1))</v>
      </c>
      <c r="T149" s="46" t="s">
        <v>72</v>
      </c>
      <c r="Y149" s="40" t="s">
        <v>452</v>
      </c>
    </row>
    <row r="150" spans="1:25" x14ac:dyDescent="0.25">
      <c r="A150" s="40"/>
    </row>
    <row r="151" spans="1:25" x14ac:dyDescent="0.25">
      <c r="A151" s="40"/>
    </row>
    <row r="152" spans="1:25" s="33" customFormat="1" x14ac:dyDescent="0.25">
      <c r="A152" s="33" t="s">
        <v>55</v>
      </c>
      <c r="B152" s="34" t="s">
        <v>266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5" x14ac:dyDescent="0.25">
      <c r="B153" s="41" t="s">
        <v>266</v>
      </c>
      <c r="C153" s="48" t="s">
        <v>204</v>
      </c>
      <c r="D153" s="48" t="s">
        <v>56</v>
      </c>
      <c r="E153" s="48" t="s">
        <v>57</v>
      </c>
      <c r="F153" s="48" t="s">
        <v>58</v>
      </c>
      <c r="G153" s="29" t="str">
        <f>CONCATENATE(B153,"_",D153,IF(F153="","",CONCATENATE("_",F153)))</f>
        <v>VictoryAgainstVillainy1_hrescuep_meet_p1</v>
      </c>
      <c r="H153" s="43" t="s">
        <v>34</v>
      </c>
      <c r="I153" s="47" t="str">
        <f>CONCATENATE(G153,"_", H153)</f>
        <v>VictoryAgainstVillainy1_hrescuep_meet_p1_01</v>
      </c>
      <c r="J153" s="43" t="s">
        <v>85</v>
      </c>
      <c r="K153" s="29" t="str">
        <f>CONCATENATE(I153,"_",J153)</f>
        <v>VictoryAgainstVillainy1_hrescuep_meet_p1_01_1</v>
      </c>
      <c r="O153" s="45" t="s">
        <v>471</v>
      </c>
      <c r="P153" s="45" t="s">
        <v>247</v>
      </c>
      <c r="Q153" s="46" t="s">
        <v>232</v>
      </c>
      <c r="R153" s="46" t="s">
        <v>254</v>
      </c>
      <c r="S153" s="59" t="str">
        <f>CONCATENATE("(intends ",Q153," ",R153,")")</f>
        <v>(intends ?hero1 (not (isdetained ?victim1)))</v>
      </c>
      <c r="T153" s="46" t="s">
        <v>70</v>
      </c>
      <c r="V153" s="115" t="str">
        <f>I175</f>
        <v>VictoryAgainstVillainy1a_hrescuep_meet_p1_01</v>
      </c>
      <c r="Y153" s="40" t="s">
        <v>452</v>
      </c>
    </row>
    <row r="154" spans="1:25" x14ac:dyDescent="0.25">
      <c r="A154" s="40"/>
    </row>
    <row r="155" spans="1:25" ht="45" x14ac:dyDescent="0.25">
      <c r="B155" s="41" t="s">
        <v>266</v>
      </c>
      <c r="C155" s="48" t="s">
        <v>393</v>
      </c>
      <c r="D155" s="48" t="s">
        <v>411</v>
      </c>
      <c r="E155" s="48" t="s">
        <v>59</v>
      </c>
      <c r="F155" s="48" t="s">
        <v>415</v>
      </c>
      <c r="G155" s="29" t="str">
        <f>CONCATENATE(B155,"_",D155,IF(F155="","",CONCATENATE("_",F155)))</f>
        <v>VictoryAgainstVillainy1_battle_p3_meet_p3</v>
      </c>
      <c r="H155" s="43" t="s">
        <v>36</v>
      </c>
      <c r="I155" s="47" t="str">
        <f>CONCATENATE(G155,"_", H155)</f>
        <v>VictoryAgainstVillainy1_battle_p3_meet_p3_02</v>
      </c>
      <c r="J155" s="43" t="s">
        <v>85</v>
      </c>
      <c r="K155" s="29" t="str">
        <f>CONCATENATE(I155,"_",J155)</f>
        <v>VictoryAgainstVillainy1_battle_p3_meet_p3_02_1</v>
      </c>
      <c r="O155" s="45" t="s">
        <v>471</v>
      </c>
      <c r="P155" s="45" t="s">
        <v>444</v>
      </c>
      <c r="Q155" s="46" t="s">
        <v>232</v>
      </c>
      <c r="R155" s="46" t="s">
        <v>268</v>
      </c>
      <c r="S155" s="59" t="str">
        <f>CONCATENATE("(intends ",Q155," ",R155,")")</f>
        <v>(intends ?hero1 (at ?hero1 ?place3))</v>
      </c>
      <c r="T155" s="46" t="s">
        <v>70</v>
      </c>
      <c r="V155" s="100" t="str">
        <f>CONCATENATE(I164,";",I167,";",I169)</f>
        <v>VictoryAgainstVillainy1a_bothinjured_battle_p1_01;VictoryAgainstVillainy1a_hinjurev_battle_p1_01;VictoryAgainstVillainy1a_villainkilled1_battle_p1_01</v>
      </c>
      <c r="Y155" s="40" t="s">
        <v>452</v>
      </c>
    </row>
    <row r="156" spans="1:25" x14ac:dyDescent="0.25">
      <c r="B156" s="41" t="s">
        <v>266</v>
      </c>
      <c r="C156" s="48" t="s">
        <v>393</v>
      </c>
      <c r="D156" s="48" t="s">
        <v>411</v>
      </c>
      <c r="E156" s="48" t="s">
        <v>59</v>
      </c>
      <c r="F156" s="48" t="s">
        <v>415</v>
      </c>
      <c r="G156" s="29" t="str">
        <f>CONCATENATE(B156,"_",D156,IF(F156="","",CONCATENATE("_",F156)))</f>
        <v>VictoryAgainstVillainy1_battle_p3_meet_p3</v>
      </c>
      <c r="H156" s="43" t="s">
        <v>36</v>
      </c>
      <c r="I156" s="47" t="str">
        <f>CONCATENATE(G156,"_", H156)</f>
        <v>VictoryAgainstVillainy1_battle_p3_meet_p3_02</v>
      </c>
      <c r="J156" s="43" t="s">
        <v>86</v>
      </c>
      <c r="K156" s="29" t="str">
        <f>CONCATENATE(I156,"_",J156)</f>
        <v>VictoryAgainstVillainy1_battle_p3_meet_p3_02_2</v>
      </c>
      <c r="O156" s="45" t="s">
        <v>251</v>
      </c>
      <c r="P156" s="45" t="s">
        <v>472</v>
      </c>
      <c r="Q156" s="46" t="s">
        <v>225</v>
      </c>
      <c r="R156" s="46" t="s">
        <v>414</v>
      </c>
      <c r="S156" s="59" t="str">
        <f>CONCATENATE("(intends ",Q156," ",R156,")")</f>
        <v>(intends ?villain1 (at ?villain1 ?place3))</v>
      </c>
      <c r="T156" s="46" t="s">
        <v>70</v>
      </c>
      <c r="Y156" s="40" t="s">
        <v>452</v>
      </c>
    </row>
    <row r="157" spans="1:25" x14ac:dyDescent="0.25">
      <c r="A157" s="40"/>
    </row>
    <row r="158" spans="1:25" x14ac:dyDescent="0.25">
      <c r="A158" s="40"/>
    </row>
    <row r="159" spans="1:25" x14ac:dyDescent="0.25">
      <c r="B159" s="41" t="s">
        <v>266</v>
      </c>
      <c r="C159" s="48" t="s">
        <v>416</v>
      </c>
      <c r="D159" s="48" t="s">
        <v>417</v>
      </c>
      <c r="G159" s="29" t="str">
        <f>CONCATENATE(B159,"_",D159,IF(F159="","",CONCATENATE("_",F159)))</f>
        <v>VictoryAgainstVillainy1_hretrievev1</v>
      </c>
      <c r="H159" s="43" t="s">
        <v>35</v>
      </c>
      <c r="I159" s="47" t="str">
        <f>CONCATENATE(G159,"_", H159)</f>
        <v>VictoryAgainstVillainy1_hretrievev1_03</v>
      </c>
      <c r="J159" s="43" t="s">
        <v>85</v>
      </c>
      <c r="K159" s="29" t="str">
        <f>CONCATENATE(I159,"_",J159)</f>
        <v>VictoryAgainstVillainy1_hretrievev1_03_1</v>
      </c>
      <c r="O159" s="45" t="s">
        <v>471</v>
      </c>
      <c r="P159" s="45" t="s">
        <v>252</v>
      </c>
      <c r="Q159" s="46" t="s">
        <v>232</v>
      </c>
      <c r="R159" s="46" t="s">
        <v>246</v>
      </c>
      <c r="S159" s="59" t="str">
        <f>CONCATENATE("(intends ",Q159," ",R159,")")</f>
        <v>(intends ?hero1 (has ?hero1 ?valuable1))</v>
      </c>
      <c r="T159" s="46" t="s">
        <v>70</v>
      </c>
      <c r="Y159" s="40" t="s">
        <v>452</v>
      </c>
    </row>
    <row r="160" spans="1:25" x14ac:dyDescent="0.25">
      <c r="A160" s="40"/>
    </row>
    <row r="161" spans="1:25" x14ac:dyDescent="0.25">
      <c r="A161" s="40"/>
    </row>
    <row r="162" spans="1:25" x14ac:dyDescent="0.25">
      <c r="A162" s="40"/>
    </row>
    <row r="163" spans="1:25" s="33" customFormat="1" x14ac:dyDescent="0.25">
      <c r="A163" s="33" t="s">
        <v>55</v>
      </c>
      <c r="B163" s="34" t="s">
        <v>388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5" x14ac:dyDescent="0.25">
      <c r="B164" s="41" t="s">
        <v>388</v>
      </c>
      <c r="C164" s="48" t="s">
        <v>391</v>
      </c>
      <c r="D164" s="48" t="s">
        <v>394</v>
      </c>
      <c r="E164" s="48" t="s">
        <v>59</v>
      </c>
      <c r="F164" s="48" t="s">
        <v>60</v>
      </c>
      <c r="G164" s="29" t="str">
        <f>CONCATENATE(B164,"_",D164,IF(F164="","",CONCATENATE("_",F164)))</f>
        <v>VictoryAgainstVillainy1a_bothinjured_battle_p1</v>
      </c>
      <c r="H164" s="43" t="s">
        <v>34</v>
      </c>
      <c r="I164" s="47" t="str">
        <f>CONCATENATE(G164,"_", H164)</f>
        <v>VictoryAgainstVillainy1a_bothinjured_battle_p1_01</v>
      </c>
      <c r="J164" s="43" t="s">
        <v>85</v>
      </c>
      <c r="K164" s="29" t="str">
        <f>CONCATENATE(I164,"_",J164)</f>
        <v>VictoryAgainstVillainy1a_bothinjured_battle_p1_01_1</v>
      </c>
      <c r="O164" s="45" t="s">
        <v>471</v>
      </c>
      <c r="P164" s="45" t="s">
        <v>251</v>
      </c>
      <c r="Q164" s="46" t="s">
        <v>232</v>
      </c>
      <c r="R164" s="46" t="s">
        <v>235</v>
      </c>
      <c r="S164" s="59" t="str">
        <f>CONCATENATE("(intends ",Q164," ",R164,")")</f>
        <v>(intends ?hero1 (isinjured ?villain1))</v>
      </c>
      <c r="T164" s="46" t="s">
        <v>70</v>
      </c>
      <c r="Y164" s="40" t="s">
        <v>452</v>
      </c>
    </row>
    <row r="165" spans="1:25" x14ac:dyDescent="0.25">
      <c r="B165" s="41" t="s">
        <v>388</v>
      </c>
      <c r="C165" s="48" t="s">
        <v>391</v>
      </c>
      <c r="D165" s="48" t="s">
        <v>394</v>
      </c>
      <c r="E165" s="48" t="s">
        <v>59</v>
      </c>
      <c r="F165" s="48" t="s">
        <v>60</v>
      </c>
      <c r="G165" s="29" t="str">
        <f>CONCATENATE(B165,"_",D165,IF(F165="","",CONCATENATE("_",F165)))</f>
        <v>VictoryAgainstVillainy1a_bothinjured_battle_p1</v>
      </c>
      <c r="H165" s="43" t="s">
        <v>34</v>
      </c>
      <c r="I165" s="47" t="str">
        <f>CONCATENATE(G165,"_", H165)</f>
        <v>VictoryAgainstVillainy1a_bothinjured_battle_p1_01</v>
      </c>
      <c r="J165" s="43" t="s">
        <v>86</v>
      </c>
      <c r="K165" s="29" t="str">
        <f>CONCATENATE(I165,"_",J165)</f>
        <v>VictoryAgainstVillainy1a_bothinjured_battle_p1_01_2</v>
      </c>
      <c r="O165" s="45" t="s">
        <v>471</v>
      </c>
      <c r="P165" s="45" t="s">
        <v>251</v>
      </c>
      <c r="Q165" s="46" t="s">
        <v>225</v>
      </c>
      <c r="R165" s="46" t="s">
        <v>234</v>
      </c>
      <c r="S165" s="59" t="str">
        <f>CONCATENATE("(intends ",Q165," ",R165,")")</f>
        <v>(intends ?villain1 (isinjured ?hero1))</v>
      </c>
      <c r="T165" s="46" t="s">
        <v>70</v>
      </c>
      <c r="Y165" s="40" t="s">
        <v>452</v>
      </c>
    </row>
    <row r="166" spans="1:25" x14ac:dyDescent="0.25">
      <c r="A166" s="40"/>
    </row>
    <row r="167" spans="1:25" x14ac:dyDescent="0.25">
      <c r="B167" s="41" t="s">
        <v>388</v>
      </c>
      <c r="C167" s="48" t="s">
        <v>65</v>
      </c>
      <c r="D167" s="48" t="s">
        <v>66</v>
      </c>
      <c r="E167" s="48" t="s">
        <v>59</v>
      </c>
      <c r="F167" s="48" t="s">
        <v>60</v>
      </c>
      <c r="G167" s="29" t="str">
        <f>CONCATENATE(B167,"_",D167,IF(F167="","",CONCATENATE("_",F167)))</f>
        <v>VictoryAgainstVillainy1a_hinjurev_battle_p1</v>
      </c>
      <c r="H167" s="43" t="s">
        <v>34</v>
      </c>
      <c r="I167" s="47" t="str">
        <f>CONCATENATE(G167,"_", H167)</f>
        <v>VictoryAgainstVillainy1a_hinjurev_battle_p1_01</v>
      </c>
      <c r="J167" s="43" t="s">
        <v>85</v>
      </c>
      <c r="K167" s="29" t="str">
        <f>CONCATENATE(I167,"_",J167)</f>
        <v>VictoryAgainstVillainy1a_hinjurev_battle_p1_01_1</v>
      </c>
      <c r="O167" s="45" t="s">
        <v>471</v>
      </c>
      <c r="P167" s="45" t="s">
        <v>251</v>
      </c>
      <c r="Q167" s="46" t="s">
        <v>232</v>
      </c>
      <c r="R167" s="46" t="s">
        <v>235</v>
      </c>
      <c r="S167" s="59" t="str">
        <f>CONCATENATE("(intends ",Q167," ",R167,")")</f>
        <v>(intends ?hero1 (isinjured ?villain1))</v>
      </c>
      <c r="T167" s="46" t="s">
        <v>70</v>
      </c>
      <c r="Y167" s="40" t="s">
        <v>452</v>
      </c>
    </row>
    <row r="168" spans="1:25" x14ac:dyDescent="0.25">
      <c r="A168" s="40"/>
    </row>
    <row r="169" spans="1:25" x14ac:dyDescent="0.25">
      <c r="B169" s="41" t="s">
        <v>388</v>
      </c>
      <c r="C169" s="48" t="s">
        <v>457</v>
      </c>
      <c r="D169" s="48" t="s">
        <v>395</v>
      </c>
      <c r="E169" s="48" t="s">
        <v>59</v>
      </c>
      <c r="F169" s="48" t="s">
        <v>60</v>
      </c>
      <c r="G169" s="29" t="str">
        <f>CONCATENATE(B169,"_",D169,IF(F169="","",CONCATENATE("_",F169)))</f>
        <v>VictoryAgainstVillainy1a_villainkilled1_battle_p1</v>
      </c>
      <c r="H169" s="43" t="s">
        <v>34</v>
      </c>
      <c r="I169" s="47" t="str">
        <f>CONCATENATE(G169,"_", H169)</f>
        <v>VictoryAgainstVillainy1a_villainkilled1_battle_p1_01</v>
      </c>
      <c r="J169" s="43" t="s">
        <v>85</v>
      </c>
      <c r="K169" s="29" t="str">
        <f>CONCATENATE(I169,"_",J169)</f>
        <v>VictoryAgainstVillainy1a_villainkilled1_battle_p1_01_1</v>
      </c>
      <c r="O169" s="45" t="s">
        <v>471</v>
      </c>
      <c r="P169" s="45" t="s">
        <v>251</v>
      </c>
      <c r="Q169" s="46" t="s">
        <v>232</v>
      </c>
      <c r="R169" s="46" t="s">
        <v>392</v>
      </c>
      <c r="S169" s="59" t="str">
        <f>CONCATENATE("(intends ",Q169," ",R169,")")</f>
        <v>(intends ?hero1 (not (alive ?villain1)))</v>
      </c>
      <c r="T169" s="46" t="s">
        <v>70</v>
      </c>
      <c r="Y169" s="40" t="s">
        <v>452</v>
      </c>
    </row>
    <row r="170" spans="1:25" x14ac:dyDescent="0.25">
      <c r="B170" s="41" t="s">
        <v>388</v>
      </c>
      <c r="C170" s="48" t="s">
        <v>457</v>
      </c>
      <c r="D170" s="48" t="s">
        <v>395</v>
      </c>
      <c r="E170" s="48" t="s">
        <v>59</v>
      </c>
      <c r="F170" s="48" t="s">
        <v>60</v>
      </c>
      <c r="G170" s="29" t="str">
        <f>CONCATENATE(B170,"_",D170,IF(F170="","",CONCATENATE("_",F170)))</f>
        <v>VictoryAgainstVillainy1a_villainkilled1_battle_p1</v>
      </c>
      <c r="H170" s="43" t="s">
        <v>34</v>
      </c>
      <c r="I170" s="47" t="str">
        <f>CONCATENATE(G170,"_", H170)</f>
        <v>VictoryAgainstVillainy1a_villainkilled1_battle_p1_01</v>
      </c>
      <c r="J170" s="43" t="s">
        <v>86</v>
      </c>
      <c r="K170" s="29" t="str">
        <f>CONCATENATE(I170,"_",J170)</f>
        <v>VictoryAgainstVillainy1a_villainkilled1_battle_p1_01_2</v>
      </c>
      <c r="O170" s="45" t="s">
        <v>471</v>
      </c>
      <c r="P170" s="45" t="s">
        <v>251</v>
      </c>
      <c r="Q170" s="46" t="s">
        <v>225</v>
      </c>
      <c r="R170" s="46" t="s">
        <v>234</v>
      </c>
      <c r="S170" s="59" t="str">
        <f>CONCATENATE("(intends ",Q170," ",R170,")")</f>
        <v>(intends ?villain1 (isinjured ?hero1))</v>
      </c>
      <c r="T170" s="46" t="s">
        <v>70</v>
      </c>
      <c r="Y170" s="40" t="s">
        <v>452</v>
      </c>
    </row>
    <row r="171" spans="1:25" x14ac:dyDescent="0.25">
      <c r="A171" s="40"/>
    </row>
    <row r="173" spans="1:25" x14ac:dyDescent="0.25">
      <c r="B173" s="41" t="s">
        <v>388</v>
      </c>
      <c r="C173" s="48" t="s">
        <v>61</v>
      </c>
      <c r="D173" s="48" t="s">
        <v>62</v>
      </c>
      <c r="E173" s="48" t="s">
        <v>63</v>
      </c>
      <c r="F173" s="48" t="s">
        <v>64</v>
      </c>
      <c r="G173" s="29" t="str">
        <f>CONCATENATE(B173,"_",D173,IF(F173="","",CONCATENATE("_",F173)))</f>
        <v>VictoryAgainstVillainy1a_hretrievei_return_p1</v>
      </c>
      <c r="H173" s="43" t="s">
        <v>36</v>
      </c>
      <c r="I173" s="47" t="str">
        <f>CONCATENATE(G173,"_", H173)</f>
        <v>VictoryAgainstVillainy1a_hretrievei_return_p1_02</v>
      </c>
      <c r="J173" s="43" t="s">
        <v>85</v>
      </c>
      <c r="K173" s="29" t="str">
        <f>CONCATENATE(I173,"_",J173)</f>
        <v>VictoryAgainstVillainy1a_hretrievei_return_p1_02_1</v>
      </c>
      <c r="O173" s="45" t="s">
        <v>471</v>
      </c>
      <c r="P173" s="45" t="s">
        <v>445</v>
      </c>
      <c r="Q173" s="46" t="s">
        <v>232</v>
      </c>
      <c r="R173" s="46" t="s">
        <v>243</v>
      </c>
      <c r="S173" s="59" t="str">
        <f>CONCATENATE("(intends ",Q173," ",R173,")")</f>
        <v>(intends ?hero1 (has ?victim1 ?item1))</v>
      </c>
      <c r="T173" s="46" t="s">
        <v>70</v>
      </c>
      <c r="Y173" s="40" t="s">
        <v>452</v>
      </c>
    </row>
    <row r="174" spans="1:25" x14ac:dyDescent="0.25">
      <c r="A174" s="40"/>
    </row>
    <row r="175" spans="1:25" x14ac:dyDescent="0.25">
      <c r="B175" s="41" t="s">
        <v>388</v>
      </c>
      <c r="C175" s="48" t="s">
        <v>204</v>
      </c>
      <c r="D175" s="48" t="s">
        <v>56</v>
      </c>
      <c r="E175" s="48" t="s">
        <v>57</v>
      </c>
      <c r="F175" s="48" t="s">
        <v>58</v>
      </c>
      <c r="G175" s="29" t="str">
        <f>CONCATENATE(B175,"_",D175,IF(F175="","",CONCATENATE("_",F175)))</f>
        <v>VictoryAgainstVillainy1a_hrescuep_meet_p1</v>
      </c>
      <c r="H175" s="43" t="s">
        <v>34</v>
      </c>
      <c r="I175" s="47" t="str">
        <f>CONCATENATE(G175,"_", H175)</f>
        <v>VictoryAgainstVillainy1a_hrescuep_meet_p1_01</v>
      </c>
      <c r="J175" s="43" t="s">
        <v>85</v>
      </c>
      <c r="K175" s="29" t="str">
        <f>CONCATENATE(I175,"_",J175)</f>
        <v>VictoryAgainstVillainy1a_hrescuep_meet_p1_01_1</v>
      </c>
      <c r="O175" s="45" t="s">
        <v>471</v>
      </c>
      <c r="P175" s="45" t="s">
        <v>446</v>
      </c>
      <c r="Q175" s="46" t="s">
        <v>232</v>
      </c>
      <c r="R175" s="46" t="s">
        <v>239</v>
      </c>
      <c r="S175" s="59" t="str">
        <f>CONCATENATE("(intends ",Q175," ",R175,")")</f>
        <v>(intends ?hero1 (at ?hero1 ?place1))</v>
      </c>
      <c r="T175" s="46" t="s">
        <v>70</v>
      </c>
      <c r="Y175" s="40" t="s">
        <v>452</v>
      </c>
    </row>
    <row r="176" spans="1:25" x14ac:dyDescent="0.25">
      <c r="B176" s="41" t="s">
        <v>388</v>
      </c>
      <c r="C176" s="48" t="s">
        <v>204</v>
      </c>
      <c r="D176" s="48" t="s">
        <v>56</v>
      </c>
      <c r="E176" s="48" t="s">
        <v>57</v>
      </c>
      <c r="F176" s="48" t="s">
        <v>58</v>
      </c>
      <c r="G176" s="29" t="str">
        <f>CONCATENATE(B176,"_",D176,IF(F176="","",CONCATENATE("_",F176)))</f>
        <v>VictoryAgainstVillainy1a_hrescuep_meet_p1</v>
      </c>
      <c r="H176" s="43" t="s">
        <v>34</v>
      </c>
      <c r="I176" s="47" t="str">
        <f>CONCATENATE(G176,"_", H176)</f>
        <v>VictoryAgainstVillainy1a_hrescuep_meet_p1_01</v>
      </c>
      <c r="J176" s="43" t="s">
        <v>86</v>
      </c>
      <c r="K176" s="29" t="str">
        <f>CONCATENATE(I176,"_",J176)</f>
        <v>VictoryAgainstVillainy1a_hrescuep_meet_p1_01_2</v>
      </c>
      <c r="O176" s="45" t="s">
        <v>471</v>
      </c>
      <c r="P176" s="45" t="s">
        <v>446</v>
      </c>
      <c r="Q176" s="46" t="s">
        <v>240</v>
      </c>
      <c r="R176" s="46" t="s">
        <v>241</v>
      </c>
      <c r="S176" s="59" t="str">
        <f>CONCATENATE("(intends ",Q176," ",R176,")")</f>
        <v>(intends ?victim1 (at ?victim1 ?place1))</v>
      </c>
      <c r="T176" s="46" t="s">
        <v>71</v>
      </c>
      <c r="Y176" s="40" t="s">
        <v>452</v>
      </c>
    </row>
    <row r="177" spans="1:25" x14ac:dyDescent="0.25">
      <c r="A177" s="40"/>
    </row>
    <row r="178" spans="1:25" x14ac:dyDescent="0.25">
      <c r="A178" s="40"/>
    </row>
    <row r="179" spans="1:25" s="33" customFormat="1" x14ac:dyDescent="0.25">
      <c r="A179" s="33" t="s">
        <v>55</v>
      </c>
      <c r="B179" s="34" t="s">
        <v>267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5" x14ac:dyDescent="0.25">
      <c r="B180" s="41" t="s">
        <v>267</v>
      </c>
      <c r="C180" s="48" t="s">
        <v>390</v>
      </c>
      <c r="D180" s="48" t="s">
        <v>66</v>
      </c>
      <c r="E180" s="48" t="s">
        <v>59</v>
      </c>
      <c r="F180" s="48" t="s">
        <v>60</v>
      </c>
      <c r="G180" s="29" t="str">
        <f>CONCATENATE(B180,"_",D180,IF(F180="","",CONCATENATE("_",F180)))</f>
        <v>VictoryAgainstVillainy2_hinjurev_battle_p1</v>
      </c>
      <c r="H180" s="43" t="s">
        <v>34</v>
      </c>
      <c r="I180" s="47" t="str">
        <f>CONCATENATE(G180,"_", H180)</f>
        <v>VictoryAgainstVillainy2_hinjurev_battle_p1_01</v>
      </c>
      <c r="J180" s="43" t="s">
        <v>85</v>
      </c>
      <c r="K180" s="29" t="str">
        <f>CONCATENATE(I180,"_",J180)</f>
        <v>VictoryAgainstVillainy2_hinjurev_battle_p1_01_1</v>
      </c>
      <c r="O180" s="45" t="s">
        <v>471</v>
      </c>
      <c r="P180" s="45" t="s">
        <v>251</v>
      </c>
      <c r="Q180" s="46" t="s">
        <v>225</v>
      </c>
      <c r="R180" s="46" t="s">
        <v>242</v>
      </c>
      <c r="S180" s="59" t="str">
        <f>CONCATENATE("(intends ",Q180," ",R180,")")</f>
        <v>(intends ?villain1 (not (alive ?hero1)))</v>
      </c>
      <c r="T180" s="46" t="s">
        <v>70</v>
      </c>
    </row>
    <row r="181" spans="1:25" x14ac:dyDescent="0.25">
      <c r="A181" s="40"/>
    </row>
    <row r="182" spans="1:25" x14ac:dyDescent="0.25">
      <c r="B182" s="41" t="s">
        <v>267</v>
      </c>
      <c r="C182" s="48" t="s">
        <v>389</v>
      </c>
      <c r="D182" s="48" t="s">
        <v>66</v>
      </c>
      <c r="E182" s="48" t="s">
        <v>59</v>
      </c>
      <c r="F182" s="48" t="s">
        <v>60</v>
      </c>
      <c r="G182" s="29" t="str">
        <f>CONCATENATE(B182,"_",D182,IF(F182="","",CONCATENATE("_",F182)))</f>
        <v>VictoryAgainstVillainy2_hinjurev_battle_p1</v>
      </c>
      <c r="H182" s="43" t="s">
        <v>36</v>
      </c>
      <c r="I182" s="47" t="str">
        <f>CONCATENATE(G182,"_", H182)</f>
        <v>VictoryAgainstVillainy2_hinjurev_battle_p1_02</v>
      </c>
      <c r="J182" s="43" t="s">
        <v>85</v>
      </c>
      <c r="K182" s="29" t="str">
        <f>CONCATENATE(I182,"_",J182)</f>
        <v>VictoryAgainstVillainy2_hinjurev_battle_p1_02_1</v>
      </c>
      <c r="O182" s="45" t="s">
        <v>471</v>
      </c>
      <c r="Q182" s="46" t="s">
        <v>225</v>
      </c>
      <c r="R182" s="46" t="s">
        <v>236</v>
      </c>
      <c r="S182" s="59" t="str">
        <f>CONCATENATE("(intends ",Q182," ",R182,")")</f>
        <v>(intends ?villain1 (not (hasweapon ?hero1)))</v>
      </c>
      <c r="T182" s="46" t="s">
        <v>70</v>
      </c>
      <c r="Y182" s="40" t="s">
        <v>452</v>
      </c>
    </row>
    <row r="183" spans="1:25" x14ac:dyDescent="0.25">
      <c r="A183" s="40"/>
    </row>
    <row r="184" spans="1:25" x14ac:dyDescent="0.25">
      <c r="A184" s="40"/>
    </row>
    <row r="185" spans="1:25" s="33" customFormat="1" x14ac:dyDescent="0.25">
      <c r="A185" s="33" t="s">
        <v>55</v>
      </c>
      <c r="B185" s="34" t="s">
        <v>345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5" ht="30" x14ac:dyDescent="0.25">
      <c r="B186" s="41" t="s">
        <v>345</v>
      </c>
      <c r="C186" s="48" t="s">
        <v>406</v>
      </c>
      <c r="D186" s="48" t="s">
        <v>408</v>
      </c>
      <c r="E186" s="48" t="s">
        <v>57</v>
      </c>
      <c r="F186" s="48" t="s">
        <v>58</v>
      </c>
      <c r="G186" s="29" t="str">
        <f>CONCATENATE(B186,"_",D186,IF(F186="","",CONCATENATE("_",F186)))</f>
        <v>VictoryAgainstMonster1_hrescuep_mon_meet_p1</v>
      </c>
      <c r="H186" s="43" t="s">
        <v>34</v>
      </c>
      <c r="I186" s="47" t="str">
        <f>CONCATENATE(G186,"_", H186)</f>
        <v>VictoryAgainstMonster1_hrescuep_mon_meet_p1_01</v>
      </c>
      <c r="J186" s="43" t="s">
        <v>85</v>
      </c>
      <c r="K186" s="29" t="str">
        <f>CONCATENATE(I186,"_",J186)</f>
        <v>VictoryAgainstMonster1_hrescuep_mon_meet_p1_01_1</v>
      </c>
      <c r="O186" s="45" t="s">
        <v>471</v>
      </c>
      <c r="P186" s="45" t="s">
        <v>247</v>
      </c>
      <c r="Q186" s="46" t="s">
        <v>232</v>
      </c>
      <c r="R186" s="46" t="s">
        <v>254</v>
      </c>
      <c r="S186" s="59" t="str">
        <f>CONCATENATE("(intends ",Q186," ",R186,")")</f>
        <v>(intends ?hero1 (not (isdetained ?victim1)))</v>
      </c>
      <c r="T186" s="46" t="s">
        <v>70</v>
      </c>
      <c r="V186" s="115"/>
      <c r="W186" s="115" t="str">
        <f>I203</f>
        <v>VictoryAgainstMonster1a_hrescuep_meet_p1_01</v>
      </c>
      <c r="Y186" s="40" t="s">
        <v>452</v>
      </c>
    </row>
    <row r="187" spans="1:25" x14ac:dyDescent="0.25">
      <c r="A187" s="40"/>
    </row>
    <row r="188" spans="1:25" x14ac:dyDescent="0.25">
      <c r="B188" s="41" t="s">
        <v>345</v>
      </c>
      <c r="C188" s="48" t="s">
        <v>407</v>
      </c>
      <c r="D188" s="48" t="s">
        <v>409</v>
      </c>
      <c r="E188" s="48" t="s">
        <v>59</v>
      </c>
      <c r="F188" s="48" t="s">
        <v>410</v>
      </c>
      <c r="G188" s="29" t="str">
        <f>CONCATENATE(B188,"_",D188,IF(F188="","",CONCATENATE("_",F188)))</f>
        <v>VictoryAgainstMonster1_hinjuremon_meet_p2</v>
      </c>
      <c r="H188" s="43" t="s">
        <v>36</v>
      </c>
      <c r="I188" s="47" t="str">
        <f>CONCATENATE(G188,"_", H188)</f>
        <v>VictoryAgainstMonster1_hinjuremon_meet_p2_02</v>
      </c>
      <c r="J188" s="43" t="s">
        <v>85</v>
      </c>
      <c r="K188" s="29" t="str">
        <f>CONCATENATE(I188,"_",J188)</f>
        <v>VictoryAgainstMonster1_hinjuremon_meet_p2_02_1</v>
      </c>
      <c r="O188" s="45" t="s">
        <v>471</v>
      </c>
      <c r="P188" s="45" t="s">
        <v>447</v>
      </c>
      <c r="Q188" s="46" t="s">
        <v>232</v>
      </c>
      <c r="R188" s="46" t="s">
        <v>412</v>
      </c>
      <c r="S188" s="59" t="str">
        <f>CONCATENATE("(intends ",Q188," ",R188,")")</f>
        <v>(intends ?hero1 (at ?hero1 ?place2))</v>
      </c>
      <c r="T188" s="46" t="s">
        <v>70</v>
      </c>
      <c r="Y188" s="40" t="s">
        <v>452</v>
      </c>
    </row>
    <row r="189" spans="1:25" x14ac:dyDescent="0.25">
      <c r="B189" s="41" t="s">
        <v>345</v>
      </c>
      <c r="C189" s="48" t="s">
        <v>407</v>
      </c>
      <c r="D189" s="48" t="s">
        <v>409</v>
      </c>
      <c r="E189" s="48" t="s">
        <v>59</v>
      </c>
      <c r="F189" s="48" t="s">
        <v>410</v>
      </c>
      <c r="G189" s="29" t="str">
        <f>CONCATENATE(B189,"_",D189,IF(F189="","",CONCATENATE("_",F189)))</f>
        <v>VictoryAgainstMonster1_hinjuremon_meet_p2</v>
      </c>
      <c r="H189" s="43" t="s">
        <v>36</v>
      </c>
      <c r="I189" s="47" t="str">
        <f>CONCATENATE(G189,"_", H189)</f>
        <v>VictoryAgainstMonster1_hinjuremon_meet_p2_02</v>
      </c>
      <c r="J189" s="43" t="s">
        <v>86</v>
      </c>
      <c r="K189" s="29" t="str">
        <f>CONCATENATE(I189,"_",J189)</f>
        <v>VictoryAgainstMonster1_hinjuremon_meet_p2_02_2</v>
      </c>
      <c r="O189" s="45" t="s">
        <v>248</v>
      </c>
      <c r="P189" s="45" t="s">
        <v>473</v>
      </c>
      <c r="Q189" s="46" t="s">
        <v>225</v>
      </c>
      <c r="R189" s="46" t="s">
        <v>413</v>
      </c>
      <c r="S189" s="59" t="str">
        <f>CONCATENATE("(intends ",Q189," ",R189,")")</f>
        <v>(intends ?villain1 (at ?monster1 ?place2))</v>
      </c>
      <c r="T189" s="46" t="s">
        <v>70</v>
      </c>
      <c r="Y189" s="40" t="s">
        <v>452</v>
      </c>
    </row>
    <row r="190" spans="1:25" x14ac:dyDescent="0.25">
      <c r="A190" s="40"/>
    </row>
    <row r="191" spans="1:25" s="33" customFormat="1" x14ac:dyDescent="0.25">
      <c r="A191" s="33" t="s">
        <v>55</v>
      </c>
      <c r="B191" s="34" t="s">
        <v>418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5" x14ac:dyDescent="0.25">
      <c r="B192" s="41" t="s">
        <v>418</v>
      </c>
      <c r="C192" s="48" t="s">
        <v>419</v>
      </c>
      <c r="D192" s="48" t="s">
        <v>394</v>
      </c>
      <c r="E192" s="48" t="s">
        <v>59</v>
      </c>
      <c r="F192" s="48" t="s">
        <v>60</v>
      </c>
      <c r="G192" s="29" t="str">
        <f t="shared" ref="G192:G204" si="1">CONCATENATE(B192,"_",D192,IF(F192="","",CONCATENATE("_",F192)))</f>
        <v>VictoryAgainstMonster1a_bothinjured_battle_p1</v>
      </c>
      <c r="H192" s="43" t="s">
        <v>34</v>
      </c>
      <c r="I192" s="47" t="str">
        <f t="shared" ref="I192:I204" si="2">CONCATENATE(G192,"_", H192)</f>
        <v>VictoryAgainstMonster1a_bothinjured_battle_p1_01</v>
      </c>
      <c r="J192" s="43" t="s">
        <v>85</v>
      </c>
      <c r="K192" s="29" t="str">
        <f t="shared" ref="K192:K204" si="3">CONCATENATE(I192,"_",J192)</f>
        <v>VictoryAgainstMonster1a_bothinjured_battle_p1_01_1</v>
      </c>
      <c r="O192" s="45" t="s">
        <v>471</v>
      </c>
      <c r="P192" s="45" t="s">
        <v>420</v>
      </c>
      <c r="Q192" s="46" t="s">
        <v>232</v>
      </c>
      <c r="R192" s="46" t="s">
        <v>380</v>
      </c>
      <c r="S192" s="59" t="str">
        <f t="shared" ref="S192:S204" si="4">CONCATENATE("(intends ",Q192," ",R192,")")</f>
        <v>(intends ?hero1 (isinjured ?monster1))</v>
      </c>
      <c r="T192" s="46" t="s">
        <v>70</v>
      </c>
      <c r="Y192" s="40" t="s">
        <v>452</v>
      </c>
    </row>
    <row r="193" spans="1:25" x14ac:dyDescent="0.25">
      <c r="B193" s="41" t="s">
        <v>418</v>
      </c>
      <c r="C193" s="48" t="s">
        <v>419</v>
      </c>
      <c r="D193" s="48" t="s">
        <v>394</v>
      </c>
      <c r="E193" s="48" t="s">
        <v>59</v>
      </c>
      <c r="F193" s="48" t="s">
        <v>60</v>
      </c>
      <c r="G193" s="29" t="str">
        <f t="shared" si="1"/>
        <v>VictoryAgainstMonster1a_bothinjured_battle_p1</v>
      </c>
      <c r="H193" s="43" t="s">
        <v>34</v>
      </c>
      <c r="I193" s="47" t="str">
        <f t="shared" si="2"/>
        <v>VictoryAgainstMonster1a_bothinjured_battle_p1_01</v>
      </c>
      <c r="J193" s="43" t="s">
        <v>86</v>
      </c>
      <c r="K193" s="29" t="str">
        <f t="shared" si="3"/>
        <v>VictoryAgainstMonster1a_bothinjured_battle_p1_01_2</v>
      </c>
      <c r="O193" s="45" t="s">
        <v>471</v>
      </c>
      <c r="P193" s="45" t="s">
        <v>420</v>
      </c>
      <c r="Q193" s="46" t="s">
        <v>230</v>
      </c>
      <c r="R193" s="46" t="s">
        <v>234</v>
      </c>
      <c r="S193" s="59" t="str">
        <f t="shared" si="4"/>
        <v>(intends ?monster1 (isinjured ?hero1))</v>
      </c>
      <c r="T193" s="46" t="s">
        <v>70</v>
      </c>
      <c r="Y193" s="40" t="s">
        <v>452</v>
      </c>
    </row>
    <row r="194" spans="1:25" x14ac:dyDescent="0.25">
      <c r="A194" s="40"/>
    </row>
    <row r="195" spans="1:25" x14ac:dyDescent="0.25">
      <c r="B195" s="41" t="s">
        <v>418</v>
      </c>
      <c r="C195" s="48" t="s">
        <v>421</v>
      </c>
      <c r="D195" s="48" t="s">
        <v>66</v>
      </c>
      <c r="E195" s="48" t="s">
        <v>59</v>
      </c>
      <c r="F195" s="48" t="s">
        <v>60</v>
      </c>
      <c r="G195" s="29" t="str">
        <f t="shared" si="1"/>
        <v>VictoryAgainstMonster1a_hinjurev_battle_p1</v>
      </c>
      <c r="H195" s="43" t="s">
        <v>34</v>
      </c>
      <c r="I195" s="47" t="str">
        <f t="shared" si="2"/>
        <v>VictoryAgainstMonster1a_hinjurev_battle_p1_01</v>
      </c>
      <c r="J195" s="43" t="s">
        <v>85</v>
      </c>
      <c r="K195" s="29" t="str">
        <f t="shared" si="3"/>
        <v>VictoryAgainstMonster1a_hinjurev_battle_p1_01_1</v>
      </c>
      <c r="O195" s="45" t="s">
        <v>471</v>
      </c>
      <c r="P195" s="45" t="s">
        <v>420</v>
      </c>
      <c r="Q195" s="46" t="s">
        <v>232</v>
      </c>
      <c r="R195" s="46" t="s">
        <v>380</v>
      </c>
      <c r="S195" s="59" t="str">
        <f t="shared" si="4"/>
        <v>(intends ?hero1 (isinjured ?monster1))</v>
      </c>
      <c r="T195" s="46" t="s">
        <v>70</v>
      </c>
      <c r="Y195" s="40" t="s">
        <v>452</v>
      </c>
    </row>
    <row r="196" spans="1:25" x14ac:dyDescent="0.25">
      <c r="A196" s="40"/>
    </row>
    <row r="197" spans="1:25" x14ac:dyDescent="0.25">
      <c r="B197" s="41" t="s">
        <v>418</v>
      </c>
      <c r="C197" s="48" t="s">
        <v>456</v>
      </c>
      <c r="D197" s="48" t="s">
        <v>422</v>
      </c>
      <c r="E197" s="48" t="s">
        <v>59</v>
      </c>
      <c r="F197" s="48" t="s">
        <v>60</v>
      </c>
      <c r="G197" s="29" t="str">
        <f t="shared" si="1"/>
        <v>VictoryAgainstMonster1a_monsterkilled1_battle_p1</v>
      </c>
      <c r="H197" s="43" t="s">
        <v>34</v>
      </c>
      <c r="I197" s="47" t="str">
        <f t="shared" si="2"/>
        <v>VictoryAgainstMonster1a_monsterkilled1_battle_p1_01</v>
      </c>
      <c r="J197" s="43" t="s">
        <v>85</v>
      </c>
      <c r="K197" s="29" t="str">
        <f t="shared" si="3"/>
        <v>VictoryAgainstMonster1a_monsterkilled1_battle_p1_01_1</v>
      </c>
      <c r="O197" s="45" t="s">
        <v>471</v>
      </c>
      <c r="P197" s="45" t="s">
        <v>420</v>
      </c>
      <c r="Q197" s="46" t="s">
        <v>232</v>
      </c>
      <c r="R197" s="46" t="s">
        <v>423</v>
      </c>
      <c r="S197" s="59" t="str">
        <f t="shared" si="4"/>
        <v>(intends ?hero1 (not (alive ?monster1)))</v>
      </c>
      <c r="T197" s="46" t="s">
        <v>70</v>
      </c>
      <c r="Y197" s="40" t="s">
        <v>452</v>
      </c>
    </row>
    <row r="198" spans="1:25" x14ac:dyDescent="0.25">
      <c r="B198" s="41" t="s">
        <v>418</v>
      </c>
      <c r="C198" s="48" t="s">
        <v>456</v>
      </c>
      <c r="D198" s="48" t="s">
        <v>422</v>
      </c>
      <c r="E198" s="48" t="s">
        <v>59</v>
      </c>
      <c r="F198" s="48" t="s">
        <v>60</v>
      </c>
      <c r="G198" s="29" t="str">
        <f t="shared" si="1"/>
        <v>VictoryAgainstMonster1a_monsterkilled1_battle_p1</v>
      </c>
      <c r="H198" s="43" t="s">
        <v>34</v>
      </c>
      <c r="I198" s="47" t="str">
        <f t="shared" si="2"/>
        <v>VictoryAgainstMonster1a_monsterkilled1_battle_p1_01</v>
      </c>
      <c r="J198" s="43" t="s">
        <v>86</v>
      </c>
      <c r="K198" s="29" t="str">
        <f t="shared" si="3"/>
        <v>VictoryAgainstMonster1a_monsterkilled1_battle_p1_01_2</v>
      </c>
      <c r="O198" s="45" t="s">
        <v>471</v>
      </c>
      <c r="P198" s="45" t="s">
        <v>420</v>
      </c>
      <c r="Q198" s="46" t="s">
        <v>230</v>
      </c>
      <c r="R198" s="46" t="s">
        <v>234</v>
      </c>
      <c r="S198" s="59" t="str">
        <f t="shared" si="4"/>
        <v>(intends ?monster1 (isinjured ?hero1))</v>
      </c>
      <c r="T198" s="46" t="s">
        <v>70</v>
      </c>
      <c r="Y198" s="40" t="s">
        <v>452</v>
      </c>
    </row>
    <row r="199" spans="1:25" x14ac:dyDescent="0.25">
      <c r="A199" s="40"/>
    </row>
    <row r="200" spans="1:25" x14ac:dyDescent="0.25">
      <c r="A200" s="40"/>
    </row>
    <row r="201" spans="1:25" x14ac:dyDescent="0.25">
      <c r="A201" s="127" t="s">
        <v>55</v>
      </c>
      <c r="B201" s="41" t="s">
        <v>418</v>
      </c>
      <c r="C201" s="48" t="s">
        <v>61</v>
      </c>
      <c r="D201" s="48" t="s">
        <v>62</v>
      </c>
      <c r="E201" s="48" t="s">
        <v>63</v>
      </c>
      <c r="F201" s="48" t="s">
        <v>64</v>
      </c>
      <c r="G201" s="29" t="str">
        <f t="shared" si="1"/>
        <v>VictoryAgainstMonster1a_hretrievei_return_p1</v>
      </c>
      <c r="H201" s="43" t="s">
        <v>36</v>
      </c>
      <c r="I201" s="47" t="str">
        <f t="shared" si="2"/>
        <v>VictoryAgainstMonster1a_hretrievei_return_p1_02</v>
      </c>
      <c r="J201" s="43" t="s">
        <v>85</v>
      </c>
      <c r="K201" s="29" t="str">
        <f t="shared" si="3"/>
        <v>VictoryAgainstMonster1a_hretrievei_return_p1_02_1</v>
      </c>
      <c r="O201" s="45" t="s">
        <v>471</v>
      </c>
      <c r="P201" s="45" t="s">
        <v>445</v>
      </c>
      <c r="Q201" s="46" t="s">
        <v>232</v>
      </c>
      <c r="R201" s="46" t="s">
        <v>243</v>
      </c>
      <c r="S201" s="59" t="str">
        <f t="shared" si="4"/>
        <v>(intends ?hero1 (has ?victim1 ?item1))</v>
      </c>
      <c r="T201" s="46" t="s">
        <v>70</v>
      </c>
      <c r="Y201" s="40" t="s">
        <v>452</v>
      </c>
    </row>
    <row r="202" spans="1:25" x14ac:dyDescent="0.25">
      <c r="A202" s="40"/>
    </row>
    <row r="203" spans="1:25" x14ac:dyDescent="0.25">
      <c r="B203" s="41" t="s">
        <v>418</v>
      </c>
      <c r="C203" s="48" t="s">
        <v>204</v>
      </c>
      <c r="D203" s="48" t="s">
        <v>56</v>
      </c>
      <c r="E203" s="48" t="s">
        <v>57</v>
      </c>
      <c r="F203" s="48" t="s">
        <v>58</v>
      </c>
      <c r="G203" s="29" t="str">
        <f t="shared" si="1"/>
        <v>VictoryAgainstMonster1a_hrescuep_meet_p1</v>
      </c>
      <c r="H203" s="43" t="s">
        <v>34</v>
      </c>
      <c r="I203" s="47" t="str">
        <f t="shared" si="2"/>
        <v>VictoryAgainstMonster1a_hrescuep_meet_p1_01</v>
      </c>
      <c r="J203" s="43" t="s">
        <v>85</v>
      </c>
      <c r="K203" s="29" t="str">
        <f t="shared" si="3"/>
        <v>VictoryAgainstMonster1a_hrescuep_meet_p1_01_1</v>
      </c>
      <c r="O203" s="45" t="s">
        <v>471</v>
      </c>
      <c r="P203" s="45" t="s">
        <v>446</v>
      </c>
      <c r="Q203" s="46" t="s">
        <v>232</v>
      </c>
      <c r="R203" s="46" t="s">
        <v>239</v>
      </c>
      <c r="S203" s="59" t="str">
        <f t="shared" si="4"/>
        <v>(intends ?hero1 (at ?hero1 ?place1))</v>
      </c>
      <c r="T203" s="46" t="s">
        <v>70</v>
      </c>
      <c r="Y203" s="40" t="s">
        <v>452</v>
      </c>
    </row>
    <row r="204" spans="1:25" x14ac:dyDescent="0.25">
      <c r="B204" s="41" t="s">
        <v>418</v>
      </c>
      <c r="C204" s="48" t="s">
        <v>204</v>
      </c>
      <c r="D204" s="48" t="s">
        <v>554</v>
      </c>
      <c r="E204" s="48" t="s">
        <v>57</v>
      </c>
      <c r="F204" s="48" t="s">
        <v>58</v>
      </c>
      <c r="G204" s="29" t="str">
        <f t="shared" si="1"/>
        <v>VictoryAgainstMonster1a_h1rescuep_meet_p1</v>
      </c>
      <c r="H204" s="43" t="s">
        <v>34</v>
      </c>
      <c r="I204" s="47" t="str">
        <f t="shared" si="2"/>
        <v>VictoryAgainstMonster1a_h1rescuep_meet_p1_01</v>
      </c>
      <c r="J204" s="43" t="s">
        <v>86</v>
      </c>
      <c r="K204" s="29" t="str">
        <f t="shared" si="3"/>
        <v>VictoryAgainstMonster1a_h1rescuep_meet_p1_01_2</v>
      </c>
      <c r="O204" s="45" t="s">
        <v>471</v>
      </c>
      <c r="P204" s="45" t="s">
        <v>446</v>
      </c>
      <c r="Q204" s="46" t="s">
        <v>240</v>
      </c>
      <c r="R204" s="46" t="s">
        <v>241</v>
      </c>
      <c r="S204" s="59" t="str">
        <f t="shared" si="4"/>
        <v>(intends ?victim1 (at ?victim1 ?place1))</v>
      </c>
      <c r="T204" s="46" t="s">
        <v>71</v>
      </c>
      <c r="Y204" s="40" t="s">
        <v>452</v>
      </c>
    </row>
    <row r="205" spans="1:25" x14ac:dyDescent="0.25">
      <c r="A205" s="40"/>
    </row>
    <row r="206" spans="1:25" s="33" customFormat="1" x14ac:dyDescent="0.25">
      <c r="A206" s="33" t="s">
        <v>55</v>
      </c>
      <c r="B206" s="34" t="s">
        <v>342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5" x14ac:dyDescent="0.25">
      <c r="B207" s="41" t="s">
        <v>342</v>
      </c>
      <c r="C207" s="48" t="s">
        <v>69</v>
      </c>
      <c r="D207" s="48" t="s">
        <v>551</v>
      </c>
      <c r="G207" s="29" t="str">
        <f>CONCATENATE(B207,"_",D207,IF(F207="","",CONCATENATE("_",F207)))</f>
        <v>HeroReward1_h1proposed</v>
      </c>
      <c r="H207" s="43" t="s">
        <v>34</v>
      </c>
      <c r="I207" s="47" t="str">
        <f>CONCATENATE(G207,"_", H207)</f>
        <v>HeroReward1_h1proposed_01</v>
      </c>
      <c r="J207" s="43" t="s">
        <v>85</v>
      </c>
      <c r="K207" s="29" t="str">
        <f>CONCATENATE(I207,"_",J207)</f>
        <v>HeroReward1_h1proposed_01_1</v>
      </c>
      <c r="O207" s="45" t="s">
        <v>471</v>
      </c>
      <c r="P207" s="45" t="s">
        <v>557</v>
      </c>
      <c r="Q207" s="46" t="s">
        <v>237</v>
      </c>
      <c r="R207" s="46" t="s">
        <v>244</v>
      </c>
      <c r="S207" s="59" t="str">
        <f>CONCATENATE("(intends ",Q207," ",R207,")")</f>
        <v>(intends ?author (hasproposed ?hero1))</v>
      </c>
      <c r="T207" s="46" t="s">
        <v>70</v>
      </c>
      <c r="Y207" s="40" t="s">
        <v>452</v>
      </c>
    </row>
    <row r="208" spans="1:25" x14ac:dyDescent="0.25">
      <c r="A208" s="40"/>
    </row>
    <row r="209" spans="1:25" x14ac:dyDescent="0.25">
      <c r="B209" s="41" t="s">
        <v>342</v>
      </c>
      <c r="C209" s="48" t="s">
        <v>73</v>
      </c>
      <c r="D209" s="48" t="s">
        <v>552</v>
      </c>
      <c r="G209" s="29" t="str">
        <f>CONCATENATE(B209,"_",D209,IF(F209="","",CONCATENATE("_",F209)))</f>
        <v>HeroReward1_h1beenproposedto</v>
      </c>
      <c r="H209" s="43" t="s">
        <v>36</v>
      </c>
      <c r="I209" s="47" t="str">
        <f>CONCATENATE(G209,"_", H209)</f>
        <v>HeroReward1_h1beenproposedto_02</v>
      </c>
      <c r="J209" s="43" t="s">
        <v>85</v>
      </c>
      <c r="K209" s="29" t="str">
        <f>CONCATENATE(I209,"_",J209)</f>
        <v>HeroReward1_h1beenproposedto_02_1</v>
      </c>
      <c r="O209" s="45" t="s">
        <v>471</v>
      </c>
      <c r="P209" s="45" t="s">
        <v>557</v>
      </c>
      <c r="Q209" s="46" t="s">
        <v>237</v>
      </c>
      <c r="R209" s="46" t="s">
        <v>245</v>
      </c>
      <c r="S209" s="59" t="str">
        <f>CONCATENATE("(intends ",Q209," ",R209,")")</f>
        <v>(intends ?author (hasbeenproposedto ?hero1))</v>
      </c>
      <c r="T209" s="46" t="s">
        <v>72</v>
      </c>
      <c r="Y209" s="40" t="s">
        <v>452</v>
      </c>
    </row>
    <row r="210" spans="1:25" x14ac:dyDescent="0.25">
      <c r="A210" s="40"/>
    </row>
    <row r="211" spans="1:25" x14ac:dyDescent="0.25">
      <c r="B211" s="41" t="s">
        <v>342</v>
      </c>
      <c r="C211" s="48" t="s">
        <v>74</v>
      </c>
      <c r="D211" s="48" t="s">
        <v>553</v>
      </c>
      <c r="G211" s="29" t="str">
        <f>CONCATENATE(B211,"_",D211,IF(F211="","",CONCATENATE("_",F211)))</f>
        <v>HeroReward1_h1rich</v>
      </c>
      <c r="H211" s="43" t="s">
        <v>35</v>
      </c>
      <c r="I211" s="47" t="str">
        <f>CONCATENATE(G211,"_", H211)</f>
        <v>HeroReward1_h1rich_03</v>
      </c>
      <c r="J211" s="43" t="s">
        <v>85</v>
      </c>
      <c r="K211" s="29" t="str">
        <f>CONCATENATE(I211,"_",J211)</f>
        <v>HeroReward1_h1rich_03_1</v>
      </c>
      <c r="O211" s="45" t="s">
        <v>471</v>
      </c>
      <c r="P211" s="45" t="s">
        <v>556</v>
      </c>
      <c r="Q211" s="46" t="s">
        <v>237</v>
      </c>
      <c r="R211" s="46" t="s">
        <v>561</v>
      </c>
      <c r="S211" s="59" t="str">
        <f>CONCATENATE("(intends ",Q211," ",R211,")")</f>
        <v>(intends ?author (has ?hero1 ?reward1))</v>
      </c>
      <c r="T211" s="46" t="s">
        <v>72</v>
      </c>
      <c r="Y211" s="40" t="s">
        <v>452</v>
      </c>
    </row>
    <row r="212" spans="1:25" x14ac:dyDescent="0.25">
      <c r="A212" s="40"/>
    </row>
    <row r="213" spans="1:25" s="33" customFormat="1" x14ac:dyDescent="0.25">
      <c r="A213" s="33" t="s">
        <v>55</v>
      </c>
      <c r="B213" s="34" t="s">
        <v>534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5" x14ac:dyDescent="0.25">
      <c r="B214" s="41" t="s">
        <v>534</v>
      </c>
      <c r="C214" s="48" t="s">
        <v>545</v>
      </c>
      <c r="D214" s="48" t="s">
        <v>548</v>
      </c>
      <c r="G214" s="29" t="str">
        <f>CONCATENATE(B214,"_",D214,IF(F214="","",CONCATENATE("_",F214)))</f>
        <v>VillainReward1_v1proposed</v>
      </c>
      <c r="H214" s="43" t="s">
        <v>34</v>
      </c>
      <c r="I214" s="47" t="str">
        <f>CONCATENATE(G214,"_", H214)</f>
        <v>VillainReward1_v1proposed_01</v>
      </c>
      <c r="J214" s="43" t="s">
        <v>85</v>
      </c>
      <c r="K214" s="29" t="str">
        <f>CONCATENATE(I214,"_",J214)</f>
        <v>VillainReward1_v1proposed_01_1</v>
      </c>
      <c r="O214" s="45" t="s">
        <v>251</v>
      </c>
      <c r="P214" s="45" t="s">
        <v>555</v>
      </c>
      <c r="Q214" s="46" t="s">
        <v>237</v>
      </c>
      <c r="R214" s="46" t="s">
        <v>559</v>
      </c>
      <c r="S214" s="59" t="str">
        <f>CONCATENATE("(intends ",Q214," ",R214,")")</f>
        <v>(intends ?author (hasproposed ?villain1))</v>
      </c>
      <c r="T214" s="46" t="s">
        <v>70</v>
      </c>
      <c r="Y214" s="40" t="s">
        <v>570</v>
      </c>
    </row>
    <row r="215" spans="1:25" x14ac:dyDescent="0.25">
      <c r="A215" s="40"/>
    </row>
    <row r="216" spans="1:25" x14ac:dyDescent="0.25">
      <c r="B216" s="41" t="s">
        <v>534</v>
      </c>
      <c r="C216" s="48" t="s">
        <v>546</v>
      </c>
      <c r="D216" s="48" t="s">
        <v>549</v>
      </c>
      <c r="G216" s="29" t="str">
        <f>CONCATENATE(B216,"_",D216,IF(F216="","",CONCATENATE("_",F216)))</f>
        <v>VillainReward1_v1beenproposedto</v>
      </c>
      <c r="H216" s="43" t="s">
        <v>36</v>
      </c>
      <c r="I216" s="47" t="str">
        <f>CONCATENATE(G216,"_", H216)</f>
        <v>VillainReward1_v1beenproposedto_02</v>
      </c>
      <c r="J216" s="43" t="s">
        <v>85</v>
      </c>
      <c r="K216" s="29" t="str">
        <f>CONCATENATE(I216,"_",J216)</f>
        <v>VillainReward1_v1beenproposedto_02_1</v>
      </c>
      <c r="O216" s="45" t="s">
        <v>251</v>
      </c>
      <c r="P216" s="45" t="s">
        <v>555</v>
      </c>
      <c r="Q216" s="46" t="s">
        <v>237</v>
      </c>
      <c r="R216" s="46" t="s">
        <v>558</v>
      </c>
      <c r="S216" s="59" t="str">
        <f>CONCATENATE("(intends ",Q216," ",R216,")")</f>
        <v>(intends ?author (hasbeenproposedto ?villain1))</v>
      </c>
      <c r="T216" s="46" t="s">
        <v>72</v>
      </c>
      <c r="Y216" s="40" t="s">
        <v>570</v>
      </c>
    </row>
    <row r="217" spans="1:25" x14ac:dyDescent="0.25">
      <c r="A217" s="40"/>
    </row>
    <row r="218" spans="1:25" x14ac:dyDescent="0.25">
      <c r="B218" s="41" t="s">
        <v>534</v>
      </c>
      <c r="C218" s="48" t="s">
        <v>547</v>
      </c>
      <c r="D218" s="48" t="s">
        <v>550</v>
      </c>
      <c r="G218" s="29" t="str">
        <f>CONCATENATE(B218,"_",D218,IF(F218="","",CONCATENATE("_",F218)))</f>
        <v>VillainReward1_v1rich</v>
      </c>
      <c r="H218" s="43" t="s">
        <v>35</v>
      </c>
      <c r="I218" s="47" t="str">
        <f>CONCATENATE(G218,"_", H218)</f>
        <v>VillainReward1_v1rich_03</v>
      </c>
      <c r="J218" s="43" t="s">
        <v>85</v>
      </c>
      <c r="K218" s="29" t="str">
        <f>CONCATENATE(I218,"_",J218)</f>
        <v>VillainReward1_v1rich_03_1</v>
      </c>
      <c r="O218" s="45" t="s">
        <v>251</v>
      </c>
      <c r="P218" s="45" t="s">
        <v>556</v>
      </c>
      <c r="Q218" s="46" t="s">
        <v>237</v>
      </c>
      <c r="R218" s="46" t="s">
        <v>560</v>
      </c>
      <c r="S218" s="59" t="str">
        <f>CONCATENATE("(intends ",Q218," ",R218,")")</f>
        <v>(intends ?author (has ?villain1 ?reward1))</v>
      </c>
      <c r="T218" s="46" t="s">
        <v>72</v>
      </c>
      <c r="Y218" s="40" t="s">
        <v>570</v>
      </c>
    </row>
    <row r="219" spans="1:25" x14ac:dyDescent="0.25">
      <c r="A219" s="40"/>
    </row>
    <row r="220" spans="1:25" x14ac:dyDescent="0.25">
      <c r="A220" s="40"/>
    </row>
    <row r="221" spans="1:25" s="33" customFormat="1" x14ac:dyDescent="0.25">
      <c r="A221" s="33" t="s">
        <v>55</v>
      </c>
      <c r="B221" s="34" t="s">
        <v>631</v>
      </c>
      <c r="C221" s="35"/>
      <c r="D221" s="35"/>
      <c r="E221" s="35"/>
      <c r="F221" s="35"/>
      <c r="G221" s="36"/>
      <c r="H221" s="37"/>
      <c r="I221" s="38"/>
      <c r="J221" s="37"/>
      <c r="K221" s="36"/>
      <c r="L221" s="35"/>
      <c r="M221" s="39"/>
      <c r="N221" s="39"/>
      <c r="O221" s="35"/>
      <c r="P221" s="35"/>
      <c r="S221" s="58"/>
    </row>
    <row r="222" spans="1:25" x14ac:dyDescent="0.25">
      <c r="B222" s="41" t="s">
        <v>631</v>
      </c>
      <c r="C222" s="48" t="s">
        <v>431</v>
      </c>
      <c r="D222" s="48" t="s">
        <v>424</v>
      </c>
      <c r="G222" s="29" t="str">
        <f>CONCATENATE(B222,"_",D222,IF(F222="","",CONCATENATE("_",F222)))</f>
        <v>DifficultTaskArises1_becomesick</v>
      </c>
      <c r="H222" s="43" t="s">
        <v>34</v>
      </c>
      <c r="I222" s="47" t="str">
        <f>CONCATENATE(G222,"_", H222)</f>
        <v>DifficultTaskArises1_becomesick_01</v>
      </c>
      <c r="J222" s="43" t="s">
        <v>85</v>
      </c>
      <c r="K222" s="29" t="str">
        <f>CONCATENATE(I222,"_",J222)</f>
        <v>DifficultTaskArises1_becomesick_01_1</v>
      </c>
      <c r="O222" s="45" t="s">
        <v>471</v>
      </c>
      <c r="P222" s="45" t="s">
        <v>425</v>
      </c>
      <c r="Q222" s="46" t="s">
        <v>237</v>
      </c>
      <c r="R222" s="46" t="s">
        <v>426</v>
      </c>
      <c r="S222" s="59" t="str">
        <f>CONCATENATE("(intends ",Q222," ",R222,")")</f>
        <v>(intends ?author (issick ?loved1))</v>
      </c>
      <c r="X222" s="40" t="s">
        <v>571</v>
      </c>
      <c r="Y222" s="40" t="s">
        <v>452</v>
      </c>
    </row>
    <row r="223" spans="1:25" x14ac:dyDescent="0.25">
      <c r="A223" s="40"/>
    </row>
    <row r="224" spans="1:25" x14ac:dyDescent="0.25">
      <c r="B224" s="41" t="s">
        <v>631</v>
      </c>
      <c r="C224" s="48" t="s">
        <v>430</v>
      </c>
      <c r="D224" s="48" t="s">
        <v>427</v>
      </c>
      <c r="G224" s="29" t="str">
        <f>CONCATENATE(B224,"_",D224,IF(F224="","",CONCATENATE("_",F224)))</f>
        <v>DifficultTaskArises1_becomesdetained</v>
      </c>
      <c r="H224" s="43" t="s">
        <v>36</v>
      </c>
      <c r="I224" s="47" t="str">
        <f>CONCATENATE(G224,"_", H224)</f>
        <v>DifficultTaskArises1_becomesdetained_02</v>
      </c>
      <c r="J224" s="43" t="s">
        <v>85</v>
      </c>
      <c r="K224" s="29" t="str">
        <f>CONCATENATE(I224,"_",J224)</f>
        <v>DifficultTaskArises1_becomesdetained_02_1</v>
      </c>
      <c r="O224" s="45" t="s">
        <v>471</v>
      </c>
      <c r="P224" s="45" t="s">
        <v>564</v>
      </c>
      <c r="Q224" s="46" t="s">
        <v>565</v>
      </c>
      <c r="R224" s="46" t="s">
        <v>428</v>
      </c>
      <c r="S224" s="59" t="str">
        <f>CONCATENATE("(intends ",Q224," ",R224,")")</f>
        <v>(intends ?official1 (isdetained ?loved1))</v>
      </c>
      <c r="X224" s="40" t="s">
        <v>571</v>
      </c>
      <c r="Y224" s="40" t="s">
        <v>452</v>
      </c>
    </row>
    <row r="225" spans="1:25" x14ac:dyDescent="0.25">
      <c r="A225" s="40"/>
    </row>
    <row r="226" spans="1:25" x14ac:dyDescent="0.25">
      <c r="B226" s="41" t="s">
        <v>631</v>
      </c>
      <c r="C226" s="48" t="s">
        <v>429</v>
      </c>
      <c r="D226" s="48" t="s">
        <v>433</v>
      </c>
      <c r="G226" s="29" t="str">
        <f>CONCATENATE(B226,"_",D226,IF(F226="","",CONCATENATE("_",F226)))</f>
        <v>DifficultTaskArises1_monsterterror</v>
      </c>
      <c r="H226" s="43" t="s">
        <v>35</v>
      </c>
      <c r="I226" s="47" t="str">
        <f>CONCATENATE(G226,"_", H226)</f>
        <v>DifficultTaskArises1_monsterterror_03</v>
      </c>
      <c r="J226" s="43" t="s">
        <v>85</v>
      </c>
      <c r="K226" s="29" t="str">
        <f>CONCATENATE(I226,"_",J226)</f>
        <v>DifficultTaskArises1_monsterterror_03_1</v>
      </c>
      <c r="O226" s="45" t="s">
        <v>248</v>
      </c>
      <c r="P226" s="45" t="s">
        <v>562</v>
      </c>
      <c r="Q226" s="46" t="s">
        <v>230</v>
      </c>
      <c r="R226" s="46" t="s">
        <v>434</v>
      </c>
      <c r="S226" s="59" t="str">
        <f>CONCATENATE("(intends ",Q226," ",R226,")")</f>
        <v>(intends ?monster1 (isinjured ?person1))</v>
      </c>
      <c r="Y226" s="40" t="s">
        <v>452</v>
      </c>
    </row>
    <row r="227" spans="1:25" x14ac:dyDescent="0.25">
      <c r="B227" s="41" t="s">
        <v>631</v>
      </c>
      <c r="C227" s="48" t="s">
        <v>432</v>
      </c>
      <c r="D227" s="48" t="s">
        <v>433</v>
      </c>
      <c r="G227" s="29" t="str">
        <f>CONCATENATE(B227,"_",D227,IF(F227="","",CONCATENATE("_",F227)))</f>
        <v>DifficultTaskArises1_monsterterror</v>
      </c>
      <c r="H227" s="43" t="s">
        <v>35</v>
      </c>
      <c r="I227" s="47" t="str">
        <f>CONCATENATE(G227,"_", H227)</f>
        <v>DifficultTaskArises1_monsterterror_03</v>
      </c>
      <c r="J227" s="43" t="s">
        <v>86</v>
      </c>
      <c r="K227" s="29" t="str">
        <f>CONCATENATE(I227,"_",J227)</f>
        <v>DifficultTaskArises1_monsterterror_03_2</v>
      </c>
      <c r="O227" s="45" t="s">
        <v>248</v>
      </c>
      <c r="P227" s="45" t="s">
        <v>563</v>
      </c>
      <c r="Q227" s="46" t="s">
        <v>230</v>
      </c>
      <c r="R227" s="46" t="s">
        <v>435</v>
      </c>
      <c r="S227" s="59" t="str">
        <f>CONCATENATE("(intends ",Q227," ",R227,")")</f>
        <v>(intends ?monster1 (isinjured ?person2))</v>
      </c>
      <c r="Y227" s="40" t="s">
        <v>452</v>
      </c>
    </row>
    <row r="228" spans="1:25" x14ac:dyDescent="0.25">
      <c r="A228" s="40"/>
    </row>
    <row r="229" spans="1:25" s="33" customFormat="1" x14ac:dyDescent="0.25">
      <c r="A229" s="33" t="s">
        <v>55</v>
      </c>
      <c r="B229" s="34" t="s">
        <v>354</v>
      </c>
      <c r="C229" s="35"/>
      <c r="D229" s="35"/>
      <c r="E229" s="35"/>
      <c r="F229" s="35"/>
      <c r="G229" s="36"/>
      <c r="H229" s="37"/>
      <c r="I229" s="38"/>
      <c r="J229" s="37"/>
      <c r="K229" s="36"/>
      <c r="L229" s="35"/>
      <c r="M229" s="39"/>
      <c r="N229" s="39"/>
      <c r="O229" s="35"/>
      <c r="P229" s="35"/>
      <c r="S229" s="58"/>
    </row>
    <row r="230" spans="1:25" x14ac:dyDescent="0.25">
      <c r="B230" s="41" t="s">
        <v>354</v>
      </c>
      <c r="C230" s="48" t="s">
        <v>304</v>
      </c>
      <c r="D230" s="48" t="s">
        <v>305</v>
      </c>
      <c r="G230" s="29" t="str">
        <f>CONCATENATE(B230,"_",D230,IF(F230="","",CONCATENATE("_",F230)))</f>
        <v>QuestAssigned1_igivesquest</v>
      </c>
      <c r="H230" s="43" t="s">
        <v>34</v>
      </c>
      <c r="I230" s="47" t="str">
        <f>CONCATENATE(G230,"_", H230)</f>
        <v>QuestAssigned1_igivesquest_01</v>
      </c>
      <c r="J230" s="43" t="s">
        <v>85</v>
      </c>
      <c r="K230" s="29" t="str">
        <f>CONCATENATE(I230,"_",J230)</f>
        <v>QuestAssigned1_igivesquest_01_1</v>
      </c>
      <c r="O230" s="45" t="s">
        <v>471</v>
      </c>
      <c r="P230" s="45" t="s">
        <v>396</v>
      </c>
      <c r="Q230" s="46" t="s">
        <v>237</v>
      </c>
      <c r="R230" s="46" t="s">
        <v>397</v>
      </c>
      <c r="S230" s="59" t="str">
        <f>CONCATENATE("(intends ",Q230," ",R230,")")</f>
        <v>(intends ?author (has ?hero1 ?oracleobj))</v>
      </c>
      <c r="Y230" s="40" t="s">
        <v>452</v>
      </c>
    </row>
    <row r="231" spans="1:25" ht="30" x14ac:dyDescent="0.25">
      <c r="B231" s="41" t="s">
        <v>354</v>
      </c>
      <c r="C231" s="48" t="s">
        <v>306</v>
      </c>
      <c r="D231" s="48" t="s">
        <v>307</v>
      </c>
      <c r="G231" s="29" t="str">
        <f>CONCATENATE(B231,"_",D231,IF(F231="","",CONCATENATE("_",F231)))</f>
        <v>QuestAssigned1_cgivesquest</v>
      </c>
      <c r="H231" s="43" t="s">
        <v>34</v>
      </c>
      <c r="I231" s="47" t="str">
        <f>CONCATENATE(G231,"_", H231)</f>
        <v>QuestAssigned1_cgivesquest_01</v>
      </c>
      <c r="J231" s="43" t="s">
        <v>85</v>
      </c>
      <c r="K231" s="29" t="str">
        <f>CONCATENATE(I231,"_",J231)</f>
        <v>QuestAssigned1_cgivesquest_01_1</v>
      </c>
      <c r="O231" s="45" t="s">
        <v>471</v>
      </c>
      <c r="P231" s="45" t="s">
        <v>448</v>
      </c>
      <c r="Q231" s="46" t="s">
        <v>308</v>
      </c>
      <c r="R231" s="46" t="s">
        <v>398</v>
      </c>
      <c r="S231" s="59" t="str">
        <f>CONCATENATE("(intends ",Q231," ",R231,")")</f>
        <v>(intends ?questgiver1 (intends ?hero1 (has ?hero1 ?seekedobj)))</v>
      </c>
      <c r="Y231" s="40" t="s">
        <v>452</v>
      </c>
    </row>
    <row r="232" spans="1:25" x14ac:dyDescent="0.25">
      <c r="A232" s="40"/>
    </row>
    <row r="233" spans="1:25" x14ac:dyDescent="0.25">
      <c r="A233" s="40"/>
    </row>
    <row r="234" spans="1:25" s="33" customFormat="1" x14ac:dyDescent="0.25">
      <c r="A234" s="33" t="s">
        <v>55</v>
      </c>
      <c r="B234" s="34" t="s">
        <v>401</v>
      </c>
      <c r="C234" s="35"/>
      <c r="D234" s="35"/>
      <c r="E234" s="35"/>
      <c r="F234" s="35"/>
      <c r="G234" s="36"/>
      <c r="H234" s="37"/>
      <c r="I234" s="38"/>
      <c r="J234" s="37"/>
      <c r="K234" s="36"/>
      <c r="L234" s="35"/>
      <c r="M234" s="39"/>
      <c r="N234" s="39"/>
      <c r="O234" s="35"/>
      <c r="P234" s="35"/>
      <c r="S234" s="58"/>
    </row>
    <row r="235" spans="1:25" ht="30" x14ac:dyDescent="0.25">
      <c r="B235" s="41" t="s">
        <v>401</v>
      </c>
      <c r="C235" s="48" t="s">
        <v>304</v>
      </c>
      <c r="D235" s="48" t="s">
        <v>305</v>
      </c>
      <c r="G235" s="29" t="str">
        <f>CONCATENATE(B235,"_",D235,IF(F235="","",CONCATENATE("_",F235)))</f>
        <v>QuestAssigned1a_igivesquest</v>
      </c>
      <c r="H235" s="43" t="s">
        <v>34</v>
      </c>
      <c r="I235" s="47" t="str">
        <f>CONCATENATE(G235,"_", H235)</f>
        <v>QuestAssigned1a_igivesquest_01</v>
      </c>
      <c r="J235" s="43" t="s">
        <v>85</v>
      </c>
      <c r="K235" s="29" t="str">
        <f>CONCATENATE(I235,"_",J235)</f>
        <v>QuestAssigned1a_igivesquest_01_1</v>
      </c>
      <c r="O235" s="45" t="s">
        <v>471</v>
      </c>
      <c r="P235" s="45" t="s">
        <v>396</v>
      </c>
      <c r="Q235" s="46" t="s">
        <v>237</v>
      </c>
      <c r="R235" s="46" t="s">
        <v>398</v>
      </c>
      <c r="S235" s="59" t="str">
        <f>CONCATENATE("(intends ",Q235," ",R235,")")</f>
        <v>(intends ?author (intends ?hero1 (has ?hero1 ?seekedobj)))</v>
      </c>
      <c r="Y235" s="40" t="s">
        <v>452</v>
      </c>
    </row>
    <row r="236" spans="1:25" x14ac:dyDescent="0.25">
      <c r="A236" s="40"/>
    </row>
    <row r="237" spans="1:25" x14ac:dyDescent="0.25">
      <c r="A237" s="40"/>
    </row>
    <row r="238" spans="1:25" x14ac:dyDescent="0.25">
      <c r="A238" s="40"/>
    </row>
    <row r="239" spans="1:25" s="33" customFormat="1" x14ac:dyDescent="0.25">
      <c r="A239" s="33" t="s">
        <v>55</v>
      </c>
      <c r="B239" s="34" t="s">
        <v>302</v>
      </c>
      <c r="C239" s="35"/>
      <c r="D239" s="35"/>
      <c r="E239" s="35"/>
      <c r="F239" s="35"/>
      <c r="G239" s="36"/>
      <c r="H239" s="37"/>
      <c r="I239" s="38"/>
      <c r="J239" s="37"/>
      <c r="K239" s="36"/>
      <c r="L239" s="35"/>
      <c r="M239" s="39"/>
      <c r="N239" s="39"/>
      <c r="O239" s="35"/>
      <c r="P239" s="35"/>
      <c r="S239" s="58"/>
    </row>
    <row r="240" spans="1:25" x14ac:dyDescent="0.25">
      <c r="B240" s="41" t="s">
        <v>302</v>
      </c>
      <c r="C240" s="48" t="s">
        <v>311</v>
      </c>
      <c r="D240" s="48" t="s">
        <v>310</v>
      </c>
      <c r="G240" s="29" t="str">
        <f>CONCATENATE(B240,"_",D240,IF(F240="","",CONCATENATE("_",F240)))</f>
        <v>Departure1_htravel1</v>
      </c>
      <c r="H240" s="43" t="s">
        <v>34</v>
      </c>
      <c r="I240" s="47" t="str">
        <f>CONCATENATE(G240,"_", H240)</f>
        <v>Departure1_htravel1_01</v>
      </c>
      <c r="J240" s="43" t="s">
        <v>85</v>
      </c>
      <c r="K240" s="29" t="str">
        <f>CONCATENATE(I240,"_",J240)</f>
        <v>Departure1_htravel1_01_1</v>
      </c>
      <c r="O240" s="45" t="s">
        <v>471</v>
      </c>
      <c r="P240" s="45" t="s">
        <v>256</v>
      </c>
      <c r="Q240" s="46" t="s">
        <v>232</v>
      </c>
      <c r="R240" s="46" t="s">
        <v>312</v>
      </c>
      <c r="S240" s="59" t="str">
        <f>CONCATENATE("(intends ",Q240," ",R240,")")</f>
        <v>(intends ?hero1 (at ?hero1 ?location1))</v>
      </c>
      <c r="Y240" s="40" t="s">
        <v>452</v>
      </c>
    </row>
    <row r="241" spans="1:25" x14ac:dyDescent="0.25">
      <c r="A241" s="40"/>
    </row>
    <row r="242" spans="1:25" s="33" customFormat="1" x14ac:dyDescent="0.25">
      <c r="A242" s="33" t="s">
        <v>55</v>
      </c>
      <c r="B242" s="34" t="s">
        <v>303</v>
      </c>
      <c r="C242" s="35"/>
      <c r="D242" s="35"/>
      <c r="E242" s="35"/>
      <c r="F242" s="35"/>
      <c r="G242" s="36"/>
      <c r="H242" s="37"/>
      <c r="I242" s="38"/>
      <c r="J242" s="37"/>
      <c r="K242" s="36"/>
      <c r="L242" s="35"/>
      <c r="M242" s="39"/>
      <c r="N242" s="39"/>
      <c r="O242" s="35"/>
      <c r="P242" s="35"/>
      <c r="S242" s="58"/>
    </row>
    <row r="243" spans="1:25" x14ac:dyDescent="0.25">
      <c r="B243" s="41" t="s">
        <v>303</v>
      </c>
      <c r="C243" s="48" t="s">
        <v>309</v>
      </c>
      <c r="D243" s="48" t="s">
        <v>313</v>
      </c>
      <c r="G243" s="29" t="str">
        <f>CONCATENATE(B243,"_",D243,IF(F243="","",CONCATENATE("_",F243)))</f>
        <v>Departure2_htravel2</v>
      </c>
      <c r="H243" s="43" t="s">
        <v>34</v>
      </c>
      <c r="I243" s="47" t="str">
        <f>CONCATENATE(G243,"_", H243)</f>
        <v>Departure2_htravel2_01</v>
      </c>
      <c r="J243" s="43" t="s">
        <v>85</v>
      </c>
      <c r="K243" s="29" t="str">
        <f>CONCATENATE(I243,"_",J243)</f>
        <v>Departure2_htravel2_01_1</v>
      </c>
      <c r="O243" s="45" t="s">
        <v>471</v>
      </c>
      <c r="P243" s="45" t="s">
        <v>323</v>
      </c>
      <c r="Q243" s="46" t="s">
        <v>232</v>
      </c>
      <c r="R243" s="46" t="s">
        <v>324</v>
      </c>
      <c r="S243" s="59" t="str">
        <f>CONCATENATE("(intends ",Q243," ",R243,")")</f>
        <v>(intends ?hero1 (at ?hero1 ?location2))</v>
      </c>
      <c r="Y243" s="40" t="s">
        <v>452</v>
      </c>
    </row>
    <row r="244" spans="1:25" x14ac:dyDescent="0.25">
      <c r="A244" s="40"/>
    </row>
    <row r="245" spans="1:25" s="33" customFormat="1" x14ac:dyDescent="0.25">
      <c r="A245" s="33" t="s">
        <v>55</v>
      </c>
      <c r="B245" s="34" t="s">
        <v>343</v>
      </c>
      <c r="C245" s="35"/>
      <c r="D245" s="35"/>
      <c r="E245" s="35"/>
      <c r="F245" s="35"/>
      <c r="G245" s="36"/>
      <c r="H245" s="37"/>
      <c r="I245" s="38"/>
      <c r="J245" s="37"/>
      <c r="K245" s="36"/>
      <c r="L245" s="35"/>
      <c r="M245" s="39"/>
      <c r="N245" s="39"/>
      <c r="O245" s="35"/>
      <c r="P245" s="35"/>
      <c r="S245" s="58"/>
    </row>
    <row r="246" spans="1:25" x14ac:dyDescent="0.25">
      <c r="B246" s="41" t="s">
        <v>343</v>
      </c>
      <c r="C246" s="48" t="s">
        <v>402</v>
      </c>
      <c r="D246" s="48" t="s">
        <v>403</v>
      </c>
      <c r="G246" s="29" t="str">
        <f>CONCATENATE(B246,"_",D246,IF(F246="","",CONCATENATE("_",F246)))</f>
        <v>Departure3_htravel3</v>
      </c>
      <c r="H246" s="43" t="s">
        <v>34</v>
      </c>
      <c r="I246" s="47" t="str">
        <f>CONCATENATE(G246,"_", H246)</f>
        <v>Departure3_htravel3_01</v>
      </c>
      <c r="J246" s="43" t="s">
        <v>85</v>
      </c>
      <c r="K246" s="29" t="str">
        <f>CONCATENATE(I246,"_",J246)</f>
        <v>Departure3_htravel3_01_1</v>
      </c>
      <c r="O246" s="45" t="s">
        <v>471</v>
      </c>
      <c r="P246" s="45" t="s">
        <v>404</v>
      </c>
      <c r="Q246" s="46" t="s">
        <v>232</v>
      </c>
      <c r="R246" s="46" t="s">
        <v>405</v>
      </c>
      <c r="S246" s="59" t="str">
        <f>CONCATENATE("(intends ",Q246," ",R246,")")</f>
        <v>(intends ?hero1 (at ?hero1 ?location3))</v>
      </c>
      <c r="Y246" s="40" t="s">
        <v>452</v>
      </c>
    </row>
    <row r="247" spans="1:25" x14ac:dyDescent="0.25">
      <c r="A247" s="40"/>
    </row>
    <row r="248" spans="1:25" s="33" customFormat="1" x14ac:dyDescent="0.25">
      <c r="A248" s="33" t="s">
        <v>55</v>
      </c>
      <c r="B248" s="34" t="s">
        <v>353</v>
      </c>
      <c r="C248" s="35"/>
      <c r="D248" s="35"/>
      <c r="E248" s="35"/>
      <c r="F248" s="35"/>
      <c r="G248" s="36"/>
      <c r="H248" s="37"/>
      <c r="I248" s="38"/>
      <c r="J248" s="37"/>
      <c r="K248" s="36"/>
      <c r="L248" s="35"/>
      <c r="M248" s="39"/>
      <c r="N248" s="39"/>
      <c r="O248" s="35"/>
      <c r="P248" s="35"/>
      <c r="S248" s="58"/>
    </row>
    <row r="249" spans="1:25" x14ac:dyDescent="0.25">
      <c r="B249" s="41" t="s">
        <v>353</v>
      </c>
      <c r="C249" s="48" t="s">
        <v>314</v>
      </c>
      <c r="D249" s="48" t="s">
        <v>315</v>
      </c>
      <c r="G249" s="29" t="str">
        <f>CONCATENATE(B249,"_",D249,IF(F249="","",CONCATENATE("_",F249)))</f>
        <v>ConfrontGuardian1_hkillguardian1</v>
      </c>
      <c r="H249" s="43" t="s">
        <v>34</v>
      </c>
      <c r="I249" s="47" t="str">
        <f>CONCATENATE(G249,"_", H249)</f>
        <v>ConfrontGuardian1_hkillguardian1_01</v>
      </c>
      <c r="J249" s="43" t="s">
        <v>85</v>
      </c>
      <c r="K249" s="29" t="str">
        <f>CONCATENATE(I249,"_",J249)</f>
        <v>ConfrontGuardian1_hkillguardian1_01_1</v>
      </c>
      <c r="O249" s="45" t="s">
        <v>471</v>
      </c>
      <c r="P249" s="45" t="s">
        <v>316</v>
      </c>
      <c r="Q249" s="46" t="s">
        <v>232</v>
      </c>
      <c r="R249" s="46" t="s">
        <v>317</v>
      </c>
      <c r="S249" s="59" t="str">
        <f>CONCATENATE("(intends ",Q249," ",R249,")")</f>
        <v>(intends ?hero1 (not (alive ?guardian1)))</v>
      </c>
      <c r="Y249" s="40" t="s">
        <v>452</v>
      </c>
    </row>
    <row r="250" spans="1:25" x14ac:dyDescent="0.25">
      <c r="B250" s="41" t="s">
        <v>353</v>
      </c>
      <c r="C250" s="48" t="s">
        <v>320</v>
      </c>
      <c r="D250" s="48" t="s">
        <v>318</v>
      </c>
      <c r="G250" s="29" t="str">
        <f>CONCATENATE(B250,"_",D250,IF(F250="","",CONCATENATE("_",F250)))</f>
        <v>ConfrontGuardian1_hinjuresguardian1</v>
      </c>
      <c r="H250" s="43" t="s">
        <v>36</v>
      </c>
      <c r="I250" s="47" t="str">
        <f>CONCATENATE(G250,"_", H250)</f>
        <v>ConfrontGuardian1_hinjuresguardian1_02</v>
      </c>
      <c r="J250" s="43" t="s">
        <v>85</v>
      </c>
      <c r="K250" s="29" t="str">
        <f>CONCATENATE(I250,"_",J250)</f>
        <v>ConfrontGuardian1_hinjuresguardian1_02_1</v>
      </c>
      <c r="O250" s="45" t="s">
        <v>471</v>
      </c>
      <c r="P250" s="45" t="s">
        <v>316</v>
      </c>
      <c r="Q250" s="46" t="s">
        <v>232</v>
      </c>
      <c r="R250" s="46" t="s">
        <v>319</v>
      </c>
      <c r="S250" s="59" t="str">
        <f>CONCATENATE("(intends ",Q250," ",R250,")")</f>
        <v>(intends ?hero1 (isinjured ?guardian1))</v>
      </c>
      <c r="Y250" s="40" t="s">
        <v>452</v>
      </c>
    </row>
    <row r="251" spans="1:25" s="116" customFormat="1" x14ac:dyDescent="0.25">
      <c r="A251" s="129" t="s">
        <v>55</v>
      </c>
      <c r="B251" s="117" t="s">
        <v>353</v>
      </c>
      <c r="C251" s="118" t="s">
        <v>321</v>
      </c>
      <c r="D251" s="118" t="s">
        <v>318</v>
      </c>
      <c r="E251" s="118"/>
      <c r="F251" s="118"/>
      <c r="G251" s="119" t="str">
        <f>CONCATENATE(B251,"_",D251,IF(F251="","",CONCATENATE("_",F251)))</f>
        <v>ConfrontGuardian1_hinjuresguardian1</v>
      </c>
      <c r="H251" s="120" t="s">
        <v>35</v>
      </c>
      <c r="I251" s="121" t="str">
        <f>CONCATENATE(G251,"_", H251)</f>
        <v>ConfrontGuardian1_hinjuresguardian1_03</v>
      </c>
      <c r="J251" s="120" t="s">
        <v>85</v>
      </c>
      <c r="K251" s="119" t="str">
        <f>CONCATENATE(I251,"_",J251)</f>
        <v>ConfrontGuardian1_hinjuresguardian1_03_1</v>
      </c>
      <c r="L251" s="118"/>
      <c r="M251" s="122"/>
      <c r="N251" s="122"/>
      <c r="O251" s="118" t="s">
        <v>471</v>
      </c>
      <c r="P251" s="118" t="s">
        <v>316</v>
      </c>
      <c r="Q251" s="116" t="s">
        <v>232</v>
      </c>
      <c r="R251" s="116" t="s">
        <v>357</v>
      </c>
      <c r="S251" s="123" t="str">
        <f>CONCATENATE("(intends ",Q251," ",R251,")")</f>
        <v>(intends ?hero1 ????)</v>
      </c>
      <c r="Y251" s="40" t="s">
        <v>452</v>
      </c>
    </row>
    <row r="252" spans="1:25" x14ac:dyDescent="0.25">
      <c r="A252" s="40"/>
    </row>
    <row r="253" spans="1:25" x14ac:dyDescent="0.25">
      <c r="A253" s="40"/>
    </row>
    <row r="254" spans="1:25" s="33" customFormat="1" x14ac:dyDescent="0.25">
      <c r="A254" s="33" t="s">
        <v>55</v>
      </c>
      <c r="B254" s="34" t="s">
        <v>352</v>
      </c>
      <c r="C254" s="35"/>
      <c r="D254" s="35"/>
      <c r="E254" s="35"/>
      <c r="F254" s="35"/>
      <c r="G254" s="36"/>
      <c r="H254" s="37"/>
      <c r="I254" s="38"/>
      <c r="J254" s="37"/>
      <c r="K254" s="36"/>
      <c r="L254" s="35"/>
      <c r="M254" s="39"/>
      <c r="N254" s="39"/>
      <c r="O254" s="35"/>
      <c r="P254" s="35"/>
      <c r="S254" s="58"/>
    </row>
    <row r="255" spans="1:25" x14ac:dyDescent="0.25">
      <c r="B255" s="41" t="s">
        <v>352</v>
      </c>
      <c r="C255" s="48" t="s">
        <v>322</v>
      </c>
      <c r="D255" s="48" t="s">
        <v>325</v>
      </c>
      <c r="G255" s="29" t="str">
        <f>CONCATENATE(B255,"_",D255,IF(F255="","",CONCATENATE("_",F255)))</f>
        <v>QuestResolution1_hgetsmcguffin</v>
      </c>
      <c r="H255" s="43" t="s">
        <v>34</v>
      </c>
      <c r="I255" s="47" t="str">
        <f>CONCATENATE(G255,"_", H255)</f>
        <v>QuestResolution1_hgetsmcguffin_01</v>
      </c>
      <c r="J255" s="43" t="s">
        <v>85</v>
      </c>
      <c r="K255" s="29" t="str">
        <f>CONCATENATE(I255,"_",J255)</f>
        <v>QuestResolution1_hgetsmcguffin_01_1</v>
      </c>
      <c r="O255" s="45" t="s">
        <v>471</v>
      </c>
      <c r="P255" s="45" t="s">
        <v>399</v>
      </c>
      <c r="Q255" s="46" t="s">
        <v>232</v>
      </c>
      <c r="R255" s="46" t="s">
        <v>400</v>
      </c>
      <c r="S255" s="59" t="str">
        <f>CONCATENATE("(intends ",Q255," ",R255,")")</f>
        <v>(intends ?hero1 (has ?hero1 ?seekedobj))</v>
      </c>
      <c r="Y255" s="40" t="s">
        <v>452</v>
      </c>
    </row>
    <row r="256" spans="1:25" x14ac:dyDescent="0.25">
      <c r="A256" s="40"/>
    </row>
    <row r="257" spans="1:25" x14ac:dyDescent="0.25">
      <c r="A257" s="40"/>
    </row>
    <row r="258" spans="1:25" s="33" customFormat="1" x14ac:dyDescent="0.25">
      <c r="A258" s="33" t="s">
        <v>55</v>
      </c>
      <c r="B258" s="34" t="s">
        <v>344</v>
      </c>
      <c r="C258" s="35"/>
      <c r="D258" s="35"/>
      <c r="E258" s="35"/>
      <c r="F258" s="35"/>
      <c r="G258" s="36"/>
      <c r="H258" s="37"/>
      <c r="I258" s="38"/>
      <c r="J258" s="37"/>
      <c r="K258" s="36"/>
      <c r="L258" s="35"/>
      <c r="M258" s="39"/>
      <c r="N258" s="39"/>
      <c r="O258" s="35"/>
      <c r="P258" s="35"/>
      <c r="S258" s="58"/>
    </row>
    <row r="259" spans="1:25" x14ac:dyDescent="0.25">
      <c r="B259" s="41" t="s">
        <v>344</v>
      </c>
      <c r="C259" s="48" t="s">
        <v>468</v>
      </c>
      <c r="D259" s="48" t="s">
        <v>469</v>
      </c>
      <c r="E259" s="48" t="s">
        <v>484</v>
      </c>
      <c r="F259" s="48" t="s">
        <v>476</v>
      </c>
      <c r="G259" s="29" t="str">
        <f>CONCATENATE(B259,"_",D259,IF(F259="","",CONCATENATE("_",F259)))</f>
        <v>Helper1_s1encourageh1_goodmood</v>
      </c>
      <c r="H259" s="43" t="s">
        <v>34</v>
      </c>
      <c r="I259" s="47" t="str">
        <f>CONCATENATE(G259,"_", H259)</f>
        <v>Helper1_s1encourageh1_goodmood_01</v>
      </c>
      <c r="J259" s="43" t="s">
        <v>85</v>
      </c>
      <c r="K259" s="29" t="str">
        <f>CONCATENATE(I259,"_",J259)</f>
        <v>Helper1_s1encourageh1_goodmood_01_1</v>
      </c>
      <c r="O259" s="45" t="s">
        <v>470</v>
      </c>
      <c r="P259" s="45" t="s">
        <v>471</v>
      </c>
      <c r="Q259" s="46" t="s">
        <v>474</v>
      </c>
      <c r="R259" s="46" t="s">
        <v>475</v>
      </c>
      <c r="S259" s="59" t="str">
        <f>CONCATENATE("(intends ",Q259," ",R259,")")</f>
        <v>(intends ?helper1 (emo_goodmood ?hero1))</v>
      </c>
      <c r="Y259" s="40" t="s">
        <v>489</v>
      </c>
    </row>
    <row r="260" spans="1:25" x14ac:dyDescent="0.25">
      <c r="A260" s="40"/>
    </row>
    <row r="261" spans="1:25" x14ac:dyDescent="0.25">
      <c r="B261" s="41" t="s">
        <v>344</v>
      </c>
      <c r="C261" s="48" t="s">
        <v>468</v>
      </c>
      <c r="D261" s="48" t="s">
        <v>469</v>
      </c>
      <c r="E261" s="48" t="s">
        <v>485</v>
      </c>
      <c r="F261" s="48" t="s">
        <v>477</v>
      </c>
      <c r="G261" s="29" t="str">
        <f>CONCATENATE(B261,"_",D261,IF(F261="","",CONCATENATE("_",F261)))</f>
        <v>Helper1_s1encourageh1_feelstrong</v>
      </c>
      <c r="H261" s="43" t="s">
        <v>36</v>
      </c>
      <c r="I261" s="47" t="str">
        <f>CONCATENATE(G261,"_", H261)</f>
        <v>Helper1_s1encourageh1_feelstrong_02</v>
      </c>
      <c r="J261" s="43" t="s">
        <v>85</v>
      </c>
      <c r="K261" s="29" t="str">
        <f>CONCATENATE(I261,"_",J261)</f>
        <v>Helper1_s1encourageh1_feelstrong_02_1</v>
      </c>
      <c r="O261" s="45" t="s">
        <v>470</v>
      </c>
      <c r="P261" s="45" t="s">
        <v>471</v>
      </c>
      <c r="Q261" s="46" t="s">
        <v>474</v>
      </c>
      <c r="R261" s="46" t="s">
        <v>478</v>
      </c>
      <c r="S261" s="59" t="str">
        <f>CONCATENATE("(intends ",Q261," ",R261,")")</f>
        <v>(intends ?helper1 (emo_feelstrong ?hero1))</v>
      </c>
      <c r="Y261" s="40" t="s">
        <v>489</v>
      </c>
    </row>
    <row r="262" spans="1:25" x14ac:dyDescent="0.25">
      <c r="A262" s="40"/>
    </row>
    <row r="263" spans="1:25" x14ac:dyDescent="0.25">
      <c r="B263" s="41" t="s">
        <v>344</v>
      </c>
      <c r="C263" s="48" t="s">
        <v>468</v>
      </c>
      <c r="D263" s="48" t="s">
        <v>469</v>
      </c>
      <c r="E263" s="48" t="s">
        <v>486</v>
      </c>
      <c r="F263" s="48" t="s">
        <v>479</v>
      </c>
      <c r="G263" s="29" t="str">
        <f>CONCATENATE(B263,"_",D263,IF(F263="","",CONCATENATE("_",F263)))</f>
        <v>Helper1_s1encourageh1_focused</v>
      </c>
      <c r="H263" s="43" t="s">
        <v>35</v>
      </c>
      <c r="I263" s="47" t="str">
        <f>CONCATENATE(G263,"_", H263)</f>
        <v>Helper1_s1encourageh1_focused_03</v>
      </c>
      <c r="J263" s="43" t="s">
        <v>85</v>
      </c>
      <c r="K263" s="29" t="str">
        <f>CONCATENATE(I263,"_",J263)</f>
        <v>Helper1_s1encourageh1_focused_03_1</v>
      </c>
      <c r="O263" s="45" t="s">
        <v>470</v>
      </c>
      <c r="P263" s="45" t="s">
        <v>471</v>
      </c>
      <c r="Q263" s="46" t="s">
        <v>474</v>
      </c>
      <c r="R263" s="46" t="s">
        <v>480</v>
      </c>
      <c r="S263" s="59" t="str">
        <f>CONCATENATE("(intends ",Q263," ",R263,")")</f>
        <v>(intends ?helper1 (emo_focused ?hero1))</v>
      </c>
      <c r="Y263" s="40" t="s">
        <v>489</v>
      </c>
    </row>
    <row r="264" spans="1:25" x14ac:dyDescent="0.25">
      <c r="A264" s="40"/>
    </row>
    <row r="265" spans="1:25" x14ac:dyDescent="0.25">
      <c r="A265" s="40"/>
    </row>
    <row r="266" spans="1:25" s="33" customFormat="1" x14ac:dyDescent="0.25">
      <c r="A266" s="33" t="s">
        <v>55</v>
      </c>
      <c r="B266" s="34" t="s">
        <v>336</v>
      </c>
      <c r="C266" s="35"/>
      <c r="D266" s="35"/>
      <c r="E266" s="35"/>
      <c r="F266" s="35"/>
      <c r="G266" s="36"/>
      <c r="H266" s="37"/>
      <c r="I266" s="38"/>
      <c r="J266" s="37"/>
      <c r="K266" s="36"/>
      <c r="L266" s="35"/>
      <c r="M266" s="39"/>
      <c r="N266" s="39"/>
      <c r="O266" s="35"/>
      <c r="P266" s="35"/>
      <c r="S266" s="58"/>
    </row>
    <row r="267" spans="1:25" x14ac:dyDescent="0.25">
      <c r="A267" s="40"/>
    </row>
    <row r="268" spans="1:25" ht="30" x14ac:dyDescent="0.25">
      <c r="B268" s="41" t="s">
        <v>336</v>
      </c>
      <c r="C268" s="48" t="s">
        <v>481</v>
      </c>
      <c r="D268" s="48" t="s">
        <v>482</v>
      </c>
      <c r="E268" s="48" t="s">
        <v>487</v>
      </c>
      <c r="F268" s="48" t="s">
        <v>483</v>
      </c>
      <c r="G268" s="29" t="str">
        <f>CONCATENATE(B268,"_",D268,IF(F268="","",CONCATENATE("_",F268)))</f>
        <v>Lack1_h1realizelack_issingle</v>
      </c>
      <c r="H268" s="43" t="s">
        <v>34</v>
      </c>
      <c r="I268" s="47" t="str">
        <f>CONCATENATE(G268,"_", H268)</f>
        <v>Lack1_h1realizelack_issingle_01</v>
      </c>
      <c r="J268" s="43" t="s">
        <v>85</v>
      </c>
      <c r="K268" s="29" t="str">
        <f>CONCATENATE(I268,"_",J268)</f>
        <v>Lack1_h1realizelack_issingle_01_1</v>
      </c>
      <c r="O268" s="45" t="s">
        <v>471</v>
      </c>
      <c r="Q268" s="46" t="s">
        <v>237</v>
      </c>
      <c r="R268" s="46" t="s">
        <v>488</v>
      </c>
      <c r="S268" s="59" t="str">
        <f>CONCATENATE("(intends ",Q268," ",R268,")")</f>
        <v>(intends ?author (lackrealized_single ?hero1 ?hero1))</v>
      </c>
      <c r="X268" s="40" t="s">
        <v>503</v>
      </c>
      <c r="Y268" s="40" t="s">
        <v>452</v>
      </c>
    </row>
    <row r="269" spans="1:25" x14ac:dyDescent="0.25">
      <c r="A269" s="40"/>
    </row>
    <row r="270" spans="1:25" ht="30" x14ac:dyDescent="0.25">
      <c r="B270" s="41" t="s">
        <v>336</v>
      </c>
      <c r="C270" s="48" t="s">
        <v>481</v>
      </c>
      <c r="D270" s="48" t="s">
        <v>482</v>
      </c>
      <c r="E270" s="48" t="s">
        <v>490</v>
      </c>
      <c r="F270" s="48" t="s">
        <v>494</v>
      </c>
      <c r="G270" s="29" t="str">
        <f>CONCATENATE(B270,"_",D270,IF(F270="","",CONCATENATE("_",F270)))</f>
        <v>Lack1_h1realizelack_nothas_item</v>
      </c>
      <c r="H270" s="43" t="s">
        <v>36</v>
      </c>
      <c r="I270" s="47" t="str">
        <f>CONCATENATE(G270,"_", H270)</f>
        <v>Lack1_h1realizelack_nothas_item_02</v>
      </c>
      <c r="J270" s="43" t="s">
        <v>85</v>
      </c>
      <c r="K270" s="29" t="str">
        <f>CONCATENATE(I270,"_",J270)</f>
        <v>Lack1_h1realizelack_nothas_item_02_1</v>
      </c>
      <c r="O270" s="45" t="s">
        <v>471</v>
      </c>
      <c r="P270" s="45" t="s">
        <v>493</v>
      </c>
      <c r="Q270" s="46" t="s">
        <v>237</v>
      </c>
      <c r="R270" s="46" t="s">
        <v>501</v>
      </c>
      <c r="S270" s="59" t="str">
        <f>CONCATENATE("(intends ",Q270," ",R270,")")</f>
        <v>(intends ?author (lackrealized_nothas ?hero1 ?hero1 ?lackitem))</v>
      </c>
      <c r="X270" s="40" t="s">
        <v>504</v>
      </c>
      <c r="Y270" s="40" t="s">
        <v>452</v>
      </c>
    </row>
    <row r="271" spans="1:25" ht="30" x14ac:dyDescent="0.25">
      <c r="B271" s="41" t="s">
        <v>336</v>
      </c>
      <c r="C271" s="48" t="s">
        <v>481</v>
      </c>
      <c r="D271" s="48" t="s">
        <v>482</v>
      </c>
      <c r="E271" s="48" t="s">
        <v>497</v>
      </c>
      <c r="F271" s="48" t="s">
        <v>495</v>
      </c>
      <c r="G271" s="29" t="str">
        <f>CONCATENATE(B271,"_",D271,IF(F271="","",CONCATENATE("_",F271)))</f>
        <v>Lack1_h1realizelack_nothas_valuable</v>
      </c>
      <c r="H271" s="43" t="s">
        <v>35</v>
      </c>
      <c r="I271" s="47" t="str">
        <f>CONCATENATE(G271,"_", H271)</f>
        <v>Lack1_h1realizelack_nothas_valuable_03</v>
      </c>
      <c r="J271" s="43" t="s">
        <v>85</v>
      </c>
      <c r="K271" s="29" t="str">
        <f>CONCATENATE(I271,"_",J271)</f>
        <v>Lack1_h1realizelack_nothas_valuable_03_1</v>
      </c>
      <c r="O271" s="45" t="s">
        <v>471</v>
      </c>
      <c r="P271" s="45" t="s">
        <v>499</v>
      </c>
      <c r="Q271" s="46" t="s">
        <v>237</v>
      </c>
      <c r="R271" s="46" t="s">
        <v>566</v>
      </c>
      <c r="S271" s="59" t="str">
        <f>CONCATENATE("(intends ",Q271," ",R271,")")</f>
        <v>(intends ?author (lackrealized_nothas ?hero1 ?hero1 ?lackvaluable))</v>
      </c>
      <c r="X271" s="40" t="s">
        <v>506</v>
      </c>
      <c r="Y271" s="40" t="s">
        <v>452</v>
      </c>
    </row>
    <row r="272" spans="1:25" ht="30" x14ac:dyDescent="0.25">
      <c r="B272" s="41" t="s">
        <v>336</v>
      </c>
      <c r="C272" s="48" t="s">
        <v>481</v>
      </c>
      <c r="D272" s="48" t="s">
        <v>482</v>
      </c>
      <c r="E272" s="48" t="s">
        <v>498</v>
      </c>
      <c r="F272" s="48" t="s">
        <v>496</v>
      </c>
      <c r="G272" s="29" t="str">
        <f>CONCATENATE(B272,"_",D272,IF(F272="","",CONCATENATE("_",F272)))</f>
        <v>Lack1_h1realizelack_nothas_weapon</v>
      </c>
      <c r="H272" s="43" t="s">
        <v>67</v>
      </c>
      <c r="I272" s="47" t="str">
        <f>CONCATENATE(G272,"_", H272)</f>
        <v>Lack1_h1realizelack_nothas_weapon_04</v>
      </c>
      <c r="J272" s="43" t="s">
        <v>85</v>
      </c>
      <c r="K272" s="29" t="str">
        <f>CONCATENATE(I272,"_",J272)</f>
        <v>Lack1_h1realizelack_nothas_weapon_04_1</v>
      </c>
      <c r="O272" s="45" t="s">
        <v>471</v>
      </c>
      <c r="P272" s="45" t="s">
        <v>500</v>
      </c>
      <c r="Q272" s="46" t="s">
        <v>237</v>
      </c>
      <c r="R272" s="46" t="s">
        <v>502</v>
      </c>
      <c r="S272" s="59" t="str">
        <f>CONCATENATE("(intends ",Q272," ",R272,")")</f>
        <v>(intends ?author (lackrealized_nothas ?hero1 ?hero1 ?lackweapon))</v>
      </c>
      <c r="X272" s="40" t="s">
        <v>505</v>
      </c>
      <c r="Y272" s="40" t="s">
        <v>452</v>
      </c>
    </row>
    <row r="273" spans="1:25" x14ac:dyDescent="0.25">
      <c r="A273" s="40"/>
    </row>
    <row r="274" spans="1:25" x14ac:dyDescent="0.25">
      <c r="A274" s="40"/>
    </row>
    <row r="275" spans="1:25" x14ac:dyDescent="0.25">
      <c r="A275" s="40"/>
    </row>
    <row r="276" spans="1:25" ht="30" x14ac:dyDescent="0.25">
      <c r="B276" s="41" t="s">
        <v>336</v>
      </c>
      <c r="C276" s="48" t="s">
        <v>481</v>
      </c>
      <c r="D276" s="48" t="s">
        <v>482</v>
      </c>
      <c r="E276" s="48" t="s">
        <v>491</v>
      </c>
      <c r="F276" s="48" t="s">
        <v>492</v>
      </c>
      <c r="G276" s="29" t="str">
        <f>CONCATENATE(B276,"_",D276,IF(F276="","",CONCATENATE("_",F276)))</f>
        <v>Lack1_h1realizelack_notrich</v>
      </c>
      <c r="H276" s="43" t="s">
        <v>68</v>
      </c>
      <c r="I276" s="47" t="str">
        <f>CONCATENATE(G276,"_", H276)</f>
        <v>Lack1_h1realizelack_notrich_05</v>
      </c>
      <c r="J276" s="43" t="s">
        <v>85</v>
      </c>
      <c r="K276" s="29" t="str">
        <f>CONCATENATE(I276,"_",J276)</f>
        <v>Lack1_h1realizelack_notrich_05_1</v>
      </c>
      <c r="O276" s="45" t="s">
        <v>471</v>
      </c>
      <c r="Q276" s="46" t="s">
        <v>237</v>
      </c>
      <c r="R276" s="46" t="s">
        <v>488</v>
      </c>
      <c r="S276" s="59" t="str">
        <f>CONCATENATE("(intends ",Q276," ",R276,")")</f>
        <v>(intends ?author (lackrealized_single ?hero1 ?hero1))</v>
      </c>
      <c r="X276" s="40" t="s">
        <v>507</v>
      </c>
      <c r="Y276" s="40" t="s">
        <v>452</v>
      </c>
    </row>
    <row r="277" spans="1:25" x14ac:dyDescent="0.25">
      <c r="A277" s="40"/>
    </row>
    <row r="278" spans="1:25" x14ac:dyDescent="0.25">
      <c r="A278" s="40"/>
    </row>
    <row r="279" spans="1:25" s="33" customFormat="1" x14ac:dyDescent="0.25">
      <c r="A279" s="33" t="s">
        <v>55</v>
      </c>
      <c r="B279" s="34" t="s">
        <v>351</v>
      </c>
      <c r="C279" s="35"/>
      <c r="D279" s="35"/>
      <c r="E279" s="35"/>
      <c r="F279" s="35"/>
      <c r="G279" s="36"/>
      <c r="H279" s="37"/>
      <c r="I279" s="38"/>
      <c r="J279" s="37"/>
      <c r="K279" s="36"/>
      <c r="L279" s="35"/>
      <c r="M279" s="39"/>
      <c r="N279" s="39"/>
      <c r="O279" s="35"/>
      <c r="P279" s="35"/>
      <c r="S279" s="58"/>
    </row>
    <row r="280" spans="1:25" x14ac:dyDescent="0.25">
      <c r="A280" s="40"/>
    </row>
    <row r="281" spans="1:25" ht="30" x14ac:dyDescent="0.25">
      <c r="B281" s="41" t="s">
        <v>351</v>
      </c>
      <c r="C281" s="48" t="s">
        <v>508</v>
      </c>
      <c r="D281" s="48" t="s">
        <v>509</v>
      </c>
      <c r="G281" s="29" t="str">
        <f>CONCATENATE(B281,"_",D281,IF(F281="","",CONCATENATE("_",F281)))</f>
        <v>ReturnJourney1_h1endingjourneyhome</v>
      </c>
      <c r="H281" s="43" t="s">
        <v>34</v>
      </c>
      <c r="I281" s="47" t="str">
        <f>CONCATENATE(G281,"_", H281)</f>
        <v>ReturnJourney1_h1endingjourneyhome_01</v>
      </c>
      <c r="J281" s="43" t="s">
        <v>85</v>
      </c>
      <c r="K281" s="29" t="str">
        <f>CONCATENATE(I281,"_",J281)</f>
        <v>ReturnJourney1_h1endingjourneyhome_01_1</v>
      </c>
      <c r="O281" s="45" t="s">
        <v>471</v>
      </c>
      <c r="Q281" s="46" t="s">
        <v>237</v>
      </c>
      <c r="R281" s="46" t="s">
        <v>510</v>
      </c>
      <c r="S281" s="59" t="str">
        <f>CONCATENATE("(intends ",Q281," ",R281,")")</f>
        <v>(intends ?author (ending_beginjourneyhome ?hero1))</v>
      </c>
      <c r="Y281" s="40" t="s">
        <v>452</v>
      </c>
    </row>
    <row r="282" spans="1:25" x14ac:dyDescent="0.25">
      <c r="A282" s="40"/>
    </row>
    <row r="283" spans="1:25" s="33" customFormat="1" x14ac:dyDescent="0.25">
      <c r="A283" s="33" t="s">
        <v>55</v>
      </c>
      <c r="B283" s="34" t="s">
        <v>350</v>
      </c>
      <c r="C283" s="35"/>
      <c r="D283" s="35"/>
      <c r="E283" s="35"/>
      <c r="F283" s="35"/>
      <c r="G283" s="36"/>
      <c r="H283" s="37"/>
      <c r="I283" s="38"/>
      <c r="J283" s="37"/>
      <c r="K283" s="36"/>
      <c r="L283" s="35"/>
      <c r="M283" s="39"/>
      <c r="N283" s="39"/>
      <c r="O283" s="35"/>
      <c r="P283" s="35"/>
      <c r="S283" s="58"/>
    </row>
    <row r="284" spans="1:25" x14ac:dyDescent="0.25">
      <c r="A284" s="40"/>
    </row>
    <row r="285" spans="1:25" x14ac:dyDescent="0.25">
      <c r="B285" s="41" t="s">
        <v>350</v>
      </c>
      <c r="C285" s="48" t="s">
        <v>518</v>
      </c>
      <c r="D285" s="48" t="s">
        <v>519</v>
      </c>
      <c r="G285" s="29" t="str">
        <f>CONCATENATE(B285,"_",D285,IF(F285="","",CONCATENATE("_",F285)))</f>
        <v>HeroLost1_h1dies</v>
      </c>
      <c r="H285" s="43" t="s">
        <v>34</v>
      </c>
      <c r="I285" s="47" t="str">
        <f>CONCATENATE(G285,"_", H285)</f>
        <v>HeroLost1_h1dies_01</v>
      </c>
      <c r="J285" s="43" t="s">
        <v>85</v>
      </c>
      <c r="K285" s="29" t="str">
        <f>CONCATENATE(I285,"_",J285)</f>
        <v>HeroLost1_h1dies_01_1</v>
      </c>
      <c r="O285" s="45" t="s">
        <v>471</v>
      </c>
      <c r="Q285" s="46" t="s">
        <v>237</v>
      </c>
      <c r="R285" s="46" t="s">
        <v>242</v>
      </c>
      <c r="S285" s="59" t="str">
        <f>CONCATENATE("(intends ",Q285," ",R285,")")</f>
        <v>(intends ?author (not (alive ?hero1)))</v>
      </c>
    </row>
    <row r="286" spans="1:25" x14ac:dyDescent="0.25">
      <c r="A286" s="40"/>
    </row>
    <row r="287" spans="1:25" x14ac:dyDescent="0.25">
      <c r="A287" s="40"/>
    </row>
    <row r="288" spans="1:25" s="33" customFormat="1" x14ac:dyDescent="0.25">
      <c r="A288" s="33" t="s">
        <v>55</v>
      </c>
      <c r="B288" s="34" t="s">
        <v>337</v>
      </c>
      <c r="C288" s="35"/>
      <c r="D288" s="35"/>
      <c r="E288" s="35"/>
      <c r="F288" s="35"/>
      <c r="G288" s="36"/>
      <c r="H288" s="37"/>
      <c r="I288" s="38"/>
      <c r="J288" s="37"/>
      <c r="K288" s="36"/>
      <c r="L288" s="35"/>
      <c r="M288" s="39"/>
      <c r="N288" s="39"/>
      <c r="O288" s="35"/>
      <c r="P288" s="35"/>
      <c r="S288" s="58"/>
    </row>
    <row r="289" spans="1:25" x14ac:dyDescent="0.25">
      <c r="A289" s="40"/>
    </row>
    <row r="290" spans="1:25" x14ac:dyDescent="0.25">
      <c r="B290" s="41" t="s">
        <v>337</v>
      </c>
      <c r="C290" s="48" t="s">
        <v>526</v>
      </c>
      <c r="D290" s="48" t="s">
        <v>527</v>
      </c>
      <c r="G290" s="29" t="str">
        <f>CONCATENATE(B290,"_",D290,IF(F290="","",CONCATENATE("_",F290)))</f>
        <v>Transfiguration1_h1findsmcguffin</v>
      </c>
      <c r="H290" s="43" t="s">
        <v>34</v>
      </c>
      <c r="I290" s="47" t="str">
        <f>CONCATENATE(G290,"_", H290)</f>
        <v>Transfiguration1_h1findsmcguffin_01</v>
      </c>
      <c r="J290" s="43" t="s">
        <v>85</v>
      </c>
      <c r="K290" s="29" t="str">
        <f>CONCATENATE(I290,"_",J290)</f>
        <v>Transfiguration1_h1findsmcguffin_01_1</v>
      </c>
      <c r="O290" s="45" t="s">
        <v>471</v>
      </c>
      <c r="P290" s="45" t="s">
        <v>528</v>
      </c>
      <c r="Q290" s="46" t="s">
        <v>237</v>
      </c>
      <c r="R290" s="46" t="s">
        <v>529</v>
      </c>
      <c r="S290" s="59" t="str">
        <f>CONCATENATE("(intends ",Q290," ",R290,")")</f>
        <v>(intends ?author (has ?hero1 ?catalyst1))</v>
      </c>
      <c r="Y290" s="40" t="s">
        <v>452</v>
      </c>
    </row>
    <row r="291" spans="1:25" x14ac:dyDescent="0.25">
      <c r="A291" s="40"/>
    </row>
    <row r="292" spans="1:25" s="33" customFormat="1" x14ac:dyDescent="0.25">
      <c r="A292" s="33" t="s">
        <v>55</v>
      </c>
      <c r="B292" s="34" t="s">
        <v>349</v>
      </c>
      <c r="C292" s="35"/>
      <c r="D292" s="35"/>
      <c r="E292" s="35"/>
      <c r="F292" s="35"/>
      <c r="G292" s="36"/>
      <c r="H292" s="37"/>
      <c r="I292" s="38"/>
      <c r="J292" s="37"/>
      <c r="K292" s="36"/>
      <c r="L292" s="35"/>
      <c r="M292" s="39"/>
      <c r="N292" s="39"/>
      <c r="O292" s="35"/>
      <c r="P292" s="35"/>
      <c r="S292" s="58"/>
    </row>
    <row r="293" spans="1:25" x14ac:dyDescent="0.25">
      <c r="A293" s="40"/>
    </row>
    <row r="294" spans="1:25" x14ac:dyDescent="0.25">
      <c r="B294" s="41" t="s">
        <v>349</v>
      </c>
      <c r="C294" s="48" t="s">
        <v>530</v>
      </c>
      <c r="D294" s="48" t="s">
        <v>531</v>
      </c>
      <c r="G294" s="29" t="str">
        <f>CONCATENATE(B294,"_",D294,IF(F294="","",CONCATENATE("_",F294)))</f>
        <v>HelperLost1_s1dies</v>
      </c>
      <c r="H294" s="43" t="s">
        <v>34</v>
      </c>
      <c r="I294" s="47" t="str">
        <f>CONCATENATE(G294,"_", H294)</f>
        <v>HelperLost1_s1dies_01</v>
      </c>
      <c r="J294" s="43" t="s">
        <v>85</v>
      </c>
      <c r="K294" s="29" t="str">
        <f>CONCATENATE(I294,"_",J294)</f>
        <v>HelperLost1_s1dies_01_1</v>
      </c>
      <c r="O294" s="45" t="s">
        <v>470</v>
      </c>
      <c r="Q294" s="46" t="s">
        <v>237</v>
      </c>
      <c r="R294" s="46" t="s">
        <v>532</v>
      </c>
      <c r="S294" s="59" t="str">
        <f>CONCATENATE("(intends ",Q294," ",R294,")")</f>
        <v>(intends ?author (not (alive ?helper1)))</v>
      </c>
    </row>
    <row r="295" spans="1:25" x14ac:dyDescent="0.25">
      <c r="A295" s="40"/>
    </row>
    <row r="296" spans="1:25" x14ac:dyDescent="0.25">
      <c r="A296" s="40"/>
    </row>
    <row r="297" spans="1:25" x14ac:dyDescent="0.25">
      <c r="A297" s="40"/>
    </row>
    <row r="298" spans="1:25" x14ac:dyDescent="0.25">
      <c r="A298" s="40"/>
    </row>
    <row r="299" spans="1:25" x14ac:dyDescent="0.25">
      <c r="A299" s="40"/>
    </row>
    <row r="300" spans="1:25" x14ac:dyDescent="0.25">
      <c r="A300" s="40"/>
    </row>
    <row r="301" spans="1:25" x14ac:dyDescent="0.25">
      <c r="A301" s="40"/>
    </row>
    <row r="302" spans="1:25" x14ac:dyDescent="0.25">
      <c r="A302" s="40"/>
    </row>
    <row r="303" spans="1:25" x14ac:dyDescent="0.25">
      <c r="A303" s="40"/>
    </row>
    <row r="304" spans="1:25" x14ac:dyDescent="0.25">
      <c r="A304" s="40"/>
    </row>
    <row r="305" spans="1:1" x14ac:dyDescent="0.25">
      <c r="A305" s="40"/>
    </row>
    <row r="306" spans="1:1" x14ac:dyDescent="0.25">
      <c r="A306" s="40"/>
    </row>
    <row r="307" spans="1:1" x14ac:dyDescent="0.25">
      <c r="A307" s="40"/>
    </row>
    <row r="308" spans="1:1" x14ac:dyDescent="0.25">
      <c r="A308" s="40"/>
    </row>
    <row r="309" spans="1:1" x14ac:dyDescent="0.25">
      <c r="A309" s="40"/>
    </row>
    <row r="310" spans="1:1" x14ac:dyDescent="0.25">
      <c r="A310" s="40"/>
    </row>
    <row r="311" spans="1:1" x14ac:dyDescent="0.25">
      <c r="A311" s="40"/>
    </row>
    <row r="312" spans="1:1" x14ac:dyDescent="0.25">
      <c r="A312" s="40"/>
    </row>
    <row r="313" spans="1:1" x14ac:dyDescent="0.25">
      <c r="A313" s="40"/>
    </row>
    <row r="314" spans="1:1" x14ac:dyDescent="0.25">
      <c r="A314" s="40"/>
    </row>
    <row r="315" spans="1:1" x14ac:dyDescent="0.25">
      <c r="A315" s="40"/>
    </row>
    <row r="316" spans="1:1" x14ac:dyDescent="0.25">
      <c r="A316" s="40"/>
    </row>
    <row r="317" spans="1:1" x14ac:dyDescent="0.25">
      <c r="A317" s="40"/>
    </row>
    <row r="318" spans="1:1" x14ac:dyDescent="0.25">
      <c r="A318" s="40"/>
    </row>
    <row r="319" spans="1:1" x14ac:dyDescent="0.25">
      <c r="A319" s="40"/>
    </row>
    <row r="320" spans="1:1" x14ac:dyDescent="0.25">
      <c r="A320" s="40"/>
    </row>
    <row r="321" spans="1:19" x14ac:dyDescent="0.25">
      <c r="A321" s="40"/>
    </row>
    <row r="322" spans="1:19" x14ac:dyDescent="0.25">
      <c r="A322" s="40"/>
    </row>
    <row r="323" spans="1:19" x14ac:dyDescent="0.25">
      <c r="A323" s="40"/>
    </row>
    <row r="324" spans="1:19" x14ac:dyDescent="0.25">
      <c r="A324" s="40"/>
    </row>
    <row r="325" spans="1:19" x14ac:dyDescent="0.25">
      <c r="A325" s="40"/>
    </row>
    <row r="326" spans="1:19" x14ac:dyDescent="0.25">
      <c r="A326" s="40"/>
    </row>
    <row r="327" spans="1:19" x14ac:dyDescent="0.25">
      <c r="A327" s="40"/>
    </row>
    <row r="328" spans="1:19" x14ac:dyDescent="0.25">
      <c r="A328" s="40"/>
    </row>
    <row r="329" spans="1:19" x14ac:dyDescent="0.25">
      <c r="A329" s="40"/>
    </row>
    <row r="330" spans="1:19" s="49" customFormat="1" x14ac:dyDescent="0.25">
      <c r="B330" s="50"/>
      <c r="C330" s="51"/>
      <c r="D330" s="51"/>
      <c r="E330" s="51"/>
      <c r="F330" s="51"/>
      <c r="G330" s="52"/>
      <c r="H330" s="53"/>
      <c r="I330" s="54"/>
      <c r="J330" s="53"/>
      <c r="K330" s="52"/>
      <c r="L330" s="51"/>
      <c r="M330" s="55"/>
      <c r="N330" s="55"/>
      <c r="O330" s="51"/>
      <c r="P330" s="51"/>
      <c r="S330" s="60"/>
    </row>
  </sheetData>
  <autoFilter ref="A2:AE33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B5"/>
  <sheetViews>
    <sheetView workbookViewId="0">
      <selection activeCell="D2" sqref="D2"/>
    </sheetView>
  </sheetViews>
  <sheetFormatPr defaultColWidth="9" defaultRowHeight="15" x14ac:dyDescent="0.25"/>
  <cols>
    <col min="1" max="1" width="2.7109375" style="77" bestFit="1" customWidth="1"/>
    <col min="2" max="2" width="14.5703125" style="77" bestFit="1" customWidth="1"/>
    <col min="3" max="3" width="22" style="77" bestFit="1" customWidth="1"/>
    <col min="4" max="4" width="16" style="77" bestFit="1" customWidth="1"/>
    <col min="5" max="5" width="9.140625" style="77" bestFit="1" customWidth="1"/>
    <col min="6" max="6" width="14.7109375" style="77" bestFit="1" customWidth="1"/>
    <col min="7" max="7" width="17" style="77" bestFit="1" customWidth="1"/>
    <col min="8" max="8" width="14.85546875" style="77" bestFit="1" customWidth="1"/>
    <col min="9" max="9" width="23.85546875" style="77" bestFit="1" customWidth="1"/>
    <col min="10" max="10" width="6.42578125" style="77" bestFit="1" customWidth="1"/>
    <col min="11" max="11" width="14.5703125" style="77" bestFit="1" customWidth="1"/>
    <col min="12" max="16384" width="9" style="77"/>
  </cols>
  <sheetData>
    <row r="1" spans="1:28" s="69" customFormat="1" x14ac:dyDescent="0.25">
      <c r="A1" s="66" t="s">
        <v>55</v>
      </c>
      <c r="B1" s="66">
        <v>1</v>
      </c>
      <c r="C1" s="66">
        <f t="shared" ref="C1:AB1" si="0">B1+1</f>
        <v>2</v>
      </c>
      <c r="D1" s="66">
        <f t="shared" si="0"/>
        <v>3</v>
      </c>
      <c r="E1" s="66">
        <f t="shared" si="0"/>
        <v>4</v>
      </c>
      <c r="F1" s="66">
        <f t="shared" si="0"/>
        <v>5</v>
      </c>
      <c r="G1" s="67">
        <f t="shared" si="0"/>
        <v>6</v>
      </c>
      <c r="H1" s="66">
        <f t="shared" si="0"/>
        <v>7</v>
      </c>
      <c r="I1" s="67">
        <f t="shared" si="0"/>
        <v>8</v>
      </c>
      <c r="J1" s="66">
        <f t="shared" si="0"/>
        <v>9</v>
      </c>
      <c r="K1" s="67">
        <f t="shared" si="0"/>
        <v>10</v>
      </c>
      <c r="L1" s="66">
        <f t="shared" si="0"/>
        <v>11</v>
      </c>
      <c r="M1" s="66">
        <f t="shared" si="0"/>
        <v>12</v>
      </c>
      <c r="N1" s="66">
        <f t="shared" si="0"/>
        <v>13</v>
      </c>
      <c r="O1" s="66">
        <v>14</v>
      </c>
      <c r="P1" s="66">
        <v>15</v>
      </c>
      <c r="Q1" s="66">
        <f t="shared" si="0"/>
        <v>16</v>
      </c>
      <c r="R1" s="66">
        <f t="shared" si="0"/>
        <v>17</v>
      </c>
      <c r="S1" s="68">
        <f t="shared" si="0"/>
        <v>18</v>
      </c>
      <c r="T1" s="66">
        <f t="shared" si="0"/>
        <v>19</v>
      </c>
      <c r="U1" s="66">
        <f t="shared" si="0"/>
        <v>20</v>
      </c>
      <c r="V1" s="66">
        <f t="shared" si="0"/>
        <v>21</v>
      </c>
      <c r="W1" s="66">
        <f t="shared" si="0"/>
        <v>22</v>
      </c>
      <c r="X1" s="66">
        <f t="shared" si="0"/>
        <v>23</v>
      </c>
      <c r="Y1" s="66">
        <f t="shared" si="0"/>
        <v>24</v>
      </c>
      <c r="Z1" s="66">
        <f t="shared" si="0"/>
        <v>25</v>
      </c>
      <c r="AA1" s="66">
        <f t="shared" si="0"/>
        <v>26</v>
      </c>
      <c r="AB1" s="66">
        <f t="shared" si="0"/>
        <v>27</v>
      </c>
    </row>
    <row r="2" spans="1:28" s="70" customFormat="1" ht="30" x14ac:dyDescent="0.25">
      <c r="A2" s="70" t="s">
        <v>55</v>
      </c>
      <c r="B2" s="71" t="s">
        <v>125</v>
      </c>
      <c r="C2" s="70" t="s">
        <v>37</v>
      </c>
      <c r="D2" s="70" t="s">
        <v>38</v>
      </c>
      <c r="E2" s="70" t="s">
        <v>39</v>
      </c>
      <c r="F2" s="70" t="s">
        <v>40</v>
      </c>
      <c r="G2" s="72" t="s">
        <v>81</v>
      </c>
      <c r="H2" s="73" t="s">
        <v>101</v>
      </c>
      <c r="I2" s="74" t="s">
        <v>102</v>
      </c>
      <c r="J2" s="73" t="s">
        <v>84</v>
      </c>
      <c r="K2" s="75" t="s">
        <v>103</v>
      </c>
      <c r="S2" s="76"/>
    </row>
    <row r="3" spans="1:28" x14ac:dyDescent="0.25">
      <c r="C3" s="70"/>
      <c r="D3" s="70"/>
      <c r="E3" s="70"/>
      <c r="F3" s="70"/>
      <c r="G3" s="72"/>
      <c r="H3" s="73" t="s">
        <v>96</v>
      </c>
      <c r="I3" s="74"/>
      <c r="J3" s="73"/>
      <c r="K3" s="75"/>
    </row>
    <row r="4" spans="1:28" x14ac:dyDescent="0.25">
      <c r="C4" s="69"/>
      <c r="D4" s="69"/>
      <c r="E4" s="69"/>
      <c r="F4" s="69"/>
      <c r="G4" s="75"/>
      <c r="H4" s="78"/>
      <c r="I4" s="79"/>
      <c r="J4" s="78"/>
      <c r="K4" s="75"/>
    </row>
    <row r="5" spans="1:28" x14ac:dyDescent="0.25">
      <c r="C5" s="80" t="s">
        <v>126</v>
      </c>
      <c r="D5" s="80" t="s">
        <v>127</v>
      </c>
      <c r="E5" s="80"/>
      <c r="F5" s="80"/>
      <c r="G5" s="75" t="str">
        <f>CONCATENATE(B5,"_",D5,IF(F5="","",CONCATENATE("_",F5)))</f>
        <v>_p</v>
      </c>
      <c r="H5" s="78" t="s">
        <v>34</v>
      </c>
      <c r="I5" s="81" t="str">
        <f>CONCATENATE(G5,"_", H5)</f>
        <v>_p_01</v>
      </c>
      <c r="J5" s="78" t="s">
        <v>85</v>
      </c>
      <c r="K5" s="75" t="str">
        <f>CONCATENATE(I5,"_",J5)</f>
        <v>_p_01_1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59999389629810485"/>
  </sheetPr>
  <dimension ref="A1:R91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9" sqref="H9"/>
    </sheetView>
  </sheetViews>
  <sheetFormatPr defaultColWidth="16.140625" defaultRowHeight="15" x14ac:dyDescent="0.25"/>
  <cols>
    <col min="1" max="1" width="2.7109375" style="84" bestFit="1" customWidth="1"/>
    <col min="2" max="2" width="19.28515625" style="84" bestFit="1" customWidth="1"/>
    <col min="3" max="3" width="34.28515625" style="84" customWidth="1"/>
    <col min="4" max="4" width="16" style="84" bestFit="1" customWidth="1"/>
    <col min="5" max="5" width="9.140625" style="84" customWidth="1"/>
    <col min="6" max="6" width="14.7109375" style="84" customWidth="1"/>
    <col min="7" max="7" width="39.85546875" style="84" customWidth="1"/>
    <col min="8" max="8" width="14.85546875" style="84" customWidth="1"/>
    <col min="9" max="9" width="35" style="84" bestFit="1" customWidth="1"/>
    <col min="10" max="11" width="16.140625" style="85"/>
    <col min="12" max="12" width="16.140625" style="84"/>
    <col min="13" max="15" width="16.140625" style="87"/>
    <col min="16" max="17" width="16.140625" style="84"/>
  </cols>
  <sheetData>
    <row r="1" spans="1:18" s="69" customFormat="1" x14ac:dyDescent="0.25">
      <c r="A1" s="66" t="s">
        <v>55</v>
      </c>
      <c r="B1" s="66">
        <v>1</v>
      </c>
      <c r="C1" s="66">
        <f t="shared" ref="C1:R1" si="0">B1+1</f>
        <v>2</v>
      </c>
      <c r="D1" s="66">
        <f t="shared" si="0"/>
        <v>3</v>
      </c>
      <c r="E1" s="66">
        <f t="shared" si="0"/>
        <v>4</v>
      </c>
      <c r="F1" s="66">
        <f t="shared" si="0"/>
        <v>5</v>
      </c>
      <c r="G1" s="67">
        <f t="shared" si="0"/>
        <v>6</v>
      </c>
      <c r="H1" s="66">
        <f t="shared" si="0"/>
        <v>7</v>
      </c>
      <c r="I1" s="67">
        <f t="shared" si="0"/>
        <v>8</v>
      </c>
      <c r="J1" s="67">
        <f t="shared" si="0"/>
        <v>9</v>
      </c>
      <c r="K1" s="82">
        <f t="shared" si="0"/>
        <v>10</v>
      </c>
      <c r="L1" s="82">
        <f t="shared" si="0"/>
        <v>11</v>
      </c>
      <c r="M1" s="66">
        <f t="shared" si="0"/>
        <v>12</v>
      </c>
      <c r="N1" s="66">
        <f t="shared" si="0"/>
        <v>13</v>
      </c>
      <c r="O1" s="66">
        <f t="shared" si="0"/>
        <v>14</v>
      </c>
      <c r="P1" s="66">
        <f t="shared" si="0"/>
        <v>15</v>
      </c>
      <c r="Q1" s="66">
        <f t="shared" si="0"/>
        <v>16</v>
      </c>
      <c r="R1" s="83">
        <f t="shared" si="0"/>
        <v>17</v>
      </c>
    </row>
    <row r="2" spans="1:18" s="86" customFormat="1" ht="45" x14ac:dyDescent="0.25">
      <c r="A2" s="86" t="s">
        <v>55</v>
      </c>
      <c r="B2" s="88" t="s">
        <v>276</v>
      </c>
      <c r="C2" s="86" t="s">
        <v>37</v>
      </c>
      <c r="D2" s="86" t="s">
        <v>38</v>
      </c>
      <c r="E2" s="86" t="s">
        <v>39</v>
      </c>
      <c r="F2" s="86" t="s">
        <v>40</v>
      </c>
      <c r="G2" s="89" t="s">
        <v>81</v>
      </c>
      <c r="H2" s="90" t="s">
        <v>101</v>
      </c>
      <c r="I2" s="91" t="s">
        <v>102</v>
      </c>
      <c r="J2" s="92" t="s">
        <v>130</v>
      </c>
      <c r="K2" s="92" t="s">
        <v>131</v>
      </c>
      <c r="L2" s="86" t="s">
        <v>134</v>
      </c>
      <c r="M2" s="86" t="s">
        <v>191</v>
      </c>
      <c r="N2" s="86" t="s">
        <v>192</v>
      </c>
      <c r="O2" s="86" t="s">
        <v>113</v>
      </c>
      <c r="P2" s="86" t="s">
        <v>29</v>
      </c>
      <c r="R2" s="93"/>
    </row>
    <row r="3" spans="1:18" x14ac:dyDescent="0.25">
      <c r="B3" s="84" t="s">
        <v>632</v>
      </c>
      <c r="C3" s="84" t="s">
        <v>128</v>
      </c>
      <c r="D3" s="84" t="s">
        <v>129</v>
      </c>
      <c r="G3" s="75" t="str">
        <f t="shared" ref="G3:G8" si="1">CONCATENATE(B3,"_",D3,IF(F3="","",CONCATENATE("_",F3)))</f>
        <v>Fantasy_default_01_alive</v>
      </c>
      <c r="H3" s="78" t="s">
        <v>34</v>
      </c>
      <c r="I3" s="81" t="str">
        <f t="shared" ref="I3:I8" si="2">CONCATENATE(G3,"_", H3)</f>
        <v>Fantasy_default_01_alive_01</v>
      </c>
      <c r="J3" s="85" t="s">
        <v>132</v>
      </c>
      <c r="K3" s="85" t="s">
        <v>133</v>
      </c>
      <c r="L3" s="84">
        <v>1</v>
      </c>
      <c r="M3" s="87">
        <v>1</v>
      </c>
      <c r="N3" s="87">
        <v>1</v>
      </c>
      <c r="O3" s="87">
        <v>0</v>
      </c>
    </row>
    <row r="4" spans="1:18" x14ac:dyDescent="0.25">
      <c r="B4" s="84" t="s">
        <v>632</v>
      </c>
      <c r="C4" s="84" t="s">
        <v>135</v>
      </c>
      <c r="D4" s="84" t="s">
        <v>164</v>
      </c>
      <c r="G4" s="75" t="str">
        <f t="shared" si="1"/>
        <v>Fantasy_default_01_single</v>
      </c>
      <c r="H4" s="78" t="s">
        <v>34</v>
      </c>
      <c r="I4" s="81" t="str">
        <f t="shared" si="2"/>
        <v>Fantasy_default_01_single_01</v>
      </c>
      <c r="J4" s="85" t="s">
        <v>132</v>
      </c>
      <c r="K4" s="85" t="s">
        <v>133</v>
      </c>
      <c r="L4" s="84">
        <v>1</v>
      </c>
      <c r="M4" s="87">
        <v>0</v>
      </c>
      <c r="N4" s="87">
        <v>1</v>
      </c>
      <c r="O4" s="87">
        <v>0</v>
      </c>
    </row>
    <row r="5" spans="1:18" x14ac:dyDescent="0.25">
      <c r="B5" s="84" t="s">
        <v>632</v>
      </c>
      <c r="C5" s="84" t="s">
        <v>136</v>
      </c>
      <c r="D5" s="84" t="s">
        <v>165</v>
      </c>
      <c r="G5" s="75" t="str">
        <f t="shared" si="1"/>
        <v>Fantasy_default_01_rich</v>
      </c>
      <c r="H5" s="78" t="s">
        <v>34</v>
      </c>
      <c r="I5" s="81" t="str">
        <f t="shared" si="2"/>
        <v>Fantasy_default_01_rich_01</v>
      </c>
      <c r="J5" s="85" t="s">
        <v>132</v>
      </c>
      <c r="K5" s="85" t="s">
        <v>133</v>
      </c>
      <c r="L5" s="84">
        <v>0.1</v>
      </c>
      <c r="M5" s="87">
        <v>0</v>
      </c>
      <c r="N5" s="87">
        <v>1</v>
      </c>
      <c r="O5" s="87">
        <v>0</v>
      </c>
    </row>
    <row r="6" spans="1:18" x14ac:dyDescent="0.25">
      <c r="B6" s="84" t="s">
        <v>632</v>
      </c>
      <c r="C6" s="84" t="s">
        <v>137</v>
      </c>
      <c r="D6" s="84" t="s">
        <v>166</v>
      </c>
      <c r="G6" s="75" t="str">
        <f t="shared" si="1"/>
        <v>Fantasy_default_01_happy</v>
      </c>
      <c r="H6" s="78" t="s">
        <v>34</v>
      </c>
      <c r="I6" s="81" t="str">
        <f t="shared" si="2"/>
        <v>Fantasy_default_01_happy_01</v>
      </c>
      <c r="J6" s="85" t="s">
        <v>132</v>
      </c>
      <c r="K6" s="85" t="s">
        <v>133</v>
      </c>
      <c r="L6" s="84">
        <v>0</v>
      </c>
      <c r="M6" s="87">
        <v>0</v>
      </c>
      <c r="N6" s="87">
        <v>1</v>
      </c>
      <c r="O6" s="87">
        <v>0</v>
      </c>
    </row>
    <row r="7" spans="1:18" x14ac:dyDescent="0.25">
      <c r="B7" s="84" t="s">
        <v>632</v>
      </c>
      <c r="C7" s="84" t="s">
        <v>138</v>
      </c>
      <c r="D7" s="84" t="s">
        <v>167</v>
      </c>
      <c r="G7" s="75" t="str">
        <f t="shared" si="1"/>
        <v>Fantasy_default_01_hungry</v>
      </c>
      <c r="H7" s="78" t="s">
        <v>34</v>
      </c>
      <c r="I7" s="81" t="str">
        <f t="shared" si="2"/>
        <v>Fantasy_default_01_hungry_01</v>
      </c>
      <c r="J7" s="85" t="s">
        <v>132</v>
      </c>
      <c r="K7" s="85" t="s">
        <v>133</v>
      </c>
      <c r="L7" s="84">
        <v>0.3</v>
      </c>
      <c r="M7" s="87">
        <v>0</v>
      </c>
      <c r="N7" s="87">
        <v>1</v>
      </c>
      <c r="O7" s="87">
        <v>0</v>
      </c>
    </row>
    <row r="8" spans="1:18" x14ac:dyDescent="0.25">
      <c r="B8" s="84" t="s">
        <v>632</v>
      </c>
      <c r="C8" s="84" t="s">
        <v>144</v>
      </c>
      <c r="D8" s="84" t="s">
        <v>171</v>
      </c>
      <c r="G8" s="75" t="str">
        <f t="shared" si="1"/>
        <v>Fantasy_default_01_inlove</v>
      </c>
      <c r="H8" s="78" t="s">
        <v>34</v>
      </c>
      <c r="I8" s="81" t="str">
        <f t="shared" si="2"/>
        <v>Fantasy_default_01_inlove_01</v>
      </c>
      <c r="J8" s="85" t="s">
        <v>132</v>
      </c>
      <c r="K8" s="85" t="s">
        <v>133</v>
      </c>
      <c r="L8" s="84">
        <v>0.1</v>
      </c>
      <c r="M8" s="87">
        <v>0</v>
      </c>
      <c r="N8" s="87">
        <v>1</v>
      </c>
      <c r="O8" s="87">
        <v>0</v>
      </c>
    </row>
    <row r="9" spans="1:18" x14ac:dyDescent="0.25">
      <c r="B9" s="84" t="s">
        <v>632</v>
      </c>
      <c r="C9" s="84" t="s">
        <v>148</v>
      </c>
      <c r="D9" s="84" t="s">
        <v>175</v>
      </c>
      <c r="G9" s="75" t="str">
        <f t="shared" ref="G9:G18" si="3">CONCATENATE(B9,"_",D9,IF(F9="","",CONCATENATE("_",F9)))</f>
        <v>Fantasy_default_01_ismarried</v>
      </c>
      <c r="H9" s="78" t="s">
        <v>34</v>
      </c>
      <c r="I9" s="81" t="str">
        <f t="shared" ref="I9:I18" si="4">CONCATENATE(G9,"_", H9)</f>
        <v>Fantasy_default_01_ismarried_01</v>
      </c>
      <c r="J9" s="85" t="s">
        <v>132</v>
      </c>
      <c r="K9" s="85" t="s">
        <v>133</v>
      </c>
      <c r="L9" s="84">
        <v>0</v>
      </c>
      <c r="M9" s="87">
        <v>0</v>
      </c>
      <c r="N9" s="87">
        <v>1</v>
      </c>
      <c r="O9" s="87">
        <v>0</v>
      </c>
    </row>
    <row r="10" spans="1:18" x14ac:dyDescent="0.25">
      <c r="B10" s="84" t="s">
        <v>632</v>
      </c>
      <c r="C10" s="84" t="s">
        <v>150</v>
      </c>
      <c r="D10" s="84" t="s">
        <v>177</v>
      </c>
      <c r="G10" s="75" t="str">
        <f t="shared" si="3"/>
        <v>Fantasy_default_01_hasbeenproposedto</v>
      </c>
      <c r="H10" s="78" t="s">
        <v>34</v>
      </c>
      <c r="I10" s="81" t="str">
        <f t="shared" si="4"/>
        <v>Fantasy_default_01_hasbeenproposedto_01</v>
      </c>
      <c r="J10" s="85" t="s">
        <v>132</v>
      </c>
      <c r="K10" s="85" t="s">
        <v>133</v>
      </c>
      <c r="L10" s="84">
        <v>0</v>
      </c>
      <c r="M10" s="87">
        <v>0</v>
      </c>
      <c r="N10" s="87">
        <v>1</v>
      </c>
      <c r="O10" s="87">
        <v>0</v>
      </c>
    </row>
    <row r="11" spans="1:18" x14ac:dyDescent="0.25">
      <c r="B11" s="84" t="s">
        <v>632</v>
      </c>
      <c r="C11" s="84" t="s">
        <v>151</v>
      </c>
      <c r="D11" s="84" t="s">
        <v>178</v>
      </c>
      <c r="G11" s="75" t="str">
        <f t="shared" si="3"/>
        <v>Fantasy_default_01_hasweapon</v>
      </c>
      <c r="H11" s="78" t="s">
        <v>34</v>
      </c>
      <c r="I11" s="81" t="str">
        <f t="shared" si="4"/>
        <v>Fantasy_default_01_hasweapon_01</v>
      </c>
      <c r="J11" s="85" t="s">
        <v>132</v>
      </c>
      <c r="K11" s="85" t="s">
        <v>133</v>
      </c>
      <c r="L11" s="84">
        <v>0.1</v>
      </c>
      <c r="M11" s="87">
        <v>0</v>
      </c>
      <c r="N11" s="87">
        <v>1</v>
      </c>
      <c r="O11" s="87">
        <v>0</v>
      </c>
    </row>
    <row r="12" spans="1:18" x14ac:dyDescent="0.25">
      <c r="B12" s="84" t="s">
        <v>632</v>
      </c>
      <c r="C12" s="84" t="s">
        <v>152</v>
      </c>
      <c r="D12" s="84" t="s">
        <v>179</v>
      </c>
      <c r="G12" s="75" t="str">
        <f t="shared" si="3"/>
        <v>Fantasy_default_01_isthief</v>
      </c>
      <c r="H12" s="78" t="s">
        <v>34</v>
      </c>
      <c r="I12" s="81" t="str">
        <f t="shared" si="4"/>
        <v>Fantasy_default_01_isthief_01</v>
      </c>
      <c r="J12" s="85" t="s">
        <v>132</v>
      </c>
      <c r="K12" s="85" t="s">
        <v>133</v>
      </c>
      <c r="L12" s="84">
        <v>0</v>
      </c>
      <c r="M12" s="87">
        <v>0</v>
      </c>
      <c r="N12" s="87">
        <v>1</v>
      </c>
      <c r="O12" s="87">
        <v>0</v>
      </c>
    </row>
    <row r="13" spans="1:18" x14ac:dyDescent="0.25">
      <c r="B13" s="84" t="s">
        <v>632</v>
      </c>
      <c r="C13" s="84" t="s">
        <v>154</v>
      </c>
      <c r="D13" s="84" t="s">
        <v>181</v>
      </c>
      <c r="G13" s="75" t="str">
        <f t="shared" si="3"/>
        <v>Fantasy_default_01_hasrawmeat</v>
      </c>
      <c r="H13" s="78" t="s">
        <v>34</v>
      </c>
      <c r="I13" s="81" t="str">
        <f t="shared" si="4"/>
        <v>Fantasy_default_01_hasrawmeat_01</v>
      </c>
      <c r="J13" s="85" t="s">
        <v>132</v>
      </c>
      <c r="K13" s="85" t="s">
        <v>133</v>
      </c>
      <c r="L13" s="84">
        <v>0</v>
      </c>
      <c r="M13" s="87">
        <v>0</v>
      </c>
      <c r="N13" s="87">
        <v>1</v>
      </c>
      <c r="O13" s="87">
        <v>0</v>
      </c>
    </row>
    <row r="14" spans="1:18" x14ac:dyDescent="0.25">
      <c r="B14" s="84" t="s">
        <v>632</v>
      </c>
      <c r="C14" s="84" t="s">
        <v>155</v>
      </c>
      <c r="D14" s="84" t="s">
        <v>182</v>
      </c>
      <c r="G14" s="75" t="str">
        <f t="shared" si="3"/>
        <v>Fantasy_default_01_issick</v>
      </c>
      <c r="H14" s="78" t="s">
        <v>34</v>
      </c>
      <c r="I14" s="81" t="str">
        <f t="shared" si="4"/>
        <v>Fantasy_default_01_issick_01</v>
      </c>
      <c r="J14" s="85" t="s">
        <v>132</v>
      </c>
      <c r="K14" s="85" t="s">
        <v>133</v>
      </c>
      <c r="L14" s="84">
        <v>0</v>
      </c>
      <c r="M14" s="87">
        <v>0</v>
      </c>
      <c r="N14" s="87">
        <v>1</v>
      </c>
      <c r="O14" s="87">
        <v>0</v>
      </c>
    </row>
    <row r="15" spans="1:18" x14ac:dyDescent="0.25">
      <c r="B15" s="84" t="s">
        <v>632</v>
      </c>
      <c r="C15" s="84" t="s">
        <v>158</v>
      </c>
      <c r="D15" s="84" t="s">
        <v>185</v>
      </c>
      <c r="G15" s="75" t="str">
        <f t="shared" si="3"/>
        <v>Fantasy_default_01_isdetained</v>
      </c>
      <c r="H15" s="78" t="s">
        <v>34</v>
      </c>
      <c r="I15" s="81" t="str">
        <f t="shared" si="4"/>
        <v>Fantasy_default_01_isdetained_01</v>
      </c>
      <c r="J15" s="85" t="s">
        <v>132</v>
      </c>
      <c r="K15" s="85" t="s">
        <v>133</v>
      </c>
      <c r="L15" s="84">
        <v>0</v>
      </c>
      <c r="M15" s="87">
        <v>0</v>
      </c>
      <c r="N15" s="87">
        <v>1</v>
      </c>
      <c r="O15" s="87">
        <v>0</v>
      </c>
    </row>
    <row r="16" spans="1:18" x14ac:dyDescent="0.25">
      <c r="B16" s="84" t="s">
        <v>632</v>
      </c>
      <c r="C16" s="84" t="s">
        <v>159</v>
      </c>
      <c r="D16" s="84" t="s">
        <v>186</v>
      </c>
      <c r="G16" s="75" t="str">
        <f t="shared" si="3"/>
        <v>Fantasy_default_01_isinjured</v>
      </c>
      <c r="H16" s="78" t="s">
        <v>34</v>
      </c>
      <c r="I16" s="81" t="str">
        <f t="shared" si="4"/>
        <v>Fantasy_default_01_isinjured_01</v>
      </c>
      <c r="J16" s="85" t="s">
        <v>132</v>
      </c>
      <c r="K16" s="85" t="s">
        <v>133</v>
      </c>
      <c r="L16" s="84">
        <v>0</v>
      </c>
      <c r="M16" s="87">
        <v>0</v>
      </c>
      <c r="N16" s="87">
        <v>1</v>
      </c>
      <c r="O16" s="87">
        <v>0</v>
      </c>
    </row>
    <row r="17" spans="2:15" x14ac:dyDescent="0.25">
      <c r="B17" s="84" t="s">
        <v>632</v>
      </c>
      <c r="C17" s="84" t="s">
        <v>160</v>
      </c>
      <c r="D17" s="84" t="s">
        <v>187</v>
      </c>
      <c r="G17" s="75" t="str">
        <f t="shared" si="3"/>
        <v>Fantasy_default_01_isheavilyinjured</v>
      </c>
      <c r="H17" s="78" t="s">
        <v>34</v>
      </c>
      <c r="I17" s="81" t="str">
        <f t="shared" si="4"/>
        <v>Fantasy_default_01_isheavilyinjured_01</v>
      </c>
      <c r="J17" s="85" t="s">
        <v>132</v>
      </c>
      <c r="K17" s="85" t="s">
        <v>133</v>
      </c>
      <c r="L17" s="84">
        <v>0</v>
      </c>
      <c r="M17" s="87">
        <v>0</v>
      </c>
      <c r="N17" s="87">
        <v>1</v>
      </c>
      <c r="O17" s="87">
        <v>0</v>
      </c>
    </row>
    <row r="18" spans="2:15" x14ac:dyDescent="0.25">
      <c r="B18" s="84" t="s">
        <v>632</v>
      </c>
      <c r="C18" s="84" t="s">
        <v>161</v>
      </c>
      <c r="D18" s="84" t="s">
        <v>188</v>
      </c>
      <c r="G18" s="75" t="str">
        <f t="shared" si="3"/>
        <v>Fantasy_default_01_isinjuryhealer</v>
      </c>
      <c r="H18" s="78" t="s">
        <v>34</v>
      </c>
      <c r="I18" s="81" t="str">
        <f t="shared" si="4"/>
        <v>Fantasy_default_01_isinjuryhealer_01</v>
      </c>
      <c r="J18" s="85" t="s">
        <v>132</v>
      </c>
      <c r="K18" s="85" t="s">
        <v>133</v>
      </c>
      <c r="L18" s="84">
        <v>0.1</v>
      </c>
      <c r="M18" s="87">
        <v>0</v>
      </c>
      <c r="N18" s="87">
        <v>1</v>
      </c>
      <c r="O18" s="87">
        <v>0</v>
      </c>
    </row>
    <row r="19" spans="2:15" x14ac:dyDescent="0.25">
      <c r="B19" s="84" t="s">
        <v>632</v>
      </c>
      <c r="C19" s="84" t="s">
        <v>149</v>
      </c>
      <c r="D19" s="84" t="s">
        <v>176</v>
      </c>
      <c r="G19" s="75" t="str">
        <f>CONCATENATE(B19,"_",D19,IF(F19="","",CONCATENATE("_",F19)))</f>
        <v>Fantasy_default_01_hasproposed</v>
      </c>
      <c r="H19" s="78" t="s">
        <v>34</v>
      </c>
      <c r="I19" s="81" t="str">
        <f>CONCATENATE(G19,"_", H19)</f>
        <v>Fantasy_default_01_hasproposed_01</v>
      </c>
      <c r="J19" s="85" t="s">
        <v>132</v>
      </c>
      <c r="K19" s="85" t="s">
        <v>133</v>
      </c>
      <c r="L19" s="84">
        <v>0</v>
      </c>
      <c r="M19" s="87">
        <v>0</v>
      </c>
      <c r="N19" s="87">
        <v>1</v>
      </c>
      <c r="O19" s="87">
        <v>0</v>
      </c>
    </row>
    <row r="20" spans="2:15" hidden="1" x14ac:dyDescent="0.25">
      <c r="G20" s="75"/>
      <c r="H20" s="78"/>
      <c r="I20" s="81"/>
    </row>
    <row r="21" spans="2:15" x14ac:dyDescent="0.25">
      <c r="B21" s="84" t="s">
        <v>632</v>
      </c>
      <c r="C21" s="84" t="s">
        <v>140</v>
      </c>
      <c r="D21" s="84" t="s">
        <v>139</v>
      </c>
      <c r="G21" s="75" t="str">
        <f>CONCATENATE(B21,"_",D21,IF(F21="","",CONCATENATE("_",F21)))</f>
        <v>Fantasy_default_01_at</v>
      </c>
      <c r="H21" s="78" t="s">
        <v>34</v>
      </c>
      <c r="I21" s="81" t="str">
        <f>CONCATENATE(G21,"_", H21)</f>
        <v>Fantasy_default_01_at_01</v>
      </c>
      <c r="J21" s="85" t="s">
        <v>193</v>
      </c>
      <c r="K21" s="85" t="s">
        <v>194</v>
      </c>
      <c r="L21" s="84">
        <v>1</v>
      </c>
      <c r="M21" s="87">
        <v>1</v>
      </c>
      <c r="N21" s="87">
        <v>1</v>
      </c>
      <c r="O21" s="87">
        <v>0</v>
      </c>
    </row>
    <row r="22" spans="2:15" x14ac:dyDescent="0.25">
      <c r="B22" s="84" t="s">
        <v>632</v>
      </c>
      <c r="C22" s="84" t="s">
        <v>140</v>
      </c>
      <c r="D22" s="84" t="s">
        <v>139</v>
      </c>
      <c r="G22" s="75" t="str">
        <f>CONCATENATE(B22,"_",D22,IF(F22="","",CONCATENATE("_",F22)))</f>
        <v>Fantasy_default_01_at</v>
      </c>
      <c r="H22" s="78" t="s">
        <v>36</v>
      </c>
      <c r="I22" s="81" t="str">
        <f>CONCATENATE(G22,"_", H22)</f>
        <v>Fantasy_default_01_at_02</v>
      </c>
      <c r="J22" s="85" t="s">
        <v>195</v>
      </c>
      <c r="K22" s="85" t="s">
        <v>196</v>
      </c>
      <c r="M22" s="87">
        <v>0</v>
      </c>
      <c r="N22" s="87" t="s">
        <v>201</v>
      </c>
      <c r="O22" s="87">
        <v>0</v>
      </c>
    </row>
    <row r="23" spans="2:15" hidden="1" x14ac:dyDescent="0.25">
      <c r="G23" s="75"/>
      <c r="H23" s="78"/>
      <c r="I23" s="81"/>
    </row>
    <row r="24" spans="2:15" x14ac:dyDescent="0.25">
      <c r="B24" s="84" t="s">
        <v>632</v>
      </c>
      <c r="C24" s="84" t="s">
        <v>141</v>
      </c>
      <c r="D24" s="84" t="s">
        <v>168</v>
      </c>
      <c r="G24" s="75" t="str">
        <f>CONCATENATE(B24,"_",D24,IF(F24="","",CONCATENATE("_",F24)))</f>
        <v>Fantasy_default_01_has</v>
      </c>
      <c r="H24" s="78" t="s">
        <v>34</v>
      </c>
      <c r="I24" s="81" t="str">
        <f>CONCATENATE(G24,"_", H24)</f>
        <v>Fantasy_default_01_has_01</v>
      </c>
      <c r="J24" s="85" t="s">
        <v>132</v>
      </c>
      <c r="K24" s="85" t="s">
        <v>133</v>
      </c>
      <c r="L24" s="84">
        <v>0.1</v>
      </c>
      <c r="M24" s="87">
        <v>0</v>
      </c>
      <c r="N24" s="87" t="s">
        <v>201</v>
      </c>
      <c r="O24" s="87">
        <v>0</v>
      </c>
    </row>
    <row r="25" spans="2:15" x14ac:dyDescent="0.25">
      <c r="B25" s="84" t="s">
        <v>632</v>
      </c>
      <c r="C25" s="84" t="s">
        <v>141</v>
      </c>
      <c r="D25" s="84" t="s">
        <v>168</v>
      </c>
      <c r="G25" s="75" t="str">
        <f>CONCATENATE(B25,"_",D25,IF(F25="","",CONCATENATE("_",F25)))</f>
        <v>Fantasy_default_01_has</v>
      </c>
      <c r="H25" s="78" t="s">
        <v>36</v>
      </c>
      <c r="I25" s="81" t="str">
        <f>CONCATENATE(G25,"_", H25)</f>
        <v>Fantasy_default_01_has_02</v>
      </c>
      <c r="J25" s="85" t="s">
        <v>197</v>
      </c>
      <c r="K25" s="85" t="s">
        <v>198</v>
      </c>
      <c r="M25" s="87">
        <v>1</v>
      </c>
      <c r="N25" s="87">
        <v>1</v>
      </c>
      <c r="O25" s="87">
        <v>0</v>
      </c>
    </row>
    <row r="26" spans="2:15" hidden="1" x14ac:dyDescent="0.25">
      <c r="G26" s="75"/>
      <c r="H26" s="78"/>
      <c r="I26" s="81"/>
    </row>
    <row r="27" spans="2:15" x14ac:dyDescent="0.25">
      <c r="B27" s="84" t="s">
        <v>632</v>
      </c>
      <c r="C27" s="84" t="s">
        <v>142</v>
      </c>
      <c r="D27" s="84" t="s">
        <v>169</v>
      </c>
      <c r="G27" s="75" t="str">
        <f>CONCATENATE(B27,"_",D27,IF(F27="","",CONCATENATE("_",F27)))</f>
        <v>Fantasy_default_01_itembelongsto</v>
      </c>
      <c r="H27" s="78" t="s">
        <v>34</v>
      </c>
      <c r="I27" s="81" t="str">
        <f>CONCATENATE(G27,"_", H27)</f>
        <v>Fantasy_default_01_itembelongsto_01</v>
      </c>
      <c r="J27" s="85" t="s">
        <v>197</v>
      </c>
      <c r="K27" s="85" t="s">
        <v>198</v>
      </c>
      <c r="L27" s="84">
        <v>0.5</v>
      </c>
      <c r="M27" s="87">
        <v>0</v>
      </c>
      <c r="N27" s="87">
        <v>1</v>
      </c>
      <c r="O27" s="87">
        <v>0</v>
      </c>
    </row>
    <row r="28" spans="2:15" x14ac:dyDescent="0.25">
      <c r="B28" s="84" t="s">
        <v>632</v>
      </c>
      <c r="C28" s="84" t="s">
        <v>142</v>
      </c>
      <c r="D28" s="84" t="s">
        <v>169</v>
      </c>
      <c r="G28" s="75" t="str">
        <f>CONCATENATE(B28,"_",D28,IF(F28="","",CONCATENATE("_",F28)))</f>
        <v>Fantasy_default_01_itembelongsto</v>
      </c>
      <c r="H28" s="78" t="s">
        <v>36</v>
      </c>
      <c r="I28" s="81" t="str">
        <f>CONCATENATE(G28,"_", H28)</f>
        <v>Fantasy_default_01_itembelongsto_02</v>
      </c>
      <c r="J28" s="85" t="s">
        <v>132</v>
      </c>
      <c r="K28" s="85" t="s">
        <v>133</v>
      </c>
      <c r="L28" s="84">
        <v>0.1</v>
      </c>
      <c r="M28" s="87">
        <v>0</v>
      </c>
      <c r="N28" s="87" t="s">
        <v>201</v>
      </c>
      <c r="O28" s="87">
        <v>0</v>
      </c>
    </row>
    <row r="29" spans="2:15" hidden="1" x14ac:dyDescent="0.25">
      <c r="G29" s="75"/>
      <c r="H29" s="78"/>
      <c r="I29" s="81"/>
    </row>
    <row r="30" spans="2:15" x14ac:dyDescent="0.25">
      <c r="B30" s="84" t="s">
        <v>632</v>
      </c>
      <c r="C30" s="84" t="s">
        <v>143</v>
      </c>
      <c r="D30" s="84" t="s">
        <v>170</v>
      </c>
      <c r="G30" s="75" t="str">
        <f>CONCATENATE(B30,"_",D30,IF(F30="","",CONCATENATE("_",F30)))</f>
        <v>Fantasy_default_01_loves</v>
      </c>
      <c r="H30" s="78" t="s">
        <v>34</v>
      </c>
      <c r="I30" s="81" t="str">
        <f>CONCATENATE(G30,"_", H30)</f>
        <v>Fantasy_default_01_loves_01</v>
      </c>
      <c r="J30" s="85" t="s">
        <v>199</v>
      </c>
      <c r="K30" s="85" t="s">
        <v>133</v>
      </c>
      <c r="L30" s="84">
        <v>0.2</v>
      </c>
      <c r="M30" s="87">
        <v>0</v>
      </c>
      <c r="N30" s="87" t="s">
        <v>201</v>
      </c>
      <c r="O30" s="87">
        <v>0</v>
      </c>
    </row>
    <row r="31" spans="2:15" x14ac:dyDescent="0.25">
      <c r="B31" s="84" t="s">
        <v>632</v>
      </c>
      <c r="C31" s="84" t="s">
        <v>143</v>
      </c>
      <c r="D31" s="84" t="s">
        <v>170</v>
      </c>
      <c r="G31" s="75" t="str">
        <f>CONCATENATE(B31,"_",D31,IF(F31="","",CONCATENATE("_",F31)))</f>
        <v>Fantasy_default_01_loves</v>
      </c>
      <c r="H31" s="78" t="s">
        <v>36</v>
      </c>
      <c r="I31" s="81" t="str">
        <f>CONCATENATE(G31,"_", H31)</f>
        <v>Fantasy_default_01_loves_02</v>
      </c>
      <c r="J31" s="85" t="s">
        <v>200</v>
      </c>
      <c r="K31" s="85" t="s">
        <v>133</v>
      </c>
      <c r="L31" s="84">
        <v>0.1</v>
      </c>
      <c r="M31" s="87">
        <v>0</v>
      </c>
      <c r="N31" s="87" t="s">
        <v>201</v>
      </c>
      <c r="O31" s="87">
        <v>0</v>
      </c>
    </row>
    <row r="32" spans="2:15" hidden="1" x14ac:dyDescent="0.25">
      <c r="G32" s="75"/>
      <c r="H32" s="78"/>
      <c r="I32" s="81"/>
    </row>
    <row r="33" spans="2:15" x14ac:dyDescent="0.25">
      <c r="B33" s="84" t="s">
        <v>632</v>
      </c>
      <c r="C33" s="84" t="s">
        <v>145</v>
      </c>
      <c r="D33" s="84" t="s">
        <v>172</v>
      </c>
      <c r="G33" s="75" t="str">
        <f>CONCATENATE(B33,"_",D33,IF(F33="","",CONCATENATE("_",F33)))</f>
        <v>Fantasy_default_01_hasproposedto</v>
      </c>
      <c r="H33" s="78" t="s">
        <v>34</v>
      </c>
      <c r="I33" s="81" t="str">
        <f>CONCATENATE(G33,"_", H33)</f>
        <v>Fantasy_default_01_hasproposedto_01</v>
      </c>
      <c r="J33" s="85" t="s">
        <v>202</v>
      </c>
      <c r="K33" s="85" t="s">
        <v>133</v>
      </c>
      <c r="L33" s="84">
        <v>0</v>
      </c>
      <c r="M33" s="87">
        <v>0</v>
      </c>
      <c r="N33" s="87" t="s">
        <v>201</v>
      </c>
      <c r="O33" s="87">
        <v>0</v>
      </c>
    </row>
    <row r="34" spans="2:15" x14ac:dyDescent="0.25">
      <c r="B34" s="84" t="s">
        <v>632</v>
      </c>
      <c r="C34" s="84" t="s">
        <v>145</v>
      </c>
      <c r="D34" s="84" t="s">
        <v>172</v>
      </c>
      <c r="G34" s="75" t="str">
        <f>CONCATENATE(B34,"_",D34,IF(F34="","",CONCATENATE("_",F34)))</f>
        <v>Fantasy_default_01_hasproposedto</v>
      </c>
      <c r="H34" s="78" t="s">
        <v>36</v>
      </c>
      <c r="I34" s="81" t="str">
        <f>CONCATENATE(G34,"_", H34)</f>
        <v>Fantasy_default_01_hasproposedto_02</v>
      </c>
      <c r="J34" s="85" t="s">
        <v>203</v>
      </c>
      <c r="K34" s="85" t="s">
        <v>133</v>
      </c>
      <c r="L34" s="84">
        <v>0</v>
      </c>
      <c r="M34" s="87">
        <v>0</v>
      </c>
      <c r="N34" s="87" t="s">
        <v>201</v>
      </c>
      <c r="O34" s="87">
        <v>0</v>
      </c>
    </row>
    <row r="35" spans="2:15" hidden="1" x14ac:dyDescent="0.25">
      <c r="G35" s="75"/>
      <c r="H35" s="78"/>
      <c r="I35" s="81"/>
    </row>
    <row r="36" spans="2:15" x14ac:dyDescent="0.25">
      <c r="B36" s="84" t="s">
        <v>632</v>
      </c>
      <c r="C36" s="84" t="s">
        <v>146</v>
      </c>
      <c r="D36" s="84" t="s">
        <v>173</v>
      </c>
      <c r="G36" s="75" t="str">
        <f>CONCATENATE(B36,"_",D36,IF(F36="","",CONCATENATE("_",F36)))</f>
        <v>Fantasy_default_01_hasaccepted</v>
      </c>
      <c r="H36" s="78" t="s">
        <v>34</v>
      </c>
      <c r="I36" s="81" t="str">
        <f>CONCATENATE(G36,"_", H36)</f>
        <v>Fantasy_default_01_hasaccepted_01</v>
      </c>
      <c r="J36" s="85" t="s">
        <v>203</v>
      </c>
      <c r="K36" s="85" t="s">
        <v>133</v>
      </c>
      <c r="L36" s="84">
        <v>0</v>
      </c>
      <c r="M36" s="87">
        <v>0</v>
      </c>
      <c r="N36" s="87">
        <v>1</v>
      </c>
      <c r="O36" s="87">
        <v>0</v>
      </c>
    </row>
    <row r="37" spans="2:15" x14ac:dyDescent="0.25">
      <c r="B37" s="84" t="s">
        <v>632</v>
      </c>
      <c r="C37" s="84" t="s">
        <v>146</v>
      </c>
      <c r="D37" s="84" t="s">
        <v>173</v>
      </c>
      <c r="G37" s="75" t="str">
        <f>CONCATENATE(B37,"_",D37,IF(F37="","",CONCATENATE("_",F37)))</f>
        <v>Fantasy_default_01_hasaccepted</v>
      </c>
      <c r="H37" s="78" t="s">
        <v>36</v>
      </c>
      <c r="I37" s="81" t="str">
        <f>CONCATENATE(G37,"_", H37)</f>
        <v>Fantasy_default_01_hasaccepted_02</v>
      </c>
      <c r="J37" s="85" t="s">
        <v>202</v>
      </c>
      <c r="K37" s="85" t="s">
        <v>133</v>
      </c>
      <c r="L37" s="84">
        <v>0</v>
      </c>
      <c r="M37" s="87">
        <v>0</v>
      </c>
      <c r="N37" s="87">
        <v>1</v>
      </c>
      <c r="O37" s="87">
        <v>0</v>
      </c>
    </row>
    <row r="38" spans="2:15" hidden="1" x14ac:dyDescent="0.25">
      <c r="G38" s="75"/>
      <c r="H38" s="78"/>
      <c r="I38" s="81"/>
    </row>
    <row r="39" spans="2:15" x14ac:dyDescent="0.25">
      <c r="B39" s="84" t="s">
        <v>632</v>
      </c>
      <c r="C39" s="84" t="s">
        <v>147</v>
      </c>
      <c r="D39" s="84" t="s">
        <v>174</v>
      </c>
      <c r="G39" s="75" t="str">
        <f>CONCATENATE(B39,"_",D39,IF(F39="","",CONCATENATE("_",F39)))</f>
        <v>Fantasy_default_01_marriedto</v>
      </c>
      <c r="H39" s="78" t="s">
        <v>34</v>
      </c>
      <c r="I39" s="81" t="str">
        <f>CONCATENATE(G39,"_", H39)</f>
        <v>Fantasy_default_01_marriedto_01</v>
      </c>
      <c r="J39" s="85" t="s">
        <v>212</v>
      </c>
      <c r="K39" s="85" t="s">
        <v>133</v>
      </c>
      <c r="L39" s="84">
        <v>0</v>
      </c>
      <c r="M39" s="87">
        <v>0</v>
      </c>
      <c r="N39" s="87">
        <v>1</v>
      </c>
      <c r="O39" s="87">
        <v>0</v>
      </c>
    </row>
    <row r="40" spans="2:15" x14ac:dyDescent="0.25">
      <c r="B40" s="84" t="s">
        <v>632</v>
      </c>
      <c r="C40" s="84" t="s">
        <v>147</v>
      </c>
      <c r="D40" s="84" t="s">
        <v>174</v>
      </c>
      <c r="G40" s="75" t="str">
        <f>CONCATENATE(B40,"_",D40,IF(F40="","",CONCATENATE("_",F40)))</f>
        <v>Fantasy_default_01_marriedto</v>
      </c>
      <c r="H40" s="78" t="s">
        <v>36</v>
      </c>
      <c r="I40" s="81" t="str">
        <f>CONCATENATE(G40,"_", H40)</f>
        <v>Fantasy_default_01_marriedto_02</v>
      </c>
      <c r="J40" s="85" t="s">
        <v>213</v>
      </c>
      <c r="K40" s="85" t="s">
        <v>133</v>
      </c>
      <c r="L40" s="84">
        <v>0</v>
      </c>
      <c r="M40" s="87">
        <v>0</v>
      </c>
      <c r="N40" s="87">
        <v>1</v>
      </c>
      <c r="O40" s="87">
        <v>0</v>
      </c>
    </row>
    <row r="41" spans="2:15" hidden="1" x14ac:dyDescent="0.25"/>
    <row r="42" spans="2:15" hidden="1" x14ac:dyDescent="0.25">
      <c r="G42" s="75"/>
      <c r="H42" s="78"/>
      <c r="I42" s="81"/>
    </row>
    <row r="43" spans="2:15" hidden="1" x14ac:dyDescent="0.25">
      <c r="G43" s="75"/>
      <c r="H43" s="78"/>
      <c r="I43" s="81"/>
    </row>
    <row r="44" spans="2:15" x14ac:dyDescent="0.25">
      <c r="B44" s="84" t="s">
        <v>632</v>
      </c>
      <c r="C44" s="84" t="s">
        <v>153</v>
      </c>
      <c r="D44" s="84" t="s">
        <v>180</v>
      </c>
      <c r="G44" s="75" t="str">
        <f>CONCATENATE(B44,"_",D44,IF(F44="","",CONCATENATE("_",F44)))</f>
        <v>Fantasy_default_01_isfollowing</v>
      </c>
      <c r="H44" s="78" t="s">
        <v>34</v>
      </c>
      <c r="I44" s="81" t="str">
        <f>CONCATENATE(G44,"_", H44)</f>
        <v>Fantasy_default_01_isfollowing_01</v>
      </c>
      <c r="J44" s="85" t="s">
        <v>205</v>
      </c>
      <c r="K44" s="85" t="s">
        <v>133</v>
      </c>
      <c r="L44" s="84">
        <v>0.05</v>
      </c>
      <c r="M44" s="87">
        <v>0</v>
      </c>
      <c r="N44" s="87">
        <v>1</v>
      </c>
      <c r="O44" s="87">
        <v>0</v>
      </c>
    </row>
    <row r="45" spans="2:15" x14ac:dyDescent="0.25">
      <c r="B45" s="84" t="s">
        <v>632</v>
      </c>
      <c r="C45" s="84" t="s">
        <v>153</v>
      </c>
      <c r="D45" s="84" t="s">
        <v>180</v>
      </c>
      <c r="G45" s="75" t="str">
        <f>CONCATENATE(B45,"_",D45,IF(F45="","",CONCATENATE("_",F45)))</f>
        <v>Fantasy_default_01_isfollowing</v>
      </c>
      <c r="H45" s="78" t="s">
        <v>36</v>
      </c>
      <c r="I45" s="81" t="str">
        <f>CONCATENATE(G45,"_", H45)</f>
        <v>Fantasy_default_01_isfollowing_02</v>
      </c>
      <c r="J45" s="85" t="s">
        <v>206</v>
      </c>
      <c r="K45" s="85" t="s">
        <v>133</v>
      </c>
      <c r="L45" s="84">
        <v>0.05</v>
      </c>
      <c r="M45" s="87">
        <v>0</v>
      </c>
      <c r="N45" s="87">
        <v>1</v>
      </c>
      <c r="O45" s="87">
        <v>0</v>
      </c>
    </row>
    <row r="46" spans="2:15" hidden="1" x14ac:dyDescent="0.25">
      <c r="G46" s="75"/>
      <c r="H46" s="78"/>
      <c r="I46" s="81"/>
    </row>
    <row r="47" spans="2:15" x14ac:dyDescent="0.25">
      <c r="B47" s="84" t="s">
        <v>632</v>
      </c>
      <c r="C47" s="84" t="s">
        <v>156</v>
      </c>
      <c r="D47" s="84" t="s">
        <v>183</v>
      </c>
      <c r="G47" s="75" t="str">
        <f>CONCATENATE(B47,"_",D47,IF(F47="","",CONCATENATE("_",F47)))</f>
        <v>Fantasy_default_01_homeofcreature</v>
      </c>
      <c r="H47" s="78" t="s">
        <v>34</v>
      </c>
      <c r="I47" s="81" t="str">
        <f>CONCATENATE(G47,"_", H47)</f>
        <v>Fantasy_default_01_homeofcreature_01</v>
      </c>
      <c r="J47" s="85" t="s">
        <v>132</v>
      </c>
      <c r="K47" s="85" t="s">
        <v>133</v>
      </c>
      <c r="L47" s="84">
        <v>1</v>
      </c>
      <c r="M47" s="87">
        <v>0</v>
      </c>
      <c r="N47" s="87">
        <v>1</v>
      </c>
      <c r="O47" s="87">
        <v>0</v>
      </c>
    </row>
    <row r="48" spans="2:15" x14ac:dyDescent="0.25">
      <c r="B48" s="84" t="s">
        <v>632</v>
      </c>
      <c r="C48" s="84" t="s">
        <v>156</v>
      </c>
      <c r="D48" s="84" t="s">
        <v>183</v>
      </c>
      <c r="G48" s="75" t="str">
        <f>CONCATENATE(B48,"_",D48,IF(F48="","",CONCATENATE("_",F48)))</f>
        <v>Fantasy_default_01_homeofcreature</v>
      </c>
      <c r="H48" s="78" t="s">
        <v>36</v>
      </c>
      <c r="I48" s="81" t="str">
        <f>CONCATENATE(G48,"_", H48)</f>
        <v>Fantasy_default_01_homeofcreature_02</v>
      </c>
      <c r="J48" s="85" t="s">
        <v>207</v>
      </c>
      <c r="K48" s="85" t="s">
        <v>196</v>
      </c>
      <c r="L48" s="84">
        <v>1</v>
      </c>
      <c r="M48" s="87">
        <v>0</v>
      </c>
      <c r="N48" s="87">
        <v>1</v>
      </c>
      <c r="O48" s="87">
        <v>0</v>
      </c>
    </row>
    <row r="49" spans="1:15" hidden="1" x14ac:dyDescent="0.25">
      <c r="G49" s="75"/>
      <c r="H49" s="78"/>
      <c r="I49" s="81"/>
    </row>
    <row r="50" spans="1:15" x14ac:dyDescent="0.25">
      <c r="B50" s="84" t="s">
        <v>632</v>
      </c>
      <c r="C50" s="84" t="s">
        <v>157</v>
      </c>
      <c r="D50" s="84" t="s">
        <v>184</v>
      </c>
      <c r="G50" s="75" t="str">
        <f>CONCATENATE(B50,"_",D50,IF(F50="","",CONCATENATE("_",F50)))</f>
        <v>Fantasy_default_01_familiarplace</v>
      </c>
      <c r="H50" s="78" t="s">
        <v>34</v>
      </c>
      <c r="I50" s="81" t="str">
        <f>CONCATENATE(G50,"_", H50)</f>
        <v>Fantasy_default_01_familiarplace_01</v>
      </c>
      <c r="J50" s="85" t="s">
        <v>132</v>
      </c>
      <c r="K50" s="85" t="s">
        <v>133</v>
      </c>
      <c r="L50" s="84">
        <v>0</v>
      </c>
      <c r="M50" s="87">
        <v>0</v>
      </c>
      <c r="N50" s="87">
        <v>1</v>
      </c>
      <c r="O50" s="87">
        <v>0</v>
      </c>
    </row>
    <row r="51" spans="1:15" x14ac:dyDescent="0.25">
      <c r="B51" s="84" t="s">
        <v>632</v>
      </c>
      <c r="C51" s="84" t="s">
        <v>157</v>
      </c>
      <c r="D51" s="84" t="s">
        <v>184</v>
      </c>
      <c r="G51" s="75" t="str">
        <f>CONCATENATE(B51,"_",D51,IF(F51="","",CONCATENATE("_",F51)))</f>
        <v>Fantasy_default_01_familiarplace</v>
      </c>
      <c r="H51" s="78" t="s">
        <v>36</v>
      </c>
      <c r="I51" s="81" t="str">
        <f>CONCATENATE(G51,"_", H51)</f>
        <v>Fantasy_default_01_familiarplace_02</v>
      </c>
      <c r="J51" s="85" t="s">
        <v>195</v>
      </c>
      <c r="K51" s="85" t="s">
        <v>196</v>
      </c>
      <c r="L51" s="84">
        <v>0</v>
      </c>
      <c r="M51" s="87">
        <v>0</v>
      </c>
      <c r="N51" s="87">
        <v>1</v>
      </c>
      <c r="O51" s="87">
        <v>0</v>
      </c>
    </row>
    <row r="52" spans="1:15" hidden="1" x14ac:dyDescent="0.25">
      <c r="G52" s="75"/>
      <c r="H52" s="78"/>
      <c r="I52" s="81"/>
    </row>
    <row r="53" spans="1:15" x14ac:dyDescent="0.25">
      <c r="A53" s="84" t="s">
        <v>55</v>
      </c>
      <c r="B53" s="84" t="s">
        <v>632</v>
      </c>
      <c r="C53" s="84" t="s">
        <v>162</v>
      </c>
      <c r="D53" s="84" t="s">
        <v>189</v>
      </c>
      <c r="G53" s="75" t="str">
        <f>CONCATENATE(B53,"_",D53,IF(F53="","",CONCATENATE("_",F53)))</f>
        <v>Fantasy_default_01_hasinjured</v>
      </c>
      <c r="H53" s="78" t="s">
        <v>34</v>
      </c>
      <c r="I53" s="81" t="str">
        <f>CONCATENATE(G53,"_", H53)</f>
        <v>Fantasy_default_01_hasinjured_01</v>
      </c>
      <c r="J53" s="85" t="s">
        <v>208</v>
      </c>
      <c r="K53" s="85" t="s">
        <v>133</v>
      </c>
      <c r="L53" s="84">
        <v>0</v>
      </c>
      <c r="M53" s="87">
        <v>0</v>
      </c>
      <c r="N53" s="87" t="s">
        <v>201</v>
      </c>
      <c r="O53" s="87">
        <v>0</v>
      </c>
    </row>
    <row r="54" spans="1:15" x14ac:dyDescent="0.25">
      <c r="A54" s="84" t="s">
        <v>55</v>
      </c>
      <c r="B54" s="84" t="s">
        <v>632</v>
      </c>
      <c r="C54" s="84" t="s">
        <v>162</v>
      </c>
      <c r="D54" s="84" t="s">
        <v>189</v>
      </c>
      <c r="G54" s="75" t="str">
        <f>CONCATENATE(B54,"_",D54,IF(F54="","",CONCATENATE("_",F54)))</f>
        <v>Fantasy_default_01_hasinjured</v>
      </c>
      <c r="H54" s="78" t="s">
        <v>36</v>
      </c>
      <c r="I54" s="81" t="str">
        <f>CONCATENATE(G54,"_", H54)</f>
        <v>Fantasy_default_01_hasinjured_02</v>
      </c>
      <c r="J54" s="85" t="s">
        <v>209</v>
      </c>
      <c r="K54" s="85" t="s">
        <v>133</v>
      </c>
      <c r="L54" s="84">
        <v>0</v>
      </c>
      <c r="M54" s="87">
        <v>0</v>
      </c>
      <c r="N54" s="87" t="s">
        <v>201</v>
      </c>
      <c r="O54" s="87">
        <v>0</v>
      </c>
    </row>
    <row r="55" spans="1:15" hidden="1" x14ac:dyDescent="0.25">
      <c r="G55" s="75"/>
      <c r="H55" s="78"/>
      <c r="I55" s="81"/>
    </row>
    <row r="56" spans="1:15" x14ac:dyDescent="0.25">
      <c r="A56" s="84" t="s">
        <v>55</v>
      </c>
      <c r="B56" s="84" t="s">
        <v>632</v>
      </c>
      <c r="C56" s="84" t="s">
        <v>163</v>
      </c>
      <c r="D56" s="84" t="s">
        <v>190</v>
      </c>
      <c r="G56" s="75" t="str">
        <f>CONCATENATE(B56,"_",D56,IF(F56="","",CONCATENATE("_",F56)))</f>
        <v>Fantasy_default_01_hashealedinjury</v>
      </c>
      <c r="H56" s="78" t="s">
        <v>34</v>
      </c>
      <c r="I56" s="81" t="str">
        <f>CONCATENATE(G56,"_", H56)</f>
        <v>Fantasy_default_01_hashealedinjury_01</v>
      </c>
      <c r="J56" s="85" t="s">
        <v>210</v>
      </c>
      <c r="K56" s="85" t="s">
        <v>133</v>
      </c>
      <c r="L56" s="84">
        <v>0</v>
      </c>
      <c r="M56" s="87">
        <v>0</v>
      </c>
      <c r="N56" s="87" t="s">
        <v>201</v>
      </c>
      <c r="O56" s="87">
        <v>0</v>
      </c>
    </row>
    <row r="57" spans="1:15" x14ac:dyDescent="0.25">
      <c r="A57" s="84" t="s">
        <v>55</v>
      </c>
      <c r="B57" s="84" t="s">
        <v>632</v>
      </c>
      <c r="C57" s="84" t="s">
        <v>163</v>
      </c>
      <c r="D57" s="84" t="s">
        <v>190</v>
      </c>
      <c r="G57" s="75" t="str">
        <f>CONCATENATE(B57,"_",D57,IF(F57="","",CONCATENATE("_",F57)))</f>
        <v>Fantasy_default_01_hashealedinjury</v>
      </c>
      <c r="H57" s="78" t="s">
        <v>36</v>
      </c>
      <c r="I57" s="81" t="str">
        <f>CONCATENATE(G57,"_", H57)</f>
        <v>Fantasy_default_01_hashealedinjury_02</v>
      </c>
      <c r="J57" s="85" t="s">
        <v>211</v>
      </c>
      <c r="K57" s="85" t="s">
        <v>133</v>
      </c>
      <c r="L57" s="84">
        <v>0</v>
      </c>
      <c r="M57" s="87">
        <v>0</v>
      </c>
      <c r="N57" s="87" t="s">
        <v>201</v>
      </c>
      <c r="O57" s="87">
        <v>0</v>
      </c>
    </row>
    <row r="58" spans="1:15" hidden="1" x14ac:dyDescent="0.25"/>
    <row r="59" spans="1:15" hidden="1" x14ac:dyDescent="0.25"/>
    <row r="60" spans="1:15" hidden="1" x14ac:dyDescent="0.25"/>
    <row r="61" spans="1:15" hidden="1" x14ac:dyDescent="0.25"/>
    <row r="62" spans="1:15" hidden="1" x14ac:dyDescent="0.25"/>
    <row r="63" spans="1:15" hidden="1" x14ac:dyDescent="0.25"/>
    <row r="64" spans="1:15" hidden="1" x14ac:dyDescent="0.25"/>
    <row r="65" spans="1:17" hidden="1" x14ac:dyDescent="0.25"/>
    <row r="66" spans="1:17" hidden="1" x14ac:dyDescent="0.25"/>
    <row r="67" spans="1:17" hidden="1" x14ac:dyDescent="0.25"/>
    <row r="68" spans="1:17" hidden="1" x14ac:dyDescent="0.25"/>
    <row r="69" spans="1:17" hidden="1" x14ac:dyDescent="0.25"/>
    <row r="70" spans="1:17" hidden="1" x14ac:dyDescent="0.25"/>
    <row r="71" spans="1:17" hidden="1" x14ac:dyDescent="0.25"/>
    <row r="72" spans="1:17" hidden="1" x14ac:dyDescent="0.25"/>
    <row r="73" spans="1:17" hidden="1" x14ac:dyDescent="0.25"/>
    <row r="74" spans="1:17" hidden="1" x14ac:dyDescent="0.25"/>
    <row r="75" spans="1:17" hidden="1" x14ac:dyDescent="0.25"/>
    <row r="76" spans="1:17" hidden="1" x14ac:dyDescent="0.25"/>
    <row r="77" spans="1:17" hidden="1" x14ac:dyDescent="0.25"/>
    <row r="78" spans="1:17" hidden="1" x14ac:dyDescent="0.25"/>
    <row r="79" spans="1:17" hidden="1" x14ac:dyDescent="0.25"/>
    <row r="80" spans="1:17" s="96" customFormat="1" hidden="1" x14ac:dyDescent="0.2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5"/>
      <c r="N80" s="95"/>
      <c r="O80" s="95"/>
      <c r="P80" s="94"/>
      <c r="Q80" s="94"/>
    </row>
    <row r="82" spans="1:17" s="126" customFormat="1" x14ac:dyDescent="0.2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5"/>
      <c r="N82" s="125"/>
      <c r="O82" s="125"/>
      <c r="P82" s="124"/>
      <c r="Q82" s="124"/>
    </row>
    <row r="84" spans="1:17" x14ac:dyDescent="0.25">
      <c r="B84" s="84" t="s">
        <v>632</v>
      </c>
      <c r="C84" s="84" t="s">
        <v>128</v>
      </c>
      <c r="D84" s="84" t="s">
        <v>129</v>
      </c>
      <c r="G84" s="75" t="str">
        <f t="shared" ref="G84:G91" si="5">CONCATENATE(B84,"_",D84,IF(F84="","",CONCATENATE("_",F84)))</f>
        <v>Fantasy_default_01_alive</v>
      </c>
      <c r="H84" s="78" t="s">
        <v>34</v>
      </c>
      <c r="I84" s="81" t="str">
        <f t="shared" ref="I84:I91" si="6">CONCATENATE(G84,"_", H84)</f>
        <v>Fantasy_default_01_alive_01</v>
      </c>
      <c r="J84" s="85" t="s">
        <v>132</v>
      </c>
      <c r="K84" s="85" t="s">
        <v>133</v>
      </c>
      <c r="L84" s="84">
        <v>1</v>
      </c>
      <c r="M84" s="87">
        <v>1</v>
      </c>
      <c r="N84" s="87">
        <v>1</v>
      </c>
      <c r="O84" s="87">
        <v>0</v>
      </c>
    </row>
    <row r="85" spans="1:17" x14ac:dyDescent="0.25">
      <c r="B85" s="84" t="s">
        <v>632</v>
      </c>
      <c r="C85" s="84" t="s">
        <v>151</v>
      </c>
      <c r="D85" s="84" t="s">
        <v>178</v>
      </c>
      <c r="G85" s="75" t="str">
        <f t="shared" si="5"/>
        <v>Fantasy_default_01_hasweapon</v>
      </c>
      <c r="H85" s="78" t="s">
        <v>34</v>
      </c>
      <c r="I85" s="81" t="str">
        <f t="shared" si="6"/>
        <v>Fantasy_default_01_hasweapon_01</v>
      </c>
      <c r="J85" s="85" t="s">
        <v>132</v>
      </c>
      <c r="K85" s="85" t="s">
        <v>133</v>
      </c>
      <c r="L85" s="84">
        <v>0.1</v>
      </c>
      <c r="M85" s="87">
        <v>0</v>
      </c>
      <c r="N85" s="87">
        <v>1</v>
      </c>
      <c r="O85" s="87">
        <v>0</v>
      </c>
    </row>
    <row r="86" spans="1:17" x14ac:dyDescent="0.25">
      <c r="B86" s="84" t="s">
        <v>632</v>
      </c>
      <c r="C86" s="84" t="s">
        <v>159</v>
      </c>
      <c r="D86" s="84" t="s">
        <v>186</v>
      </c>
      <c r="G86" s="75" t="str">
        <f t="shared" si="5"/>
        <v>Fantasy_default_01_isinjured</v>
      </c>
      <c r="H86" s="78" t="s">
        <v>34</v>
      </c>
      <c r="I86" s="81" t="str">
        <f t="shared" si="6"/>
        <v>Fantasy_default_01_isinjured_01</v>
      </c>
      <c r="J86" s="85" t="s">
        <v>132</v>
      </c>
      <c r="K86" s="85" t="s">
        <v>133</v>
      </c>
      <c r="L86" s="84">
        <v>0</v>
      </c>
      <c r="M86" s="87">
        <v>0</v>
      </c>
      <c r="N86" s="87">
        <v>1</v>
      </c>
      <c r="O86" s="87">
        <v>0</v>
      </c>
    </row>
    <row r="87" spans="1:17" x14ac:dyDescent="0.25">
      <c r="B87" s="84" t="s">
        <v>632</v>
      </c>
      <c r="C87" s="84" t="s">
        <v>160</v>
      </c>
      <c r="D87" s="84" t="s">
        <v>187</v>
      </c>
      <c r="G87" s="75" t="str">
        <f t="shared" si="5"/>
        <v>Fantasy_default_01_isheavilyinjured</v>
      </c>
      <c r="H87" s="78" t="s">
        <v>34</v>
      </c>
      <c r="I87" s="81" t="str">
        <f t="shared" si="6"/>
        <v>Fantasy_default_01_isheavilyinjured_01</v>
      </c>
      <c r="J87" s="85" t="s">
        <v>132</v>
      </c>
      <c r="K87" s="85" t="s">
        <v>133</v>
      </c>
      <c r="L87" s="84">
        <v>0</v>
      </c>
      <c r="M87" s="87">
        <v>0</v>
      </c>
      <c r="N87" s="87">
        <v>1</v>
      </c>
      <c r="O87" s="87">
        <v>0</v>
      </c>
    </row>
    <row r="88" spans="1:17" x14ac:dyDescent="0.25">
      <c r="B88" s="84" t="s">
        <v>632</v>
      </c>
      <c r="C88" s="84" t="s">
        <v>140</v>
      </c>
      <c r="D88" s="84" t="s">
        <v>139</v>
      </c>
      <c r="G88" s="75" t="str">
        <f t="shared" si="5"/>
        <v>Fantasy_default_01_at</v>
      </c>
      <c r="H88" s="78" t="s">
        <v>34</v>
      </c>
      <c r="I88" s="81" t="str">
        <f t="shared" si="6"/>
        <v>Fantasy_default_01_at_01</v>
      </c>
      <c r="J88" s="85" t="s">
        <v>193</v>
      </c>
      <c r="K88" s="85" t="s">
        <v>194</v>
      </c>
      <c r="L88" s="84">
        <v>1</v>
      </c>
      <c r="M88" s="87">
        <v>1</v>
      </c>
      <c r="N88" s="87">
        <v>1</v>
      </c>
      <c r="O88" s="87">
        <v>0</v>
      </c>
    </row>
    <row r="89" spans="1:17" x14ac:dyDescent="0.25">
      <c r="B89" s="84" t="s">
        <v>632</v>
      </c>
      <c r="C89" s="84" t="s">
        <v>140</v>
      </c>
      <c r="D89" s="84" t="s">
        <v>139</v>
      </c>
      <c r="G89" s="75" t="str">
        <f t="shared" si="5"/>
        <v>Fantasy_default_01_at</v>
      </c>
      <c r="H89" s="78" t="s">
        <v>36</v>
      </c>
      <c r="I89" s="81" t="str">
        <f t="shared" si="6"/>
        <v>Fantasy_default_01_at_02</v>
      </c>
      <c r="J89" s="85" t="s">
        <v>195</v>
      </c>
      <c r="K89" s="85" t="s">
        <v>196</v>
      </c>
      <c r="M89" s="87">
        <v>0</v>
      </c>
      <c r="N89" s="87" t="s">
        <v>201</v>
      </c>
      <c r="O89" s="87">
        <v>0</v>
      </c>
    </row>
    <row r="90" spans="1:17" x14ac:dyDescent="0.25">
      <c r="B90" s="84" t="s">
        <v>632</v>
      </c>
      <c r="C90" s="84" t="s">
        <v>141</v>
      </c>
      <c r="D90" s="84" t="s">
        <v>168</v>
      </c>
      <c r="G90" s="75" t="str">
        <f t="shared" si="5"/>
        <v>Fantasy_default_01_has</v>
      </c>
      <c r="H90" s="78" t="s">
        <v>34</v>
      </c>
      <c r="I90" s="81" t="str">
        <f t="shared" si="6"/>
        <v>Fantasy_default_01_has_01</v>
      </c>
      <c r="J90" s="85" t="s">
        <v>132</v>
      </c>
      <c r="K90" s="85" t="s">
        <v>133</v>
      </c>
      <c r="L90" s="84">
        <v>0.1</v>
      </c>
      <c r="M90" s="87">
        <v>0</v>
      </c>
      <c r="N90" s="87" t="s">
        <v>201</v>
      </c>
      <c r="O90" s="87">
        <v>0</v>
      </c>
    </row>
    <row r="91" spans="1:17" x14ac:dyDescent="0.25">
      <c r="B91" s="84" t="s">
        <v>632</v>
      </c>
      <c r="C91" s="84" t="s">
        <v>141</v>
      </c>
      <c r="D91" s="84" t="s">
        <v>168</v>
      </c>
      <c r="G91" s="75" t="str">
        <f t="shared" si="5"/>
        <v>Fantasy_default_01_has</v>
      </c>
      <c r="H91" s="78" t="s">
        <v>36</v>
      </c>
      <c r="I91" s="81" t="str">
        <f t="shared" si="6"/>
        <v>Fantasy_default_01_has_02</v>
      </c>
      <c r="J91" s="85" t="s">
        <v>197</v>
      </c>
      <c r="K91" s="85" t="s">
        <v>198</v>
      </c>
      <c r="M91" s="87">
        <v>1</v>
      </c>
      <c r="N91" s="87">
        <v>1</v>
      </c>
      <c r="O91" s="87">
        <v>0</v>
      </c>
    </row>
  </sheetData>
  <autoFilter ref="A2:R80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48"/>
  <sheetViews>
    <sheetView workbookViewId="0">
      <selection activeCell="F45" sqref="F45"/>
    </sheetView>
  </sheetViews>
  <sheetFormatPr defaultRowHeight="15" x14ac:dyDescent="0.25"/>
  <cols>
    <col min="3" max="3" width="9.140625" style="99"/>
    <col min="6" max="6" width="28.28515625" customWidth="1"/>
  </cols>
  <sheetData>
    <row r="1" spans="1:14" s="69" customFormat="1" x14ac:dyDescent="0.25">
      <c r="A1" s="66" t="s">
        <v>55</v>
      </c>
      <c r="B1" s="66">
        <v>1</v>
      </c>
      <c r="C1" s="97">
        <f t="shared" ref="C1:H1" si="0">B1+1</f>
        <v>2</v>
      </c>
      <c r="D1" s="66">
        <f t="shared" si="0"/>
        <v>3</v>
      </c>
      <c r="E1" s="66">
        <f t="shared" si="0"/>
        <v>4</v>
      </c>
      <c r="F1" s="66">
        <f t="shared" si="0"/>
        <v>5</v>
      </c>
      <c r="G1" s="66">
        <f t="shared" si="0"/>
        <v>6</v>
      </c>
      <c r="H1" s="66">
        <f t="shared" si="0"/>
        <v>7</v>
      </c>
      <c r="I1" s="66"/>
      <c r="J1" s="66"/>
      <c r="K1" s="66"/>
      <c r="L1" s="66"/>
      <c r="M1" s="66"/>
      <c r="N1" s="83"/>
    </row>
    <row r="2" spans="1:14" s="86" customFormat="1" x14ac:dyDescent="0.25">
      <c r="A2" s="86" t="s">
        <v>55</v>
      </c>
      <c r="B2" s="88" t="s">
        <v>214</v>
      </c>
      <c r="C2" s="98" t="s">
        <v>219</v>
      </c>
      <c r="D2" s="86" t="s">
        <v>215</v>
      </c>
      <c r="E2" s="86" t="s">
        <v>216</v>
      </c>
      <c r="F2" s="86" t="s">
        <v>221</v>
      </c>
      <c r="H2" s="89"/>
      <c r="I2" s="90"/>
      <c r="N2" s="93"/>
    </row>
    <row r="3" spans="1:14" x14ac:dyDescent="0.25">
      <c r="B3" t="s">
        <v>449</v>
      </c>
      <c r="C3" s="99" t="s">
        <v>450</v>
      </c>
      <c r="D3" t="s">
        <v>451</v>
      </c>
    </row>
    <row r="4" spans="1:14" x14ac:dyDescent="0.25">
      <c r="B4" t="s">
        <v>580</v>
      </c>
      <c r="C4" s="99" t="s">
        <v>220</v>
      </c>
      <c r="D4" t="s">
        <v>217</v>
      </c>
    </row>
    <row r="5" spans="1:14" x14ac:dyDescent="0.25">
      <c r="B5" t="s">
        <v>581</v>
      </c>
      <c r="C5" s="99" t="s">
        <v>220</v>
      </c>
      <c r="D5" t="s">
        <v>218</v>
      </c>
    </row>
    <row r="6" spans="1:14" x14ac:dyDescent="0.25">
      <c r="B6" t="s">
        <v>582</v>
      </c>
      <c r="C6" s="99" t="s">
        <v>220</v>
      </c>
      <c r="D6" t="s">
        <v>218</v>
      </c>
    </row>
    <row r="7" spans="1:14" x14ac:dyDescent="0.25">
      <c r="B7" t="s">
        <v>583</v>
      </c>
      <c r="C7" s="99" t="s">
        <v>220</v>
      </c>
      <c r="D7" t="s">
        <v>218</v>
      </c>
    </row>
    <row r="8" spans="1:14" x14ac:dyDescent="0.25">
      <c r="B8" t="s">
        <v>584</v>
      </c>
      <c r="C8" s="99" t="s">
        <v>220</v>
      </c>
      <c r="D8" t="s">
        <v>217</v>
      </c>
    </row>
    <row r="9" spans="1:14" x14ac:dyDescent="0.25">
      <c r="B9" t="s">
        <v>585</v>
      </c>
      <c r="C9" s="99" t="s">
        <v>220</v>
      </c>
      <c r="D9" t="s">
        <v>218</v>
      </c>
    </row>
    <row r="10" spans="1:14" x14ac:dyDescent="0.25">
      <c r="B10" t="s">
        <v>586</v>
      </c>
      <c r="C10" s="99" t="s">
        <v>220</v>
      </c>
      <c r="D10" t="s">
        <v>218</v>
      </c>
    </row>
    <row r="11" spans="1:14" x14ac:dyDescent="0.25">
      <c r="B11" t="s">
        <v>587</v>
      </c>
      <c r="C11" s="99" t="s">
        <v>220</v>
      </c>
      <c r="D11" t="s">
        <v>217</v>
      </c>
    </row>
    <row r="12" spans="1:14" x14ac:dyDescent="0.25">
      <c r="B12" t="s">
        <v>588</v>
      </c>
      <c r="C12" s="99" t="s">
        <v>220</v>
      </c>
      <c r="D12" t="s">
        <v>217</v>
      </c>
    </row>
    <row r="13" spans="1:14" x14ac:dyDescent="0.25">
      <c r="B13" t="s">
        <v>589</v>
      </c>
      <c r="C13" s="99" t="s">
        <v>220</v>
      </c>
      <c r="D13" t="s">
        <v>217</v>
      </c>
    </row>
    <row r="14" spans="1:14" x14ac:dyDescent="0.25">
      <c r="B14" t="s">
        <v>590</v>
      </c>
      <c r="C14" s="99" t="s">
        <v>220</v>
      </c>
      <c r="D14" t="s">
        <v>217</v>
      </c>
    </row>
    <row r="15" spans="1:14" x14ac:dyDescent="0.25">
      <c r="B15" t="s">
        <v>591</v>
      </c>
      <c r="C15" s="99" t="s">
        <v>220</v>
      </c>
      <c r="D15" t="s">
        <v>218</v>
      </c>
    </row>
    <row r="16" spans="1:14" x14ac:dyDescent="0.25">
      <c r="B16" t="s">
        <v>592</v>
      </c>
      <c r="C16" s="99" t="s">
        <v>220</v>
      </c>
      <c r="D16" t="s">
        <v>217</v>
      </c>
    </row>
    <row r="17" spans="2:4" x14ac:dyDescent="0.25">
      <c r="B17" t="s">
        <v>593</v>
      </c>
      <c r="C17" s="99" t="s">
        <v>220</v>
      </c>
      <c r="D17" t="s">
        <v>218</v>
      </c>
    </row>
    <row r="18" spans="2:4" x14ac:dyDescent="0.25">
      <c r="B18" t="s">
        <v>594</v>
      </c>
      <c r="C18" s="99" t="s">
        <v>222</v>
      </c>
      <c r="D18" t="s">
        <v>218</v>
      </c>
    </row>
    <row r="19" spans="2:4" x14ac:dyDescent="0.25">
      <c r="B19" t="s">
        <v>630</v>
      </c>
      <c r="C19" s="99" t="s">
        <v>222</v>
      </c>
      <c r="D19" t="s">
        <v>217</v>
      </c>
    </row>
    <row r="20" spans="2:4" x14ac:dyDescent="0.25">
      <c r="B20" t="s">
        <v>595</v>
      </c>
      <c r="C20" s="99" t="s">
        <v>222</v>
      </c>
      <c r="D20" t="s">
        <v>218</v>
      </c>
    </row>
    <row r="21" spans="2:4" x14ac:dyDescent="0.25">
      <c r="B21" t="s">
        <v>596</v>
      </c>
      <c r="C21" s="99" t="s">
        <v>222</v>
      </c>
      <c r="D21" t="s">
        <v>218</v>
      </c>
    </row>
    <row r="22" spans="2:4" x14ac:dyDescent="0.25">
      <c r="B22" t="s">
        <v>597</v>
      </c>
      <c r="C22" s="99" t="s">
        <v>222</v>
      </c>
      <c r="D22" t="s">
        <v>218</v>
      </c>
    </row>
    <row r="23" spans="2:4" x14ac:dyDescent="0.25">
      <c r="B23" t="s">
        <v>598</v>
      </c>
      <c r="C23" s="99" t="s">
        <v>222</v>
      </c>
      <c r="D23" t="s">
        <v>217</v>
      </c>
    </row>
    <row r="24" spans="2:4" x14ac:dyDescent="0.25">
      <c r="B24" t="s">
        <v>599</v>
      </c>
      <c r="C24" s="99" t="s">
        <v>222</v>
      </c>
      <c r="D24" t="s">
        <v>217</v>
      </c>
    </row>
    <row r="25" spans="2:4" x14ac:dyDescent="0.25">
      <c r="B25" t="s">
        <v>600</v>
      </c>
      <c r="C25" s="99" t="s">
        <v>222</v>
      </c>
      <c r="D25" t="s">
        <v>217</v>
      </c>
    </row>
    <row r="26" spans="2:4" x14ac:dyDescent="0.25">
      <c r="B26" t="s">
        <v>601</v>
      </c>
      <c r="C26" s="99" t="s">
        <v>133</v>
      </c>
      <c r="D26" t="s">
        <v>218</v>
      </c>
    </row>
    <row r="27" spans="2:4" x14ac:dyDescent="0.25">
      <c r="B27" t="s">
        <v>580</v>
      </c>
      <c r="C27" s="99" t="s">
        <v>133</v>
      </c>
      <c r="D27" t="s">
        <v>217</v>
      </c>
    </row>
    <row r="28" spans="2:4" x14ac:dyDescent="0.25">
      <c r="B28" t="s">
        <v>581</v>
      </c>
      <c r="C28" s="99" t="s">
        <v>133</v>
      </c>
      <c r="D28" t="s">
        <v>218</v>
      </c>
    </row>
    <row r="29" spans="2:4" x14ac:dyDescent="0.25">
      <c r="B29" t="s">
        <v>582</v>
      </c>
      <c r="C29" s="99" t="s">
        <v>133</v>
      </c>
      <c r="D29" t="s">
        <v>218</v>
      </c>
    </row>
    <row r="30" spans="2:4" x14ac:dyDescent="0.25">
      <c r="B30" t="s">
        <v>583</v>
      </c>
      <c r="C30" s="99" t="s">
        <v>133</v>
      </c>
      <c r="D30" t="s">
        <v>218</v>
      </c>
    </row>
    <row r="31" spans="2:4" x14ac:dyDescent="0.25">
      <c r="B31" t="s">
        <v>584</v>
      </c>
      <c r="C31" s="99" t="s">
        <v>133</v>
      </c>
      <c r="D31" t="s">
        <v>217</v>
      </c>
    </row>
    <row r="32" spans="2:4" x14ac:dyDescent="0.25">
      <c r="B32" t="s">
        <v>585</v>
      </c>
      <c r="C32" s="99" t="s">
        <v>133</v>
      </c>
      <c r="D32" t="s">
        <v>218</v>
      </c>
    </row>
    <row r="33" spans="2:4" x14ac:dyDescent="0.25">
      <c r="B33" t="s">
        <v>586</v>
      </c>
      <c r="C33" s="99" t="s">
        <v>133</v>
      </c>
      <c r="D33" t="s">
        <v>218</v>
      </c>
    </row>
    <row r="34" spans="2:4" x14ac:dyDescent="0.25">
      <c r="B34" t="s">
        <v>587</v>
      </c>
      <c r="C34" s="99" t="s">
        <v>133</v>
      </c>
      <c r="D34" t="s">
        <v>217</v>
      </c>
    </row>
    <row r="35" spans="2:4" x14ac:dyDescent="0.25">
      <c r="B35" t="s">
        <v>588</v>
      </c>
      <c r="C35" s="99" t="s">
        <v>133</v>
      </c>
      <c r="D35" t="s">
        <v>217</v>
      </c>
    </row>
    <row r="36" spans="2:4" x14ac:dyDescent="0.25">
      <c r="B36" t="s">
        <v>589</v>
      </c>
      <c r="C36" s="99" t="s">
        <v>133</v>
      </c>
      <c r="D36" t="s">
        <v>217</v>
      </c>
    </row>
    <row r="37" spans="2:4" x14ac:dyDescent="0.25">
      <c r="B37" t="s">
        <v>590</v>
      </c>
      <c r="C37" s="99" t="s">
        <v>133</v>
      </c>
      <c r="D37" t="s">
        <v>217</v>
      </c>
    </row>
    <row r="38" spans="2:4" x14ac:dyDescent="0.25">
      <c r="B38" t="s">
        <v>591</v>
      </c>
      <c r="C38" s="99" t="s">
        <v>133</v>
      </c>
      <c r="D38" t="s">
        <v>218</v>
      </c>
    </row>
    <row r="39" spans="2:4" x14ac:dyDescent="0.25">
      <c r="B39" t="s">
        <v>592</v>
      </c>
      <c r="C39" s="99" t="s">
        <v>133</v>
      </c>
      <c r="D39" t="s">
        <v>217</v>
      </c>
    </row>
    <row r="40" spans="2:4" x14ac:dyDescent="0.25">
      <c r="B40" t="s">
        <v>593</v>
      </c>
      <c r="C40" s="99" t="s">
        <v>133</v>
      </c>
      <c r="D40" t="s">
        <v>218</v>
      </c>
    </row>
    <row r="41" spans="2:4" x14ac:dyDescent="0.25">
      <c r="B41" t="s">
        <v>594</v>
      </c>
      <c r="C41" s="99" t="s">
        <v>133</v>
      </c>
      <c r="D41" t="s">
        <v>218</v>
      </c>
    </row>
    <row r="42" spans="2:4" x14ac:dyDescent="0.25">
      <c r="B42" t="s">
        <v>630</v>
      </c>
      <c r="C42" s="99" t="s">
        <v>133</v>
      </c>
      <c r="D42" t="s">
        <v>217</v>
      </c>
    </row>
    <row r="43" spans="2:4" x14ac:dyDescent="0.25">
      <c r="B43" t="s">
        <v>595</v>
      </c>
      <c r="C43" s="99" t="s">
        <v>133</v>
      </c>
      <c r="D43" t="s">
        <v>218</v>
      </c>
    </row>
    <row r="44" spans="2:4" x14ac:dyDescent="0.25">
      <c r="B44" t="s">
        <v>596</v>
      </c>
      <c r="C44" s="99" t="s">
        <v>133</v>
      </c>
      <c r="D44" t="s">
        <v>218</v>
      </c>
    </row>
    <row r="45" spans="2:4" x14ac:dyDescent="0.25">
      <c r="B45" t="s">
        <v>597</v>
      </c>
      <c r="C45" s="99" t="s">
        <v>133</v>
      </c>
      <c r="D45" t="s">
        <v>218</v>
      </c>
    </row>
    <row r="46" spans="2:4" x14ac:dyDescent="0.25">
      <c r="B46" t="s">
        <v>598</v>
      </c>
      <c r="C46" s="99" t="s">
        <v>133</v>
      </c>
      <c r="D46" t="s">
        <v>217</v>
      </c>
    </row>
    <row r="47" spans="2:4" x14ac:dyDescent="0.25">
      <c r="B47" t="s">
        <v>599</v>
      </c>
      <c r="C47" s="99" t="s">
        <v>133</v>
      </c>
      <c r="D47" t="s">
        <v>217</v>
      </c>
    </row>
    <row r="48" spans="2:4" x14ac:dyDescent="0.25">
      <c r="B48" t="s">
        <v>600</v>
      </c>
      <c r="C48" s="99" t="s">
        <v>133</v>
      </c>
      <c r="D48" t="s">
        <v>217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53"/>
  <sheetViews>
    <sheetView workbookViewId="0">
      <selection sqref="A1:C1048576"/>
    </sheetView>
  </sheetViews>
  <sheetFormatPr defaultRowHeight="15" x14ac:dyDescent="0.25"/>
  <cols>
    <col min="2" max="2" width="19.42578125" bestFit="1" customWidth="1"/>
  </cols>
  <sheetData>
    <row r="1" spans="1:13" s="69" customFormat="1" x14ac:dyDescent="0.25">
      <c r="A1" s="66" t="s">
        <v>55</v>
      </c>
      <c r="B1" s="66">
        <v>1</v>
      </c>
      <c r="C1" s="66">
        <f>B1+1</f>
        <v>2</v>
      </c>
      <c r="D1" s="66">
        <f>C1+1</f>
        <v>3</v>
      </c>
      <c r="E1" s="66"/>
      <c r="F1" s="66"/>
      <c r="G1" s="67"/>
      <c r="H1" s="66"/>
      <c r="I1" s="66"/>
      <c r="J1" s="66"/>
      <c r="K1" s="66"/>
      <c r="L1" s="66"/>
      <c r="M1" s="83"/>
    </row>
    <row r="2" spans="1:13" s="86" customFormat="1" x14ac:dyDescent="0.25">
      <c r="A2" s="86" t="s">
        <v>55</v>
      </c>
      <c r="B2" s="88" t="s">
        <v>214</v>
      </c>
      <c r="C2" s="86" t="s">
        <v>219</v>
      </c>
      <c r="G2" s="89"/>
      <c r="H2" s="90"/>
      <c r="M2" s="93"/>
    </row>
    <row r="3" spans="1:13" x14ac:dyDescent="0.25">
      <c r="B3" t="s">
        <v>602</v>
      </c>
      <c r="C3" t="s">
        <v>223</v>
      </c>
    </row>
    <row r="4" spans="1:13" x14ac:dyDescent="0.25">
      <c r="B4" t="s">
        <v>603</v>
      </c>
      <c r="C4" t="s">
        <v>223</v>
      </c>
    </row>
    <row r="5" spans="1:13" x14ac:dyDescent="0.25">
      <c r="B5" t="s">
        <v>604</v>
      </c>
      <c r="C5" t="s">
        <v>223</v>
      </c>
    </row>
    <row r="6" spans="1:13" x14ac:dyDescent="0.25">
      <c r="B6" t="s">
        <v>605</v>
      </c>
      <c r="C6" t="s">
        <v>223</v>
      </c>
    </row>
    <row r="7" spans="1:13" x14ac:dyDescent="0.25">
      <c r="B7" t="s">
        <v>606</v>
      </c>
      <c r="C7" t="s">
        <v>223</v>
      </c>
    </row>
    <row r="8" spans="1:13" x14ac:dyDescent="0.25">
      <c r="B8" t="s">
        <v>607</v>
      </c>
      <c r="C8" t="s">
        <v>223</v>
      </c>
    </row>
    <row r="9" spans="1:13" x14ac:dyDescent="0.25">
      <c r="B9" t="s">
        <v>608</v>
      </c>
      <c r="C9" t="s">
        <v>223</v>
      </c>
    </row>
    <row r="10" spans="1:13" x14ac:dyDescent="0.25">
      <c r="B10" t="s">
        <v>609</v>
      </c>
      <c r="C10" t="s">
        <v>223</v>
      </c>
    </row>
    <row r="11" spans="1:13" x14ac:dyDescent="0.25">
      <c r="B11" t="s">
        <v>610</v>
      </c>
      <c r="C11" t="s">
        <v>224</v>
      </c>
    </row>
    <row r="12" spans="1:13" x14ac:dyDescent="0.25">
      <c r="B12" t="s">
        <v>611</v>
      </c>
      <c r="C12" t="s">
        <v>224</v>
      </c>
    </row>
    <row r="13" spans="1:13" x14ac:dyDescent="0.25">
      <c r="B13" t="s">
        <v>612</v>
      </c>
      <c r="C13" t="s">
        <v>224</v>
      </c>
    </row>
    <row r="14" spans="1:13" x14ac:dyDescent="0.25">
      <c r="B14" t="s">
        <v>613</v>
      </c>
      <c r="C14" t="s">
        <v>224</v>
      </c>
    </row>
    <row r="15" spans="1:13" x14ac:dyDescent="0.25">
      <c r="B15" t="s">
        <v>614</v>
      </c>
      <c r="C15" t="s">
        <v>224</v>
      </c>
    </row>
    <row r="16" spans="1:13" x14ac:dyDescent="0.25">
      <c r="B16" t="s">
        <v>615</v>
      </c>
      <c r="C16" t="s">
        <v>224</v>
      </c>
    </row>
    <row r="17" spans="2:3" x14ac:dyDescent="0.25">
      <c r="B17" t="s">
        <v>616</v>
      </c>
      <c r="C17" t="s">
        <v>224</v>
      </c>
    </row>
    <row r="18" spans="2:3" x14ac:dyDescent="0.25">
      <c r="B18" t="s">
        <v>617</v>
      </c>
      <c r="C18" t="s">
        <v>224</v>
      </c>
    </row>
    <row r="19" spans="2:3" x14ac:dyDescent="0.25">
      <c r="B19" t="s">
        <v>618</v>
      </c>
      <c r="C19" t="s">
        <v>224</v>
      </c>
    </row>
    <row r="20" spans="2:3" x14ac:dyDescent="0.25">
      <c r="B20" t="s">
        <v>619</v>
      </c>
      <c r="C20" t="s">
        <v>224</v>
      </c>
    </row>
    <row r="21" spans="2:3" x14ac:dyDescent="0.25">
      <c r="B21" t="s">
        <v>620</v>
      </c>
      <c r="C21" t="s">
        <v>326</v>
      </c>
    </row>
    <row r="22" spans="2:3" x14ac:dyDescent="0.25">
      <c r="B22" t="s">
        <v>621</v>
      </c>
      <c r="C22" t="s">
        <v>326</v>
      </c>
    </row>
    <row r="23" spans="2:3" x14ac:dyDescent="0.25">
      <c r="B23" t="s">
        <v>622</v>
      </c>
      <c r="C23" t="s">
        <v>326</v>
      </c>
    </row>
    <row r="24" spans="2:3" x14ac:dyDescent="0.25">
      <c r="B24" t="s">
        <v>623</v>
      </c>
      <c r="C24" t="s">
        <v>326</v>
      </c>
    </row>
    <row r="25" spans="2:3" x14ac:dyDescent="0.25">
      <c r="B25" t="s">
        <v>624</v>
      </c>
      <c r="C25" t="s">
        <v>326</v>
      </c>
    </row>
    <row r="26" spans="2:3" x14ac:dyDescent="0.25">
      <c r="B26" t="s">
        <v>625</v>
      </c>
      <c r="C26" t="s">
        <v>326</v>
      </c>
    </row>
    <row r="27" spans="2:3" x14ac:dyDescent="0.25">
      <c r="B27" t="s">
        <v>626</v>
      </c>
      <c r="C27" t="s">
        <v>198</v>
      </c>
    </row>
    <row r="28" spans="2:3" x14ac:dyDescent="0.25">
      <c r="B28" t="s">
        <v>627</v>
      </c>
      <c r="C28" t="s">
        <v>198</v>
      </c>
    </row>
    <row r="29" spans="2:3" x14ac:dyDescent="0.25">
      <c r="B29" t="s">
        <v>628</v>
      </c>
      <c r="C29" t="s">
        <v>198</v>
      </c>
    </row>
    <row r="30" spans="2:3" x14ac:dyDescent="0.25">
      <c r="B30" t="s">
        <v>602</v>
      </c>
      <c r="C30" t="s">
        <v>198</v>
      </c>
    </row>
    <row r="31" spans="2:3" x14ac:dyDescent="0.25">
      <c r="B31" t="s">
        <v>603</v>
      </c>
      <c r="C31" t="s">
        <v>198</v>
      </c>
    </row>
    <row r="32" spans="2:3" x14ac:dyDescent="0.25">
      <c r="B32" t="s">
        <v>604</v>
      </c>
      <c r="C32" t="s">
        <v>198</v>
      </c>
    </row>
    <row r="33" spans="2:3" x14ac:dyDescent="0.25">
      <c r="B33" t="s">
        <v>605</v>
      </c>
      <c r="C33" t="s">
        <v>198</v>
      </c>
    </row>
    <row r="34" spans="2:3" x14ac:dyDescent="0.25">
      <c r="B34" t="s">
        <v>606</v>
      </c>
      <c r="C34" t="s">
        <v>198</v>
      </c>
    </row>
    <row r="35" spans="2:3" x14ac:dyDescent="0.25">
      <c r="B35" t="s">
        <v>607</v>
      </c>
      <c r="C35" t="s">
        <v>198</v>
      </c>
    </row>
    <row r="36" spans="2:3" x14ac:dyDescent="0.25">
      <c r="B36" t="s">
        <v>608</v>
      </c>
      <c r="C36" t="s">
        <v>198</v>
      </c>
    </row>
    <row r="37" spans="2:3" x14ac:dyDescent="0.25">
      <c r="B37" t="s">
        <v>629</v>
      </c>
      <c r="C37" t="s">
        <v>198</v>
      </c>
    </row>
    <row r="38" spans="2:3" x14ac:dyDescent="0.25">
      <c r="B38" t="s">
        <v>610</v>
      </c>
      <c r="C38" t="s">
        <v>198</v>
      </c>
    </row>
    <row r="39" spans="2:3" x14ac:dyDescent="0.25">
      <c r="B39" t="s">
        <v>611</v>
      </c>
      <c r="C39" t="s">
        <v>198</v>
      </c>
    </row>
    <row r="40" spans="2:3" x14ac:dyDescent="0.25">
      <c r="B40" t="s">
        <v>612</v>
      </c>
      <c r="C40" t="s">
        <v>198</v>
      </c>
    </row>
    <row r="41" spans="2:3" x14ac:dyDescent="0.25">
      <c r="B41" t="s">
        <v>613</v>
      </c>
      <c r="C41" t="s">
        <v>198</v>
      </c>
    </row>
    <row r="42" spans="2:3" x14ac:dyDescent="0.25">
      <c r="B42" t="s">
        <v>614</v>
      </c>
      <c r="C42" t="s">
        <v>198</v>
      </c>
    </row>
    <row r="43" spans="2:3" x14ac:dyDescent="0.25">
      <c r="B43" t="s">
        <v>615</v>
      </c>
      <c r="C43" t="s">
        <v>198</v>
      </c>
    </row>
    <row r="44" spans="2:3" x14ac:dyDescent="0.25">
      <c r="B44" t="s">
        <v>616</v>
      </c>
      <c r="C44" t="s">
        <v>198</v>
      </c>
    </row>
    <row r="45" spans="2:3" x14ac:dyDescent="0.25">
      <c r="B45" t="s">
        <v>617</v>
      </c>
      <c r="C45" t="s">
        <v>198</v>
      </c>
    </row>
    <row r="46" spans="2:3" x14ac:dyDescent="0.25">
      <c r="B46" t="s">
        <v>618</v>
      </c>
      <c r="C46" t="s">
        <v>198</v>
      </c>
    </row>
    <row r="47" spans="2:3" x14ac:dyDescent="0.25">
      <c r="B47" t="s">
        <v>619</v>
      </c>
      <c r="C47" t="s">
        <v>198</v>
      </c>
    </row>
    <row r="48" spans="2:3" x14ac:dyDescent="0.25">
      <c r="B48" t="s">
        <v>620</v>
      </c>
      <c r="C48" t="s">
        <v>198</v>
      </c>
    </row>
    <row r="49" spans="2:3" x14ac:dyDescent="0.25">
      <c r="B49" t="s">
        <v>621</v>
      </c>
      <c r="C49" t="s">
        <v>198</v>
      </c>
    </row>
    <row r="50" spans="2:3" x14ac:dyDescent="0.25">
      <c r="B50" t="s">
        <v>622</v>
      </c>
      <c r="C50" t="s">
        <v>198</v>
      </c>
    </row>
    <row r="51" spans="2:3" x14ac:dyDescent="0.25">
      <c r="B51" t="s">
        <v>623</v>
      </c>
      <c r="C51" t="s">
        <v>198</v>
      </c>
    </row>
    <row r="52" spans="2:3" x14ac:dyDescent="0.25">
      <c r="B52" t="s">
        <v>624</v>
      </c>
      <c r="C52" t="s">
        <v>198</v>
      </c>
    </row>
    <row r="53" spans="2:3" x14ac:dyDescent="0.25">
      <c r="B53" t="s">
        <v>625</v>
      </c>
      <c r="C53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Patterns</vt:lpstr>
      <vt:lpstr>General Sequence Terms</vt:lpstr>
      <vt:lpstr>Chapter Patterns Definition</vt:lpstr>
      <vt:lpstr>Sequence Terms Definition</vt:lpstr>
      <vt:lpstr>Actor Descriptors Definition</vt:lpstr>
      <vt:lpstr>Predicate Descriptors Def.</vt:lpstr>
      <vt:lpstr>Creature Name Lookup</vt:lpstr>
      <vt:lpstr>Item Name Lookup</vt:lpstr>
      <vt:lpstr>Intention Templates</vt:lpstr>
      <vt:lpstr>Chapter Patterns Definition (2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Djinn</dc:creator>
  <cp:lastModifiedBy>Djinn</cp:lastModifiedBy>
  <dcterms:created xsi:type="dcterms:W3CDTF">2019-01-21T04:19:40Z</dcterms:created>
  <dcterms:modified xsi:type="dcterms:W3CDTF">2020-04-03T16:16:25Z</dcterms:modified>
</cp:coreProperties>
</file>