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9155" windowHeight="8520" activeTab="4"/>
  </bookViews>
  <sheets>
    <sheet name="HumanPlayer table" sheetId="1" r:id="rId1"/>
    <sheet name="MobMonster table" sheetId="2" r:id="rId2"/>
    <sheet name="BossMonster table" sheetId="3" r:id="rId3"/>
    <sheet name="Items" sheetId="4" r:id="rId4"/>
    <sheet name="FAE Save File Guide" sheetId="5" r:id="rId5"/>
  </sheets>
  <calcPr calcId="145621"/>
</workbook>
</file>

<file path=xl/calcChain.xml><?xml version="1.0" encoding="utf-8"?>
<calcChain xmlns="http://schemas.openxmlformats.org/spreadsheetml/2006/main">
  <c r="M27" i="2" l="1"/>
  <c r="J27" i="2" l="1"/>
  <c r="I27" i="2"/>
  <c r="H27" i="2"/>
  <c r="G27" i="2"/>
  <c r="F27" i="2"/>
  <c r="E27" i="2"/>
  <c r="D27" i="2"/>
  <c r="P4" i="2" l="1"/>
  <c r="P5" i="2"/>
  <c r="P6" i="2"/>
  <c r="P7" i="2"/>
  <c r="P8" i="2"/>
  <c r="P9" i="2"/>
  <c r="P10" i="2"/>
  <c r="P11" i="2"/>
  <c r="P12" i="2"/>
  <c r="P13" i="2"/>
  <c r="P14" i="2"/>
  <c r="P15" i="2"/>
  <c r="P16" i="2"/>
  <c r="P17" i="2"/>
  <c r="P18" i="2"/>
  <c r="P19" i="2"/>
  <c r="P20" i="2"/>
  <c r="P21" i="2"/>
  <c r="P22" i="2"/>
  <c r="P3" i="2"/>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4" i="1"/>
  <c r="I5" i="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4"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4"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C63" i="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44" i="1"/>
  <c r="C45" i="1"/>
  <c r="C46" i="1" s="1"/>
  <c r="C47" i="1" s="1"/>
  <c r="C48" i="1" s="1"/>
  <c r="C49" i="1" s="1"/>
  <c r="C50" i="1" s="1"/>
  <c r="C51" i="1" s="1"/>
  <c r="C52" i="1" s="1"/>
  <c r="C53" i="1" s="1"/>
  <c r="C54" i="1" s="1"/>
  <c r="C55" i="1" s="1"/>
  <c r="C56" i="1" s="1"/>
  <c r="C57" i="1" s="1"/>
  <c r="C58" i="1" s="1"/>
  <c r="C59" i="1" s="1"/>
  <c r="C60" i="1" s="1"/>
  <c r="C61" i="1" s="1"/>
  <c r="C62" i="1" s="1"/>
  <c r="C43" i="1"/>
  <c r="C33" i="1"/>
  <c r="C34" i="1" s="1"/>
  <c r="C35" i="1" s="1"/>
  <c r="C36" i="1" s="1"/>
  <c r="C37" i="1" s="1"/>
  <c r="C38" i="1" s="1"/>
  <c r="C39" i="1" s="1"/>
  <c r="C40" i="1" s="1"/>
  <c r="C41" i="1" s="1"/>
  <c r="C42" i="1" s="1"/>
  <c r="C9" i="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8" i="1"/>
  <c r="B5" i="1"/>
  <c r="B6" i="1" s="1"/>
  <c r="B7" i="1" s="1"/>
  <c r="B8" i="1" s="1"/>
  <c r="C5" i="1"/>
  <c r="C6" i="1" s="1"/>
  <c r="C7" i="1" s="1"/>
  <c r="C4" i="1"/>
  <c r="B4" i="1"/>
  <c r="B9" i="1" l="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alcChain>
</file>

<file path=xl/sharedStrings.xml><?xml version="1.0" encoding="utf-8"?>
<sst xmlns="http://schemas.openxmlformats.org/spreadsheetml/2006/main" count="373" uniqueCount="287">
  <si>
    <t>Level</t>
  </si>
  <si>
    <t>Required Total XP</t>
  </si>
  <si>
    <t>XP required to Next Lv</t>
  </si>
  <si>
    <t>XP chart for Swordsman</t>
  </si>
  <si>
    <t>XP chart for Mage</t>
  </si>
  <si>
    <t>baseHP</t>
  </si>
  <si>
    <t>baseSP</t>
  </si>
  <si>
    <t>baseATK</t>
  </si>
  <si>
    <t>baseDEF</t>
  </si>
  <si>
    <t>basePOW</t>
  </si>
  <si>
    <t>baseSPD</t>
  </si>
  <si>
    <t>baseLUK</t>
  </si>
  <si>
    <t>Base Stats by Level for Swordsman</t>
  </si>
  <si>
    <t>Base Stats by Level for Mage</t>
  </si>
  <si>
    <t>Note: If the player goes up to level 101 (true max level), its Base stats will be automatically set to 1000000 (invincible). It can be accessed when modifying the save file (for y'know… cheating, or testing the game's balance), or playing the game for a reeeeeaaaaallllly really long time.</t>
  </si>
  <si>
    <t>mobID</t>
  </si>
  <si>
    <t>name</t>
  </si>
  <si>
    <t>skillName</t>
  </si>
  <si>
    <t>MobMonster information</t>
  </si>
  <si>
    <t>firstArea</t>
  </si>
  <si>
    <t>bHP</t>
  </si>
  <si>
    <t>bSP</t>
  </si>
  <si>
    <t>bATK</t>
  </si>
  <si>
    <t>bDEF</t>
  </si>
  <si>
    <t>bPOW</t>
  </si>
  <si>
    <t>bSPD</t>
  </si>
  <si>
    <t>bLUK</t>
  </si>
  <si>
    <t>cAttack</t>
  </si>
  <si>
    <t>cDefend</t>
  </si>
  <si>
    <t>cSkill</t>
  </si>
  <si>
    <t>cFlee</t>
  </si>
  <si>
    <t>cBossKeyDrop</t>
  </si>
  <si>
    <t>bXPYield</t>
  </si>
  <si>
    <t>bAuYield</t>
  </si>
  <si>
    <t>Blue Slime</t>
  </si>
  <si>
    <t>Hysterion</t>
  </si>
  <si>
    <t>Red Slime</t>
  </si>
  <si>
    <t>Green Slime</t>
  </si>
  <si>
    <t>Purple Slime</t>
  </si>
  <si>
    <t>Cyan Slime</t>
  </si>
  <si>
    <t>Headless Damsel</t>
  </si>
  <si>
    <t>Zombie</t>
  </si>
  <si>
    <t>Tripleface</t>
  </si>
  <si>
    <t>Death Wraith</t>
  </si>
  <si>
    <t>Demon Chimera</t>
  </si>
  <si>
    <t>Eye Golem</t>
  </si>
  <si>
    <t>Mimic</t>
  </si>
  <si>
    <t>Fairy</t>
  </si>
  <si>
    <t>Wind Spirit</t>
  </si>
  <si>
    <t>Necromancer</t>
  </si>
  <si>
    <t>Frost Wyvern</t>
  </si>
  <si>
    <t>Dark Priest</t>
  </si>
  <si>
    <t>Harpy</t>
  </si>
  <si>
    <t>Earth Spirit</t>
  </si>
  <si>
    <t>skillSPCost</t>
  </si>
  <si>
    <t>defXPYield = baseXPYield + (baseXPYield*0.065)*(mobLevel*0.75)</t>
  </si>
  <si>
    <t>defAuYield = baseAuYield + (baseAuYield*0.065)*(mobLevel*0.65)</t>
  </si>
  <si>
    <t>Boiling Body</t>
  </si>
  <si>
    <t>Screech</t>
  </si>
  <si>
    <t>Iluzio</t>
  </si>
  <si>
    <t>Zombie Bite</t>
  </si>
  <si>
    <t>Napalm Squirt</t>
  </si>
  <si>
    <t>Mighty Smash</t>
  </si>
  <si>
    <t>Trip Fumes</t>
  </si>
  <si>
    <t>Power Strike</t>
  </si>
  <si>
    <t>Creepy Laugh</t>
  </si>
  <si>
    <t>Tornado</t>
  </si>
  <si>
    <t>Poison Gas</t>
  </si>
  <si>
    <t>Energy Blast</t>
  </si>
  <si>
    <t>Earthquake</t>
  </si>
  <si>
    <t>Explosion</t>
  </si>
  <si>
    <t>Sound Blade</t>
  </si>
  <si>
    <t>Dark Magic</t>
  </si>
  <si>
    <t>Freeze Breath</t>
  </si>
  <si>
    <t>Death Stare</t>
  </si>
  <si>
    <t>Multitorture</t>
  </si>
  <si>
    <t>Hint of Death</t>
  </si>
  <si>
    <t>bossID</t>
  </si>
  <si>
    <t>cHeal</t>
  </si>
  <si>
    <t>SALIGIA</t>
  </si>
  <si>
    <t>Desidrus</t>
  </si>
  <si>
    <t>Luxuria</t>
  </si>
  <si>
    <t>Gelozie</t>
  </si>
  <si>
    <t>Okui</t>
  </si>
  <si>
    <t>Aplistia</t>
  </si>
  <si>
    <t>Kapootan</t>
  </si>
  <si>
    <t>Exaltatio</t>
  </si>
  <si>
    <t>level</t>
  </si>
  <si>
    <t>cAttack2</t>
  </si>
  <si>
    <t>cDefend2</t>
  </si>
  <si>
    <t>cSkill2</t>
  </si>
  <si>
    <t>bHP2</t>
  </si>
  <si>
    <t>bSP2</t>
  </si>
  <si>
    <t>defXPYield</t>
  </si>
  <si>
    <t>defAuYield</t>
  </si>
  <si>
    <t>Cranky Stomp</t>
  </si>
  <si>
    <t>Venereal Kiss</t>
  </si>
  <si>
    <t>Ultra Screech</t>
  </si>
  <si>
    <t>Devour</t>
  </si>
  <si>
    <t>Metal Spit</t>
  </si>
  <si>
    <t>Outrage</t>
  </si>
  <si>
    <t>Mighty Whip</t>
  </si>
  <si>
    <t>skillSPcost</t>
  </si>
  <si>
    <t>Great Bash</t>
  </si>
  <si>
    <t>missionBossKeys</t>
  </si>
  <si>
    <t>missionWins</t>
  </si>
  <si>
    <t>itemID</t>
  </si>
  <si>
    <t>area</t>
  </si>
  <si>
    <t>itemName</t>
  </si>
  <si>
    <t>buyingValue</t>
  </si>
  <si>
    <t>sellingValue</t>
  </si>
  <si>
    <t>HP</t>
  </si>
  <si>
    <t>SP</t>
  </si>
  <si>
    <t>ATK</t>
  </si>
  <si>
    <t>DEF</t>
  </si>
  <si>
    <t>SPC</t>
  </si>
  <si>
    <t>AGI</t>
  </si>
  <si>
    <t>CRT</t>
  </si>
  <si>
    <t>Effect to Player</t>
  </si>
  <si>
    <t>Effect to Opponent</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</si>
  <si>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</si>
  <si>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</si>
  <si>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</si>
  <si>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</si>
  <si>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</si>
  <si>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</si>
  <si>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</si>
  <si>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</si>
  <si>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</si>
  <si>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</si>
  <si>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</si>
  <si>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</si>
  <si>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</si>
  <si>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</si>
  <si>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</si>
  <si>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</si>
  <si>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</si>
  <si>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</si>
  <si>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</si>
  <si>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</si>
  <si>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</si>
  <si>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</si>
  <si>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</si>
  <si>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</si>
  <si>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</si>
  <si>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</si>
  <si>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</si>
  <si>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</si>
  <si>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</si>
  <si>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</si>
  <si>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</si>
  <si>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</si>
  <si>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</si>
  <si>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</si>
  <si>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</si>
  <si>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</si>
  <si>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</si>
  <si>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</si>
  <si>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</si>
  <si>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</si>
  <si>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</si>
  <si>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</si>
  <si>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</si>
  <si>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</si>
  <si>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</si>
  <si>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</si>
  <si>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</si>
  <si>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</si>
  <si>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</si>
  <si>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</si>
  <si>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Bread</t>
  </si>
  <si>
    <t>Apple</t>
  </si>
  <si>
    <t>Chicken</t>
  </si>
  <si>
    <t>ATK Potion 1</t>
  </si>
  <si>
    <t>SPC Potion 1</t>
  </si>
  <si>
    <t>Wheat Bread</t>
  </si>
  <si>
    <t>Molotov</t>
  </si>
  <si>
    <t>Apple Pie</t>
  </si>
  <si>
    <t>DEF Potion 1</t>
  </si>
  <si>
    <t>AGI Potion 1</t>
  </si>
  <si>
    <t>CRT Potion 1</t>
  </si>
  <si>
    <t>Roast Beef</t>
  </si>
  <si>
    <t>Flash Grenade</t>
  </si>
  <si>
    <t>Adrenalin</t>
  </si>
  <si>
    <t>Grenade</t>
  </si>
  <si>
    <t>EMP Dynamite</t>
  </si>
  <si>
    <t>ATK Potion 2</t>
  </si>
  <si>
    <t>DEF Potion 2</t>
  </si>
  <si>
    <t>ATK Debuff Ray</t>
  </si>
  <si>
    <t>DEF Debuff Ray</t>
  </si>
  <si>
    <t>Narcotics</t>
  </si>
  <si>
    <t>Napalm</t>
  </si>
  <si>
    <t>AGI Potion 2</t>
  </si>
  <si>
    <t>CRT Potion 2</t>
  </si>
  <si>
    <t>Card of Terumiru</t>
  </si>
  <si>
    <t>Health Potion</t>
  </si>
  <si>
    <t>Mana Potion</t>
  </si>
  <si>
    <t>Panacea</t>
  </si>
  <si>
    <t>Anti-Panacea</t>
  </si>
  <si>
    <t>SPC Potion 2</t>
  </si>
  <si>
    <t>Card of Sennami</t>
  </si>
  <si>
    <t>Card of Uriidimir</t>
  </si>
  <si>
    <t>Card of Amanita</t>
  </si>
  <si>
    <t>Card of Byvyr</t>
  </si>
  <si>
    <t>Card of Elmandre</t>
  </si>
  <si>
    <t>Card of Pleiopin</t>
  </si>
  <si>
    <t>Card of Ynteropin</t>
  </si>
  <si>
    <t>Card of Zylmanzis</t>
  </si>
  <si>
    <t>Card of Avi Aus</t>
  </si>
  <si>
    <t>Card of Meinchah</t>
  </si>
  <si>
    <t>Card of Nil</t>
  </si>
  <si>
    <t>SPC Debuff Ray</t>
  </si>
  <si>
    <t>AGI Debuff Ray</t>
  </si>
  <si>
    <t>CRT Debuff Ray</t>
  </si>
  <si>
    <t>Card of Leech</t>
  </si>
  <si>
    <t>Card of Buff</t>
  </si>
  <si>
    <t>Card of Debuff</t>
  </si>
  <si>
    <t>Card of Dencario</t>
  </si>
  <si>
    <t>Card of Aigilas</t>
  </si>
  <si>
    <t>A slice of bread. Restores HP.</t>
  </si>
  <si>
    <t>A freshly-picked fruit. Restores SP.</t>
  </si>
  <si>
    <t>Poison Darts</t>
  </si>
  <si>
    <t>Poisonous darts that can be used against opponents.</t>
  </si>
  <si>
    <t>A delicious fried chicken. Restores HP and SP.</t>
  </si>
  <si>
    <t>A potion that temporarily increases your Attack stat in battle.</t>
  </si>
  <si>
    <t>A potion that temporarily increases your Special stat in battle.</t>
  </si>
  <si>
    <t>A high-quality bread that restores HP and temporarily increases Attack and Special stats in battle.</t>
  </si>
  <si>
    <t>A DIY flamethrower that can be used against opponents.</t>
  </si>
  <si>
    <t>A delicious apple pie. Greatly restores SP.</t>
  </si>
  <si>
    <t>A potion that temporarily increases your Defense stat in battle.</t>
  </si>
  <si>
    <t>A potion that temporarily increases your Agility stat in battle.</t>
  </si>
  <si>
    <t>A potion that temporarily increases your Critical stat in battle.</t>
  </si>
  <si>
    <t>A well done roast beef. Greatly restores HP and SP.</t>
  </si>
  <si>
    <t>A grenade helpful for the next turn. Has side effects to you and the opponent.</t>
  </si>
  <si>
    <t>A hormone injection to temporarily increase all stats.</t>
  </si>
  <si>
    <t>An explosive used against opponents. Will cause minor damage when used.</t>
  </si>
  <si>
    <t>An explosive used to drain the opponent's SP. Will cost 4 SP to user.</t>
  </si>
  <si>
    <t>A device that decreases the opponent's Attack.</t>
  </si>
  <si>
    <t>An item with multiple side effects in exchange with great temporary Special, Agility, and Critical stats.</t>
  </si>
  <si>
    <t>A flaming compound that can be used against opponents.</t>
  </si>
  <si>
    <t>A potion that restores 1000 HP.</t>
  </si>
  <si>
    <t>A potion that restores 1000 SP.</t>
  </si>
  <si>
    <t>A potion that restores 1000 HP and 1000 SP.</t>
  </si>
  <si>
    <t>A lethal potion that inflicts damage and debuffs that can be used against opponents.</t>
  </si>
  <si>
    <t>A device that decreases the opponent's Special.</t>
  </si>
  <si>
    <t>A device that decreases the opponent's Defense.</t>
  </si>
  <si>
    <t>A mysterious card that will cause the user to absorb its opponent's energy.</t>
  </si>
  <si>
    <t>A mysterious card that will greatly increase all stats of the user in battle.</t>
  </si>
  <si>
    <t>A mysterious card that will greatly decrease all stats of the opponent in battle.</t>
  </si>
  <si>
    <t>A mysterious card with unknown effects. It has a symbol commonly seen on bosses.</t>
  </si>
  <si>
    <t>A spell card used by the Ancient Syntherion Warrior Dencario. Its effect is unknown.</t>
  </si>
  <si>
    <t>A spell card used by the Ancient Syntherion Warrior Meinchah. Its effect is unknown.</t>
  </si>
  <si>
    <t>A spell card used by the Ancient Syntherion Warrior Byvyr. Its effect is unknown.</t>
  </si>
  <si>
    <t>A spell card used by the Ancient Syntherion Warrior Elmandre. Its effect is unknown.</t>
  </si>
  <si>
    <t>A spell card used by the Time Traveler Avi Aus. Its effect is unknown.</t>
  </si>
  <si>
    <t>A spell card used by the Ancient Syntherion Warrior Pleiopin. Its effect is unknown.</t>
  </si>
  <si>
    <t>A spell card used by the Ancient Syntherion Warrior Ynteropin. Its effect is unknown.</t>
  </si>
  <si>
    <t>A spell card used by the Ancient Syntherion Warrior Zylmanzis. Its effect is unknown.</t>
  </si>
  <si>
    <t>A spell card used by the Ancient Syntherion Warrior Uriidimir. Its effect is unknown.</t>
  </si>
  <si>
    <t>A spell card used by the Ancient Syntherion Warrior Nil. Its effect is unknown.</t>
  </si>
  <si>
    <t>A spell card used by the Ancient Syntherion Warrior Amanita. Its effect is unknown.</t>
  </si>
  <si>
    <t>A spell card used by the Ancient Syntherion General Terumiru. Its effect is unknown.</t>
  </si>
  <si>
    <t>A spell card used by the Ancient Syntherion General Sennami. Its effect is unknown.</t>
  </si>
  <si>
    <t>A device that decreases the opponent's Agility.</t>
  </si>
  <si>
    <t>A device that decreases the opponent's Critical.</t>
  </si>
  <si>
    <t>Description (located at item_descriptions.fae)</t>
  </si>
  <si>
    <t>battleClass</t>
  </si>
  <si>
    <t>xp</t>
  </si>
  <si>
    <t>au</t>
  </si>
  <si>
    <t>bossWins</t>
  </si>
  <si>
    <t>bossKeys</t>
  </si>
  <si>
    <t>plusHP</t>
  </si>
  <si>
    <t>plusSP</t>
  </si>
  <si>
    <t>plusATK</t>
  </si>
  <si>
    <t>plusDEF</t>
  </si>
  <si>
    <t>plusSPC</t>
  </si>
  <si>
    <t>plusAGI</t>
  </si>
  <si>
    <t>plusCRT</t>
  </si>
  <si>
    <t>String</t>
  </si>
  <si>
    <t>double</t>
  </si>
  <si>
    <t>int</t>
  </si>
  <si>
    <t>String ("S" or "M")</t>
  </si>
  <si>
    <t>double (always .0)</t>
  </si>
  <si>
    <t>quantity</t>
  </si>
  <si>
    <t>This is what save1_data.fae, save2_data.fae, and save3_data.fae stores. Each value is comma-separated.</t>
  </si>
  <si>
    <t>This is what save1_inventory.fae, save2_inventory.fae, and save3_inventory.fae stores. Each value is comma-separated.</t>
  </si>
  <si>
    <t>The other CSV and FAE files contents are based on how it is arranged in this guide. The FAE files (except the save files and inventory) are files that the its information separators are returns/next lines rather than commas. After checking the game's balance, all CSV files will be converted into FAE files, in order to (mildly) prevent the players from modifying/breaking the game.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</si>
</sst>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Bookman Old Style"/>
      <family val="1"/>
    </font>
    <font>
      <sz val="16"/>
      <color theme="1"/>
      <name val="Bookman Old Style"/>
      <family val="1"/>
    </font>
    <font>
      <sz val="12"/>
      <color theme="1"/>
      <name val="Bookman Old Style"/>
      <family val="1"/>
    </font>
    <font>
      <sz val="22"/>
      <color theme="1"/>
      <name val="Bookman Old Style"/>
      <family val="1"/>
    </font>
  </fonts>
  <fills count="11">
    <fill>
      <patternFill patternType="none"/>
    </fill>
    <fill>
      <patternFill patternType="gray125"/>
    </fill>
    <fill>
      <patternFill patternType="solid">
        <fgColor rgb="FF66FFFF"/>
        <bgColor indexed="64"/>
      </patternFill>
    </fill>
    <fill>
      <patternFill patternType="solid">
        <fgColor rgb="FFFF6699"/>
        <bgColor indexed="64"/>
      </patternFill>
    </fill>
    <fill>
      <patternFill patternType="solid">
        <fgColor theme="0"/>
        <bgColor indexed="64"/>
      </patternFill>
    </fill>
    <fill>
      <patternFill patternType="solid">
        <fgColor rgb="FFFFFF00"/>
        <bgColor indexed="64"/>
      </patternFill>
    </fill>
    <fill>
      <patternFill patternType="solid">
        <fgColor rgb="FFFF9966"/>
        <bgColor indexed="64"/>
      </patternFill>
    </fill>
    <fill>
      <patternFill patternType="solid">
        <fgColor rgb="FFCCECFF"/>
        <bgColor indexed="64"/>
      </patternFill>
    </fill>
    <fill>
      <patternFill patternType="solid">
        <fgColor rgb="FFFFCCCC"/>
        <bgColor indexed="64"/>
      </patternFill>
    </fill>
    <fill>
      <patternFill patternType="solid">
        <fgColor theme="4" tint="0.79998168889431442"/>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3">
    <xf numFmtId="0" fontId="0" fillId="0" borderId="0" xfId="0"/>
    <xf numFmtId="0" fontId="1" fillId="0" borderId="0" xfId="0" applyFont="1"/>
    <xf numFmtId="0" fontId="1" fillId="0" borderId="1" xfId="0" applyFont="1" applyBorder="1"/>
    <xf numFmtId="0" fontId="1" fillId="0" borderId="1" xfId="0" applyFont="1" applyFill="1" applyBorder="1"/>
    <xf numFmtId="1" fontId="1" fillId="0" borderId="1" xfId="0" applyNumberFormat="1" applyFont="1" applyBorder="1"/>
    <xf numFmtId="0" fontId="1" fillId="2" borderId="1" xfId="0" applyFont="1" applyFill="1" applyBorder="1"/>
    <xf numFmtId="0" fontId="1" fillId="3" borderId="1" xfId="0" applyFont="1" applyFill="1" applyBorder="1"/>
    <xf numFmtId="0" fontId="1" fillId="4" borderId="1" xfId="0" applyFont="1" applyFill="1" applyBorder="1"/>
    <xf numFmtId="1" fontId="1" fillId="4" borderId="1" xfId="0" applyNumberFormat="1" applyFont="1" applyFill="1" applyBorder="1"/>
    <xf numFmtId="0" fontId="1" fillId="0" borderId="0" xfId="0" applyFont="1" applyBorder="1"/>
    <xf numFmtId="2" fontId="1" fillId="0" borderId="1" xfId="0" applyNumberFormat="1" applyFont="1" applyBorder="1"/>
    <xf numFmtId="1" fontId="1" fillId="0" borderId="0" xfId="0" applyNumberFormat="1" applyFont="1" applyBorder="1"/>
    <xf numFmtId="0" fontId="1" fillId="0" borderId="1" xfId="0" applyFont="1" applyBorder="1" applyAlignment="1">
      <alignment wrapText="1"/>
    </xf>
    <xf numFmtId="0" fontId="1" fillId="0" borderId="1" xfId="0" applyFont="1" applyBorder="1" applyAlignment="1"/>
    <xf numFmtId="0" fontId="1" fillId="6" borderId="1" xfId="0" applyFont="1" applyFill="1" applyBorder="1"/>
    <xf numFmtId="0" fontId="1" fillId="0" borderId="0" xfId="0" applyFont="1" applyFill="1" applyBorder="1"/>
    <xf numFmtId="2" fontId="1" fillId="0" borderId="0" xfId="0" applyNumberFormat="1" applyFont="1" applyFill="1" applyBorder="1"/>
    <xf numFmtId="1" fontId="3" fillId="0" borderId="0" xfId="0" applyNumberFormat="1" applyFont="1" applyFill="1" applyBorder="1" applyAlignment="1">
      <alignment horizontal="center"/>
    </xf>
    <xf numFmtId="0" fontId="1" fillId="7" borderId="1" xfId="0" applyFont="1" applyFill="1" applyBorder="1"/>
    <xf numFmtId="0" fontId="1" fillId="8" borderId="1" xfId="0" applyFont="1" applyFill="1" applyBorder="1"/>
    <xf numFmtId="0" fontId="1" fillId="8" borderId="1" xfId="0" applyFont="1" applyFill="1" applyBorder="1" applyAlignment="1"/>
    <xf numFmtId="0" fontId="1" fillId="7" borderId="1" xfId="0" applyFont="1" applyFill="1" applyBorder="1" applyAlignment="1"/>
    <xf numFmtId="0" fontId="1" fillId="0" borderId="11" xfId="0" applyFont="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9" xfId="0" applyFont="1" applyBorder="1" applyAlignment="1">
      <alignment horizontal="center" vertical="center" wrapText="1"/>
    </xf>
    <xf numFmtId="0" fontId="1" fillId="6" borderId="1" xfId="0" applyFont="1" applyFill="1" applyBorder="1" applyAlignment="1">
      <alignment horizontal="center"/>
    </xf>
    <xf numFmtId="0" fontId="2" fillId="2" borderId="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9" xfId="0" applyFont="1" applyFill="1" applyBorder="1" applyAlignment="1">
      <alignment horizontal="center" vertic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1" xfId="0" applyFont="1" applyBorder="1" applyAlignment="1">
      <alignment horizontal="center"/>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 xfId="0" applyFont="1" applyBorder="1" applyAlignment="1">
      <alignment horizontal="center" vertical="top"/>
    </xf>
    <xf numFmtId="0" fontId="1" fillId="10" borderId="20" xfId="0" applyFont="1" applyFill="1" applyBorder="1" applyAlignment="1">
      <alignment horizontal="center"/>
    </xf>
    <xf numFmtId="0" fontId="1" fillId="10" borderId="21" xfId="0" applyFont="1" applyFill="1" applyBorder="1" applyAlignment="1">
      <alignment horizontal="center"/>
    </xf>
    <xf numFmtId="0" fontId="1" fillId="10" borderId="22" xfId="0" applyFont="1" applyFill="1" applyBorder="1" applyAlignment="1">
      <alignment horizontal="center"/>
    </xf>
    <xf numFmtId="0" fontId="1" fillId="9" borderId="20" xfId="0" applyFont="1" applyFill="1" applyBorder="1" applyAlignment="1">
      <alignment horizont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CC"/>
      <color rgb="FFCCECFF"/>
      <color rgb="FF66FFFF"/>
      <color rgb="FFFF9966"/>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topLeftCell="G83" workbookViewId="0">
      <selection activeCell="M4" sqref="M4"/>
    </sheetView>
  </sheetViews>
  <sheetFormatPr defaultRowHeight="15" x14ac:dyDescent="0.25"/>
  <cols>
    <col min="1" max="1" width="6.85546875" style="1" bestFit="1" customWidth="1"/>
    <col min="2" max="2" width="21" style="1" customWidth="1"/>
    <col min="3" max="3" width="25.85546875" style="1" bestFit="1" customWidth="1"/>
    <col min="4" max="4" width="6.85546875" style="1" bestFit="1" customWidth="1"/>
    <col min="5" max="5" width="21" style="1" customWidth="1"/>
    <col min="6" max="6" width="25.85546875" style="1" bestFit="1" customWidth="1"/>
    <col min="7" max="7" width="6.85546875" style="1" bestFit="1" customWidth="1"/>
    <col min="8" max="9" width="10.28515625" style="1" bestFit="1" customWidth="1"/>
    <col min="10" max="10" width="10.42578125" style="1" bestFit="1" customWidth="1"/>
    <col min="11" max="11" width="10.7109375" style="1" bestFit="1" customWidth="1"/>
    <col min="12" max="12" width="11.140625" style="1" bestFit="1" customWidth="1"/>
    <col min="13" max="13" width="10.5703125" style="1" bestFit="1" customWidth="1"/>
    <col min="14" max="14" width="10.7109375" style="1" bestFit="1" customWidth="1"/>
    <col min="15" max="15" width="6.85546875" style="1" bestFit="1" customWidth="1"/>
    <col min="16" max="17" width="10.28515625" style="1" bestFit="1" customWidth="1"/>
    <col min="18" max="18" width="10.42578125" style="1" bestFit="1" customWidth="1"/>
    <col min="19" max="19" width="10.7109375" style="1" bestFit="1" customWidth="1"/>
    <col min="20" max="20" width="11.140625" style="1" bestFit="1" customWidth="1"/>
    <col min="21" max="21" width="10.5703125" style="1" bestFit="1" customWidth="1"/>
    <col min="22" max="22" width="10.7109375" style="1" bestFit="1" customWidth="1"/>
    <col min="23" max="16384" width="9.140625" style="1"/>
  </cols>
  <sheetData>
    <row r="1" spans="1:22" x14ac:dyDescent="0.25">
      <c r="A1" s="23" t="s">
        <v>3</v>
      </c>
      <c r="B1" s="23"/>
      <c r="C1" s="23"/>
      <c r="D1" s="24" t="s">
        <v>4</v>
      </c>
      <c r="E1" s="24"/>
      <c r="F1" s="24"/>
      <c r="G1" s="23" t="s">
        <v>12</v>
      </c>
      <c r="H1" s="23"/>
      <c r="I1" s="23"/>
      <c r="J1" s="23"/>
      <c r="K1" s="23"/>
      <c r="L1" s="23"/>
      <c r="M1" s="23"/>
      <c r="N1" s="23"/>
      <c r="O1" s="24" t="s">
        <v>13</v>
      </c>
      <c r="P1" s="24"/>
      <c r="Q1" s="24"/>
      <c r="R1" s="24"/>
      <c r="S1" s="24"/>
      <c r="T1" s="24"/>
      <c r="U1" s="24"/>
      <c r="V1" s="24"/>
    </row>
    <row r="2" spans="1:22" x14ac:dyDescent="0.25">
      <c r="A2" s="5" t="s">
        <v>0</v>
      </c>
      <c r="B2" s="5" t="s">
        <v>1</v>
      </c>
      <c r="C2" s="5" t="s">
        <v>2</v>
      </c>
      <c r="D2" s="6" t="s">
        <v>0</v>
      </c>
      <c r="E2" s="6" t="s">
        <v>1</v>
      </c>
      <c r="F2" s="6" t="s">
        <v>2</v>
      </c>
      <c r="G2" s="5" t="s">
        <v>0</v>
      </c>
      <c r="H2" s="5" t="s">
        <v>5</v>
      </c>
      <c r="I2" s="5" t="s">
        <v>6</v>
      </c>
      <c r="J2" s="5" t="s">
        <v>7</v>
      </c>
      <c r="K2" s="5" t="s">
        <v>8</v>
      </c>
      <c r="L2" s="5" t="s">
        <v>9</v>
      </c>
      <c r="M2" s="5" t="s">
        <v>10</v>
      </c>
      <c r="N2" s="5" t="s">
        <v>11</v>
      </c>
      <c r="O2" s="6" t="s">
        <v>0</v>
      </c>
      <c r="P2" s="6" t="s">
        <v>5</v>
      </c>
      <c r="Q2" s="6" t="s">
        <v>6</v>
      </c>
      <c r="R2" s="6" t="s">
        <v>7</v>
      </c>
      <c r="S2" s="6" t="s">
        <v>8</v>
      </c>
      <c r="T2" s="6" t="s">
        <v>9</v>
      </c>
      <c r="U2" s="6" t="s">
        <v>10</v>
      </c>
      <c r="V2" s="6" t="s">
        <v>11</v>
      </c>
    </row>
    <row r="3" spans="1:22" x14ac:dyDescent="0.25">
      <c r="A3" s="5">
        <v>1</v>
      </c>
      <c r="B3" s="7">
        <v>0</v>
      </c>
      <c r="C3" s="7">
        <v>20</v>
      </c>
      <c r="D3" s="6">
        <v>1</v>
      </c>
      <c r="E3" s="7">
        <v>0</v>
      </c>
      <c r="F3" s="8">
        <v>21</v>
      </c>
      <c r="G3" s="5">
        <v>1</v>
      </c>
      <c r="H3" s="7">
        <v>50</v>
      </c>
      <c r="I3" s="7">
        <v>20</v>
      </c>
      <c r="J3" s="7">
        <v>19</v>
      </c>
      <c r="K3" s="7">
        <v>19</v>
      </c>
      <c r="L3" s="7">
        <v>24</v>
      </c>
      <c r="M3" s="7">
        <v>20</v>
      </c>
      <c r="N3" s="7">
        <v>17</v>
      </c>
      <c r="O3" s="6">
        <v>1</v>
      </c>
      <c r="P3" s="7">
        <v>40</v>
      </c>
      <c r="Q3" s="7">
        <v>36</v>
      </c>
      <c r="R3" s="7">
        <v>17</v>
      </c>
      <c r="S3" s="7">
        <v>17</v>
      </c>
      <c r="T3" s="7">
        <v>26</v>
      </c>
      <c r="U3" s="7">
        <v>23</v>
      </c>
      <c r="V3" s="7">
        <v>19</v>
      </c>
    </row>
    <row r="4" spans="1:22" x14ac:dyDescent="0.25">
      <c r="A4" s="5">
        <v>2</v>
      </c>
      <c r="B4" s="8">
        <f>B3+C3</f>
        <v>20</v>
      </c>
      <c r="C4" s="8">
        <f>C3*1.25</f>
        <v>25</v>
      </c>
      <c r="D4" s="6">
        <v>2</v>
      </c>
      <c r="E4" s="8">
        <f>E3+F3</f>
        <v>21</v>
      </c>
      <c r="F4" s="8">
        <f>F3*1.3</f>
        <v>27.3</v>
      </c>
      <c r="G4" s="5">
        <v>2</v>
      </c>
      <c r="H4" s="8">
        <f>$H$3+($H$3*0.1875)*G4</f>
        <v>68.75</v>
      </c>
      <c r="I4" s="8">
        <f>I3+(I3*0.025)</f>
        <v>20.5</v>
      </c>
      <c r="J4" s="8">
        <f>$J$3+($J$3*0.14)*G4</f>
        <v>24.32</v>
      </c>
      <c r="K4" s="8">
        <f>$K$3+($K$3*0.12)*G4</f>
        <v>23.56</v>
      </c>
      <c r="L4" s="8">
        <f>$L$3+($L$3*0.13)*G4</f>
        <v>30.240000000000002</v>
      </c>
      <c r="M4" s="8">
        <f>$M$3+($M$3*0.12)*G4</f>
        <v>24.8</v>
      </c>
      <c r="N4" s="8">
        <f>$N$3+($N$3*0.1)*G4</f>
        <v>20.399999999999999</v>
      </c>
      <c r="O4" s="6">
        <v>2</v>
      </c>
      <c r="P4" s="8">
        <f>$P$3+($P$3*0.15)*O4</f>
        <v>52</v>
      </c>
      <c r="Q4" s="8">
        <f>$Q$3+($Q$3*0.06)*O4</f>
        <v>40.32</v>
      </c>
      <c r="R4" s="8">
        <f>$R$3+($R$3*0.14)*O4</f>
        <v>21.76</v>
      </c>
      <c r="S4" s="8">
        <f>$S$3+($S$3*0.12)*O4</f>
        <v>21.08</v>
      </c>
      <c r="T4" s="8">
        <f>$T$3+($T$3*0.125)*O4</f>
        <v>32.5</v>
      </c>
      <c r="U4" s="8">
        <f>$U$3+($U$3*0.09)*O4</f>
        <v>27.14</v>
      </c>
      <c r="V4" s="8">
        <f>$V$3+($V$3*0.085)*O4</f>
        <v>22.23</v>
      </c>
    </row>
    <row r="5" spans="1:22" x14ac:dyDescent="0.25">
      <c r="A5" s="5">
        <v>3</v>
      </c>
      <c r="B5" s="8">
        <f t="shared" ref="B5:B68" si="0">B4+C4</f>
        <v>45</v>
      </c>
      <c r="C5" s="8">
        <f t="shared" ref="C5:C7" si="1">C4*1.25</f>
        <v>31.25</v>
      </c>
      <c r="D5" s="6">
        <v>3</v>
      </c>
      <c r="E5" s="8">
        <f t="shared" ref="E5:E68" si="2">E4+F4</f>
        <v>48.3</v>
      </c>
      <c r="F5" s="8">
        <f t="shared" ref="F5:F7" si="3">F4*1.3</f>
        <v>35.49</v>
      </c>
      <c r="G5" s="5">
        <v>3</v>
      </c>
      <c r="H5" s="8">
        <f t="shared" ref="H5:H68" si="4">$H$3+($H$3*0.1875)*G5</f>
        <v>78.125</v>
      </c>
      <c r="I5" s="8">
        <f t="shared" ref="I5:I68" si="5">I4+(I4*0.025)</f>
        <v>21.012499999999999</v>
      </c>
      <c r="J5" s="8">
        <f t="shared" ref="J5:J68" si="6">$J$3+($J$3*0.14)*G5</f>
        <v>26.98</v>
      </c>
      <c r="K5" s="8">
        <f t="shared" ref="K5:K68" si="7">$K$3+($K$3*0.12)*G5</f>
        <v>25.84</v>
      </c>
      <c r="L5" s="8">
        <f t="shared" ref="L5:L68" si="8">$L$3+($L$3*0.13)*G5</f>
        <v>33.36</v>
      </c>
      <c r="M5" s="8">
        <f t="shared" ref="M5:M68" si="9">$M$3+($M$3*0.12)*G5</f>
        <v>27.2</v>
      </c>
      <c r="N5" s="8">
        <f t="shared" ref="N5:N68" si="10">$N$3+($N$3*0.1)*G5</f>
        <v>22.1</v>
      </c>
      <c r="O5" s="6">
        <v>3</v>
      </c>
      <c r="P5" s="8">
        <f t="shared" ref="P5:P68" si="11">$P$3+($P$3*0.15)*O5</f>
        <v>58</v>
      </c>
      <c r="Q5" s="8">
        <f t="shared" ref="Q5:Q68" si="12">$Q$3+($Q$3*0.06)*O5</f>
        <v>42.480000000000004</v>
      </c>
      <c r="R5" s="8">
        <f t="shared" ref="R5:R68" si="13">$R$3+($R$3*0.14)*O5</f>
        <v>24.14</v>
      </c>
      <c r="S5" s="8">
        <f t="shared" ref="S5:S68" si="14">$S$3+($S$3*0.12)*O5</f>
        <v>23.12</v>
      </c>
      <c r="T5" s="8">
        <f t="shared" ref="T5:T68" si="15">$T$3+($T$3*0.125)*O5</f>
        <v>35.75</v>
      </c>
      <c r="U5" s="8">
        <f t="shared" ref="U5:U68" si="16">$U$3+($U$3*0.09)*O5</f>
        <v>29.21</v>
      </c>
      <c r="V5" s="8">
        <f t="shared" ref="V5:V68" si="17">$V$3+($V$3*0.085)*O5</f>
        <v>23.844999999999999</v>
      </c>
    </row>
    <row r="6" spans="1:22" x14ac:dyDescent="0.25">
      <c r="A6" s="5">
        <v>4</v>
      </c>
      <c r="B6" s="8">
        <f t="shared" si="0"/>
        <v>76.25</v>
      </c>
      <c r="C6" s="8">
        <f t="shared" si="1"/>
        <v>39.0625</v>
      </c>
      <c r="D6" s="6">
        <v>4</v>
      </c>
      <c r="E6" s="8">
        <f t="shared" si="2"/>
        <v>83.789999999999992</v>
      </c>
      <c r="F6" s="8">
        <f t="shared" si="3"/>
        <v>46.137000000000008</v>
      </c>
      <c r="G6" s="5">
        <v>4</v>
      </c>
      <c r="H6" s="8">
        <f t="shared" si="4"/>
        <v>87.5</v>
      </c>
      <c r="I6" s="8">
        <f t="shared" si="5"/>
        <v>21.537812499999998</v>
      </c>
      <c r="J6" s="8">
        <f t="shared" si="6"/>
        <v>29.64</v>
      </c>
      <c r="K6" s="8">
        <f t="shared" si="7"/>
        <v>28.119999999999997</v>
      </c>
      <c r="L6" s="8">
        <f t="shared" si="8"/>
        <v>36.480000000000004</v>
      </c>
      <c r="M6" s="8">
        <f t="shared" si="9"/>
        <v>29.6</v>
      </c>
      <c r="N6" s="8">
        <f t="shared" si="10"/>
        <v>23.8</v>
      </c>
      <c r="O6" s="6">
        <v>4</v>
      </c>
      <c r="P6" s="8">
        <f t="shared" si="11"/>
        <v>64</v>
      </c>
      <c r="Q6" s="8">
        <f t="shared" si="12"/>
        <v>44.64</v>
      </c>
      <c r="R6" s="8">
        <f t="shared" si="13"/>
        <v>26.520000000000003</v>
      </c>
      <c r="S6" s="8">
        <f t="shared" si="14"/>
        <v>25.16</v>
      </c>
      <c r="T6" s="8">
        <f t="shared" si="15"/>
        <v>39</v>
      </c>
      <c r="U6" s="8">
        <f t="shared" si="16"/>
        <v>31.28</v>
      </c>
      <c r="V6" s="8">
        <f t="shared" si="17"/>
        <v>25.46</v>
      </c>
    </row>
    <row r="7" spans="1:22" x14ac:dyDescent="0.25">
      <c r="A7" s="5">
        <v>5</v>
      </c>
      <c r="B7" s="8">
        <f t="shared" si="0"/>
        <v>115.3125</v>
      </c>
      <c r="C7" s="8">
        <f t="shared" si="1"/>
        <v>48.828125</v>
      </c>
      <c r="D7" s="6">
        <v>5</v>
      </c>
      <c r="E7" s="8">
        <f t="shared" si="2"/>
        <v>129.92699999999999</v>
      </c>
      <c r="F7" s="8">
        <f t="shared" si="3"/>
        <v>59.978100000000012</v>
      </c>
      <c r="G7" s="5">
        <v>5</v>
      </c>
      <c r="H7" s="8">
        <f t="shared" si="4"/>
        <v>96.875</v>
      </c>
      <c r="I7" s="8">
        <f t="shared" si="5"/>
        <v>22.076257812499996</v>
      </c>
      <c r="J7" s="8">
        <f t="shared" si="6"/>
        <v>32.299999999999997</v>
      </c>
      <c r="K7" s="8">
        <f t="shared" si="7"/>
        <v>30.4</v>
      </c>
      <c r="L7" s="8">
        <f t="shared" si="8"/>
        <v>39.6</v>
      </c>
      <c r="M7" s="8">
        <f t="shared" si="9"/>
        <v>32</v>
      </c>
      <c r="N7" s="8">
        <f t="shared" si="10"/>
        <v>25.5</v>
      </c>
      <c r="O7" s="6">
        <v>5</v>
      </c>
      <c r="P7" s="8">
        <f t="shared" si="11"/>
        <v>70</v>
      </c>
      <c r="Q7" s="8">
        <f t="shared" si="12"/>
        <v>46.8</v>
      </c>
      <c r="R7" s="8">
        <f t="shared" si="13"/>
        <v>28.900000000000002</v>
      </c>
      <c r="S7" s="8">
        <f t="shared" si="14"/>
        <v>27.2</v>
      </c>
      <c r="T7" s="8">
        <f t="shared" si="15"/>
        <v>42.25</v>
      </c>
      <c r="U7" s="8">
        <f t="shared" si="16"/>
        <v>33.35</v>
      </c>
      <c r="V7" s="8">
        <f t="shared" si="17"/>
        <v>27.075000000000003</v>
      </c>
    </row>
    <row r="8" spans="1:22" x14ac:dyDescent="0.25">
      <c r="A8" s="5">
        <v>6</v>
      </c>
      <c r="B8" s="8">
        <f t="shared" si="0"/>
        <v>164.140625</v>
      </c>
      <c r="C8" s="8">
        <f>C7*1.1</f>
        <v>53.710937500000007</v>
      </c>
      <c r="D8" s="6">
        <v>6</v>
      </c>
      <c r="E8" s="8">
        <f t="shared" si="2"/>
        <v>189.9051</v>
      </c>
      <c r="F8" s="8">
        <f>F7*1.09</f>
        <v>65.37612900000002</v>
      </c>
      <c r="G8" s="5">
        <v>6</v>
      </c>
      <c r="H8" s="8">
        <f t="shared" si="4"/>
        <v>106.25</v>
      </c>
      <c r="I8" s="8">
        <f t="shared" si="5"/>
        <v>22.628164257812497</v>
      </c>
      <c r="J8" s="8">
        <f t="shared" si="6"/>
        <v>34.96</v>
      </c>
      <c r="K8" s="8">
        <f t="shared" si="7"/>
        <v>32.68</v>
      </c>
      <c r="L8" s="8">
        <f t="shared" si="8"/>
        <v>42.72</v>
      </c>
      <c r="M8" s="8">
        <f t="shared" si="9"/>
        <v>34.4</v>
      </c>
      <c r="N8" s="8">
        <f t="shared" si="10"/>
        <v>27.200000000000003</v>
      </c>
      <c r="O8" s="6">
        <v>6</v>
      </c>
      <c r="P8" s="8">
        <f t="shared" si="11"/>
        <v>76</v>
      </c>
      <c r="Q8" s="8">
        <f t="shared" si="12"/>
        <v>48.96</v>
      </c>
      <c r="R8" s="8">
        <f t="shared" si="13"/>
        <v>31.28</v>
      </c>
      <c r="S8" s="8">
        <f t="shared" si="14"/>
        <v>29.240000000000002</v>
      </c>
      <c r="T8" s="8">
        <f t="shared" si="15"/>
        <v>45.5</v>
      </c>
      <c r="U8" s="8">
        <f t="shared" si="16"/>
        <v>35.42</v>
      </c>
      <c r="V8" s="8">
        <f t="shared" si="17"/>
        <v>28.69</v>
      </c>
    </row>
    <row r="9" spans="1:22" x14ac:dyDescent="0.25">
      <c r="A9" s="5">
        <v>7</v>
      </c>
      <c r="B9" s="8">
        <f t="shared" si="0"/>
        <v>217.8515625</v>
      </c>
      <c r="C9" s="8">
        <f t="shared" ref="C9:C42" si="18">C8*1.1</f>
        <v>59.082031250000014</v>
      </c>
      <c r="D9" s="6">
        <v>7</v>
      </c>
      <c r="E9" s="8">
        <f t="shared" si="2"/>
        <v>255.28122900000002</v>
      </c>
      <c r="F9" s="8">
        <f t="shared" ref="F9:F45" si="19">F8*1.09</f>
        <v>71.259980610000028</v>
      </c>
      <c r="G9" s="5">
        <v>7</v>
      </c>
      <c r="H9" s="8">
        <f t="shared" si="4"/>
        <v>115.625</v>
      </c>
      <c r="I9" s="8">
        <f t="shared" si="5"/>
        <v>23.19386836425781</v>
      </c>
      <c r="J9" s="8">
        <f t="shared" si="6"/>
        <v>37.620000000000005</v>
      </c>
      <c r="K9" s="8">
        <f t="shared" si="7"/>
        <v>34.96</v>
      </c>
      <c r="L9" s="8">
        <f t="shared" si="8"/>
        <v>45.84</v>
      </c>
      <c r="M9" s="8">
        <f t="shared" si="9"/>
        <v>36.799999999999997</v>
      </c>
      <c r="N9" s="8">
        <f t="shared" si="10"/>
        <v>28.900000000000002</v>
      </c>
      <c r="O9" s="6">
        <v>7</v>
      </c>
      <c r="P9" s="8">
        <f t="shared" si="11"/>
        <v>82</v>
      </c>
      <c r="Q9" s="8">
        <f t="shared" si="12"/>
        <v>51.120000000000005</v>
      </c>
      <c r="R9" s="8">
        <f t="shared" si="13"/>
        <v>33.660000000000004</v>
      </c>
      <c r="S9" s="8">
        <f t="shared" si="14"/>
        <v>31.28</v>
      </c>
      <c r="T9" s="8">
        <f t="shared" si="15"/>
        <v>48.75</v>
      </c>
      <c r="U9" s="8">
        <f t="shared" si="16"/>
        <v>37.489999999999995</v>
      </c>
      <c r="V9" s="8">
        <f t="shared" si="17"/>
        <v>30.305</v>
      </c>
    </row>
    <row r="10" spans="1:22" x14ac:dyDescent="0.25">
      <c r="A10" s="5">
        <v>8</v>
      </c>
      <c r="B10" s="8">
        <f t="shared" si="0"/>
        <v>276.93359375</v>
      </c>
      <c r="C10" s="8">
        <f t="shared" si="18"/>
        <v>64.990234375000014</v>
      </c>
      <c r="D10" s="6">
        <v>8</v>
      </c>
      <c r="E10" s="8">
        <f t="shared" si="2"/>
        <v>326.54120961000007</v>
      </c>
      <c r="F10" s="8">
        <f t="shared" si="19"/>
        <v>77.67337886490003</v>
      </c>
      <c r="G10" s="5">
        <v>8</v>
      </c>
      <c r="H10" s="8">
        <f t="shared" si="4"/>
        <v>125</v>
      </c>
      <c r="I10" s="8">
        <f t="shared" si="5"/>
        <v>23.773715073364254</v>
      </c>
      <c r="J10" s="8">
        <f t="shared" si="6"/>
        <v>40.28</v>
      </c>
      <c r="K10" s="8">
        <f t="shared" si="7"/>
        <v>37.239999999999995</v>
      </c>
      <c r="L10" s="8">
        <f t="shared" si="8"/>
        <v>48.96</v>
      </c>
      <c r="M10" s="8">
        <f t="shared" si="9"/>
        <v>39.200000000000003</v>
      </c>
      <c r="N10" s="8">
        <f t="shared" si="10"/>
        <v>30.6</v>
      </c>
      <c r="O10" s="6">
        <v>8</v>
      </c>
      <c r="P10" s="8">
        <f t="shared" si="11"/>
        <v>88</v>
      </c>
      <c r="Q10" s="8">
        <f t="shared" si="12"/>
        <v>53.28</v>
      </c>
      <c r="R10" s="8">
        <f t="shared" si="13"/>
        <v>36.040000000000006</v>
      </c>
      <c r="S10" s="8">
        <f t="shared" si="14"/>
        <v>33.32</v>
      </c>
      <c r="T10" s="8">
        <f t="shared" si="15"/>
        <v>52</v>
      </c>
      <c r="U10" s="8">
        <f t="shared" si="16"/>
        <v>39.56</v>
      </c>
      <c r="V10" s="8">
        <f t="shared" si="17"/>
        <v>31.92</v>
      </c>
    </row>
    <row r="11" spans="1:22" x14ac:dyDescent="0.25">
      <c r="A11" s="5">
        <v>9</v>
      </c>
      <c r="B11" s="8">
        <f t="shared" si="0"/>
        <v>341.923828125</v>
      </c>
      <c r="C11" s="8">
        <f t="shared" si="18"/>
        <v>71.489257812500028</v>
      </c>
      <c r="D11" s="6">
        <v>9</v>
      </c>
      <c r="E11" s="8">
        <f t="shared" si="2"/>
        <v>404.2145884749001</v>
      </c>
      <c r="F11" s="8">
        <f t="shared" si="19"/>
        <v>84.663982962741045</v>
      </c>
      <c r="G11" s="5">
        <v>9</v>
      </c>
      <c r="H11" s="8">
        <f t="shared" si="4"/>
        <v>134.375</v>
      </c>
      <c r="I11" s="8">
        <f t="shared" si="5"/>
        <v>24.368057950198359</v>
      </c>
      <c r="J11" s="8">
        <f t="shared" si="6"/>
        <v>42.94</v>
      </c>
      <c r="K11" s="8">
        <f t="shared" si="7"/>
        <v>39.519999999999996</v>
      </c>
      <c r="L11" s="8">
        <f t="shared" si="8"/>
        <v>52.08</v>
      </c>
      <c r="M11" s="8">
        <f t="shared" si="9"/>
        <v>41.599999999999994</v>
      </c>
      <c r="N11" s="8">
        <f t="shared" si="10"/>
        <v>32.299999999999997</v>
      </c>
      <c r="O11" s="6">
        <v>9</v>
      </c>
      <c r="P11" s="8">
        <f t="shared" si="11"/>
        <v>94</v>
      </c>
      <c r="Q11" s="8">
        <f t="shared" si="12"/>
        <v>55.44</v>
      </c>
      <c r="R11" s="8">
        <f t="shared" si="13"/>
        <v>38.42</v>
      </c>
      <c r="S11" s="8">
        <f t="shared" si="14"/>
        <v>35.36</v>
      </c>
      <c r="T11" s="8">
        <f t="shared" si="15"/>
        <v>55.25</v>
      </c>
      <c r="U11" s="8">
        <f t="shared" si="16"/>
        <v>41.629999999999995</v>
      </c>
      <c r="V11" s="8">
        <f t="shared" si="17"/>
        <v>33.535000000000004</v>
      </c>
    </row>
    <row r="12" spans="1:22" x14ac:dyDescent="0.25">
      <c r="A12" s="5">
        <v>10</v>
      </c>
      <c r="B12" s="8">
        <f t="shared" si="0"/>
        <v>413.4130859375</v>
      </c>
      <c r="C12" s="8">
        <f t="shared" si="18"/>
        <v>78.638183593750043</v>
      </c>
      <c r="D12" s="6">
        <v>10</v>
      </c>
      <c r="E12" s="8">
        <f t="shared" si="2"/>
        <v>488.87857143764114</v>
      </c>
      <c r="F12" s="8">
        <f t="shared" si="19"/>
        <v>92.283741429387746</v>
      </c>
      <c r="G12" s="5">
        <v>10</v>
      </c>
      <c r="H12" s="8">
        <f t="shared" si="4"/>
        <v>143.75</v>
      </c>
      <c r="I12" s="8">
        <f t="shared" si="5"/>
        <v>24.977259398953318</v>
      </c>
      <c r="J12" s="8">
        <f t="shared" si="6"/>
        <v>45.6</v>
      </c>
      <c r="K12" s="8">
        <f t="shared" si="7"/>
        <v>41.8</v>
      </c>
      <c r="L12" s="8">
        <f t="shared" si="8"/>
        <v>55.2</v>
      </c>
      <c r="M12" s="8">
        <f t="shared" si="9"/>
        <v>44</v>
      </c>
      <c r="N12" s="8">
        <f t="shared" si="10"/>
        <v>34</v>
      </c>
      <c r="O12" s="6">
        <v>10</v>
      </c>
      <c r="P12" s="8">
        <f t="shared" si="11"/>
        <v>100</v>
      </c>
      <c r="Q12" s="8">
        <f t="shared" si="12"/>
        <v>57.6</v>
      </c>
      <c r="R12" s="8">
        <f t="shared" si="13"/>
        <v>40.800000000000004</v>
      </c>
      <c r="S12" s="8">
        <f t="shared" si="14"/>
        <v>37.4</v>
      </c>
      <c r="T12" s="8">
        <f t="shared" si="15"/>
        <v>58.5</v>
      </c>
      <c r="U12" s="8">
        <f t="shared" si="16"/>
        <v>43.7</v>
      </c>
      <c r="V12" s="8">
        <f t="shared" si="17"/>
        <v>35.150000000000006</v>
      </c>
    </row>
    <row r="13" spans="1:22" x14ac:dyDescent="0.25">
      <c r="A13" s="5">
        <v>11</v>
      </c>
      <c r="B13" s="8">
        <f t="shared" si="0"/>
        <v>492.05126953125006</v>
      </c>
      <c r="C13" s="8">
        <f t="shared" si="18"/>
        <v>86.50200195312506</v>
      </c>
      <c r="D13" s="6">
        <v>11</v>
      </c>
      <c r="E13" s="8">
        <f t="shared" si="2"/>
        <v>581.16231286702885</v>
      </c>
      <c r="F13" s="8">
        <f t="shared" si="19"/>
        <v>100.58927815803266</v>
      </c>
      <c r="G13" s="5">
        <v>11</v>
      </c>
      <c r="H13" s="8">
        <f t="shared" si="4"/>
        <v>153.125</v>
      </c>
      <c r="I13" s="8">
        <f t="shared" si="5"/>
        <v>25.601690883927152</v>
      </c>
      <c r="J13" s="8">
        <f t="shared" si="6"/>
        <v>48.260000000000005</v>
      </c>
      <c r="K13" s="8">
        <f t="shared" si="7"/>
        <v>44.08</v>
      </c>
      <c r="L13" s="8">
        <f t="shared" si="8"/>
        <v>58.32</v>
      </c>
      <c r="M13" s="8">
        <f t="shared" si="9"/>
        <v>46.4</v>
      </c>
      <c r="N13" s="8">
        <f t="shared" si="10"/>
        <v>35.700000000000003</v>
      </c>
      <c r="O13" s="6">
        <v>11</v>
      </c>
      <c r="P13" s="8">
        <f t="shared" si="11"/>
        <v>106</v>
      </c>
      <c r="Q13" s="8">
        <f t="shared" si="12"/>
        <v>59.760000000000005</v>
      </c>
      <c r="R13" s="8">
        <f t="shared" si="13"/>
        <v>43.180000000000007</v>
      </c>
      <c r="S13" s="8">
        <f t="shared" si="14"/>
        <v>39.44</v>
      </c>
      <c r="T13" s="8">
        <f t="shared" si="15"/>
        <v>61.75</v>
      </c>
      <c r="U13" s="8">
        <f t="shared" si="16"/>
        <v>45.769999999999996</v>
      </c>
      <c r="V13" s="8">
        <f t="shared" si="17"/>
        <v>36.765000000000001</v>
      </c>
    </row>
    <row r="14" spans="1:22" x14ac:dyDescent="0.25">
      <c r="A14" s="5">
        <v>12</v>
      </c>
      <c r="B14" s="8">
        <f t="shared" si="0"/>
        <v>578.55327148437516</v>
      </c>
      <c r="C14" s="8">
        <f t="shared" si="18"/>
        <v>95.152202148437567</v>
      </c>
      <c r="D14" s="6">
        <v>12</v>
      </c>
      <c r="E14" s="8">
        <f t="shared" si="2"/>
        <v>681.75159102506154</v>
      </c>
      <c r="F14" s="8">
        <f t="shared" si="19"/>
        <v>109.6423131922556</v>
      </c>
      <c r="G14" s="5">
        <v>12</v>
      </c>
      <c r="H14" s="8">
        <f t="shared" si="4"/>
        <v>162.5</v>
      </c>
      <c r="I14" s="8">
        <f t="shared" si="5"/>
        <v>26.24173315602533</v>
      </c>
      <c r="J14" s="8">
        <f t="shared" si="6"/>
        <v>50.92</v>
      </c>
      <c r="K14" s="8">
        <f t="shared" si="7"/>
        <v>46.36</v>
      </c>
      <c r="L14" s="8">
        <f t="shared" si="8"/>
        <v>61.44</v>
      </c>
      <c r="M14" s="8">
        <f t="shared" si="9"/>
        <v>48.8</v>
      </c>
      <c r="N14" s="8">
        <f t="shared" si="10"/>
        <v>37.400000000000006</v>
      </c>
      <c r="O14" s="6">
        <v>12</v>
      </c>
      <c r="P14" s="8">
        <f t="shared" si="11"/>
        <v>112</v>
      </c>
      <c r="Q14" s="8">
        <f t="shared" si="12"/>
        <v>61.92</v>
      </c>
      <c r="R14" s="8">
        <f t="shared" si="13"/>
        <v>45.56</v>
      </c>
      <c r="S14" s="8">
        <f t="shared" si="14"/>
        <v>41.480000000000004</v>
      </c>
      <c r="T14" s="8">
        <f t="shared" si="15"/>
        <v>65</v>
      </c>
      <c r="U14" s="8">
        <f t="shared" si="16"/>
        <v>47.839999999999996</v>
      </c>
      <c r="V14" s="8">
        <f t="shared" si="17"/>
        <v>38.380000000000003</v>
      </c>
    </row>
    <row r="15" spans="1:22" x14ac:dyDescent="0.25">
      <c r="A15" s="5">
        <v>13</v>
      </c>
      <c r="B15" s="8">
        <f t="shared" si="0"/>
        <v>673.70547363281275</v>
      </c>
      <c r="C15" s="8">
        <f t="shared" si="18"/>
        <v>104.66742236328133</v>
      </c>
      <c r="D15" s="6">
        <v>13</v>
      </c>
      <c r="E15" s="8">
        <f t="shared" si="2"/>
        <v>791.39390421731719</v>
      </c>
      <c r="F15" s="8">
        <f t="shared" si="19"/>
        <v>119.51012137955861</v>
      </c>
      <c r="G15" s="5">
        <v>13</v>
      </c>
      <c r="H15" s="8">
        <f t="shared" si="4"/>
        <v>171.875</v>
      </c>
      <c r="I15" s="8">
        <f t="shared" si="5"/>
        <v>26.897776484925963</v>
      </c>
      <c r="J15" s="8">
        <f t="shared" si="6"/>
        <v>53.58</v>
      </c>
      <c r="K15" s="8">
        <f t="shared" si="7"/>
        <v>48.64</v>
      </c>
      <c r="L15" s="8">
        <f t="shared" si="8"/>
        <v>64.56</v>
      </c>
      <c r="M15" s="8">
        <f t="shared" si="9"/>
        <v>51.2</v>
      </c>
      <c r="N15" s="8">
        <f t="shared" si="10"/>
        <v>39.1</v>
      </c>
      <c r="O15" s="6">
        <v>13</v>
      </c>
      <c r="P15" s="8">
        <f t="shared" si="11"/>
        <v>118</v>
      </c>
      <c r="Q15" s="8">
        <f t="shared" si="12"/>
        <v>64.08</v>
      </c>
      <c r="R15" s="8">
        <f t="shared" si="13"/>
        <v>47.940000000000005</v>
      </c>
      <c r="S15" s="8">
        <f t="shared" si="14"/>
        <v>43.519999999999996</v>
      </c>
      <c r="T15" s="8">
        <f t="shared" si="15"/>
        <v>68.25</v>
      </c>
      <c r="U15" s="8">
        <f t="shared" si="16"/>
        <v>49.91</v>
      </c>
      <c r="V15" s="8">
        <f t="shared" si="17"/>
        <v>39.995000000000005</v>
      </c>
    </row>
    <row r="16" spans="1:22" x14ac:dyDescent="0.25">
      <c r="A16" s="5">
        <v>14</v>
      </c>
      <c r="B16" s="8">
        <f t="shared" si="0"/>
        <v>778.37289599609403</v>
      </c>
      <c r="C16" s="8">
        <f t="shared" si="18"/>
        <v>115.13416459960948</v>
      </c>
      <c r="D16" s="6">
        <v>14</v>
      </c>
      <c r="E16" s="8">
        <f t="shared" si="2"/>
        <v>910.90402559687584</v>
      </c>
      <c r="F16" s="8">
        <f t="shared" si="19"/>
        <v>130.2660323037189</v>
      </c>
      <c r="G16" s="5">
        <v>14</v>
      </c>
      <c r="H16" s="8">
        <f t="shared" si="4"/>
        <v>181.25</v>
      </c>
      <c r="I16" s="8">
        <f t="shared" si="5"/>
        <v>27.570220897049111</v>
      </c>
      <c r="J16" s="8">
        <f t="shared" si="6"/>
        <v>56.24</v>
      </c>
      <c r="K16" s="8">
        <f t="shared" si="7"/>
        <v>50.92</v>
      </c>
      <c r="L16" s="8">
        <f t="shared" si="8"/>
        <v>67.680000000000007</v>
      </c>
      <c r="M16" s="8">
        <f t="shared" si="9"/>
        <v>53.6</v>
      </c>
      <c r="N16" s="8">
        <f t="shared" si="10"/>
        <v>40.800000000000004</v>
      </c>
      <c r="O16" s="6">
        <v>14</v>
      </c>
      <c r="P16" s="8">
        <f t="shared" si="11"/>
        <v>124</v>
      </c>
      <c r="Q16" s="8">
        <f t="shared" si="12"/>
        <v>66.240000000000009</v>
      </c>
      <c r="R16" s="8">
        <f t="shared" si="13"/>
        <v>50.320000000000007</v>
      </c>
      <c r="S16" s="8">
        <f t="shared" si="14"/>
        <v>45.56</v>
      </c>
      <c r="T16" s="8">
        <f t="shared" si="15"/>
        <v>71.5</v>
      </c>
      <c r="U16" s="8">
        <f t="shared" si="16"/>
        <v>51.98</v>
      </c>
      <c r="V16" s="8">
        <f t="shared" si="17"/>
        <v>41.61</v>
      </c>
    </row>
    <row r="17" spans="1:22" x14ac:dyDescent="0.25">
      <c r="A17" s="5">
        <v>15</v>
      </c>
      <c r="B17" s="8">
        <f t="shared" si="0"/>
        <v>893.50706059570348</v>
      </c>
      <c r="C17" s="8">
        <f t="shared" si="18"/>
        <v>126.64758105957044</v>
      </c>
      <c r="D17" s="6">
        <v>15</v>
      </c>
      <c r="E17" s="8">
        <f t="shared" si="2"/>
        <v>1041.1700579005947</v>
      </c>
      <c r="F17" s="8">
        <f t="shared" si="19"/>
        <v>141.9899752110536</v>
      </c>
      <c r="G17" s="5">
        <v>15</v>
      </c>
      <c r="H17" s="8">
        <f t="shared" si="4"/>
        <v>190.625</v>
      </c>
      <c r="I17" s="8">
        <f t="shared" si="5"/>
        <v>28.259476419475341</v>
      </c>
      <c r="J17" s="8">
        <f t="shared" si="6"/>
        <v>58.900000000000006</v>
      </c>
      <c r="K17" s="8">
        <f t="shared" si="7"/>
        <v>53.199999999999996</v>
      </c>
      <c r="L17" s="8">
        <f t="shared" si="8"/>
        <v>70.800000000000011</v>
      </c>
      <c r="M17" s="8">
        <f t="shared" si="9"/>
        <v>56</v>
      </c>
      <c r="N17" s="8">
        <f t="shared" si="10"/>
        <v>42.5</v>
      </c>
      <c r="O17" s="6">
        <v>15</v>
      </c>
      <c r="P17" s="8">
        <f t="shared" si="11"/>
        <v>130</v>
      </c>
      <c r="Q17" s="8">
        <f t="shared" si="12"/>
        <v>68.400000000000006</v>
      </c>
      <c r="R17" s="8">
        <f t="shared" si="13"/>
        <v>52.7</v>
      </c>
      <c r="S17" s="8">
        <f t="shared" si="14"/>
        <v>47.6</v>
      </c>
      <c r="T17" s="8">
        <f t="shared" si="15"/>
        <v>74.75</v>
      </c>
      <c r="U17" s="8">
        <f t="shared" si="16"/>
        <v>54.05</v>
      </c>
      <c r="V17" s="8">
        <f t="shared" si="17"/>
        <v>43.225000000000001</v>
      </c>
    </row>
    <row r="18" spans="1:22" x14ac:dyDescent="0.25">
      <c r="A18" s="5">
        <v>16</v>
      </c>
      <c r="B18" s="8">
        <f t="shared" si="0"/>
        <v>1020.154641655274</v>
      </c>
      <c r="C18" s="8">
        <f t="shared" si="18"/>
        <v>139.3123391655275</v>
      </c>
      <c r="D18" s="6">
        <v>16</v>
      </c>
      <c r="E18" s="8">
        <f t="shared" si="2"/>
        <v>1183.1600331116483</v>
      </c>
      <c r="F18" s="8">
        <f t="shared" si="19"/>
        <v>154.76907298004843</v>
      </c>
      <c r="G18" s="5">
        <v>16</v>
      </c>
      <c r="H18" s="8">
        <f t="shared" si="4"/>
        <v>200</v>
      </c>
      <c r="I18" s="8">
        <f t="shared" si="5"/>
        <v>28.965963329962225</v>
      </c>
      <c r="J18" s="8">
        <f t="shared" si="6"/>
        <v>61.56</v>
      </c>
      <c r="K18" s="8">
        <f t="shared" si="7"/>
        <v>55.48</v>
      </c>
      <c r="L18" s="8">
        <f t="shared" si="8"/>
        <v>73.92</v>
      </c>
      <c r="M18" s="8">
        <f t="shared" si="9"/>
        <v>58.4</v>
      </c>
      <c r="N18" s="8">
        <f t="shared" si="10"/>
        <v>44.2</v>
      </c>
      <c r="O18" s="6">
        <v>16</v>
      </c>
      <c r="P18" s="8">
        <f t="shared" si="11"/>
        <v>136</v>
      </c>
      <c r="Q18" s="8">
        <f t="shared" si="12"/>
        <v>70.56</v>
      </c>
      <c r="R18" s="8">
        <f t="shared" si="13"/>
        <v>55.080000000000005</v>
      </c>
      <c r="S18" s="8">
        <f t="shared" si="14"/>
        <v>49.64</v>
      </c>
      <c r="T18" s="8">
        <f t="shared" si="15"/>
        <v>78</v>
      </c>
      <c r="U18" s="8">
        <f t="shared" si="16"/>
        <v>56.12</v>
      </c>
      <c r="V18" s="8">
        <f t="shared" si="17"/>
        <v>44.84</v>
      </c>
    </row>
    <row r="19" spans="1:22" x14ac:dyDescent="0.25">
      <c r="A19" s="5">
        <v>17</v>
      </c>
      <c r="B19" s="8">
        <f t="shared" si="0"/>
        <v>1159.4669808208014</v>
      </c>
      <c r="C19" s="8">
        <f t="shared" si="18"/>
        <v>153.24357308208027</v>
      </c>
      <c r="D19" s="6">
        <v>17</v>
      </c>
      <c r="E19" s="8">
        <f t="shared" si="2"/>
        <v>1337.9291060916967</v>
      </c>
      <c r="F19" s="8">
        <f t="shared" si="19"/>
        <v>168.6982895482528</v>
      </c>
      <c r="G19" s="5">
        <v>17</v>
      </c>
      <c r="H19" s="8">
        <f t="shared" si="4"/>
        <v>209.375</v>
      </c>
      <c r="I19" s="8">
        <f t="shared" si="5"/>
        <v>29.690112413211281</v>
      </c>
      <c r="J19" s="8">
        <f t="shared" si="6"/>
        <v>64.22</v>
      </c>
      <c r="K19" s="8">
        <f t="shared" si="7"/>
        <v>57.76</v>
      </c>
      <c r="L19" s="8">
        <f t="shared" si="8"/>
        <v>77.039999999999992</v>
      </c>
      <c r="M19" s="8">
        <f t="shared" si="9"/>
        <v>60.8</v>
      </c>
      <c r="N19" s="8">
        <f t="shared" si="10"/>
        <v>45.900000000000006</v>
      </c>
      <c r="O19" s="6">
        <v>17</v>
      </c>
      <c r="P19" s="8">
        <f t="shared" si="11"/>
        <v>142</v>
      </c>
      <c r="Q19" s="8">
        <f t="shared" si="12"/>
        <v>72.72</v>
      </c>
      <c r="R19" s="8">
        <f t="shared" si="13"/>
        <v>57.460000000000008</v>
      </c>
      <c r="S19" s="8">
        <f t="shared" si="14"/>
        <v>51.68</v>
      </c>
      <c r="T19" s="8">
        <f t="shared" si="15"/>
        <v>81.25</v>
      </c>
      <c r="U19" s="8">
        <f t="shared" si="16"/>
        <v>58.19</v>
      </c>
      <c r="V19" s="8">
        <f t="shared" si="17"/>
        <v>46.455000000000005</v>
      </c>
    </row>
    <row r="20" spans="1:22" x14ac:dyDescent="0.25">
      <c r="A20" s="5">
        <v>18</v>
      </c>
      <c r="B20" s="8">
        <f t="shared" si="0"/>
        <v>1312.7105539028817</v>
      </c>
      <c r="C20" s="8">
        <f t="shared" si="18"/>
        <v>168.56793039028832</v>
      </c>
      <c r="D20" s="6">
        <v>18</v>
      </c>
      <c r="E20" s="8">
        <f t="shared" si="2"/>
        <v>1506.6273956399496</v>
      </c>
      <c r="F20" s="8">
        <f t="shared" si="19"/>
        <v>183.88113560759558</v>
      </c>
      <c r="G20" s="5">
        <v>18</v>
      </c>
      <c r="H20" s="8">
        <f t="shared" si="4"/>
        <v>218.75</v>
      </c>
      <c r="I20" s="8">
        <f t="shared" si="5"/>
        <v>30.432365223541563</v>
      </c>
      <c r="J20" s="8">
        <f t="shared" si="6"/>
        <v>66.88</v>
      </c>
      <c r="K20" s="8">
        <f t="shared" si="7"/>
        <v>60.04</v>
      </c>
      <c r="L20" s="8">
        <f t="shared" si="8"/>
        <v>80.16</v>
      </c>
      <c r="M20" s="8">
        <f t="shared" si="9"/>
        <v>63.199999999999996</v>
      </c>
      <c r="N20" s="8">
        <f t="shared" si="10"/>
        <v>47.6</v>
      </c>
      <c r="O20" s="6">
        <v>18</v>
      </c>
      <c r="P20" s="8">
        <f t="shared" si="11"/>
        <v>148</v>
      </c>
      <c r="Q20" s="8">
        <f t="shared" si="12"/>
        <v>74.88</v>
      </c>
      <c r="R20" s="8">
        <f t="shared" si="13"/>
        <v>59.84</v>
      </c>
      <c r="S20" s="8">
        <f t="shared" si="14"/>
        <v>53.72</v>
      </c>
      <c r="T20" s="8">
        <f t="shared" si="15"/>
        <v>84.5</v>
      </c>
      <c r="U20" s="8">
        <f t="shared" si="16"/>
        <v>60.26</v>
      </c>
      <c r="V20" s="8">
        <f t="shared" si="17"/>
        <v>48.070000000000007</v>
      </c>
    </row>
    <row r="21" spans="1:22" x14ac:dyDescent="0.25">
      <c r="A21" s="5">
        <v>19</v>
      </c>
      <c r="B21" s="8">
        <f t="shared" si="0"/>
        <v>1481.2784842931701</v>
      </c>
      <c r="C21" s="8">
        <f t="shared" si="18"/>
        <v>185.42472342931717</v>
      </c>
      <c r="D21" s="6">
        <v>19</v>
      </c>
      <c r="E21" s="8">
        <f t="shared" si="2"/>
        <v>1690.5085312475451</v>
      </c>
      <c r="F21" s="8">
        <f t="shared" si="19"/>
        <v>200.43043781227919</v>
      </c>
      <c r="G21" s="5">
        <v>19</v>
      </c>
      <c r="H21" s="8">
        <f t="shared" si="4"/>
        <v>228.125</v>
      </c>
      <c r="I21" s="8">
        <f t="shared" si="5"/>
        <v>31.1931743541301</v>
      </c>
      <c r="J21" s="8">
        <f t="shared" si="6"/>
        <v>69.540000000000006</v>
      </c>
      <c r="K21" s="8">
        <f t="shared" si="7"/>
        <v>62.319999999999993</v>
      </c>
      <c r="L21" s="8">
        <f t="shared" si="8"/>
        <v>83.28</v>
      </c>
      <c r="M21" s="8">
        <f t="shared" si="9"/>
        <v>65.599999999999994</v>
      </c>
      <c r="N21" s="8">
        <f t="shared" si="10"/>
        <v>49.300000000000004</v>
      </c>
      <c r="O21" s="6">
        <v>19</v>
      </c>
      <c r="P21" s="8">
        <f t="shared" si="11"/>
        <v>154</v>
      </c>
      <c r="Q21" s="8">
        <f t="shared" si="12"/>
        <v>77.040000000000006</v>
      </c>
      <c r="R21" s="8">
        <f t="shared" si="13"/>
        <v>62.220000000000006</v>
      </c>
      <c r="S21" s="8">
        <f t="shared" si="14"/>
        <v>55.76</v>
      </c>
      <c r="T21" s="8">
        <f t="shared" si="15"/>
        <v>87.75</v>
      </c>
      <c r="U21" s="8">
        <f t="shared" si="16"/>
        <v>62.33</v>
      </c>
      <c r="V21" s="8">
        <f t="shared" si="17"/>
        <v>49.685000000000002</v>
      </c>
    </row>
    <row r="22" spans="1:22" x14ac:dyDescent="0.25">
      <c r="A22" s="5">
        <v>20</v>
      </c>
      <c r="B22" s="8">
        <f t="shared" si="0"/>
        <v>1666.7032077224872</v>
      </c>
      <c r="C22" s="8">
        <f t="shared" si="18"/>
        <v>203.96719577224891</v>
      </c>
      <c r="D22" s="6">
        <v>20</v>
      </c>
      <c r="E22" s="8">
        <f t="shared" si="2"/>
        <v>1890.9389690598243</v>
      </c>
      <c r="F22" s="8">
        <f t="shared" si="19"/>
        <v>218.46917721538435</v>
      </c>
      <c r="G22" s="5">
        <v>20</v>
      </c>
      <c r="H22" s="8">
        <f t="shared" si="4"/>
        <v>237.5</v>
      </c>
      <c r="I22" s="8">
        <f t="shared" si="5"/>
        <v>31.973003712983353</v>
      </c>
      <c r="J22" s="8">
        <f t="shared" si="6"/>
        <v>72.2</v>
      </c>
      <c r="K22" s="8">
        <f t="shared" si="7"/>
        <v>64.599999999999994</v>
      </c>
      <c r="L22" s="8">
        <f t="shared" si="8"/>
        <v>86.4</v>
      </c>
      <c r="M22" s="8">
        <f t="shared" si="9"/>
        <v>68</v>
      </c>
      <c r="N22" s="8">
        <f t="shared" si="10"/>
        <v>51</v>
      </c>
      <c r="O22" s="6">
        <v>20</v>
      </c>
      <c r="P22" s="8">
        <f t="shared" si="11"/>
        <v>160</v>
      </c>
      <c r="Q22" s="8">
        <f t="shared" si="12"/>
        <v>79.2</v>
      </c>
      <c r="R22" s="8">
        <f t="shared" si="13"/>
        <v>64.600000000000009</v>
      </c>
      <c r="S22" s="8">
        <f t="shared" si="14"/>
        <v>57.8</v>
      </c>
      <c r="T22" s="8">
        <f t="shared" si="15"/>
        <v>91</v>
      </c>
      <c r="U22" s="8">
        <f t="shared" si="16"/>
        <v>64.400000000000006</v>
      </c>
      <c r="V22" s="8">
        <f t="shared" si="17"/>
        <v>51.300000000000004</v>
      </c>
    </row>
    <row r="23" spans="1:22" x14ac:dyDescent="0.25">
      <c r="A23" s="5">
        <v>21</v>
      </c>
      <c r="B23" s="8">
        <f t="shared" si="0"/>
        <v>1870.6704034947361</v>
      </c>
      <c r="C23" s="8">
        <f t="shared" si="18"/>
        <v>224.36391534947381</v>
      </c>
      <c r="D23" s="6">
        <v>21</v>
      </c>
      <c r="E23" s="8">
        <f t="shared" si="2"/>
        <v>2109.4081462752088</v>
      </c>
      <c r="F23" s="8">
        <f t="shared" si="19"/>
        <v>238.13140316476895</v>
      </c>
      <c r="G23" s="5">
        <v>21</v>
      </c>
      <c r="H23" s="8">
        <f t="shared" si="4"/>
        <v>246.875</v>
      </c>
      <c r="I23" s="8">
        <f t="shared" si="5"/>
        <v>32.772328805807938</v>
      </c>
      <c r="J23" s="8">
        <f t="shared" si="6"/>
        <v>74.86</v>
      </c>
      <c r="K23" s="8">
        <f t="shared" si="7"/>
        <v>66.88</v>
      </c>
      <c r="L23" s="8">
        <f t="shared" si="8"/>
        <v>89.52</v>
      </c>
      <c r="M23" s="8">
        <f t="shared" si="9"/>
        <v>70.400000000000006</v>
      </c>
      <c r="N23" s="8">
        <f t="shared" si="10"/>
        <v>52.7</v>
      </c>
      <c r="O23" s="6">
        <v>21</v>
      </c>
      <c r="P23" s="8">
        <f t="shared" si="11"/>
        <v>166</v>
      </c>
      <c r="Q23" s="8">
        <f t="shared" si="12"/>
        <v>81.36</v>
      </c>
      <c r="R23" s="8">
        <f t="shared" si="13"/>
        <v>66.98</v>
      </c>
      <c r="S23" s="8">
        <f t="shared" si="14"/>
        <v>59.84</v>
      </c>
      <c r="T23" s="8">
        <f t="shared" si="15"/>
        <v>94.25</v>
      </c>
      <c r="U23" s="8">
        <f t="shared" si="16"/>
        <v>66.47</v>
      </c>
      <c r="V23" s="8">
        <f t="shared" si="17"/>
        <v>52.915000000000006</v>
      </c>
    </row>
    <row r="24" spans="1:22" x14ac:dyDescent="0.25">
      <c r="A24" s="5">
        <v>22</v>
      </c>
      <c r="B24" s="8">
        <f t="shared" si="0"/>
        <v>2095.0343188442098</v>
      </c>
      <c r="C24" s="8">
        <f t="shared" si="18"/>
        <v>246.80030688442122</v>
      </c>
      <c r="D24" s="6">
        <v>22</v>
      </c>
      <c r="E24" s="8">
        <f t="shared" si="2"/>
        <v>2347.5395494399777</v>
      </c>
      <c r="F24" s="8">
        <f t="shared" si="19"/>
        <v>259.56322944959817</v>
      </c>
      <c r="G24" s="5">
        <v>22</v>
      </c>
      <c r="H24" s="8">
        <f t="shared" si="4"/>
        <v>256.25</v>
      </c>
      <c r="I24" s="8">
        <f t="shared" si="5"/>
        <v>33.591637025953133</v>
      </c>
      <c r="J24" s="8">
        <f t="shared" si="6"/>
        <v>77.52000000000001</v>
      </c>
      <c r="K24" s="8">
        <f t="shared" si="7"/>
        <v>69.16</v>
      </c>
      <c r="L24" s="8">
        <f t="shared" si="8"/>
        <v>92.64</v>
      </c>
      <c r="M24" s="8">
        <f t="shared" si="9"/>
        <v>72.8</v>
      </c>
      <c r="N24" s="8">
        <f t="shared" si="10"/>
        <v>54.400000000000006</v>
      </c>
      <c r="O24" s="6">
        <v>22</v>
      </c>
      <c r="P24" s="8">
        <f t="shared" si="11"/>
        <v>172</v>
      </c>
      <c r="Q24" s="8">
        <f t="shared" si="12"/>
        <v>83.52000000000001</v>
      </c>
      <c r="R24" s="8">
        <f t="shared" si="13"/>
        <v>69.360000000000014</v>
      </c>
      <c r="S24" s="8">
        <f t="shared" si="14"/>
        <v>61.88</v>
      </c>
      <c r="T24" s="8">
        <f t="shared" si="15"/>
        <v>97.5</v>
      </c>
      <c r="U24" s="8">
        <f t="shared" si="16"/>
        <v>68.539999999999992</v>
      </c>
      <c r="V24" s="8">
        <f t="shared" si="17"/>
        <v>54.53</v>
      </c>
    </row>
    <row r="25" spans="1:22" x14ac:dyDescent="0.25">
      <c r="A25" s="5">
        <v>23</v>
      </c>
      <c r="B25" s="8">
        <f t="shared" si="0"/>
        <v>2341.8346257286312</v>
      </c>
      <c r="C25" s="8">
        <f t="shared" si="18"/>
        <v>271.48033757286333</v>
      </c>
      <c r="D25" s="6">
        <v>23</v>
      </c>
      <c r="E25" s="8">
        <f t="shared" si="2"/>
        <v>2607.1027788895758</v>
      </c>
      <c r="F25" s="8">
        <f t="shared" si="19"/>
        <v>282.92392010006205</v>
      </c>
      <c r="G25" s="5">
        <v>23</v>
      </c>
      <c r="H25" s="8">
        <f t="shared" si="4"/>
        <v>265.625</v>
      </c>
      <c r="I25" s="8">
        <f t="shared" si="5"/>
        <v>34.431427951601961</v>
      </c>
      <c r="J25" s="8">
        <f t="shared" si="6"/>
        <v>80.180000000000007</v>
      </c>
      <c r="K25" s="8">
        <f t="shared" si="7"/>
        <v>71.44</v>
      </c>
      <c r="L25" s="8">
        <f t="shared" si="8"/>
        <v>95.76</v>
      </c>
      <c r="M25" s="8">
        <f t="shared" si="9"/>
        <v>75.199999999999989</v>
      </c>
      <c r="N25" s="8">
        <f t="shared" si="10"/>
        <v>56.1</v>
      </c>
      <c r="O25" s="6">
        <v>23</v>
      </c>
      <c r="P25" s="8">
        <f t="shared" si="11"/>
        <v>178</v>
      </c>
      <c r="Q25" s="8">
        <f t="shared" si="12"/>
        <v>85.68</v>
      </c>
      <c r="R25" s="8">
        <f t="shared" si="13"/>
        <v>71.740000000000009</v>
      </c>
      <c r="S25" s="8">
        <f t="shared" si="14"/>
        <v>63.92</v>
      </c>
      <c r="T25" s="8">
        <f t="shared" si="15"/>
        <v>100.75</v>
      </c>
      <c r="U25" s="8">
        <f t="shared" si="16"/>
        <v>70.61</v>
      </c>
      <c r="V25" s="8">
        <f t="shared" si="17"/>
        <v>56.145000000000003</v>
      </c>
    </row>
    <row r="26" spans="1:22" x14ac:dyDescent="0.25">
      <c r="A26" s="5">
        <v>24</v>
      </c>
      <c r="B26" s="8">
        <f t="shared" si="0"/>
        <v>2613.3149633014946</v>
      </c>
      <c r="C26" s="8">
        <f t="shared" si="18"/>
        <v>298.62837133014972</v>
      </c>
      <c r="D26" s="6">
        <v>24</v>
      </c>
      <c r="E26" s="8">
        <f t="shared" si="2"/>
        <v>2890.0266989896377</v>
      </c>
      <c r="F26" s="8">
        <f t="shared" si="19"/>
        <v>308.38707290906768</v>
      </c>
      <c r="G26" s="5">
        <v>24</v>
      </c>
      <c r="H26" s="8">
        <f t="shared" si="4"/>
        <v>275</v>
      </c>
      <c r="I26" s="8">
        <f t="shared" si="5"/>
        <v>35.292213650392007</v>
      </c>
      <c r="J26" s="8">
        <f t="shared" si="6"/>
        <v>82.84</v>
      </c>
      <c r="K26" s="8">
        <f t="shared" si="7"/>
        <v>73.72</v>
      </c>
      <c r="L26" s="8">
        <f t="shared" si="8"/>
        <v>98.88</v>
      </c>
      <c r="M26" s="8">
        <f t="shared" si="9"/>
        <v>77.599999999999994</v>
      </c>
      <c r="N26" s="8">
        <f t="shared" si="10"/>
        <v>57.800000000000004</v>
      </c>
      <c r="O26" s="6">
        <v>24</v>
      </c>
      <c r="P26" s="8">
        <f t="shared" si="11"/>
        <v>184</v>
      </c>
      <c r="Q26" s="8">
        <f t="shared" si="12"/>
        <v>87.84</v>
      </c>
      <c r="R26" s="8">
        <f t="shared" si="13"/>
        <v>74.12</v>
      </c>
      <c r="S26" s="8">
        <f t="shared" si="14"/>
        <v>65.960000000000008</v>
      </c>
      <c r="T26" s="8">
        <f t="shared" si="15"/>
        <v>104</v>
      </c>
      <c r="U26" s="8">
        <f t="shared" si="16"/>
        <v>72.679999999999993</v>
      </c>
      <c r="V26" s="8">
        <f t="shared" si="17"/>
        <v>57.760000000000005</v>
      </c>
    </row>
    <row r="27" spans="1:22" x14ac:dyDescent="0.25">
      <c r="A27" s="5">
        <v>25</v>
      </c>
      <c r="B27" s="8">
        <f t="shared" si="0"/>
        <v>2911.9433346316441</v>
      </c>
      <c r="C27" s="8">
        <f t="shared" si="18"/>
        <v>328.4912084631647</v>
      </c>
      <c r="D27" s="6">
        <v>25</v>
      </c>
      <c r="E27" s="8">
        <f t="shared" si="2"/>
        <v>3198.4137718987054</v>
      </c>
      <c r="F27" s="8">
        <f t="shared" si="19"/>
        <v>336.14190947088377</v>
      </c>
      <c r="G27" s="5">
        <v>25</v>
      </c>
      <c r="H27" s="8">
        <f t="shared" si="4"/>
        <v>284.375</v>
      </c>
      <c r="I27" s="8">
        <f t="shared" si="5"/>
        <v>36.174518991651809</v>
      </c>
      <c r="J27" s="8">
        <f t="shared" si="6"/>
        <v>85.5</v>
      </c>
      <c r="K27" s="8">
        <f t="shared" si="7"/>
        <v>76</v>
      </c>
      <c r="L27" s="8">
        <f t="shared" si="8"/>
        <v>102</v>
      </c>
      <c r="M27" s="8">
        <f t="shared" si="9"/>
        <v>80</v>
      </c>
      <c r="N27" s="8">
        <f t="shared" si="10"/>
        <v>59.500000000000007</v>
      </c>
      <c r="O27" s="6">
        <v>25</v>
      </c>
      <c r="P27" s="8">
        <f t="shared" si="11"/>
        <v>190</v>
      </c>
      <c r="Q27" s="8">
        <f t="shared" si="12"/>
        <v>90</v>
      </c>
      <c r="R27" s="8">
        <f t="shared" si="13"/>
        <v>76.5</v>
      </c>
      <c r="S27" s="8">
        <f t="shared" si="14"/>
        <v>68</v>
      </c>
      <c r="T27" s="8">
        <f t="shared" si="15"/>
        <v>107.25</v>
      </c>
      <c r="U27" s="8">
        <f t="shared" si="16"/>
        <v>74.75</v>
      </c>
      <c r="V27" s="8">
        <f t="shared" si="17"/>
        <v>59.375000000000007</v>
      </c>
    </row>
    <row r="28" spans="1:22" x14ac:dyDescent="0.25">
      <c r="A28" s="5">
        <v>26</v>
      </c>
      <c r="B28" s="8">
        <f t="shared" si="0"/>
        <v>3240.4345430948088</v>
      </c>
      <c r="C28" s="8">
        <f t="shared" si="18"/>
        <v>361.34032930948121</v>
      </c>
      <c r="D28" s="6">
        <v>26</v>
      </c>
      <c r="E28" s="8">
        <f t="shared" si="2"/>
        <v>3534.5556813695894</v>
      </c>
      <c r="F28" s="8">
        <f t="shared" si="19"/>
        <v>366.39468132326334</v>
      </c>
      <c r="G28" s="5">
        <v>26</v>
      </c>
      <c r="H28" s="8">
        <f t="shared" si="4"/>
        <v>293.75</v>
      </c>
      <c r="I28" s="8">
        <f t="shared" si="5"/>
        <v>37.078881966443106</v>
      </c>
      <c r="J28" s="8">
        <f t="shared" si="6"/>
        <v>88.16</v>
      </c>
      <c r="K28" s="8">
        <f t="shared" si="7"/>
        <v>78.28</v>
      </c>
      <c r="L28" s="8">
        <f t="shared" si="8"/>
        <v>105.12</v>
      </c>
      <c r="M28" s="8">
        <f t="shared" si="9"/>
        <v>82.4</v>
      </c>
      <c r="N28" s="8">
        <f t="shared" si="10"/>
        <v>61.2</v>
      </c>
      <c r="O28" s="6">
        <v>26</v>
      </c>
      <c r="P28" s="8">
        <f t="shared" si="11"/>
        <v>196</v>
      </c>
      <c r="Q28" s="8">
        <f t="shared" si="12"/>
        <v>92.16</v>
      </c>
      <c r="R28" s="8">
        <f t="shared" si="13"/>
        <v>78.88000000000001</v>
      </c>
      <c r="S28" s="8">
        <f t="shared" si="14"/>
        <v>70.039999999999992</v>
      </c>
      <c r="T28" s="8">
        <f t="shared" si="15"/>
        <v>110.5</v>
      </c>
      <c r="U28" s="8">
        <f t="shared" si="16"/>
        <v>76.819999999999993</v>
      </c>
      <c r="V28" s="8">
        <f t="shared" si="17"/>
        <v>60.990000000000009</v>
      </c>
    </row>
    <row r="29" spans="1:22" x14ac:dyDescent="0.25">
      <c r="A29" s="5">
        <v>27</v>
      </c>
      <c r="B29" s="8">
        <f t="shared" si="0"/>
        <v>3601.7748724042899</v>
      </c>
      <c r="C29" s="8">
        <f t="shared" si="18"/>
        <v>397.47436224042934</v>
      </c>
      <c r="D29" s="6">
        <v>27</v>
      </c>
      <c r="E29" s="8">
        <f t="shared" si="2"/>
        <v>3900.9503626928527</v>
      </c>
      <c r="F29" s="8">
        <f t="shared" si="19"/>
        <v>399.37020264235707</v>
      </c>
      <c r="G29" s="5">
        <v>27</v>
      </c>
      <c r="H29" s="8">
        <f t="shared" si="4"/>
        <v>303.125</v>
      </c>
      <c r="I29" s="8">
        <f t="shared" si="5"/>
        <v>38.005854015604186</v>
      </c>
      <c r="J29" s="8">
        <f t="shared" si="6"/>
        <v>90.820000000000007</v>
      </c>
      <c r="K29" s="8">
        <f t="shared" si="7"/>
        <v>80.56</v>
      </c>
      <c r="L29" s="8">
        <f t="shared" si="8"/>
        <v>108.24000000000001</v>
      </c>
      <c r="M29" s="8">
        <f t="shared" si="9"/>
        <v>84.8</v>
      </c>
      <c r="N29" s="8">
        <f t="shared" si="10"/>
        <v>62.900000000000006</v>
      </c>
      <c r="O29" s="6">
        <v>27</v>
      </c>
      <c r="P29" s="8">
        <f t="shared" si="11"/>
        <v>202</v>
      </c>
      <c r="Q29" s="8">
        <f t="shared" si="12"/>
        <v>94.320000000000007</v>
      </c>
      <c r="R29" s="8">
        <f t="shared" si="13"/>
        <v>81.260000000000005</v>
      </c>
      <c r="S29" s="8">
        <f t="shared" si="14"/>
        <v>72.08</v>
      </c>
      <c r="T29" s="8">
        <f t="shared" si="15"/>
        <v>113.75</v>
      </c>
      <c r="U29" s="8">
        <f t="shared" si="16"/>
        <v>78.889999999999986</v>
      </c>
      <c r="V29" s="8">
        <f t="shared" si="17"/>
        <v>62.605000000000004</v>
      </c>
    </row>
    <row r="30" spans="1:22" x14ac:dyDescent="0.25">
      <c r="A30" s="5">
        <v>28</v>
      </c>
      <c r="B30" s="8">
        <f t="shared" si="0"/>
        <v>3999.2492346447193</v>
      </c>
      <c r="C30" s="8">
        <f t="shared" si="18"/>
        <v>437.22179846447233</v>
      </c>
      <c r="D30" s="6">
        <v>28</v>
      </c>
      <c r="E30" s="8">
        <f t="shared" si="2"/>
        <v>4300.3205653352097</v>
      </c>
      <c r="F30" s="8">
        <f t="shared" si="19"/>
        <v>435.31352088016922</v>
      </c>
      <c r="G30" s="5">
        <v>28</v>
      </c>
      <c r="H30" s="8">
        <f t="shared" si="4"/>
        <v>312.5</v>
      </c>
      <c r="I30" s="8">
        <f t="shared" si="5"/>
        <v>38.956000365994292</v>
      </c>
      <c r="J30" s="8">
        <f t="shared" si="6"/>
        <v>93.48</v>
      </c>
      <c r="K30" s="8">
        <f t="shared" si="7"/>
        <v>82.84</v>
      </c>
      <c r="L30" s="8">
        <f t="shared" si="8"/>
        <v>111.36</v>
      </c>
      <c r="M30" s="8">
        <f t="shared" si="9"/>
        <v>87.2</v>
      </c>
      <c r="N30" s="8">
        <f t="shared" si="10"/>
        <v>64.600000000000009</v>
      </c>
      <c r="O30" s="6">
        <v>28</v>
      </c>
      <c r="P30" s="8">
        <f t="shared" si="11"/>
        <v>208</v>
      </c>
      <c r="Q30" s="8">
        <f t="shared" si="12"/>
        <v>96.48</v>
      </c>
      <c r="R30" s="8">
        <f t="shared" si="13"/>
        <v>83.640000000000015</v>
      </c>
      <c r="S30" s="8">
        <f t="shared" si="14"/>
        <v>74.12</v>
      </c>
      <c r="T30" s="8">
        <f t="shared" si="15"/>
        <v>117</v>
      </c>
      <c r="U30" s="8">
        <f t="shared" si="16"/>
        <v>80.959999999999994</v>
      </c>
      <c r="V30" s="8">
        <f t="shared" si="17"/>
        <v>64.22</v>
      </c>
    </row>
    <row r="31" spans="1:22" x14ac:dyDescent="0.25">
      <c r="A31" s="5">
        <v>29</v>
      </c>
      <c r="B31" s="8">
        <f t="shared" si="0"/>
        <v>4436.4710331091919</v>
      </c>
      <c r="C31" s="8">
        <f t="shared" si="18"/>
        <v>480.94397831091959</v>
      </c>
      <c r="D31" s="6">
        <v>29</v>
      </c>
      <c r="E31" s="8">
        <f t="shared" si="2"/>
        <v>4735.6340862153793</v>
      </c>
      <c r="F31" s="8">
        <f t="shared" si="19"/>
        <v>474.49173775938448</v>
      </c>
      <c r="G31" s="5">
        <v>29</v>
      </c>
      <c r="H31" s="8">
        <f t="shared" si="4"/>
        <v>321.875</v>
      </c>
      <c r="I31" s="8">
        <f t="shared" si="5"/>
        <v>39.92990037514415</v>
      </c>
      <c r="J31" s="8">
        <f t="shared" si="6"/>
        <v>96.14</v>
      </c>
      <c r="K31" s="8">
        <f t="shared" si="7"/>
        <v>85.11999999999999</v>
      </c>
      <c r="L31" s="8">
        <f t="shared" si="8"/>
        <v>114.48</v>
      </c>
      <c r="M31" s="8">
        <f t="shared" si="9"/>
        <v>89.6</v>
      </c>
      <c r="N31" s="8">
        <f t="shared" si="10"/>
        <v>66.300000000000011</v>
      </c>
      <c r="O31" s="6">
        <v>29</v>
      </c>
      <c r="P31" s="8">
        <f t="shared" si="11"/>
        <v>214</v>
      </c>
      <c r="Q31" s="8">
        <f t="shared" si="12"/>
        <v>98.64</v>
      </c>
      <c r="R31" s="8">
        <f t="shared" si="13"/>
        <v>86.02000000000001</v>
      </c>
      <c r="S31" s="8">
        <f t="shared" si="14"/>
        <v>76.16</v>
      </c>
      <c r="T31" s="8">
        <f t="shared" si="15"/>
        <v>120.25</v>
      </c>
      <c r="U31" s="8">
        <f t="shared" si="16"/>
        <v>83.03</v>
      </c>
      <c r="V31" s="8">
        <f t="shared" si="17"/>
        <v>65.835000000000008</v>
      </c>
    </row>
    <row r="32" spans="1:22" x14ac:dyDescent="0.25">
      <c r="A32" s="5">
        <v>30</v>
      </c>
      <c r="B32" s="8">
        <f t="shared" si="0"/>
        <v>4917.4150114201111</v>
      </c>
      <c r="C32" s="8">
        <f t="shared" si="18"/>
        <v>529.03837614201154</v>
      </c>
      <c r="D32" s="6">
        <v>30</v>
      </c>
      <c r="E32" s="8">
        <f t="shared" si="2"/>
        <v>5210.125823974764</v>
      </c>
      <c r="F32" s="8">
        <f t="shared" si="19"/>
        <v>517.19599415772916</v>
      </c>
      <c r="G32" s="5">
        <v>30</v>
      </c>
      <c r="H32" s="8">
        <f t="shared" si="4"/>
        <v>331.25</v>
      </c>
      <c r="I32" s="8">
        <f t="shared" si="5"/>
        <v>40.928147884522751</v>
      </c>
      <c r="J32" s="8">
        <f t="shared" si="6"/>
        <v>98.800000000000011</v>
      </c>
      <c r="K32" s="8">
        <f t="shared" si="7"/>
        <v>87.399999999999991</v>
      </c>
      <c r="L32" s="8">
        <f t="shared" si="8"/>
        <v>117.60000000000001</v>
      </c>
      <c r="M32" s="8">
        <f t="shared" si="9"/>
        <v>92</v>
      </c>
      <c r="N32" s="8">
        <f t="shared" si="10"/>
        <v>68</v>
      </c>
      <c r="O32" s="6">
        <v>30</v>
      </c>
      <c r="P32" s="8">
        <f t="shared" si="11"/>
        <v>220</v>
      </c>
      <c r="Q32" s="8">
        <f t="shared" si="12"/>
        <v>100.80000000000001</v>
      </c>
      <c r="R32" s="8">
        <f t="shared" si="13"/>
        <v>88.4</v>
      </c>
      <c r="S32" s="8">
        <f t="shared" si="14"/>
        <v>78.2</v>
      </c>
      <c r="T32" s="8">
        <f t="shared" si="15"/>
        <v>123.5</v>
      </c>
      <c r="U32" s="8">
        <f t="shared" si="16"/>
        <v>85.1</v>
      </c>
      <c r="V32" s="8">
        <f t="shared" si="17"/>
        <v>67.45</v>
      </c>
    </row>
    <row r="33" spans="1:22" x14ac:dyDescent="0.25">
      <c r="A33" s="5">
        <v>31</v>
      </c>
      <c r="B33" s="8">
        <f t="shared" si="0"/>
        <v>5446.4533875621228</v>
      </c>
      <c r="C33" s="8">
        <f>C32*1.1</f>
        <v>581.94221375621271</v>
      </c>
      <c r="D33" s="6">
        <v>31</v>
      </c>
      <c r="E33" s="8">
        <f t="shared" si="2"/>
        <v>5727.3218181324928</v>
      </c>
      <c r="F33" s="8">
        <f t="shared" si="19"/>
        <v>563.74363363192481</v>
      </c>
      <c r="G33" s="5">
        <v>31</v>
      </c>
      <c r="H33" s="8">
        <f t="shared" si="4"/>
        <v>340.625</v>
      </c>
      <c r="I33" s="8">
        <f t="shared" si="5"/>
        <v>41.951351581635819</v>
      </c>
      <c r="J33" s="8">
        <f t="shared" si="6"/>
        <v>101.46000000000001</v>
      </c>
      <c r="K33" s="8">
        <f t="shared" si="7"/>
        <v>89.679999999999993</v>
      </c>
      <c r="L33" s="8">
        <f t="shared" si="8"/>
        <v>120.72</v>
      </c>
      <c r="M33" s="8">
        <f t="shared" si="9"/>
        <v>94.399999999999991</v>
      </c>
      <c r="N33" s="8">
        <f t="shared" si="10"/>
        <v>69.7</v>
      </c>
      <c r="O33" s="6">
        <v>31</v>
      </c>
      <c r="P33" s="8">
        <f t="shared" si="11"/>
        <v>226</v>
      </c>
      <c r="Q33" s="8">
        <f t="shared" si="12"/>
        <v>102.96000000000001</v>
      </c>
      <c r="R33" s="8">
        <f t="shared" si="13"/>
        <v>90.780000000000015</v>
      </c>
      <c r="S33" s="8">
        <f t="shared" si="14"/>
        <v>80.240000000000009</v>
      </c>
      <c r="T33" s="8">
        <f t="shared" si="15"/>
        <v>126.75</v>
      </c>
      <c r="U33" s="8">
        <f t="shared" si="16"/>
        <v>87.17</v>
      </c>
      <c r="V33" s="8">
        <f t="shared" si="17"/>
        <v>69.064999999999998</v>
      </c>
    </row>
    <row r="34" spans="1:22" x14ac:dyDescent="0.25">
      <c r="A34" s="5">
        <v>32</v>
      </c>
      <c r="B34" s="8">
        <f t="shared" si="0"/>
        <v>6028.3956013183351</v>
      </c>
      <c r="C34" s="8">
        <f t="shared" si="18"/>
        <v>640.13643513183399</v>
      </c>
      <c r="D34" s="6">
        <v>32</v>
      </c>
      <c r="E34" s="8">
        <f t="shared" si="2"/>
        <v>6291.065451764418</v>
      </c>
      <c r="F34" s="8">
        <f t="shared" si="19"/>
        <v>614.48056065879814</v>
      </c>
      <c r="G34" s="5">
        <v>32</v>
      </c>
      <c r="H34" s="8">
        <f t="shared" si="4"/>
        <v>350</v>
      </c>
      <c r="I34" s="8">
        <f t="shared" si="5"/>
        <v>43.000135371176718</v>
      </c>
      <c r="J34" s="8">
        <f t="shared" si="6"/>
        <v>104.12</v>
      </c>
      <c r="K34" s="8">
        <f t="shared" si="7"/>
        <v>91.96</v>
      </c>
      <c r="L34" s="8">
        <f t="shared" si="8"/>
        <v>123.84</v>
      </c>
      <c r="M34" s="8">
        <f t="shared" si="9"/>
        <v>96.8</v>
      </c>
      <c r="N34" s="8">
        <f t="shared" si="10"/>
        <v>71.400000000000006</v>
      </c>
      <c r="O34" s="6">
        <v>32</v>
      </c>
      <c r="P34" s="8">
        <f t="shared" si="11"/>
        <v>232</v>
      </c>
      <c r="Q34" s="8">
        <f t="shared" si="12"/>
        <v>105.12</v>
      </c>
      <c r="R34" s="8">
        <f t="shared" si="13"/>
        <v>93.160000000000011</v>
      </c>
      <c r="S34" s="8">
        <f t="shared" si="14"/>
        <v>82.28</v>
      </c>
      <c r="T34" s="8">
        <f t="shared" si="15"/>
        <v>130</v>
      </c>
      <c r="U34" s="8">
        <f t="shared" si="16"/>
        <v>89.24</v>
      </c>
      <c r="V34" s="8">
        <f t="shared" si="17"/>
        <v>70.680000000000007</v>
      </c>
    </row>
    <row r="35" spans="1:22" x14ac:dyDescent="0.25">
      <c r="A35" s="5">
        <v>33</v>
      </c>
      <c r="B35" s="8">
        <f t="shared" si="0"/>
        <v>6668.5320364501695</v>
      </c>
      <c r="C35" s="8">
        <f t="shared" si="18"/>
        <v>704.1500786450174</v>
      </c>
      <c r="D35" s="6">
        <v>33</v>
      </c>
      <c r="E35" s="8">
        <f t="shared" si="2"/>
        <v>6905.5460124232159</v>
      </c>
      <c r="F35" s="8">
        <f t="shared" si="19"/>
        <v>669.78381111809006</v>
      </c>
      <c r="G35" s="5">
        <v>33</v>
      </c>
      <c r="H35" s="8">
        <f t="shared" si="4"/>
        <v>359.375</v>
      </c>
      <c r="I35" s="8">
        <f t="shared" si="5"/>
        <v>44.075138755456138</v>
      </c>
      <c r="J35" s="8">
        <f t="shared" si="6"/>
        <v>106.78</v>
      </c>
      <c r="K35" s="8">
        <f t="shared" si="7"/>
        <v>94.24</v>
      </c>
      <c r="L35" s="8">
        <f t="shared" si="8"/>
        <v>126.96000000000001</v>
      </c>
      <c r="M35" s="8">
        <f t="shared" si="9"/>
        <v>99.2</v>
      </c>
      <c r="N35" s="8">
        <f t="shared" si="10"/>
        <v>73.100000000000009</v>
      </c>
      <c r="O35" s="6">
        <v>33</v>
      </c>
      <c r="P35" s="8">
        <f t="shared" si="11"/>
        <v>238</v>
      </c>
      <c r="Q35" s="8">
        <f t="shared" si="12"/>
        <v>107.28</v>
      </c>
      <c r="R35" s="8">
        <f t="shared" si="13"/>
        <v>95.54</v>
      </c>
      <c r="S35" s="8">
        <f t="shared" si="14"/>
        <v>84.320000000000007</v>
      </c>
      <c r="T35" s="8">
        <f t="shared" si="15"/>
        <v>133.25</v>
      </c>
      <c r="U35" s="8">
        <f t="shared" si="16"/>
        <v>91.309999999999988</v>
      </c>
      <c r="V35" s="8">
        <f t="shared" si="17"/>
        <v>72.295000000000016</v>
      </c>
    </row>
    <row r="36" spans="1:22" x14ac:dyDescent="0.25">
      <c r="A36" s="5">
        <v>34</v>
      </c>
      <c r="B36" s="8">
        <f t="shared" si="0"/>
        <v>7372.6821150951873</v>
      </c>
      <c r="C36" s="8">
        <f t="shared" si="18"/>
        <v>774.56508650951923</v>
      </c>
      <c r="D36" s="6">
        <v>34</v>
      </c>
      <c r="E36" s="8">
        <f t="shared" si="2"/>
        <v>7575.3298235413058</v>
      </c>
      <c r="F36" s="8">
        <f t="shared" si="19"/>
        <v>730.06435411871826</v>
      </c>
      <c r="G36" s="5">
        <v>34</v>
      </c>
      <c r="H36" s="8">
        <f t="shared" si="4"/>
        <v>368.75</v>
      </c>
      <c r="I36" s="8">
        <f t="shared" si="5"/>
        <v>45.177017224342542</v>
      </c>
      <c r="J36" s="8">
        <f t="shared" si="6"/>
        <v>109.44</v>
      </c>
      <c r="K36" s="8">
        <f t="shared" si="7"/>
        <v>96.52</v>
      </c>
      <c r="L36" s="8">
        <f t="shared" si="8"/>
        <v>130.07999999999998</v>
      </c>
      <c r="M36" s="8">
        <f t="shared" si="9"/>
        <v>101.6</v>
      </c>
      <c r="N36" s="8">
        <f t="shared" si="10"/>
        <v>74.800000000000011</v>
      </c>
      <c r="O36" s="6">
        <v>34</v>
      </c>
      <c r="P36" s="8">
        <f t="shared" si="11"/>
        <v>244</v>
      </c>
      <c r="Q36" s="8">
        <f t="shared" si="12"/>
        <v>109.44</v>
      </c>
      <c r="R36" s="8">
        <f t="shared" si="13"/>
        <v>97.920000000000016</v>
      </c>
      <c r="S36" s="8">
        <f t="shared" si="14"/>
        <v>86.36</v>
      </c>
      <c r="T36" s="8">
        <f t="shared" si="15"/>
        <v>136.5</v>
      </c>
      <c r="U36" s="8">
        <f t="shared" si="16"/>
        <v>93.38</v>
      </c>
      <c r="V36" s="8">
        <f t="shared" si="17"/>
        <v>73.910000000000011</v>
      </c>
    </row>
    <row r="37" spans="1:22" x14ac:dyDescent="0.25">
      <c r="A37" s="5">
        <v>35</v>
      </c>
      <c r="B37" s="8">
        <f t="shared" si="0"/>
        <v>8147.2472016047068</v>
      </c>
      <c r="C37" s="8">
        <f t="shared" si="18"/>
        <v>852.02159516047118</v>
      </c>
      <c r="D37" s="6">
        <v>35</v>
      </c>
      <c r="E37" s="8">
        <f t="shared" si="2"/>
        <v>8305.3941776600241</v>
      </c>
      <c r="F37" s="8">
        <f t="shared" si="19"/>
        <v>795.77014598940298</v>
      </c>
      <c r="G37" s="5">
        <v>35</v>
      </c>
      <c r="H37" s="8">
        <f t="shared" si="4"/>
        <v>378.125</v>
      </c>
      <c r="I37" s="8">
        <f t="shared" si="5"/>
        <v>46.306442654951105</v>
      </c>
      <c r="J37" s="8">
        <f t="shared" si="6"/>
        <v>112.10000000000001</v>
      </c>
      <c r="K37" s="8">
        <f t="shared" si="7"/>
        <v>98.8</v>
      </c>
      <c r="L37" s="8">
        <f t="shared" si="8"/>
        <v>133.19999999999999</v>
      </c>
      <c r="M37" s="8">
        <f t="shared" si="9"/>
        <v>104</v>
      </c>
      <c r="N37" s="8">
        <f t="shared" si="10"/>
        <v>76.5</v>
      </c>
      <c r="O37" s="6">
        <v>35</v>
      </c>
      <c r="P37" s="8">
        <f t="shared" si="11"/>
        <v>250</v>
      </c>
      <c r="Q37" s="8">
        <f t="shared" si="12"/>
        <v>111.60000000000001</v>
      </c>
      <c r="R37" s="8">
        <f t="shared" si="13"/>
        <v>100.30000000000001</v>
      </c>
      <c r="S37" s="8">
        <f t="shared" si="14"/>
        <v>88.4</v>
      </c>
      <c r="T37" s="8">
        <f t="shared" si="15"/>
        <v>139.75</v>
      </c>
      <c r="U37" s="8">
        <f t="shared" si="16"/>
        <v>95.449999999999989</v>
      </c>
      <c r="V37" s="8">
        <f t="shared" si="17"/>
        <v>75.525000000000006</v>
      </c>
    </row>
    <row r="38" spans="1:22" x14ac:dyDescent="0.25">
      <c r="A38" s="5">
        <v>36</v>
      </c>
      <c r="B38" s="8">
        <f t="shared" si="0"/>
        <v>8999.2687967651782</v>
      </c>
      <c r="C38" s="8">
        <f t="shared" si="18"/>
        <v>937.22375467651841</v>
      </c>
      <c r="D38" s="6">
        <v>36</v>
      </c>
      <c r="E38" s="8">
        <f t="shared" si="2"/>
        <v>9101.1643236494274</v>
      </c>
      <c r="F38" s="8">
        <f t="shared" si="19"/>
        <v>867.38945912844929</v>
      </c>
      <c r="G38" s="5">
        <v>36</v>
      </c>
      <c r="H38" s="8">
        <f t="shared" si="4"/>
        <v>387.5</v>
      </c>
      <c r="I38" s="8">
        <f t="shared" si="5"/>
        <v>47.464103721324882</v>
      </c>
      <c r="J38" s="8">
        <f t="shared" si="6"/>
        <v>114.76</v>
      </c>
      <c r="K38" s="8">
        <f t="shared" si="7"/>
        <v>101.08</v>
      </c>
      <c r="L38" s="8">
        <f t="shared" si="8"/>
        <v>136.32</v>
      </c>
      <c r="M38" s="8">
        <f t="shared" si="9"/>
        <v>106.39999999999999</v>
      </c>
      <c r="N38" s="8">
        <f t="shared" si="10"/>
        <v>78.2</v>
      </c>
      <c r="O38" s="6">
        <v>36</v>
      </c>
      <c r="P38" s="8">
        <f t="shared" si="11"/>
        <v>256</v>
      </c>
      <c r="Q38" s="8">
        <f t="shared" si="12"/>
        <v>113.76</v>
      </c>
      <c r="R38" s="8">
        <f t="shared" si="13"/>
        <v>102.68</v>
      </c>
      <c r="S38" s="8">
        <f t="shared" si="14"/>
        <v>90.44</v>
      </c>
      <c r="T38" s="8">
        <f t="shared" si="15"/>
        <v>143</v>
      </c>
      <c r="U38" s="8">
        <f t="shared" si="16"/>
        <v>97.52</v>
      </c>
      <c r="V38" s="8">
        <f t="shared" si="17"/>
        <v>77.140000000000015</v>
      </c>
    </row>
    <row r="39" spans="1:22" x14ac:dyDescent="0.25">
      <c r="A39" s="5">
        <v>37</v>
      </c>
      <c r="B39" s="8">
        <f t="shared" si="0"/>
        <v>9936.4925514416973</v>
      </c>
      <c r="C39" s="8">
        <f t="shared" si="18"/>
        <v>1030.9461301441704</v>
      </c>
      <c r="D39" s="6">
        <v>37</v>
      </c>
      <c r="E39" s="8">
        <f t="shared" si="2"/>
        <v>9968.5537827778771</v>
      </c>
      <c r="F39" s="8">
        <f t="shared" si="19"/>
        <v>945.45451045000982</v>
      </c>
      <c r="G39" s="5">
        <v>37</v>
      </c>
      <c r="H39" s="8">
        <f t="shared" si="4"/>
        <v>396.875</v>
      </c>
      <c r="I39" s="8">
        <f t="shared" si="5"/>
        <v>48.650706314358004</v>
      </c>
      <c r="J39" s="8">
        <f t="shared" si="6"/>
        <v>117.42</v>
      </c>
      <c r="K39" s="8">
        <f t="shared" si="7"/>
        <v>103.36</v>
      </c>
      <c r="L39" s="8">
        <f t="shared" si="8"/>
        <v>139.44</v>
      </c>
      <c r="M39" s="8">
        <f t="shared" si="9"/>
        <v>108.8</v>
      </c>
      <c r="N39" s="8">
        <f t="shared" si="10"/>
        <v>79.900000000000006</v>
      </c>
      <c r="O39" s="6">
        <v>37</v>
      </c>
      <c r="P39" s="8">
        <f t="shared" si="11"/>
        <v>262</v>
      </c>
      <c r="Q39" s="8">
        <f t="shared" si="12"/>
        <v>115.92</v>
      </c>
      <c r="R39" s="8">
        <f t="shared" si="13"/>
        <v>105.06000000000002</v>
      </c>
      <c r="S39" s="8">
        <f t="shared" si="14"/>
        <v>92.48</v>
      </c>
      <c r="T39" s="8">
        <f t="shared" si="15"/>
        <v>146.25</v>
      </c>
      <c r="U39" s="8">
        <f t="shared" si="16"/>
        <v>99.589999999999989</v>
      </c>
      <c r="V39" s="8">
        <f t="shared" si="17"/>
        <v>78.75500000000001</v>
      </c>
    </row>
    <row r="40" spans="1:22" x14ac:dyDescent="0.25">
      <c r="A40" s="5">
        <v>38</v>
      </c>
      <c r="B40" s="8">
        <f t="shared" si="0"/>
        <v>10967.438681585867</v>
      </c>
      <c r="C40" s="8">
        <f t="shared" si="18"/>
        <v>1134.0407431585875</v>
      </c>
      <c r="D40" s="6">
        <v>38</v>
      </c>
      <c r="E40" s="8">
        <f t="shared" si="2"/>
        <v>10914.008293227887</v>
      </c>
      <c r="F40" s="8">
        <f t="shared" si="19"/>
        <v>1030.5454163905108</v>
      </c>
      <c r="G40" s="5">
        <v>38</v>
      </c>
      <c r="H40" s="8">
        <f t="shared" si="4"/>
        <v>406.25</v>
      </c>
      <c r="I40" s="8">
        <f t="shared" si="5"/>
        <v>49.866973972216954</v>
      </c>
      <c r="J40" s="8">
        <f t="shared" si="6"/>
        <v>120.08000000000001</v>
      </c>
      <c r="K40" s="8">
        <f t="shared" si="7"/>
        <v>105.63999999999999</v>
      </c>
      <c r="L40" s="8">
        <f t="shared" si="8"/>
        <v>142.56</v>
      </c>
      <c r="M40" s="8">
        <f t="shared" si="9"/>
        <v>111.2</v>
      </c>
      <c r="N40" s="8">
        <f t="shared" si="10"/>
        <v>81.600000000000009</v>
      </c>
      <c r="O40" s="6">
        <v>38</v>
      </c>
      <c r="P40" s="8">
        <f t="shared" si="11"/>
        <v>268</v>
      </c>
      <c r="Q40" s="8">
        <f t="shared" si="12"/>
        <v>118.08000000000001</v>
      </c>
      <c r="R40" s="8">
        <f t="shared" si="13"/>
        <v>107.44000000000001</v>
      </c>
      <c r="S40" s="8">
        <f t="shared" si="14"/>
        <v>94.52</v>
      </c>
      <c r="T40" s="8">
        <f t="shared" si="15"/>
        <v>149.5</v>
      </c>
      <c r="U40" s="8">
        <f t="shared" si="16"/>
        <v>101.66</v>
      </c>
      <c r="V40" s="8">
        <f t="shared" si="17"/>
        <v>80.37</v>
      </c>
    </row>
    <row r="41" spans="1:22" x14ac:dyDescent="0.25">
      <c r="A41" s="5">
        <v>39</v>
      </c>
      <c r="B41" s="8">
        <f t="shared" si="0"/>
        <v>12101.479424744455</v>
      </c>
      <c r="C41" s="8">
        <f t="shared" si="18"/>
        <v>1247.4448174744464</v>
      </c>
      <c r="D41" s="6">
        <v>39</v>
      </c>
      <c r="E41" s="8">
        <f t="shared" si="2"/>
        <v>11944.553709618398</v>
      </c>
      <c r="F41" s="8">
        <f t="shared" si="19"/>
        <v>1123.2945038656569</v>
      </c>
      <c r="G41" s="5">
        <v>39</v>
      </c>
      <c r="H41" s="8">
        <f t="shared" si="4"/>
        <v>415.625</v>
      </c>
      <c r="I41" s="8">
        <f t="shared" si="5"/>
        <v>51.113648321522376</v>
      </c>
      <c r="J41" s="8">
        <f t="shared" si="6"/>
        <v>122.74000000000001</v>
      </c>
      <c r="K41" s="8">
        <f t="shared" si="7"/>
        <v>107.91999999999999</v>
      </c>
      <c r="L41" s="8">
        <f t="shared" si="8"/>
        <v>145.68</v>
      </c>
      <c r="M41" s="8">
        <f t="shared" si="9"/>
        <v>113.6</v>
      </c>
      <c r="N41" s="8">
        <f t="shared" si="10"/>
        <v>83.300000000000011</v>
      </c>
      <c r="O41" s="6">
        <v>39</v>
      </c>
      <c r="P41" s="8">
        <f t="shared" si="11"/>
        <v>274</v>
      </c>
      <c r="Q41" s="8">
        <f t="shared" si="12"/>
        <v>120.24000000000001</v>
      </c>
      <c r="R41" s="8">
        <f t="shared" si="13"/>
        <v>109.82000000000001</v>
      </c>
      <c r="S41" s="8">
        <f t="shared" si="14"/>
        <v>96.56</v>
      </c>
      <c r="T41" s="8">
        <f t="shared" si="15"/>
        <v>152.75</v>
      </c>
      <c r="U41" s="8">
        <f t="shared" si="16"/>
        <v>103.72999999999999</v>
      </c>
      <c r="V41" s="8">
        <f t="shared" si="17"/>
        <v>81.985000000000014</v>
      </c>
    </row>
    <row r="42" spans="1:22" x14ac:dyDescent="0.25">
      <c r="A42" s="5">
        <v>40</v>
      </c>
      <c r="B42" s="8">
        <f t="shared" si="0"/>
        <v>13348.924242218902</v>
      </c>
      <c r="C42" s="8">
        <f t="shared" si="18"/>
        <v>1372.1892992218911</v>
      </c>
      <c r="D42" s="6">
        <v>40</v>
      </c>
      <c r="E42" s="8">
        <f t="shared" si="2"/>
        <v>13067.848213484054</v>
      </c>
      <c r="F42" s="8">
        <f t="shared" si="19"/>
        <v>1224.3910092135661</v>
      </c>
      <c r="G42" s="5">
        <v>40</v>
      </c>
      <c r="H42" s="8">
        <f t="shared" si="4"/>
        <v>425</v>
      </c>
      <c r="I42" s="8">
        <f t="shared" si="5"/>
        <v>52.391489529560438</v>
      </c>
      <c r="J42" s="8">
        <f t="shared" si="6"/>
        <v>125.4</v>
      </c>
      <c r="K42" s="8">
        <f t="shared" si="7"/>
        <v>110.19999999999999</v>
      </c>
      <c r="L42" s="8">
        <f t="shared" si="8"/>
        <v>148.80000000000001</v>
      </c>
      <c r="M42" s="8">
        <f t="shared" si="9"/>
        <v>116</v>
      </c>
      <c r="N42" s="8">
        <f t="shared" si="10"/>
        <v>85</v>
      </c>
      <c r="O42" s="6">
        <v>40</v>
      </c>
      <c r="P42" s="8">
        <f t="shared" si="11"/>
        <v>280</v>
      </c>
      <c r="Q42" s="8">
        <f t="shared" si="12"/>
        <v>122.4</v>
      </c>
      <c r="R42" s="8">
        <f t="shared" si="13"/>
        <v>112.20000000000002</v>
      </c>
      <c r="S42" s="8">
        <f t="shared" si="14"/>
        <v>98.6</v>
      </c>
      <c r="T42" s="8">
        <f t="shared" si="15"/>
        <v>156</v>
      </c>
      <c r="U42" s="8">
        <f t="shared" si="16"/>
        <v>105.8</v>
      </c>
      <c r="V42" s="8">
        <f t="shared" si="17"/>
        <v>83.600000000000009</v>
      </c>
    </row>
    <row r="43" spans="1:22" x14ac:dyDescent="0.25">
      <c r="A43" s="5">
        <v>41</v>
      </c>
      <c r="B43" s="8">
        <f t="shared" si="0"/>
        <v>14721.113541440793</v>
      </c>
      <c r="C43" s="8">
        <f>C42*1.05</f>
        <v>1440.7987641829857</v>
      </c>
      <c r="D43" s="6">
        <v>41</v>
      </c>
      <c r="E43" s="8">
        <f t="shared" si="2"/>
        <v>14292.239222697621</v>
      </c>
      <c r="F43" s="8">
        <f t="shared" si="19"/>
        <v>1334.5862000427871</v>
      </c>
      <c r="G43" s="5">
        <v>41</v>
      </c>
      <c r="H43" s="8">
        <f t="shared" si="4"/>
        <v>434.375</v>
      </c>
      <c r="I43" s="8">
        <f t="shared" si="5"/>
        <v>53.701276767799449</v>
      </c>
      <c r="J43" s="8">
        <f t="shared" si="6"/>
        <v>128.06</v>
      </c>
      <c r="K43" s="8">
        <f t="shared" si="7"/>
        <v>112.47999999999999</v>
      </c>
      <c r="L43" s="8">
        <f t="shared" si="8"/>
        <v>151.92000000000002</v>
      </c>
      <c r="M43" s="8">
        <f t="shared" si="9"/>
        <v>118.39999999999999</v>
      </c>
      <c r="N43" s="8">
        <f t="shared" si="10"/>
        <v>86.7</v>
      </c>
      <c r="O43" s="6">
        <v>41</v>
      </c>
      <c r="P43" s="8">
        <f t="shared" si="11"/>
        <v>286</v>
      </c>
      <c r="Q43" s="8">
        <f t="shared" si="12"/>
        <v>124.56</v>
      </c>
      <c r="R43" s="8">
        <f t="shared" si="13"/>
        <v>114.58000000000001</v>
      </c>
      <c r="S43" s="8">
        <f t="shared" si="14"/>
        <v>100.64</v>
      </c>
      <c r="T43" s="8">
        <f t="shared" si="15"/>
        <v>159.25</v>
      </c>
      <c r="U43" s="8">
        <f t="shared" si="16"/>
        <v>107.86999999999999</v>
      </c>
      <c r="V43" s="8">
        <f t="shared" si="17"/>
        <v>85.215000000000003</v>
      </c>
    </row>
    <row r="44" spans="1:22" x14ac:dyDescent="0.25">
      <c r="A44" s="5">
        <v>42</v>
      </c>
      <c r="B44" s="8">
        <f t="shared" si="0"/>
        <v>16161.912305623779</v>
      </c>
      <c r="C44" s="8">
        <f t="shared" ref="C44:C101" si="20">C43*1.05</f>
        <v>1512.838702392135</v>
      </c>
      <c r="D44" s="6">
        <v>42</v>
      </c>
      <c r="E44" s="8">
        <f t="shared" si="2"/>
        <v>15626.825422740409</v>
      </c>
      <c r="F44" s="8">
        <f t="shared" si="19"/>
        <v>1454.6989580466382</v>
      </c>
      <c r="G44" s="5">
        <v>42</v>
      </c>
      <c r="H44" s="8">
        <f t="shared" si="4"/>
        <v>443.75</v>
      </c>
      <c r="I44" s="8">
        <f t="shared" si="5"/>
        <v>55.043808686994439</v>
      </c>
      <c r="J44" s="8">
        <f t="shared" si="6"/>
        <v>130.72</v>
      </c>
      <c r="K44" s="8">
        <f t="shared" si="7"/>
        <v>114.75999999999999</v>
      </c>
      <c r="L44" s="8">
        <f t="shared" si="8"/>
        <v>155.04</v>
      </c>
      <c r="M44" s="8">
        <f t="shared" si="9"/>
        <v>120.8</v>
      </c>
      <c r="N44" s="8">
        <f t="shared" si="10"/>
        <v>88.4</v>
      </c>
      <c r="O44" s="6">
        <v>42</v>
      </c>
      <c r="P44" s="8">
        <f t="shared" si="11"/>
        <v>292</v>
      </c>
      <c r="Q44" s="8">
        <f t="shared" si="12"/>
        <v>126.72</v>
      </c>
      <c r="R44" s="8">
        <f t="shared" si="13"/>
        <v>116.96000000000001</v>
      </c>
      <c r="S44" s="8">
        <f t="shared" si="14"/>
        <v>102.68</v>
      </c>
      <c r="T44" s="8">
        <f t="shared" si="15"/>
        <v>162.5</v>
      </c>
      <c r="U44" s="8">
        <f t="shared" si="16"/>
        <v>109.94</v>
      </c>
      <c r="V44" s="8">
        <f t="shared" si="17"/>
        <v>86.830000000000013</v>
      </c>
    </row>
    <row r="45" spans="1:22" x14ac:dyDescent="0.25">
      <c r="A45" s="5">
        <v>43</v>
      </c>
      <c r="B45" s="8">
        <f t="shared" si="0"/>
        <v>17674.751008015912</v>
      </c>
      <c r="C45" s="8">
        <f t="shared" si="20"/>
        <v>1588.4806375117419</v>
      </c>
      <c r="D45" s="6">
        <v>43</v>
      </c>
      <c r="E45" s="8">
        <f t="shared" si="2"/>
        <v>17081.524380787047</v>
      </c>
      <c r="F45" s="8">
        <f t="shared" si="19"/>
        <v>1585.6218642708357</v>
      </c>
      <c r="G45" s="5">
        <v>43</v>
      </c>
      <c r="H45" s="8">
        <f t="shared" si="4"/>
        <v>453.125</v>
      </c>
      <c r="I45" s="8">
        <f t="shared" si="5"/>
        <v>56.419903904169303</v>
      </c>
      <c r="J45" s="8">
        <f t="shared" si="6"/>
        <v>133.38</v>
      </c>
      <c r="K45" s="8">
        <f t="shared" si="7"/>
        <v>117.03999999999999</v>
      </c>
      <c r="L45" s="8">
        <f t="shared" si="8"/>
        <v>158.16</v>
      </c>
      <c r="M45" s="8">
        <f t="shared" si="9"/>
        <v>123.2</v>
      </c>
      <c r="N45" s="8">
        <f t="shared" si="10"/>
        <v>90.100000000000009</v>
      </c>
      <c r="O45" s="6">
        <v>43</v>
      </c>
      <c r="P45" s="8">
        <f t="shared" si="11"/>
        <v>298</v>
      </c>
      <c r="Q45" s="8">
        <f t="shared" si="12"/>
        <v>128.88</v>
      </c>
      <c r="R45" s="8">
        <f t="shared" si="13"/>
        <v>119.34000000000002</v>
      </c>
      <c r="S45" s="8">
        <f t="shared" si="14"/>
        <v>104.72</v>
      </c>
      <c r="T45" s="8">
        <f t="shared" si="15"/>
        <v>165.75</v>
      </c>
      <c r="U45" s="8">
        <f t="shared" si="16"/>
        <v>112.00999999999999</v>
      </c>
      <c r="V45" s="8">
        <f t="shared" si="17"/>
        <v>88.445000000000007</v>
      </c>
    </row>
    <row r="46" spans="1:22" x14ac:dyDescent="0.25">
      <c r="A46" s="5">
        <v>44</v>
      </c>
      <c r="B46" s="8">
        <f t="shared" si="0"/>
        <v>19263.231645527652</v>
      </c>
      <c r="C46" s="8">
        <f t="shared" si="20"/>
        <v>1667.904669387329</v>
      </c>
      <c r="D46" s="6">
        <v>44</v>
      </c>
      <c r="E46" s="8">
        <f t="shared" si="2"/>
        <v>18667.146245057884</v>
      </c>
      <c r="F46" s="8">
        <f>F45*1.05</f>
        <v>1664.9029574843776</v>
      </c>
      <c r="G46" s="5">
        <v>44</v>
      </c>
      <c r="H46" s="8">
        <f t="shared" si="4"/>
        <v>462.5</v>
      </c>
      <c r="I46" s="8">
        <f t="shared" si="5"/>
        <v>57.830401501773537</v>
      </c>
      <c r="J46" s="8">
        <f t="shared" si="6"/>
        <v>136.04000000000002</v>
      </c>
      <c r="K46" s="8">
        <f t="shared" si="7"/>
        <v>119.32</v>
      </c>
      <c r="L46" s="8">
        <f t="shared" si="8"/>
        <v>161.28</v>
      </c>
      <c r="M46" s="8">
        <f t="shared" si="9"/>
        <v>125.6</v>
      </c>
      <c r="N46" s="8">
        <f t="shared" si="10"/>
        <v>91.800000000000011</v>
      </c>
      <c r="O46" s="6">
        <v>44</v>
      </c>
      <c r="P46" s="8">
        <f t="shared" si="11"/>
        <v>304</v>
      </c>
      <c r="Q46" s="8">
        <f t="shared" si="12"/>
        <v>131.04000000000002</v>
      </c>
      <c r="R46" s="8">
        <f t="shared" si="13"/>
        <v>121.72000000000001</v>
      </c>
      <c r="S46" s="8">
        <f t="shared" si="14"/>
        <v>106.76</v>
      </c>
      <c r="T46" s="8">
        <f t="shared" si="15"/>
        <v>169</v>
      </c>
      <c r="U46" s="8">
        <f t="shared" si="16"/>
        <v>114.08</v>
      </c>
      <c r="V46" s="8">
        <f t="shared" si="17"/>
        <v>90.06</v>
      </c>
    </row>
    <row r="47" spans="1:22" x14ac:dyDescent="0.25">
      <c r="A47" s="5">
        <v>45</v>
      </c>
      <c r="B47" s="8">
        <f t="shared" si="0"/>
        <v>20931.13631491498</v>
      </c>
      <c r="C47" s="8">
        <f t="shared" si="20"/>
        <v>1751.2999028566956</v>
      </c>
      <c r="D47" s="6">
        <v>45</v>
      </c>
      <c r="E47" s="8">
        <f t="shared" si="2"/>
        <v>20332.049202542261</v>
      </c>
      <c r="F47" s="8">
        <f t="shared" ref="F47:F101" si="21">F46*1.05</f>
        <v>1748.1481053585965</v>
      </c>
      <c r="G47" s="5">
        <v>45</v>
      </c>
      <c r="H47" s="8">
        <f t="shared" si="4"/>
        <v>471.875</v>
      </c>
      <c r="I47" s="8">
        <f t="shared" si="5"/>
        <v>59.276161539317876</v>
      </c>
      <c r="J47" s="8">
        <f t="shared" si="6"/>
        <v>138.69999999999999</v>
      </c>
      <c r="K47" s="8">
        <f t="shared" si="7"/>
        <v>121.6</v>
      </c>
      <c r="L47" s="8">
        <f t="shared" si="8"/>
        <v>164.4</v>
      </c>
      <c r="M47" s="8">
        <f t="shared" si="9"/>
        <v>128</v>
      </c>
      <c r="N47" s="8">
        <f t="shared" si="10"/>
        <v>93.500000000000014</v>
      </c>
      <c r="O47" s="6">
        <v>45</v>
      </c>
      <c r="P47" s="8">
        <f t="shared" si="11"/>
        <v>310</v>
      </c>
      <c r="Q47" s="8">
        <f t="shared" si="12"/>
        <v>133.19999999999999</v>
      </c>
      <c r="R47" s="8">
        <f t="shared" si="13"/>
        <v>124.10000000000001</v>
      </c>
      <c r="S47" s="8">
        <f t="shared" si="14"/>
        <v>108.8</v>
      </c>
      <c r="T47" s="8">
        <f t="shared" si="15"/>
        <v>172.25</v>
      </c>
      <c r="U47" s="8">
        <f t="shared" si="16"/>
        <v>116.14999999999999</v>
      </c>
      <c r="V47" s="8">
        <f t="shared" si="17"/>
        <v>91.675000000000011</v>
      </c>
    </row>
    <row r="48" spans="1:22" x14ac:dyDescent="0.25">
      <c r="A48" s="5">
        <v>46</v>
      </c>
      <c r="B48" s="8">
        <f t="shared" si="0"/>
        <v>22682.436217771676</v>
      </c>
      <c r="C48" s="8">
        <f t="shared" si="20"/>
        <v>1838.8648979995305</v>
      </c>
      <c r="D48" s="6">
        <v>46</v>
      </c>
      <c r="E48" s="8">
        <f t="shared" si="2"/>
        <v>22080.197307900857</v>
      </c>
      <c r="F48" s="8">
        <f t="shared" si="21"/>
        <v>1835.5555106265263</v>
      </c>
      <c r="G48" s="5">
        <v>46</v>
      </c>
      <c r="H48" s="8">
        <f t="shared" si="4"/>
        <v>481.25</v>
      </c>
      <c r="I48" s="8">
        <f t="shared" si="5"/>
        <v>60.758065577800821</v>
      </c>
      <c r="J48" s="8">
        <f t="shared" si="6"/>
        <v>141.36000000000001</v>
      </c>
      <c r="K48" s="8">
        <f t="shared" si="7"/>
        <v>123.88</v>
      </c>
      <c r="L48" s="8">
        <f t="shared" si="8"/>
        <v>167.52</v>
      </c>
      <c r="M48" s="8">
        <f t="shared" si="9"/>
        <v>130.39999999999998</v>
      </c>
      <c r="N48" s="8">
        <f t="shared" si="10"/>
        <v>95.2</v>
      </c>
      <c r="O48" s="6">
        <v>46</v>
      </c>
      <c r="P48" s="8">
        <f t="shared" si="11"/>
        <v>316</v>
      </c>
      <c r="Q48" s="8">
        <f t="shared" si="12"/>
        <v>135.36000000000001</v>
      </c>
      <c r="R48" s="8">
        <f t="shared" si="13"/>
        <v>126.48000000000002</v>
      </c>
      <c r="S48" s="8">
        <f t="shared" si="14"/>
        <v>110.84</v>
      </c>
      <c r="T48" s="8">
        <f t="shared" si="15"/>
        <v>175.5</v>
      </c>
      <c r="U48" s="8">
        <f t="shared" si="16"/>
        <v>118.22</v>
      </c>
      <c r="V48" s="8">
        <f t="shared" si="17"/>
        <v>93.29</v>
      </c>
    </row>
    <row r="49" spans="1:22" x14ac:dyDescent="0.25">
      <c r="A49" s="5">
        <v>47</v>
      </c>
      <c r="B49" s="8">
        <f t="shared" si="0"/>
        <v>24521.301115771206</v>
      </c>
      <c r="C49" s="8">
        <f t="shared" si="20"/>
        <v>1930.8081428995072</v>
      </c>
      <c r="D49" s="6">
        <v>47</v>
      </c>
      <c r="E49" s="8">
        <f t="shared" si="2"/>
        <v>23915.752818527384</v>
      </c>
      <c r="F49" s="8">
        <f t="shared" si="21"/>
        <v>1927.3332861578526</v>
      </c>
      <c r="G49" s="5">
        <v>47</v>
      </c>
      <c r="H49" s="8">
        <f t="shared" si="4"/>
        <v>490.625</v>
      </c>
      <c r="I49" s="8">
        <f t="shared" si="5"/>
        <v>62.277017217245842</v>
      </c>
      <c r="J49" s="8">
        <f t="shared" si="6"/>
        <v>144.02000000000001</v>
      </c>
      <c r="K49" s="8">
        <f t="shared" si="7"/>
        <v>126.16</v>
      </c>
      <c r="L49" s="8">
        <f t="shared" si="8"/>
        <v>170.64000000000001</v>
      </c>
      <c r="M49" s="8">
        <f t="shared" si="9"/>
        <v>132.80000000000001</v>
      </c>
      <c r="N49" s="8">
        <f t="shared" si="10"/>
        <v>96.9</v>
      </c>
      <c r="O49" s="6">
        <v>47</v>
      </c>
      <c r="P49" s="8">
        <f t="shared" si="11"/>
        <v>322</v>
      </c>
      <c r="Q49" s="8">
        <f t="shared" si="12"/>
        <v>137.52000000000001</v>
      </c>
      <c r="R49" s="8">
        <f t="shared" si="13"/>
        <v>128.86000000000001</v>
      </c>
      <c r="S49" s="8">
        <f t="shared" si="14"/>
        <v>112.88</v>
      </c>
      <c r="T49" s="8">
        <f t="shared" si="15"/>
        <v>178.75</v>
      </c>
      <c r="U49" s="8">
        <f t="shared" si="16"/>
        <v>120.28999999999999</v>
      </c>
      <c r="V49" s="8">
        <f t="shared" si="17"/>
        <v>94.905000000000015</v>
      </c>
    </row>
    <row r="50" spans="1:22" x14ac:dyDescent="0.25">
      <c r="A50" s="5">
        <v>48</v>
      </c>
      <c r="B50" s="8">
        <f t="shared" si="0"/>
        <v>26452.109258670713</v>
      </c>
      <c r="C50" s="8">
        <f t="shared" si="20"/>
        <v>2027.3485500444826</v>
      </c>
      <c r="D50" s="6">
        <v>48</v>
      </c>
      <c r="E50" s="8">
        <f t="shared" si="2"/>
        <v>25843.086104685237</v>
      </c>
      <c r="F50" s="8">
        <f t="shared" si="21"/>
        <v>2023.6999504657454</v>
      </c>
      <c r="G50" s="5">
        <v>48</v>
      </c>
      <c r="H50" s="8">
        <f t="shared" si="4"/>
        <v>500</v>
      </c>
      <c r="I50" s="8">
        <f t="shared" si="5"/>
        <v>63.833942647676984</v>
      </c>
      <c r="J50" s="8">
        <f t="shared" si="6"/>
        <v>146.68</v>
      </c>
      <c r="K50" s="8">
        <f t="shared" si="7"/>
        <v>128.44</v>
      </c>
      <c r="L50" s="8">
        <f t="shared" si="8"/>
        <v>173.76</v>
      </c>
      <c r="M50" s="8">
        <f t="shared" si="9"/>
        <v>135.19999999999999</v>
      </c>
      <c r="N50" s="8">
        <f t="shared" si="10"/>
        <v>98.600000000000009</v>
      </c>
      <c r="O50" s="6">
        <v>48</v>
      </c>
      <c r="P50" s="8">
        <f t="shared" si="11"/>
        <v>328</v>
      </c>
      <c r="Q50" s="8">
        <f t="shared" si="12"/>
        <v>139.68</v>
      </c>
      <c r="R50" s="8">
        <f t="shared" si="13"/>
        <v>131.24</v>
      </c>
      <c r="S50" s="8">
        <f t="shared" si="14"/>
        <v>114.92</v>
      </c>
      <c r="T50" s="8">
        <f t="shared" si="15"/>
        <v>182</v>
      </c>
      <c r="U50" s="8">
        <f t="shared" si="16"/>
        <v>122.35999999999999</v>
      </c>
      <c r="V50" s="8">
        <f t="shared" si="17"/>
        <v>96.52000000000001</v>
      </c>
    </row>
    <row r="51" spans="1:22" x14ac:dyDescent="0.25">
      <c r="A51" s="5">
        <v>49</v>
      </c>
      <c r="B51" s="8">
        <f t="shared" si="0"/>
        <v>28479.457808715197</v>
      </c>
      <c r="C51" s="8">
        <f t="shared" si="20"/>
        <v>2128.7159775467067</v>
      </c>
      <c r="D51" s="6">
        <v>49</v>
      </c>
      <c r="E51" s="8">
        <f t="shared" si="2"/>
        <v>27866.786055150984</v>
      </c>
      <c r="F51" s="8">
        <f t="shared" si="21"/>
        <v>2124.8849479890328</v>
      </c>
      <c r="G51" s="5">
        <v>49</v>
      </c>
      <c r="H51" s="8">
        <f t="shared" si="4"/>
        <v>509.375</v>
      </c>
      <c r="I51" s="8">
        <f t="shared" si="5"/>
        <v>65.42979121386891</v>
      </c>
      <c r="J51" s="8">
        <f t="shared" si="6"/>
        <v>149.34</v>
      </c>
      <c r="K51" s="8">
        <f t="shared" si="7"/>
        <v>130.71999999999997</v>
      </c>
      <c r="L51" s="8">
        <f t="shared" si="8"/>
        <v>176.88</v>
      </c>
      <c r="M51" s="8">
        <f t="shared" si="9"/>
        <v>137.6</v>
      </c>
      <c r="N51" s="8">
        <f t="shared" si="10"/>
        <v>100.30000000000001</v>
      </c>
      <c r="O51" s="6">
        <v>49</v>
      </c>
      <c r="P51" s="8">
        <f t="shared" si="11"/>
        <v>334</v>
      </c>
      <c r="Q51" s="8">
        <f t="shared" si="12"/>
        <v>141.84</v>
      </c>
      <c r="R51" s="8">
        <f t="shared" si="13"/>
        <v>133.62</v>
      </c>
      <c r="S51" s="8">
        <f t="shared" si="14"/>
        <v>116.96000000000001</v>
      </c>
      <c r="T51" s="8">
        <f t="shared" si="15"/>
        <v>185.25</v>
      </c>
      <c r="U51" s="8">
        <f t="shared" si="16"/>
        <v>124.42999999999999</v>
      </c>
      <c r="V51" s="8">
        <f t="shared" si="17"/>
        <v>98.135000000000005</v>
      </c>
    </row>
    <row r="52" spans="1:22" x14ac:dyDescent="0.25">
      <c r="A52" s="5">
        <v>50</v>
      </c>
      <c r="B52" s="8">
        <f t="shared" si="0"/>
        <v>30608.173786261905</v>
      </c>
      <c r="C52" s="8">
        <f t="shared" si="20"/>
        <v>2235.1517764240421</v>
      </c>
      <c r="D52" s="6">
        <v>50</v>
      </c>
      <c r="E52" s="8">
        <f t="shared" si="2"/>
        <v>29991.671003140018</v>
      </c>
      <c r="F52" s="8">
        <f t="shared" si="21"/>
        <v>2231.1291953884843</v>
      </c>
      <c r="G52" s="5">
        <v>50</v>
      </c>
      <c r="H52" s="8">
        <f t="shared" si="4"/>
        <v>518.75</v>
      </c>
      <c r="I52" s="8">
        <f t="shared" si="5"/>
        <v>67.065535994215637</v>
      </c>
      <c r="J52" s="8">
        <f t="shared" si="6"/>
        <v>152</v>
      </c>
      <c r="K52" s="8">
        <f t="shared" si="7"/>
        <v>133</v>
      </c>
      <c r="L52" s="8">
        <f t="shared" si="8"/>
        <v>180</v>
      </c>
      <c r="M52" s="8">
        <f t="shared" si="9"/>
        <v>140</v>
      </c>
      <c r="N52" s="8">
        <f t="shared" si="10"/>
        <v>102.00000000000001</v>
      </c>
      <c r="O52" s="6">
        <v>50</v>
      </c>
      <c r="P52" s="8">
        <f t="shared" si="11"/>
        <v>340</v>
      </c>
      <c r="Q52" s="8">
        <f t="shared" si="12"/>
        <v>144</v>
      </c>
      <c r="R52" s="8">
        <f t="shared" si="13"/>
        <v>136</v>
      </c>
      <c r="S52" s="8">
        <f t="shared" si="14"/>
        <v>119</v>
      </c>
      <c r="T52" s="8">
        <f t="shared" si="15"/>
        <v>188.5</v>
      </c>
      <c r="U52" s="8">
        <f t="shared" si="16"/>
        <v>126.49999999999999</v>
      </c>
      <c r="V52" s="8">
        <f t="shared" si="17"/>
        <v>99.750000000000014</v>
      </c>
    </row>
    <row r="53" spans="1:22" x14ac:dyDescent="0.25">
      <c r="A53" s="5">
        <v>51</v>
      </c>
      <c r="B53" s="8">
        <f t="shared" si="0"/>
        <v>32843.325562685946</v>
      </c>
      <c r="C53" s="8">
        <f t="shared" si="20"/>
        <v>2346.9093652452443</v>
      </c>
      <c r="D53" s="6">
        <v>51</v>
      </c>
      <c r="E53" s="8">
        <f t="shared" si="2"/>
        <v>32222.800198528501</v>
      </c>
      <c r="F53" s="8">
        <f t="shared" si="21"/>
        <v>2342.6856551579085</v>
      </c>
      <c r="G53" s="5">
        <v>51</v>
      </c>
      <c r="H53" s="8">
        <f t="shared" si="4"/>
        <v>528.125</v>
      </c>
      <c r="I53" s="8">
        <f t="shared" si="5"/>
        <v>68.742174394071029</v>
      </c>
      <c r="J53" s="8">
        <f t="shared" si="6"/>
        <v>154.66</v>
      </c>
      <c r="K53" s="8">
        <f t="shared" si="7"/>
        <v>135.27999999999997</v>
      </c>
      <c r="L53" s="8">
        <f t="shared" si="8"/>
        <v>183.12</v>
      </c>
      <c r="M53" s="8">
        <f t="shared" si="9"/>
        <v>142.39999999999998</v>
      </c>
      <c r="N53" s="8">
        <f t="shared" si="10"/>
        <v>103.7</v>
      </c>
      <c r="O53" s="6">
        <v>51</v>
      </c>
      <c r="P53" s="8">
        <f t="shared" si="11"/>
        <v>346</v>
      </c>
      <c r="Q53" s="8">
        <f t="shared" si="12"/>
        <v>146.16000000000003</v>
      </c>
      <c r="R53" s="8">
        <f t="shared" si="13"/>
        <v>138.38000000000002</v>
      </c>
      <c r="S53" s="8">
        <f t="shared" si="14"/>
        <v>121.04</v>
      </c>
      <c r="T53" s="8">
        <f t="shared" si="15"/>
        <v>191.75</v>
      </c>
      <c r="U53" s="8">
        <f t="shared" si="16"/>
        <v>128.57</v>
      </c>
      <c r="V53" s="8">
        <f t="shared" si="17"/>
        <v>101.36500000000001</v>
      </c>
    </row>
    <row r="54" spans="1:22" x14ac:dyDescent="0.25">
      <c r="A54" s="5">
        <v>52</v>
      </c>
      <c r="B54" s="8">
        <f t="shared" si="0"/>
        <v>35190.234927931189</v>
      </c>
      <c r="C54" s="8">
        <f t="shared" si="20"/>
        <v>2464.2548335075066</v>
      </c>
      <c r="D54" s="6">
        <v>52</v>
      </c>
      <c r="E54" s="8">
        <f t="shared" si="2"/>
        <v>34565.485853686412</v>
      </c>
      <c r="F54" s="8">
        <f t="shared" si="21"/>
        <v>2459.8199379158041</v>
      </c>
      <c r="G54" s="5">
        <v>52</v>
      </c>
      <c r="H54" s="8">
        <f t="shared" si="4"/>
        <v>537.5</v>
      </c>
      <c r="I54" s="8">
        <f t="shared" si="5"/>
        <v>70.460728753922808</v>
      </c>
      <c r="J54" s="8">
        <f t="shared" si="6"/>
        <v>157.32</v>
      </c>
      <c r="K54" s="8">
        <f t="shared" si="7"/>
        <v>137.56</v>
      </c>
      <c r="L54" s="8">
        <f t="shared" si="8"/>
        <v>186.24</v>
      </c>
      <c r="M54" s="8">
        <f t="shared" si="9"/>
        <v>144.80000000000001</v>
      </c>
      <c r="N54" s="8">
        <f t="shared" si="10"/>
        <v>105.4</v>
      </c>
      <c r="O54" s="6">
        <v>52</v>
      </c>
      <c r="P54" s="8">
        <f t="shared" si="11"/>
        <v>352</v>
      </c>
      <c r="Q54" s="8">
        <f t="shared" si="12"/>
        <v>148.32</v>
      </c>
      <c r="R54" s="8">
        <f t="shared" si="13"/>
        <v>140.76000000000002</v>
      </c>
      <c r="S54" s="8">
        <f t="shared" si="14"/>
        <v>123.08</v>
      </c>
      <c r="T54" s="8">
        <f t="shared" si="15"/>
        <v>195</v>
      </c>
      <c r="U54" s="8">
        <f t="shared" si="16"/>
        <v>130.63999999999999</v>
      </c>
      <c r="V54" s="8">
        <f t="shared" si="17"/>
        <v>102.98000000000002</v>
      </c>
    </row>
    <row r="55" spans="1:22" x14ac:dyDescent="0.25">
      <c r="A55" s="5">
        <v>53</v>
      </c>
      <c r="B55" s="8">
        <f t="shared" si="0"/>
        <v>37654.489761438694</v>
      </c>
      <c r="C55" s="8">
        <f t="shared" si="20"/>
        <v>2587.4675751828822</v>
      </c>
      <c r="D55" s="6">
        <v>53</v>
      </c>
      <c r="E55" s="8">
        <f t="shared" si="2"/>
        <v>37025.305791602215</v>
      </c>
      <c r="F55" s="8">
        <f t="shared" si="21"/>
        <v>2582.8109348115945</v>
      </c>
      <c r="G55" s="5">
        <v>53</v>
      </c>
      <c r="H55" s="8">
        <f t="shared" si="4"/>
        <v>546.875</v>
      </c>
      <c r="I55" s="8">
        <f t="shared" si="5"/>
        <v>72.222246972770876</v>
      </c>
      <c r="J55" s="8">
        <f t="shared" si="6"/>
        <v>159.98000000000002</v>
      </c>
      <c r="K55" s="8">
        <f t="shared" si="7"/>
        <v>139.83999999999997</v>
      </c>
      <c r="L55" s="8">
        <f t="shared" si="8"/>
        <v>189.36</v>
      </c>
      <c r="M55" s="8">
        <f t="shared" si="9"/>
        <v>147.19999999999999</v>
      </c>
      <c r="N55" s="8">
        <f t="shared" si="10"/>
        <v>107.10000000000001</v>
      </c>
      <c r="O55" s="6">
        <v>53</v>
      </c>
      <c r="P55" s="8">
        <f t="shared" si="11"/>
        <v>358</v>
      </c>
      <c r="Q55" s="8">
        <f t="shared" si="12"/>
        <v>150.48000000000002</v>
      </c>
      <c r="R55" s="8">
        <f t="shared" si="13"/>
        <v>143.14000000000001</v>
      </c>
      <c r="S55" s="8">
        <f t="shared" si="14"/>
        <v>125.12</v>
      </c>
      <c r="T55" s="8">
        <f t="shared" si="15"/>
        <v>198.25</v>
      </c>
      <c r="U55" s="8">
        <f t="shared" si="16"/>
        <v>132.70999999999998</v>
      </c>
      <c r="V55" s="8">
        <f t="shared" si="17"/>
        <v>104.59500000000001</v>
      </c>
    </row>
    <row r="56" spans="1:22" x14ac:dyDescent="0.25">
      <c r="A56" s="5">
        <v>54</v>
      </c>
      <c r="B56" s="8">
        <f t="shared" si="0"/>
        <v>40241.957336621577</v>
      </c>
      <c r="C56" s="8">
        <f t="shared" si="20"/>
        <v>2716.8409539420263</v>
      </c>
      <c r="D56" s="6">
        <v>54</v>
      </c>
      <c r="E56" s="8">
        <f t="shared" si="2"/>
        <v>39608.116726413813</v>
      </c>
      <c r="F56" s="8">
        <f t="shared" si="21"/>
        <v>2711.9514815521743</v>
      </c>
      <c r="G56" s="5">
        <v>54</v>
      </c>
      <c r="H56" s="8">
        <f t="shared" si="4"/>
        <v>556.25</v>
      </c>
      <c r="I56" s="8">
        <f t="shared" si="5"/>
        <v>74.027803147090154</v>
      </c>
      <c r="J56" s="8">
        <f t="shared" si="6"/>
        <v>162.64000000000001</v>
      </c>
      <c r="K56" s="8">
        <f t="shared" si="7"/>
        <v>142.12</v>
      </c>
      <c r="L56" s="8">
        <f t="shared" si="8"/>
        <v>192.48000000000002</v>
      </c>
      <c r="M56" s="8">
        <f t="shared" si="9"/>
        <v>149.6</v>
      </c>
      <c r="N56" s="8">
        <f t="shared" si="10"/>
        <v>108.80000000000001</v>
      </c>
      <c r="O56" s="6">
        <v>54</v>
      </c>
      <c r="P56" s="8">
        <f t="shared" si="11"/>
        <v>364</v>
      </c>
      <c r="Q56" s="8">
        <f t="shared" si="12"/>
        <v>152.64000000000001</v>
      </c>
      <c r="R56" s="8">
        <f t="shared" si="13"/>
        <v>145.52000000000001</v>
      </c>
      <c r="S56" s="8">
        <f t="shared" si="14"/>
        <v>127.16</v>
      </c>
      <c r="T56" s="8">
        <f t="shared" si="15"/>
        <v>201.5</v>
      </c>
      <c r="U56" s="8">
        <f t="shared" si="16"/>
        <v>134.77999999999997</v>
      </c>
      <c r="V56" s="8">
        <f t="shared" si="17"/>
        <v>106.21000000000001</v>
      </c>
    </row>
    <row r="57" spans="1:22" x14ac:dyDescent="0.25">
      <c r="A57" s="5">
        <v>55</v>
      </c>
      <c r="B57" s="8">
        <f t="shared" si="0"/>
        <v>42958.798290563602</v>
      </c>
      <c r="C57" s="8">
        <f t="shared" si="20"/>
        <v>2852.6830016391277</v>
      </c>
      <c r="D57" s="6">
        <v>55</v>
      </c>
      <c r="E57" s="8">
        <f t="shared" si="2"/>
        <v>42320.068207965989</v>
      </c>
      <c r="F57" s="8">
        <f t="shared" si="21"/>
        <v>2847.5490556297832</v>
      </c>
      <c r="G57" s="5">
        <v>55</v>
      </c>
      <c r="H57" s="8">
        <f t="shared" si="4"/>
        <v>565.625</v>
      </c>
      <c r="I57" s="8">
        <f t="shared" si="5"/>
        <v>75.878498225767402</v>
      </c>
      <c r="J57" s="8">
        <f t="shared" si="6"/>
        <v>165.3</v>
      </c>
      <c r="K57" s="8">
        <f t="shared" si="7"/>
        <v>144.39999999999998</v>
      </c>
      <c r="L57" s="8">
        <f t="shared" si="8"/>
        <v>195.6</v>
      </c>
      <c r="M57" s="8">
        <f t="shared" si="9"/>
        <v>152</v>
      </c>
      <c r="N57" s="8">
        <f t="shared" si="10"/>
        <v>110.50000000000001</v>
      </c>
      <c r="O57" s="6">
        <v>55</v>
      </c>
      <c r="P57" s="8">
        <f t="shared" si="11"/>
        <v>370</v>
      </c>
      <c r="Q57" s="8">
        <f t="shared" si="12"/>
        <v>154.80000000000001</v>
      </c>
      <c r="R57" s="8">
        <f t="shared" si="13"/>
        <v>147.9</v>
      </c>
      <c r="S57" s="8">
        <f t="shared" si="14"/>
        <v>129.19999999999999</v>
      </c>
      <c r="T57" s="8">
        <f t="shared" si="15"/>
        <v>204.75</v>
      </c>
      <c r="U57" s="8">
        <f t="shared" si="16"/>
        <v>136.85</v>
      </c>
      <c r="V57" s="8">
        <f t="shared" si="17"/>
        <v>107.82500000000002</v>
      </c>
    </row>
    <row r="58" spans="1:22" x14ac:dyDescent="0.25">
      <c r="A58" s="5">
        <v>56</v>
      </c>
      <c r="B58" s="8">
        <f t="shared" si="0"/>
        <v>45811.481292202727</v>
      </c>
      <c r="C58" s="8">
        <f t="shared" si="20"/>
        <v>2995.3171517210844</v>
      </c>
      <c r="D58" s="6">
        <v>56</v>
      </c>
      <c r="E58" s="8">
        <f t="shared" si="2"/>
        <v>45167.61726359577</v>
      </c>
      <c r="F58" s="8">
        <f t="shared" si="21"/>
        <v>2989.9265084112726</v>
      </c>
      <c r="G58" s="5">
        <v>56</v>
      </c>
      <c r="H58" s="8">
        <f t="shared" si="4"/>
        <v>575</v>
      </c>
      <c r="I58" s="8">
        <f t="shared" si="5"/>
        <v>77.775460681411587</v>
      </c>
      <c r="J58" s="8">
        <f t="shared" si="6"/>
        <v>167.96</v>
      </c>
      <c r="K58" s="8">
        <f t="shared" si="7"/>
        <v>146.68</v>
      </c>
      <c r="L58" s="8">
        <f t="shared" si="8"/>
        <v>198.72</v>
      </c>
      <c r="M58" s="8">
        <f t="shared" si="9"/>
        <v>154.4</v>
      </c>
      <c r="N58" s="8">
        <f t="shared" si="10"/>
        <v>112.20000000000002</v>
      </c>
      <c r="O58" s="6">
        <v>56</v>
      </c>
      <c r="P58" s="8">
        <f t="shared" si="11"/>
        <v>376</v>
      </c>
      <c r="Q58" s="8">
        <f t="shared" si="12"/>
        <v>156.96</v>
      </c>
      <c r="R58" s="8">
        <f t="shared" si="13"/>
        <v>150.28000000000003</v>
      </c>
      <c r="S58" s="8">
        <f t="shared" si="14"/>
        <v>131.24</v>
      </c>
      <c r="T58" s="8">
        <f t="shared" si="15"/>
        <v>208</v>
      </c>
      <c r="U58" s="8">
        <f t="shared" si="16"/>
        <v>138.91999999999999</v>
      </c>
      <c r="V58" s="8">
        <f t="shared" si="17"/>
        <v>109.44000000000001</v>
      </c>
    </row>
    <row r="59" spans="1:22" x14ac:dyDescent="0.25">
      <c r="A59" s="5">
        <v>57</v>
      </c>
      <c r="B59" s="8">
        <f t="shared" si="0"/>
        <v>48806.798443923813</v>
      </c>
      <c r="C59" s="8">
        <f t="shared" si="20"/>
        <v>3145.0830093071386</v>
      </c>
      <c r="D59" s="6">
        <v>57</v>
      </c>
      <c r="E59" s="8">
        <f t="shared" si="2"/>
        <v>48157.54377200704</v>
      </c>
      <c r="F59" s="8">
        <f t="shared" si="21"/>
        <v>3139.4228338318362</v>
      </c>
      <c r="G59" s="5">
        <v>57</v>
      </c>
      <c r="H59" s="8">
        <f t="shared" si="4"/>
        <v>584.375</v>
      </c>
      <c r="I59" s="8">
        <f t="shared" si="5"/>
        <v>79.719847198446871</v>
      </c>
      <c r="J59" s="8">
        <f t="shared" si="6"/>
        <v>170.62</v>
      </c>
      <c r="K59" s="8">
        <f t="shared" si="7"/>
        <v>148.95999999999998</v>
      </c>
      <c r="L59" s="8">
        <f t="shared" si="8"/>
        <v>201.84</v>
      </c>
      <c r="M59" s="8">
        <f t="shared" si="9"/>
        <v>156.79999999999998</v>
      </c>
      <c r="N59" s="8">
        <f t="shared" si="10"/>
        <v>113.9</v>
      </c>
      <c r="O59" s="6">
        <v>57</v>
      </c>
      <c r="P59" s="8">
        <f t="shared" si="11"/>
        <v>382</v>
      </c>
      <c r="Q59" s="8">
        <f t="shared" si="12"/>
        <v>159.12</v>
      </c>
      <c r="R59" s="8">
        <f t="shared" si="13"/>
        <v>152.66000000000003</v>
      </c>
      <c r="S59" s="8">
        <f t="shared" si="14"/>
        <v>133.28</v>
      </c>
      <c r="T59" s="8">
        <f t="shared" si="15"/>
        <v>211.25</v>
      </c>
      <c r="U59" s="8">
        <f t="shared" si="16"/>
        <v>140.99</v>
      </c>
      <c r="V59" s="8">
        <f t="shared" si="17"/>
        <v>111.05500000000001</v>
      </c>
    </row>
    <row r="60" spans="1:22" x14ac:dyDescent="0.25">
      <c r="A60" s="5">
        <v>58</v>
      </c>
      <c r="B60" s="8">
        <f t="shared" si="0"/>
        <v>51951.881453230955</v>
      </c>
      <c r="C60" s="8">
        <f t="shared" si="20"/>
        <v>3302.3371597724959</v>
      </c>
      <c r="D60" s="6">
        <v>58</v>
      </c>
      <c r="E60" s="8">
        <f t="shared" si="2"/>
        <v>51296.966605838876</v>
      </c>
      <c r="F60" s="8">
        <f t="shared" si="21"/>
        <v>3296.3939755234283</v>
      </c>
      <c r="G60" s="5">
        <v>58</v>
      </c>
      <c r="H60" s="8">
        <f t="shared" si="4"/>
        <v>593.75</v>
      </c>
      <c r="I60" s="8">
        <f t="shared" si="5"/>
        <v>81.712843378408039</v>
      </c>
      <c r="J60" s="8">
        <f t="shared" si="6"/>
        <v>173.28</v>
      </c>
      <c r="K60" s="8">
        <f t="shared" si="7"/>
        <v>151.23999999999998</v>
      </c>
      <c r="L60" s="8">
        <f t="shared" si="8"/>
        <v>204.96</v>
      </c>
      <c r="M60" s="8">
        <f t="shared" si="9"/>
        <v>159.19999999999999</v>
      </c>
      <c r="N60" s="8">
        <f t="shared" si="10"/>
        <v>115.60000000000001</v>
      </c>
      <c r="O60" s="6">
        <v>58</v>
      </c>
      <c r="P60" s="8">
        <f t="shared" si="11"/>
        <v>388</v>
      </c>
      <c r="Q60" s="8">
        <f t="shared" si="12"/>
        <v>161.28</v>
      </c>
      <c r="R60" s="8">
        <f t="shared" si="13"/>
        <v>155.04000000000002</v>
      </c>
      <c r="S60" s="8">
        <f t="shared" si="14"/>
        <v>135.32</v>
      </c>
      <c r="T60" s="8">
        <f t="shared" si="15"/>
        <v>214.5</v>
      </c>
      <c r="U60" s="8">
        <f t="shared" si="16"/>
        <v>143.06</v>
      </c>
      <c r="V60" s="8">
        <f t="shared" si="17"/>
        <v>112.67000000000002</v>
      </c>
    </row>
    <row r="61" spans="1:22" x14ac:dyDescent="0.25">
      <c r="A61" s="5">
        <v>59</v>
      </c>
      <c r="B61" s="8">
        <f t="shared" si="0"/>
        <v>55254.218613003453</v>
      </c>
      <c r="C61" s="8">
        <f t="shared" si="20"/>
        <v>3467.4540177611207</v>
      </c>
      <c r="D61" s="6">
        <v>59</v>
      </c>
      <c r="E61" s="8">
        <f t="shared" si="2"/>
        <v>54593.360581362307</v>
      </c>
      <c r="F61" s="8">
        <f t="shared" si="21"/>
        <v>3461.2136742995999</v>
      </c>
      <c r="G61" s="5">
        <v>59</v>
      </c>
      <c r="H61" s="8">
        <f t="shared" si="4"/>
        <v>603.125</v>
      </c>
      <c r="I61" s="8">
        <f t="shared" si="5"/>
        <v>83.755664462868239</v>
      </c>
      <c r="J61" s="8">
        <f t="shared" si="6"/>
        <v>175.94</v>
      </c>
      <c r="K61" s="8">
        <f t="shared" si="7"/>
        <v>153.51999999999998</v>
      </c>
      <c r="L61" s="8">
        <f t="shared" si="8"/>
        <v>208.08</v>
      </c>
      <c r="M61" s="8">
        <f t="shared" si="9"/>
        <v>161.6</v>
      </c>
      <c r="N61" s="8">
        <f t="shared" si="10"/>
        <v>117.30000000000001</v>
      </c>
      <c r="O61" s="6">
        <v>59</v>
      </c>
      <c r="P61" s="8">
        <f t="shared" si="11"/>
        <v>394</v>
      </c>
      <c r="Q61" s="8">
        <f t="shared" si="12"/>
        <v>163.44</v>
      </c>
      <c r="R61" s="8">
        <f t="shared" si="13"/>
        <v>157.42000000000002</v>
      </c>
      <c r="S61" s="8">
        <f t="shared" si="14"/>
        <v>137.36000000000001</v>
      </c>
      <c r="T61" s="8">
        <f t="shared" si="15"/>
        <v>217.75</v>
      </c>
      <c r="U61" s="8">
        <f t="shared" si="16"/>
        <v>145.13</v>
      </c>
      <c r="V61" s="8">
        <f t="shared" si="17"/>
        <v>114.28500000000001</v>
      </c>
    </row>
    <row r="62" spans="1:22" x14ac:dyDescent="0.25">
      <c r="A62" s="5">
        <v>60</v>
      </c>
      <c r="B62" s="8">
        <f t="shared" si="0"/>
        <v>58721.672630764573</v>
      </c>
      <c r="C62" s="8">
        <f t="shared" si="20"/>
        <v>3640.8267186491767</v>
      </c>
      <c r="D62" s="6">
        <v>60</v>
      </c>
      <c r="E62" s="8">
        <f t="shared" si="2"/>
        <v>58054.574255661908</v>
      </c>
      <c r="F62" s="8">
        <f t="shared" si="21"/>
        <v>3634.2743580145802</v>
      </c>
      <c r="G62" s="5">
        <v>60</v>
      </c>
      <c r="H62" s="8">
        <f t="shared" si="4"/>
        <v>612.5</v>
      </c>
      <c r="I62" s="8">
        <f t="shared" si="5"/>
        <v>85.849556074439946</v>
      </c>
      <c r="J62" s="8">
        <f t="shared" si="6"/>
        <v>178.60000000000002</v>
      </c>
      <c r="K62" s="8">
        <f t="shared" si="7"/>
        <v>155.79999999999998</v>
      </c>
      <c r="L62" s="8">
        <f t="shared" si="8"/>
        <v>211.20000000000002</v>
      </c>
      <c r="M62" s="8">
        <f t="shared" si="9"/>
        <v>164</v>
      </c>
      <c r="N62" s="8">
        <f t="shared" si="10"/>
        <v>119.00000000000001</v>
      </c>
      <c r="O62" s="6">
        <v>60</v>
      </c>
      <c r="P62" s="8">
        <f t="shared" si="11"/>
        <v>400</v>
      </c>
      <c r="Q62" s="8">
        <f t="shared" si="12"/>
        <v>165.60000000000002</v>
      </c>
      <c r="R62" s="8">
        <f t="shared" si="13"/>
        <v>159.80000000000001</v>
      </c>
      <c r="S62" s="8">
        <f t="shared" si="14"/>
        <v>139.4</v>
      </c>
      <c r="T62" s="8">
        <f t="shared" si="15"/>
        <v>221</v>
      </c>
      <c r="U62" s="8">
        <f t="shared" si="16"/>
        <v>147.19999999999999</v>
      </c>
      <c r="V62" s="8">
        <f t="shared" si="17"/>
        <v>115.9</v>
      </c>
    </row>
    <row r="63" spans="1:22" x14ac:dyDescent="0.25">
      <c r="A63" s="5">
        <v>61</v>
      </c>
      <c r="B63" s="8">
        <f t="shared" si="0"/>
        <v>62362.499349413752</v>
      </c>
      <c r="C63" s="8">
        <f t="shared" si="20"/>
        <v>3822.8680545816355</v>
      </c>
      <c r="D63" s="6">
        <v>61</v>
      </c>
      <c r="E63" s="8">
        <f t="shared" si="2"/>
        <v>61688.848613676491</v>
      </c>
      <c r="F63" s="8">
        <f t="shared" si="21"/>
        <v>3815.9880759153093</v>
      </c>
      <c r="G63" s="5">
        <v>61</v>
      </c>
      <c r="H63" s="8">
        <f t="shared" si="4"/>
        <v>621.875</v>
      </c>
      <c r="I63" s="8">
        <f t="shared" si="5"/>
        <v>87.995794976300942</v>
      </c>
      <c r="J63" s="8">
        <f t="shared" si="6"/>
        <v>181.26000000000002</v>
      </c>
      <c r="K63" s="8">
        <f t="shared" si="7"/>
        <v>158.07999999999998</v>
      </c>
      <c r="L63" s="8">
        <f t="shared" si="8"/>
        <v>214.32</v>
      </c>
      <c r="M63" s="8">
        <f t="shared" si="9"/>
        <v>166.4</v>
      </c>
      <c r="N63" s="8">
        <f t="shared" si="10"/>
        <v>120.70000000000002</v>
      </c>
      <c r="O63" s="6">
        <v>61</v>
      </c>
      <c r="P63" s="8">
        <f t="shared" si="11"/>
        <v>406</v>
      </c>
      <c r="Q63" s="8">
        <f t="shared" si="12"/>
        <v>167.76000000000002</v>
      </c>
      <c r="R63" s="8">
        <f t="shared" si="13"/>
        <v>162.18</v>
      </c>
      <c r="S63" s="8">
        <f t="shared" si="14"/>
        <v>141.44</v>
      </c>
      <c r="T63" s="8">
        <f t="shared" si="15"/>
        <v>224.25</v>
      </c>
      <c r="U63" s="8">
        <f t="shared" si="16"/>
        <v>149.26999999999998</v>
      </c>
      <c r="V63" s="8">
        <f t="shared" si="17"/>
        <v>117.51500000000001</v>
      </c>
    </row>
    <row r="64" spans="1:22" x14ac:dyDescent="0.25">
      <c r="A64" s="5">
        <v>62</v>
      </c>
      <c r="B64" s="8">
        <f t="shared" si="0"/>
        <v>66185.367403995391</v>
      </c>
      <c r="C64" s="8">
        <f t="shared" si="20"/>
        <v>4014.0114573107176</v>
      </c>
      <c r="D64" s="6">
        <v>62</v>
      </c>
      <c r="E64" s="8">
        <f t="shared" si="2"/>
        <v>65504.836689591801</v>
      </c>
      <c r="F64" s="8">
        <f t="shared" si="21"/>
        <v>4006.7874797110749</v>
      </c>
      <c r="G64" s="5">
        <v>62</v>
      </c>
      <c r="H64" s="8">
        <f t="shared" si="4"/>
        <v>631.25</v>
      </c>
      <c r="I64" s="8">
        <f t="shared" si="5"/>
        <v>90.195689850708462</v>
      </c>
      <c r="J64" s="8">
        <f t="shared" si="6"/>
        <v>183.92000000000002</v>
      </c>
      <c r="K64" s="8">
        <f t="shared" si="7"/>
        <v>160.35999999999999</v>
      </c>
      <c r="L64" s="8">
        <f t="shared" si="8"/>
        <v>217.44</v>
      </c>
      <c r="M64" s="8">
        <f t="shared" si="9"/>
        <v>168.79999999999998</v>
      </c>
      <c r="N64" s="8">
        <f t="shared" si="10"/>
        <v>122.4</v>
      </c>
      <c r="O64" s="6">
        <v>62</v>
      </c>
      <c r="P64" s="8">
        <f t="shared" si="11"/>
        <v>412</v>
      </c>
      <c r="Q64" s="8">
        <f t="shared" si="12"/>
        <v>169.92000000000002</v>
      </c>
      <c r="R64" s="8">
        <f t="shared" si="13"/>
        <v>164.56000000000003</v>
      </c>
      <c r="S64" s="8">
        <f t="shared" si="14"/>
        <v>143.48000000000002</v>
      </c>
      <c r="T64" s="8">
        <f t="shared" si="15"/>
        <v>227.5</v>
      </c>
      <c r="U64" s="8">
        <f t="shared" si="16"/>
        <v>151.34</v>
      </c>
      <c r="V64" s="8">
        <f t="shared" si="17"/>
        <v>119.13000000000001</v>
      </c>
    </row>
    <row r="65" spans="1:22" x14ac:dyDescent="0.25">
      <c r="A65" s="5">
        <v>63</v>
      </c>
      <c r="B65" s="8">
        <f t="shared" si="0"/>
        <v>70199.378861306104</v>
      </c>
      <c r="C65" s="8">
        <f t="shared" si="20"/>
        <v>4214.7120301762534</v>
      </c>
      <c r="D65" s="6">
        <v>63</v>
      </c>
      <c r="E65" s="8">
        <f t="shared" si="2"/>
        <v>69511.624169302871</v>
      </c>
      <c r="F65" s="8">
        <f t="shared" si="21"/>
        <v>4207.126853696629</v>
      </c>
      <c r="G65" s="5">
        <v>63</v>
      </c>
      <c r="H65" s="8">
        <f t="shared" si="4"/>
        <v>640.625</v>
      </c>
      <c r="I65" s="8">
        <f t="shared" si="5"/>
        <v>92.450582096976177</v>
      </c>
      <c r="J65" s="8">
        <f t="shared" si="6"/>
        <v>186.58</v>
      </c>
      <c r="K65" s="8">
        <f t="shared" si="7"/>
        <v>162.63999999999999</v>
      </c>
      <c r="L65" s="8">
        <f t="shared" si="8"/>
        <v>220.56</v>
      </c>
      <c r="M65" s="8">
        <f t="shared" si="9"/>
        <v>171.2</v>
      </c>
      <c r="N65" s="8">
        <f t="shared" si="10"/>
        <v>124.10000000000001</v>
      </c>
      <c r="O65" s="6">
        <v>63</v>
      </c>
      <c r="P65" s="8">
        <f t="shared" si="11"/>
        <v>418</v>
      </c>
      <c r="Q65" s="8">
        <f t="shared" si="12"/>
        <v>172.08</v>
      </c>
      <c r="R65" s="8">
        <f t="shared" si="13"/>
        <v>166.94000000000003</v>
      </c>
      <c r="S65" s="8">
        <f t="shared" si="14"/>
        <v>145.52000000000001</v>
      </c>
      <c r="T65" s="8">
        <f t="shared" si="15"/>
        <v>230.75</v>
      </c>
      <c r="U65" s="8">
        <f t="shared" si="16"/>
        <v>153.41</v>
      </c>
      <c r="V65" s="8">
        <f t="shared" si="17"/>
        <v>120.74500000000002</v>
      </c>
    </row>
    <row r="66" spans="1:22" x14ac:dyDescent="0.25">
      <c r="A66" s="5">
        <v>64</v>
      </c>
      <c r="B66" s="8">
        <f t="shared" si="0"/>
        <v>74414.090891482352</v>
      </c>
      <c r="C66" s="8">
        <f t="shared" si="20"/>
        <v>4425.447631685066</v>
      </c>
      <c r="D66" s="6">
        <v>64</v>
      </c>
      <c r="E66" s="8">
        <f t="shared" si="2"/>
        <v>73718.751022999495</v>
      </c>
      <c r="F66" s="8">
        <f t="shared" si="21"/>
        <v>4417.4831963814604</v>
      </c>
      <c r="G66" s="5">
        <v>64</v>
      </c>
      <c r="H66" s="8">
        <f t="shared" si="4"/>
        <v>650</v>
      </c>
      <c r="I66" s="8">
        <f t="shared" si="5"/>
        <v>94.761846649400582</v>
      </c>
      <c r="J66" s="8">
        <f t="shared" si="6"/>
        <v>189.24</v>
      </c>
      <c r="K66" s="8">
        <f t="shared" si="7"/>
        <v>164.92</v>
      </c>
      <c r="L66" s="8">
        <f t="shared" si="8"/>
        <v>223.68</v>
      </c>
      <c r="M66" s="8">
        <f t="shared" si="9"/>
        <v>173.6</v>
      </c>
      <c r="N66" s="8">
        <f t="shared" si="10"/>
        <v>125.80000000000001</v>
      </c>
      <c r="O66" s="6">
        <v>64</v>
      </c>
      <c r="P66" s="8">
        <f t="shared" si="11"/>
        <v>424</v>
      </c>
      <c r="Q66" s="8">
        <f t="shared" si="12"/>
        <v>174.24</v>
      </c>
      <c r="R66" s="8">
        <f t="shared" si="13"/>
        <v>169.32000000000002</v>
      </c>
      <c r="S66" s="8">
        <f t="shared" si="14"/>
        <v>147.56</v>
      </c>
      <c r="T66" s="8">
        <f t="shared" si="15"/>
        <v>234</v>
      </c>
      <c r="U66" s="8">
        <f t="shared" si="16"/>
        <v>155.47999999999999</v>
      </c>
      <c r="V66" s="8">
        <f t="shared" si="17"/>
        <v>122.36000000000001</v>
      </c>
    </row>
    <row r="67" spans="1:22" x14ac:dyDescent="0.25">
      <c r="A67" s="5">
        <v>65</v>
      </c>
      <c r="B67" s="8">
        <f t="shared" si="0"/>
        <v>78839.538523167415</v>
      </c>
      <c r="C67" s="8">
        <f t="shared" si="20"/>
        <v>4646.7200132693197</v>
      </c>
      <c r="D67" s="6">
        <v>65</v>
      </c>
      <c r="E67" s="8">
        <f t="shared" si="2"/>
        <v>78136.23421938096</v>
      </c>
      <c r="F67" s="8">
        <f t="shared" si="21"/>
        <v>4638.357356200534</v>
      </c>
      <c r="G67" s="5">
        <v>65</v>
      </c>
      <c r="H67" s="8">
        <f t="shared" si="4"/>
        <v>659.375</v>
      </c>
      <c r="I67" s="8">
        <f t="shared" si="5"/>
        <v>97.13089281563559</v>
      </c>
      <c r="J67" s="8">
        <f t="shared" si="6"/>
        <v>191.9</v>
      </c>
      <c r="K67" s="8">
        <f t="shared" si="7"/>
        <v>167.2</v>
      </c>
      <c r="L67" s="8">
        <f t="shared" si="8"/>
        <v>226.8</v>
      </c>
      <c r="M67" s="8">
        <f t="shared" si="9"/>
        <v>176</v>
      </c>
      <c r="N67" s="8">
        <f t="shared" si="10"/>
        <v>127.50000000000001</v>
      </c>
      <c r="O67" s="6">
        <v>65</v>
      </c>
      <c r="P67" s="8">
        <f t="shared" si="11"/>
        <v>430</v>
      </c>
      <c r="Q67" s="8">
        <f t="shared" si="12"/>
        <v>176.4</v>
      </c>
      <c r="R67" s="8">
        <f t="shared" si="13"/>
        <v>171.70000000000002</v>
      </c>
      <c r="S67" s="8">
        <f t="shared" si="14"/>
        <v>149.6</v>
      </c>
      <c r="T67" s="8">
        <f t="shared" si="15"/>
        <v>237.25</v>
      </c>
      <c r="U67" s="8">
        <f t="shared" si="16"/>
        <v>157.54999999999998</v>
      </c>
      <c r="V67" s="8">
        <f t="shared" si="17"/>
        <v>123.97500000000001</v>
      </c>
    </row>
    <row r="68" spans="1:22" x14ac:dyDescent="0.25">
      <c r="A68" s="5">
        <v>66</v>
      </c>
      <c r="B68" s="8">
        <f t="shared" si="0"/>
        <v>83486.258536436741</v>
      </c>
      <c r="C68" s="8">
        <f t="shared" si="20"/>
        <v>4879.0560139327863</v>
      </c>
      <c r="D68" s="6">
        <v>66</v>
      </c>
      <c r="E68" s="8">
        <f t="shared" si="2"/>
        <v>82774.591575581493</v>
      </c>
      <c r="F68" s="8">
        <f t="shared" si="21"/>
        <v>4870.275224010561</v>
      </c>
      <c r="G68" s="5">
        <v>66</v>
      </c>
      <c r="H68" s="8">
        <f t="shared" si="4"/>
        <v>668.75</v>
      </c>
      <c r="I68" s="8">
        <f t="shared" si="5"/>
        <v>99.559165136026479</v>
      </c>
      <c r="J68" s="8">
        <f t="shared" si="6"/>
        <v>194.56</v>
      </c>
      <c r="K68" s="8">
        <f t="shared" si="7"/>
        <v>169.48</v>
      </c>
      <c r="L68" s="8">
        <f t="shared" si="8"/>
        <v>229.92000000000002</v>
      </c>
      <c r="M68" s="8">
        <f t="shared" si="9"/>
        <v>178.4</v>
      </c>
      <c r="N68" s="8">
        <f t="shared" si="10"/>
        <v>129.20000000000002</v>
      </c>
      <c r="O68" s="6">
        <v>66</v>
      </c>
      <c r="P68" s="8">
        <f t="shared" si="11"/>
        <v>436</v>
      </c>
      <c r="Q68" s="8">
        <f t="shared" si="12"/>
        <v>178.56</v>
      </c>
      <c r="R68" s="8">
        <f t="shared" si="13"/>
        <v>174.08</v>
      </c>
      <c r="S68" s="8">
        <f t="shared" si="14"/>
        <v>151.64000000000001</v>
      </c>
      <c r="T68" s="8">
        <f t="shared" si="15"/>
        <v>240.5</v>
      </c>
      <c r="U68" s="8">
        <f t="shared" si="16"/>
        <v>159.61999999999998</v>
      </c>
      <c r="V68" s="8">
        <f t="shared" si="17"/>
        <v>125.59000000000002</v>
      </c>
    </row>
    <row r="69" spans="1:22" x14ac:dyDescent="0.25">
      <c r="A69" s="5">
        <v>67</v>
      </c>
      <c r="B69" s="8">
        <f t="shared" ref="B69:B102" si="22">B68+C68</f>
        <v>88365.314550369527</v>
      </c>
      <c r="C69" s="8">
        <f t="shared" si="20"/>
        <v>5123.0088146294256</v>
      </c>
      <c r="D69" s="6">
        <v>67</v>
      </c>
      <c r="E69" s="8">
        <f t="shared" ref="E69:E102" si="23">E68+F68</f>
        <v>87644.866799592055</v>
      </c>
      <c r="F69" s="8">
        <f t="shared" si="21"/>
        <v>5113.7889852110893</v>
      </c>
      <c r="G69" s="5">
        <v>67</v>
      </c>
      <c r="H69" s="8">
        <f t="shared" ref="H69:H102" si="24">$H$3+($H$3*0.1875)*G69</f>
        <v>678.125</v>
      </c>
      <c r="I69" s="8">
        <f t="shared" ref="I69:I102" si="25">I68+(I68*0.025)</f>
        <v>102.04814426442714</v>
      </c>
      <c r="J69" s="8">
        <f t="shared" ref="J69:J102" si="26">$J$3+($J$3*0.14)*G69</f>
        <v>197.22</v>
      </c>
      <c r="K69" s="8">
        <f t="shared" ref="K69:K102" si="27">$K$3+($K$3*0.12)*G69</f>
        <v>171.76</v>
      </c>
      <c r="L69" s="8">
        <f t="shared" ref="L69:L102" si="28">$L$3+($L$3*0.13)*G69</f>
        <v>233.04000000000002</v>
      </c>
      <c r="M69" s="8">
        <f t="shared" ref="M69:M102" si="29">$M$3+($M$3*0.12)*G69</f>
        <v>180.79999999999998</v>
      </c>
      <c r="N69" s="8">
        <f t="shared" ref="N69:N102" si="30">$N$3+($N$3*0.1)*G69</f>
        <v>130.9</v>
      </c>
      <c r="O69" s="6">
        <v>67</v>
      </c>
      <c r="P69" s="8">
        <f t="shared" ref="P69:P102" si="31">$P$3+($P$3*0.15)*O69</f>
        <v>442</v>
      </c>
      <c r="Q69" s="8">
        <f t="shared" ref="Q69:Q102" si="32">$Q$3+($Q$3*0.06)*O69</f>
        <v>180.72</v>
      </c>
      <c r="R69" s="8">
        <f t="shared" ref="R69:R102" si="33">$R$3+($R$3*0.14)*O69</f>
        <v>176.46000000000004</v>
      </c>
      <c r="S69" s="8">
        <f t="shared" ref="S69:S102" si="34">$S$3+($S$3*0.12)*O69</f>
        <v>153.68</v>
      </c>
      <c r="T69" s="8">
        <f t="shared" ref="T69:T102" si="35">$T$3+($T$3*0.125)*O69</f>
        <v>243.75</v>
      </c>
      <c r="U69" s="8">
        <f t="shared" ref="U69:U102" si="36">$U$3+($U$3*0.09)*O69</f>
        <v>161.69</v>
      </c>
      <c r="V69" s="8">
        <f t="shared" ref="V69:V102" si="37">$V$3+($V$3*0.085)*O69</f>
        <v>127.20500000000001</v>
      </c>
    </row>
    <row r="70" spans="1:22" x14ac:dyDescent="0.25">
      <c r="A70" s="5">
        <v>68</v>
      </c>
      <c r="B70" s="8">
        <f t="shared" si="22"/>
        <v>93488.323364998956</v>
      </c>
      <c r="C70" s="8">
        <f t="shared" si="20"/>
        <v>5379.1592553608971</v>
      </c>
      <c r="D70" s="6">
        <v>68</v>
      </c>
      <c r="E70" s="8">
        <f t="shared" si="23"/>
        <v>92758.655784803152</v>
      </c>
      <c r="F70" s="8">
        <f t="shared" si="21"/>
        <v>5369.4784344716436</v>
      </c>
      <c r="G70" s="5">
        <v>68</v>
      </c>
      <c r="H70" s="8">
        <f t="shared" si="24"/>
        <v>687.5</v>
      </c>
      <c r="I70" s="8">
        <f t="shared" si="25"/>
        <v>104.59934787103782</v>
      </c>
      <c r="J70" s="8">
        <f t="shared" si="26"/>
        <v>199.88</v>
      </c>
      <c r="K70" s="8">
        <f t="shared" si="27"/>
        <v>174.04</v>
      </c>
      <c r="L70" s="8">
        <f t="shared" si="28"/>
        <v>236.16</v>
      </c>
      <c r="M70" s="8">
        <f t="shared" si="29"/>
        <v>183.2</v>
      </c>
      <c r="N70" s="8">
        <f t="shared" si="30"/>
        <v>132.60000000000002</v>
      </c>
      <c r="O70" s="6">
        <v>68</v>
      </c>
      <c r="P70" s="8">
        <f t="shared" si="31"/>
        <v>448</v>
      </c>
      <c r="Q70" s="8">
        <f t="shared" si="32"/>
        <v>182.88</v>
      </c>
      <c r="R70" s="8">
        <f t="shared" si="33"/>
        <v>178.84000000000003</v>
      </c>
      <c r="S70" s="8">
        <f t="shared" si="34"/>
        <v>155.72</v>
      </c>
      <c r="T70" s="8">
        <f t="shared" si="35"/>
        <v>247</v>
      </c>
      <c r="U70" s="8">
        <f t="shared" si="36"/>
        <v>163.76</v>
      </c>
      <c r="V70" s="8">
        <f t="shared" si="37"/>
        <v>128.82000000000002</v>
      </c>
    </row>
    <row r="71" spans="1:22" x14ac:dyDescent="0.25">
      <c r="A71" s="5">
        <v>69</v>
      </c>
      <c r="B71" s="8">
        <f t="shared" si="22"/>
        <v>98867.48262035985</v>
      </c>
      <c r="C71" s="8">
        <f t="shared" si="20"/>
        <v>5648.1172181289421</v>
      </c>
      <c r="D71" s="6">
        <v>69</v>
      </c>
      <c r="E71" s="8">
        <f t="shared" si="23"/>
        <v>98128.134219274798</v>
      </c>
      <c r="F71" s="8">
        <f t="shared" si="21"/>
        <v>5637.9523561952265</v>
      </c>
      <c r="G71" s="5">
        <v>69</v>
      </c>
      <c r="H71" s="8">
        <f t="shared" si="24"/>
        <v>696.875</v>
      </c>
      <c r="I71" s="8">
        <f t="shared" si="25"/>
        <v>107.21433156781377</v>
      </c>
      <c r="J71" s="8">
        <f t="shared" si="26"/>
        <v>202.54000000000002</v>
      </c>
      <c r="K71" s="8">
        <f t="shared" si="27"/>
        <v>176.32</v>
      </c>
      <c r="L71" s="8">
        <f t="shared" si="28"/>
        <v>239.28</v>
      </c>
      <c r="M71" s="8">
        <f t="shared" si="29"/>
        <v>185.6</v>
      </c>
      <c r="N71" s="8">
        <f t="shared" si="30"/>
        <v>134.30000000000001</v>
      </c>
      <c r="O71" s="6">
        <v>69</v>
      </c>
      <c r="P71" s="8">
        <f t="shared" si="31"/>
        <v>454</v>
      </c>
      <c r="Q71" s="8">
        <f t="shared" si="32"/>
        <v>185.04000000000002</v>
      </c>
      <c r="R71" s="8">
        <f t="shared" si="33"/>
        <v>181.22000000000003</v>
      </c>
      <c r="S71" s="8">
        <f t="shared" si="34"/>
        <v>157.76</v>
      </c>
      <c r="T71" s="8">
        <f t="shared" si="35"/>
        <v>250.25</v>
      </c>
      <c r="U71" s="8">
        <f t="shared" si="36"/>
        <v>165.82999999999998</v>
      </c>
      <c r="V71" s="8">
        <f t="shared" si="37"/>
        <v>130.435</v>
      </c>
    </row>
    <row r="72" spans="1:22" x14ac:dyDescent="0.25">
      <c r="A72" s="5">
        <v>70</v>
      </c>
      <c r="B72" s="8">
        <f t="shared" si="22"/>
        <v>104515.59983848879</v>
      </c>
      <c r="C72" s="8">
        <f t="shared" si="20"/>
        <v>5930.5230790353899</v>
      </c>
      <c r="D72" s="6">
        <v>70</v>
      </c>
      <c r="E72" s="8">
        <f t="shared" si="23"/>
        <v>103766.08657547002</v>
      </c>
      <c r="F72" s="8">
        <f t="shared" si="21"/>
        <v>5919.8499740049883</v>
      </c>
      <c r="G72" s="5">
        <v>70</v>
      </c>
      <c r="H72" s="8">
        <f t="shared" si="24"/>
        <v>706.25</v>
      </c>
      <c r="I72" s="8">
        <f t="shared" si="25"/>
        <v>109.89468985700911</v>
      </c>
      <c r="J72" s="8">
        <f t="shared" si="26"/>
        <v>205.20000000000002</v>
      </c>
      <c r="K72" s="8">
        <f t="shared" si="27"/>
        <v>178.6</v>
      </c>
      <c r="L72" s="8">
        <f t="shared" si="28"/>
        <v>242.4</v>
      </c>
      <c r="M72" s="8">
        <f t="shared" si="29"/>
        <v>188</v>
      </c>
      <c r="N72" s="8">
        <f t="shared" si="30"/>
        <v>136</v>
      </c>
      <c r="O72" s="6">
        <v>70</v>
      </c>
      <c r="P72" s="8">
        <f t="shared" si="31"/>
        <v>460</v>
      </c>
      <c r="Q72" s="8">
        <f t="shared" si="32"/>
        <v>187.20000000000002</v>
      </c>
      <c r="R72" s="8">
        <f t="shared" si="33"/>
        <v>183.60000000000002</v>
      </c>
      <c r="S72" s="8">
        <f t="shared" si="34"/>
        <v>159.80000000000001</v>
      </c>
      <c r="T72" s="8">
        <f t="shared" si="35"/>
        <v>253.5</v>
      </c>
      <c r="U72" s="8">
        <f t="shared" si="36"/>
        <v>167.89999999999998</v>
      </c>
      <c r="V72" s="8">
        <f t="shared" si="37"/>
        <v>132.05000000000001</v>
      </c>
    </row>
    <row r="73" spans="1:22" x14ac:dyDescent="0.25">
      <c r="A73" s="5">
        <v>71</v>
      </c>
      <c r="B73" s="8">
        <f t="shared" si="22"/>
        <v>110446.12291752419</v>
      </c>
      <c r="C73" s="8">
        <f t="shared" si="20"/>
        <v>6227.0492329871595</v>
      </c>
      <c r="D73" s="6">
        <v>71</v>
      </c>
      <c r="E73" s="8">
        <f t="shared" si="23"/>
        <v>109685.93654947501</v>
      </c>
      <c r="F73" s="8">
        <f t="shared" si="21"/>
        <v>6215.8424727052379</v>
      </c>
      <c r="G73" s="5">
        <v>71</v>
      </c>
      <c r="H73" s="8">
        <f t="shared" si="24"/>
        <v>715.625</v>
      </c>
      <c r="I73" s="8">
        <f t="shared" si="25"/>
        <v>112.64205710343434</v>
      </c>
      <c r="J73" s="8">
        <f t="shared" si="26"/>
        <v>207.86</v>
      </c>
      <c r="K73" s="8">
        <f t="shared" si="27"/>
        <v>180.88</v>
      </c>
      <c r="L73" s="8">
        <f t="shared" si="28"/>
        <v>245.52</v>
      </c>
      <c r="M73" s="8">
        <f t="shared" si="29"/>
        <v>190.4</v>
      </c>
      <c r="N73" s="8">
        <f t="shared" si="30"/>
        <v>137.70000000000002</v>
      </c>
      <c r="O73" s="6">
        <v>71</v>
      </c>
      <c r="P73" s="8">
        <f t="shared" si="31"/>
        <v>466</v>
      </c>
      <c r="Q73" s="8">
        <f t="shared" si="32"/>
        <v>189.36</v>
      </c>
      <c r="R73" s="8">
        <f t="shared" si="33"/>
        <v>185.98000000000002</v>
      </c>
      <c r="S73" s="8">
        <f t="shared" si="34"/>
        <v>161.84</v>
      </c>
      <c r="T73" s="8">
        <f t="shared" si="35"/>
        <v>256.75</v>
      </c>
      <c r="U73" s="8">
        <f t="shared" si="36"/>
        <v>169.97</v>
      </c>
      <c r="V73" s="8">
        <f t="shared" si="37"/>
        <v>133.66500000000002</v>
      </c>
    </row>
    <row r="74" spans="1:22" x14ac:dyDescent="0.25">
      <c r="A74" s="5">
        <v>72</v>
      </c>
      <c r="B74" s="8">
        <f t="shared" si="22"/>
        <v>116673.17215051135</v>
      </c>
      <c r="C74" s="8">
        <f t="shared" si="20"/>
        <v>6538.4016946365182</v>
      </c>
      <c r="D74" s="6">
        <v>72</v>
      </c>
      <c r="E74" s="8">
        <f t="shared" si="23"/>
        <v>115901.77902218024</v>
      </c>
      <c r="F74" s="8">
        <f t="shared" si="21"/>
        <v>6526.6345963405001</v>
      </c>
      <c r="G74" s="5">
        <v>72</v>
      </c>
      <c r="H74" s="8">
        <f t="shared" si="24"/>
        <v>725</v>
      </c>
      <c r="I74" s="8">
        <f t="shared" si="25"/>
        <v>115.4581085310202</v>
      </c>
      <c r="J74" s="8">
        <f t="shared" si="26"/>
        <v>210.52</v>
      </c>
      <c r="K74" s="8">
        <f t="shared" si="27"/>
        <v>183.16</v>
      </c>
      <c r="L74" s="8">
        <f t="shared" si="28"/>
        <v>248.64000000000001</v>
      </c>
      <c r="M74" s="8">
        <f t="shared" si="29"/>
        <v>192.79999999999998</v>
      </c>
      <c r="N74" s="8">
        <f t="shared" si="30"/>
        <v>139.4</v>
      </c>
      <c r="O74" s="6">
        <v>72</v>
      </c>
      <c r="P74" s="8">
        <f t="shared" si="31"/>
        <v>472</v>
      </c>
      <c r="Q74" s="8">
        <f t="shared" si="32"/>
        <v>191.52</v>
      </c>
      <c r="R74" s="8">
        <f t="shared" si="33"/>
        <v>188.36</v>
      </c>
      <c r="S74" s="8">
        <f t="shared" si="34"/>
        <v>163.88</v>
      </c>
      <c r="T74" s="8">
        <f t="shared" si="35"/>
        <v>260</v>
      </c>
      <c r="U74" s="8">
        <f t="shared" si="36"/>
        <v>172.04</v>
      </c>
      <c r="V74" s="8">
        <f t="shared" si="37"/>
        <v>135.28000000000003</v>
      </c>
    </row>
    <row r="75" spans="1:22" x14ac:dyDescent="0.25">
      <c r="A75" s="5">
        <v>73</v>
      </c>
      <c r="B75" s="8">
        <f t="shared" si="22"/>
        <v>123211.57384514787</v>
      </c>
      <c r="C75" s="8">
        <f t="shared" si="20"/>
        <v>6865.3217793683443</v>
      </c>
      <c r="D75" s="6">
        <v>73</v>
      </c>
      <c r="E75" s="8">
        <f t="shared" si="23"/>
        <v>122428.41361852075</v>
      </c>
      <c r="F75" s="8">
        <f t="shared" si="21"/>
        <v>6852.9663261575251</v>
      </c>
      <c r="G75" s="5">
        <v>73</v>
      </c>
      <c r="H75" s="8">
        <f t="shared" si="24"/>
        <v>734.375</v>
      </c>
      <c r="I75" s="8">
        <f t="shared" si="25"/>
        <v>118.3445612442957</v>
      </c>
      <c r="J75" s="8">
        <f t="shared" si="26"/>
        <v>213.18</v>
      </c>
      <c r="K75" s="8">
        <f t="shared" si="27"/>
        <v>185.44</v>
      </c>
      <c r="L75" s="8">
        <f t="shared" si="28"/>
        <v>251.76000000000002</v>
      </c>
      <c r="M75" s="8">
        <f t="shared" si="29"/>
        <v>195.2</v>
      </c>
      <c r="N75" s="8">
        <f t="shared" si="30"/>
        <v>141.10000000000002</v>
      </c>
      <c r="O75" s="6">
        <v>73</v>
      </c>
      <c r="P75" s="8">
        <f t="shared" si="31"/>
        <v>478</v>
      </c>
      <c r="Q75" s="8">
        <f t="shared" si="32"/>
        <v>193.68</v>
      </c>
      <c r="R75" s="8">
        <f t="shared" si="33"/>
        <v>190.74000000000004</v>
      </c>
      <c r="S75" s="8">
        <f t="shared" si="34"/>
        <v>165.92000000000002</v>
      </c>
      <c r="T75" s="8">
        <f t="shared" si="35"/>
        <v>263.25</v>
      </c>
      <c r="U75" s="8">
        <f t="shared" si="36"/>
        <v>174.10999999999999</v>
      </c>
      <c r="V75" s="8">
        <f t="shared" si="37"/>
        <v>136.89500000000001</v>
      </c>
    </row>
    <row r="76" spans="1:22" x14ac:dyDescent="0.25">
      <c r="A76" s="5">
        <v>74</v>
      </c>
      <c r="B76" s="8">
        <f t="shared" si="22"/>
        <v>130076.89562451621</v>
      </c>
      <c r="C76" s="8">
        <f t="shared" si="20"/>
        <v>7208.5878683367619</v>
      </c>
      <c r="D76" s="6">
        <v>74</v>
      </c>
      <c r="E76" s="8">
        <f t="shared" si="23"/>
        <v>129281.37994467827</v>
      </c>
      <c r="F76" s="8">
        <f t="shared" si="21"/>
        <v>7195.6146424654016</v>
      </c>
      <c r="G76" s="5">
        <v>74</v>
      </c>
      <c r="H76" s="8">
        <f t="shared" si="24"/>
        <v>743.75</v>
      </c>
      <c r="I76" s="8">
        <f t="shared" si="25"/>
        <v>121.30317527540309</v>
      </c>
      <c r="J76" s="8">
        <f t="shared" si="26"/>
        <v>215.84</v>
      </c>
      <c r="K76" s="8">
        <f t="shared" si="27"/>
        <v>187.72</v>
      </c>
      <c r="L76" s="8">
        <f t="shared" si="28"/>
        <v>254.88</v>
      </c>
      <c r="M76" s="8">
        <f t="shared" si="29"/>
        <v>197.6</v>
      </c>
      <c r="N76" s="8">
        <f t="shared" si="30"/>
        <v>142.80000000000001</v>
      </c>
      <c r="O76" s="6">
        <v>74</v>
      </c>
      <c r="P76" s="8">
        <f t="shared" si="31"/>
        <v>484</v>
      </c>
      <c r="Q76" s="8">
        <f t="shared" si="32"/>
        <v>195.84</v>
      </c>
      <c r="R76" s="8">
        <f t="shared" si="33"/>
        <v>193.12000000000003</v>
      </c>
      <c r="S76" s="8">
        <f t="shared" si="34"/>
        <v>167.96</v>
      </c>
      <c r="T76" s="8">
        <f t="shared" si="35"/>
        <v>266.5</v>
      </c>
      <c r="U76" s="8">
        <f t="shared" si="36"/>
        <v>176.17999999999998</v>
      </c>
      <c r="V76" s="8">
        <f t="shared" si="37"/>
        <v>138.51000000000002</v>
      </c>
    </row>
    <row r="77" spans="1:22" x14ac:dyDescent="0.25">
      <c r="A77" s="5">
        <v>75</v>
      </c>
      <c r="B77" s="8">
        <f t="shared" si="22"/>
        <v>137285.48349285297</v>
      </c>
      <c r="C77" s="8">
        <f t="shared" si="20"/>
        <v>7569.0172617536</v>
      </c>
      <c r="D77" s="6">
        <v>75</v>
      </c>
      <c r="E77" s="8">
        <f t="shared" si="23"/>
        <v>136476.99458714368</v>
      </c>
      <c r="F77" s="8">
        <f t="shared" si="21"/>
        <v>7555.395374588672</v>
      </c>
      <c r="G77" s="5">
        <v>75</v>
      </c>
      <c r="H77" s="8">
        <f t="shared" si="24"/>
        <v>753.125</v>
      </c>
      <c r="I77" s="8">
        <f t="shared" si="25"/>
        <v>124.33575465728816</v>
      </c>
      <c r="J77" s="8">
        <f t="shared" si="26"/>
        <v>218.5</v>
      </c>
      <c r="K77" s="8">
        <f t="shared" si="27"/>
        <v>189.99999999999997</v>
      </c>
      <c r="L77" s="8">
        <f t="shared" si="28"/>
        <v>258</v>
      </c>
      <c r="M77" s="8">
        <f t="shared" si="29"/>
        <v>200</v>
      </c>
      <c r="N77" s="8">
        <f t="shared" si="30"/>
        <v>144.5</v>
      </c>
      <c r="O77" s="6">
        <v>75</v>
      </c>
      <c r="P77" s="8">
        <f t="shared" si="31"/>
        <v>490</v>
      </c>
      <c r="Q77" s="8">
        <f t="shared" si="32"/>
        <v>198</v>
      </c>
      <c r="R77" s="8">
        <f t="shared" si="33"/>
        <v>195.50000000000003</v>
      </c>
      <c r="S77" s="8">
        <f t="shared" si="34"/>
        <v>170</v>
      </c>
      <c r="T77" s="8">
        <f t="shared" si="35"/>
        <v>269.75</v>
      </c>
      <c r="U77" s="8">
        <f t="shared" si="36"/>
        <v>178.25</v>
      </c>
      <c r="V77" s="8">
        <f t="shared" si="37"/>
        <v>140.125</v>
      </c>
    </row>
    <row r="78" spans="1:22" x14ac:dyDescent="0.25">
      <c r="A78" s="5">
        <v>76</v>
      </c>
      <c r="B78" s="8">
        <f t="shared" si="22"/>
        <v>144854.50075460656</v>
      </c>
      <c r="C78" s="8">
        <f t="shared" si="20"/>
        <v>7947.4681248412808</v>
      </c>
      <c r="D78" s="6">
        <v>76</v>
      </c>
      <c r="E78" s="8">
        <f t="shared" si="23"/>
        <v>144032.38996173235</v>
      </c>
      <c r="F78" s="8">
        <f t="shared" si="21"/>
        <v>7933.1651433181059</v>
      </c>
      <c r="G78" s="5">
        <v>76</v>
      </c>
      <c r="H78" s="8">
        <f t="shared" si="24"/>
        <v>762.5</v>
      </c>
      <c r="I78" s="8">
        <f t="shared" si="25"/>
        <v>127.44414852372037</v>
      </c>
      <c r="J78" s="8">
        <f t="shared" si="26"/>
        <v>221.16000000000003</v>
      </c>
      <c r="K78" s="8">
        <f t="shared" si="27"/>
        <v>192.27999999999997</v>
      </c>
      <c r="L78" s="8">
        <f t="shared" si="28"/>
        <v>261.12</v>
      </c>
      <c r="M78" s="8">
        <f t="shared" si="29"/>
        <v>202.4</v>
      </c>
      <c r="N78" s="8">
        <f t="shared" si="30"/>
        <v>146.20000000000002</v>
      </c>
      <c r="O78" s="6">
        <v>76</v>
      </c>
      <c r="P78" s="8">
        <f t="shared" si="31"/>
        <v>496</v>
      </c>
      <c r="Q78" s="8">
        <f t="shared" si="32"/>
        <v>200.16000000000003</v>
      </c>
      <c r="R78" s="8">
        <f t="shared" si="33"/>
        <v>197.88000000000002</v>
      </c>
      <c r="S78" s="8">
        <f t="shared" si="34"/>
        <v>172.04</v>
      </c>
      <c r="T78" s="8">
        <f t="shared" si="35"/>
        <v>273</v>
      </c>
      <c r="U78" s="8">
        <f t="shared" si="36"/>
        <v>180.32</v>
      </c>
      <c r="V78" s="8">
        <f t="shared" si="37"/>
        <v>141.74</v>
      </c>
    </row>
    <row r="79" spans="1:22" x14ac:dyDescent="0.25">
      <c r="A79" s="5">
        <v>77</v>
      </c>
      <c r="B79" s="8">
        <f t="shared" si="22"/>
        <v>152801.96887944784</v>
      </c>
      <c r="C79" s="8">
        <f t="shared" si="20"/>
        <v>8344.8415310833443</v>
      </c>
      <c r="D79" s="6">
        <v>77</v>
      </c>
      <c r="E79" s="8">
        <f t="shared" si="23"/>
        <v>151965.55510505044</v>
      </c>
      <c r="F79" s="8">
        <f t="shared" si="21"/>
        <v>8329.8234004840124</v>
      </c>
      <c r="G79" s="5">
        <v>77</v>
      </c>
      <c r="H79" s="8">
        <f t="shared" si="24"/>
        <v>771.875</v>
      </c>
      <c r="I79" s="8">
        <f t="shared" si="25"/>
        <v>130.63025223681339</v>
      </c>
      <c r="J79" s="8">
        <f t="shared" si="26"/>
        <v>223.82000000000002</v>
      </c>
      <c r="K79" s="8">
        <f t="shared" si="27"/>
        <v>194.55999999999997</v>
      </c>
      <c r="L79" s="8">
        <f t="shared" si="28"/>
        <v>264.24</v>
      </c>
      <c r="M79" s="8">
        <f t="shared" si="29"/>
        <v>204.79999999999998</v>
      </c>
      <c r="N79" s="8">
        <f t="shared" si="30"/>
        <v>147.9</v>
      </c>
      <c r="O79" s="6">
        <v>77</v>
      </c>
      <c r="P79" s="8">
        <f t="shared" si="31"/>
        <v>502</v>
      </c>
      <c r="Q79" s="8">
        <f t="shared" si="32"/>
        <v>202.32000000000002</v>
      </c>
      <c r="R79" s="8">
        <f t="shared" si="33"/>
        <v>200.26000000000002</v>
      </c>
      <c r="S79" s="8">
        <f t="shared" si="34"/>
        <v>174.08</v>
      </c>
      <c r="T79" s="8">
        <f t="shared" si="35"/>
        <v>276.25</v>
      </c>
      <c r="U79" s="8">
        <f t="shared" si="36"/>
        <v>182.39</v>
      </c>
      <c r="V79" s="8">
        <f t="shared" si="37"/>
        <v>143.35500000000002</v>
      </c>
    </row>
    <row r="80" spans="1:22" x14ac:dyDescent="0.25">
      <c r="A80" s="5">
        <v>78</v>
      </c>
      <c r="B80" s="8">
        <f t="shared" si="22"/>
        <v>161146.81041053118</v>
      </c>
      <c r="C80" s="8">
        <f t="shared" si="20"/>
        <v>8762.0836076375126</v>
      </c>
      <c r="D80" s="6">
        <v>78</v>
      </c>
      <c r="E80" s="8">
        <f t="shared" si="23"/>
        <v>160295.37850553446</v>
      </c>
      <c r="F80" s="8">
        <f t="shared" si="21"/>
        <v>8746.3145705082134</v>
      </c>
      <c r="G80" s="5">
        <v>78</v>
      </c>
      <c r="H80" s="8">
        <f t="shared" si="24"/>
        <v>781.25</v>
      </c>
      <c r="I80" s="8">
        <f t="shared" si="25"/>
        <v>133.89600854273374</v>
      </c>
      <c r="J80" s="8">
        <f t="shared" si="26"/>
        <v>226.48000000000002</v>
      </c>
      <c r="K80" s="8">
        <f t="shared" si="27"/>
        <v>196.83999999999997</v>
      </c>
      <c r="L80" s="8">
        <f t="shared" si="28"/>
        <v>267.36</v>
      </c>
      <c r="M80" s="8">
        <f t="shared" si="29"/>
        <v>207.2</v>
      </c>
      <c r="N80" s="8">
        <f t="shared" si="30"/>
        <v>149.60000000000002</v>
      </c>
      <c r="O80" s="6">
        <v>78</v>
      </c>
      <c r="P80" s="8">
        <f t="shared" si="31"/>
        <v>508</v>
      </c>
      <c r="Q80" s="8">
        <f t="shared" si="32"/>
        <v>204.48000000000002</v>
      </c>
      <c r="R80" s="8">
        <f t="shared" si="33"/>
        <v>202.64000000000001</v>
      </c>
      <c r="S80" s="8">
        <f t="shared" si="34"/>
        <v>176.12</v>
      </c>
      <c r="T80" s="8">
        <f t="shared" si="35"/>
        <v>279.5</v>
      </c>
      <c r="U80" s="8">
        <f t="shared" si="36"/>
        <v>184.45999999999998</v>
      </c>
      <c r="V80" s="8">
        <f t="shared" si="37"/>
        <v>144.97000000000003</v>
      </c>
    </row>
    <row r="81" spans="1:22" x14ac:dyDescent="0.25">
      <c r="A81" s="5">
        <v>79</v>
      </c>
      <c r="B81" s="8">
        <f t="shared" si="22"/>
        <v>169908.89401816868</v>
      </c>
      <c r="C81" s="8">
        <f t="shared" si="20"/>
        <v>9200.1877880193879</v>
      </c>
      <c r="D81" s="6">
        <v>79</v>
      </c>
      <c r="E81" s="8">
        <f t="shared" si="23"/>
        <v>169041.69307604269</v>
      </c>
      <c r="F81" s="8">
        <f t="shared" si="21"/>
        <v>9183.6302990336244</v>
      </c>
      <c r="G81" s="5">
        <v>79</v>
      </c>
      <c r="H81" s="8">
        <f t="shared" si="24"/>
        <v>790.625</v>
      </c>
      <c r="I81" s="8">
        <f t="shared" si="25"/>
        <v>137.24340875630207</v>
      </c>
      <c r="J81" s="8">
        <f t="shared" si="26"/>
        <v>229.14000000000001</v>
      </c>
      <c r="K81" s="8">
        <f t="shared" si="27"/>
        <v>199.11999999999998</v>
      </c>
      <c r="L81" s="8">
        <f t="shared" si="28"/>
        <v>270.48</v>
      </c>
      <c r="M81" s="8">
        <f t="shared" si="29"/>
        <v>209.6</v>
      </c>
      <c r="N81" s="8">
        <f t="shared" si="30"/>
        <v>151.30000000000001</v>
      </c>
      <c r="O81" s="6">
        <v>79</v>
      </c>
      <c r="P81" s="8">
        <f t="shared" si="31"/>
        <v>514</v>
      </c>
      <c r="Q81" s="8">
        <f t="shared" si="32"/>
        <v>206.64000000000001</v>
      </c>
      <c r="R81" s="8">
        <f t="shared" si="33"/>
        <v>205.02000000000004</v>
      </c>
      <c r="S81" s="8">
        <f t="shared" si="34"/>
        <v>178.16</v>
      </c>
      <c r="T81" s="8">
        <f t="shared" si="35"/>
        <v>282.75</v>
      </c>
      <c r="U81" s="8">
        <f t="shared" si="36"/>
        <v>186.53</v>
      </c>
      <c r="V81" s="8">
        <f t="shared" si="37"/>
        <v>146.58500000000004</v>
      </c>
    </row>
    <row r="82" spans="1:22" x14ac:dyDescent="0.25">
      <c r="A82" s="5">
        <v>80</v>
      </c>
      <c r="B82" s="8">
        <f t="shared" si="22"/>
        <v>179109.08180618807</v>
      </c>
      <c r="C82" s="8">
        <f t="shared" si="20"/>
        <v>9660.1971774203575</v>
      </c>
      <c r="D82" s="6">
        <v>80</v>
      </c>
      <c r="E82" s="8">
        <f t="shared" si="23"/>
        <v>178225.32337507632</v>
      </c>
      <c r="F82" s="8">
        <f t="shared" si="21"/>
        <v>9642.8118139853068</v>
      </c>
      <c r="G82" s="5">
        <v>80</v>
      </c>
      <c r="H82" s="8">
        <f t="shared" si="24"/>
        <v>800</v>
      </c>
      <c r="I82" s="8">
        <f t="shared" si="25"/>
        <v>140.67449397520963</v>
      </c>
      <c r="J82" s="8">
        <f t="shared" si="26"/>
        <v>231.8</v>
      </c>
      <c r="K82" s="8">
        <f t="shared" si="27"/>
        <v>201.39999999999998</v>
      </c>
      <c r="L82" s="8">
        <f t="shared" si="28"/>
        <v>273.60000000000002</v>
      </c>
      <c r="M82" s="8">
        <f t="shared" si="29"/>
        <v>212</v>
      </c>
      <c r="N82" s="8">
        <f t="shared" si="30"/>
        <v>153</v>
      </c>
      <c r="O82" s="6">
        <v>80</v>
      </c>
      <c r="P82" s="8">
        <f t="shared" si="31"/>
        <v>520</v>
      </c>
      <c r="Q82" s="8">
        <f t="shared" si="32"/>
        <v>208.8</v>
      </c>
      <c r="R82" s="8">
        <f t="shared" si="33"/>
        <v>207.40000000000003</v>
      </c>
      <c r="S82" s="8">
        <f t="shared" si="34"/>
        <v>180.2</v>
      </c>
      <c r="T82" s="8">
        <f t="shared" si="35"/>
        <v>286</v>
      </c>
      <c r="U82" s="8">
        <f t="shared" si="36"/>
        <v>188.6</v>
      </c>
      <c r="V82" s="8">
        <f t="shared" si="37"/>
        <v>148.20000000000002</v>
      </c>
    </row>
    <row r="83" spans="1:22" x14ac:dyDescent="0.25">
      <c r="A83" s="5">
        <v>81</v>
      </c>
      <c r="B83" s="8">
        <f t="shared" si="22"/>
        <v>188769.27898360844</v>
      </c>
      <c r="C83" s="8">
        <f t="shared" si="20"/>
        <v>10143.207036291376</v>
      </c>
      <c r="D83" s="6">
        <v>81</v>
      </c>
      <c r="E83" s="8">
        <f t="shared" si="23"/>
        <v>187868.13518906164</v>
      </c>
      <c r="F83" s="8">
        <f t="shared" si="21"/>
        <v>10124.952404684573</v>
      </c>
      <c r="G83" s="5">
        <v>81</v>
      </c>
      <c r="H83" s="8">
        <f t="shared" si="24"/>
        <v>809.375</v>
      </c>
      <c r="I83" s="8">
        <f t="shared" si="25"/>
        <v>144.19135632458986</v>
      </c>
      <c r="J83" s="8">
        <f t="shared" si="26"/>
        <v>234.46</v>
      </c>
      <c r="K83" s="8">
        <f t="shared" si="27"/>
        <v>203.67999999999998</v>
      </c>
      <c r="L83" s="8">
        <f t="shared" si="28"/>
        <v>276.72000000000003</v>
      </c>
      <c r="M83" s="8">
        <f t="shared" si="29"/>
        <v>214.4</v>
      </c>
      <c r="N83" s="8">
        <f t="shared" si="30"/>
        <v>154.70000000000002</v>
      </c>
      <c r="O83" s="6">
        <v>81</v>
      </c>
      <c r="P83" s="8">
        <f t="shared" si="31"/>
        <v>526</v>
      </c>
      <c r="Q83" s="8">
        <f t="shared" si="32"/>
        <v>210.96</v>
      </c>
      <c r="R83" s="8">
        <f t="shared" si="33"/>
        <v>209.78000000000003</v>
      </c>
      <c r="S83" s="8">
        <f t="shared" si="34"/>
        <v>182.24</v>
      </c>
      <c r="T83" s="8">
        <f t="shared" si="35"/>
        <v>289.25</v>
      </c>
      <c r="U83" s="8">
        <f t="shared" si="36"/>
        <v>190.67</v>
      </c>
      <c r="V83" s="8">
        <f t="shared" si="37"/>
        <v>149.81500000000003</v>
      </c>
    </row>
    <row r="84" spans="1:22" x14ac:dyDescent="0.25">
      <c r="A84" s="5">
        <v>82</v>
      </c>
      <c r="B84" s="8">
        <f t="shared" si="22"/>
        <v>198912.48601989981</v>
      </c>
      <c r="C84" s="8">
        <f t="shared" si="20"/>
        <v>10650.367388105946</v>
      </c>
      <c r="D84" s="6">
        <v>82</v>
      </c>
      <c r="E84" s="8">
        <f t="shared" si="23"/>
        <v>197993.0875937462</v>
      </c>
      <c r="F84" s="8">
        <f t="shared" si="21"/>
        <v>10631.200024918802</v>
      </c>
      <c r="G84" s="5">
        <v>82</v>
      </c>
      <c r="H84" s="8">
        <f t="shared" si="24"/>
        <v>818.75</v>
      </c>
      <c r="I84" s="8">
        <f t="shared" si="25"/>
        <v>147.7961402327046</v>
      </c>
      <c r="J84" s="8">
        <f t="shared" si="26"/>
        <v>237.12</v>
      </c>
      <c r="K84" s="8">
        <f t="shared" si="27"/>
        <v>205.95999999999998</v>
      </c>
      <c r="L84" s="8">
        <f t="shared" si="28"/>
        <v>279.84000000000003</v>
      </c>
      <c r="M84" s="8">
        <f t="shared" si="29"/>
        <v>216.79999999999998</v>
      </c>
      <c r="N84" s="8">
        <f t="shared" si="30"/>
        <v>156.4</v>
      </c>
      <c r="O84" s="6">
        <v>82</v>
      </c>
      <c r="P84" s="8">
        <f t="shared" si="31"/>
        <v>532</v>
      </c>
      <c r="Q84" s="8">
        <f t="shared" si="32"/>
        <v>213.12</v>
      </c>
      <c r="R84" s="8">
        <f t="shared" si="33"/>
        <v>212.16000000000003</v>
      </c>
      <c r="S84" s="8">
        <f t="shared" si="34"/>
        <v>184.28</v>
      </c>
      <c r="T84" s="8">
        <f t="shared" si="35"/>
        <v>292.5</v>
      </c>
      <c r="U84" s="8">
        <f t="shared" si="36"/>
        <v>192.73999999999998</v>
      </c>
      <c r="V84" s="8">
        <f t="shared" si="37"/>
        <v>151.43</v>
      </c>
    </row>
    <row r="85" spans="1:22" x14ac:dyDescent="0.25">
      <c r="A85" s="5">
        <v>83</v>
      </c>
      <c r="B85" s="8">
        <f t="shared" si="22"/>
        <v>209562.85340800576</v>
      </c>
      <c r="C85" s="8">
        <f t="shared" si="20"/>
        <v>11182.885757511243</v>
      </c>
      <c r="D85" s="6">
        <v>83</v>
      </c>
      <c r="E85" s="8">
        <f t="shared" si="23"/>
        <v>208624.287618665</v>
      </c>
      <c r="F85" s="8">
        <f t="shared" si="21"/>
        <v>11162.760026164742</v>
      </c>
      <c r="G85" s="5">
        <v>83</v>
      </c>
      <c r="H85" s="8">
        <f t="shared" si="24"/>
        <v>828.125</v>
      </c>
      <c r="I85" s="8">
        <f t="shared" si="25"/>
        <v>151.49104373852222</v>
      </c>
      <c r="J85" s="8">
        <f t="shared" si="26"/>
        <v>239.78</v>
      </c>
      <c r="K85" s="8">
        <f t="shared" si="27"/>
        <v>208.23999999999998</v>
      </c>
      <c r="L85" s="8">
        <f t="shared" si="28"/>
        <v>282.96000000000004</v>
      </c>
      <c r="M85" s="8">
        <f t="shared" si="29"/>
        <v>219.2</v>
      </c>
      <c r="N85" s="8">
        <f t="shared" si="30"/>
        <v>158.10000000000002</v>
      </c>
      <c r="O85" s="6">
        <v>83</v>
      </c>
      <c r="P85" s="8">
        <f t="shared" si="31"/>
        <v>538</v>
      </c>
      <c r="Q85" s="8">
        <f t="shared" si="32"/>
        <v>215.28</v>
      </c>
      <c r="R85" s="8">
        <f t="shared" si="33"/>
        <v>214.54000000000002</v>
      </c>
      <c r="S85" s="8">
        <f t="shared" si="34"/>
        <v>186.32</v>
      </c>
      <c r="T85" s="8">
        <f t="shared" si="35"/>
        <v>295.75</v>
      </c>
      <c r="U85" s="8">
        <f t="shared" si="36"/>
        <v>194.80999999999997</v>
      </c>
      <c r="V85" s="8">
        <f t="shared" si="37"/>
        <v>153.04500000000002</v>
      </c>
    </row>
    <row r="86" spans="1:22" x14ac:dyDescent="0.25">
      <c r="A86" s="5">
        <v>84</v>
      </c>
      <c r="B86" s="8">
        <f t="shared" si="22"/>
        <v>220745.73916551701</v>
      </c>
      <c r="C86" s="8">
        <f t="shared" si="20"/>
        <v>11742.030045386806</v>
      </c>
      <c r="D86" s="6">
        <v>84</v>
      </c>
      <c r="E86" s="8">
        <f t="shared" si="23"/>
        <v>219787.04764482973</v>
      </c>
      <c r="F86" s="8">
        <f t="shared" si="21"/>
        <v>11720.89802747298</v>
      </c>
      <c r="G86" s="5">
        <v>84</v>
      </c>
      <c r="H86" s="8">
        <f t="shared" si="24"/>
        <v>837.5</v>
      </c>
      <c r="I86" s="8">
        <f t="shared" si="25"/>
        <v>155.27831983198527</v>
      </c>
      <c r="J86" s="8">
        <f t="shared" si="26"/>
        <v>242.44</v>
      </c>
      <c r="K86" s="8">
        <f t="shared" si="27"/>
        <v>210.51999999999998</v>
      </c>
      <c r="L86" s="8">
        <f t="shared" si="28"/>
        <v>286.08</v>
      </c>
      <c r="M86" s="8">
        <f t="shared" si="29"/>
        <v>221.6</v>
      </c>
      <c r="N86" s="8">
        <f t="shared" si="30"/>
        <v>159.80000000000001</v>
      </c>
      <c r="O86" s="6">
        <v>84</v>
      </c>
      <c r="P86" s="8">
        <f t="shared" si="31"/>
        <v>544</v>
      </c>
      <c r="Q86" s="8">
        <f t="shared" si="32"/>
        <v>217.44</v>
      </c>
      <c r="R86" s="8">
        <f t="shared" si="33"/>
        <v>216.92000000000002</v>
      </c>
      <c r="S86" s="8">
        <f t="shared" si="34"/>
        <v>188.36</v>
      </c>
      <c r="T86" s="8">
        <f t="shared" si="35"/>
        <v>299</v>
      </c>
      <c r="U86" s="8">
        <f t="shared" si="36"/>
        <v>196.88</v>
      </c>
      <c r="V86" s="8">
        <f t="shared" si="37"/>
        <v>154.66000000000003</v>
      </c>
    </row>
    <row r="87" spans="1:22" x14ac:dyDescent="0.25">
      <c r="A87" s="5">
        <v>85</v>
      </c>
      <c r="B87" s="8">
        <f t="shared" si="22"/>
        <v>232487.76921090382</v>
      </c>
      <c r="C87" s="8">
        <f t="shared" si="20"/>
        <v>12329.131547656147</v>
      </c>
      <c r="D87" s="6">
        <v>85</v>
      </c>
      <c r="E87" s="8">
        <f t="shared" si="23"/>
        <v>231507.94567230271</v>
      </c>
      <c r="F87" s="8">
        <f t="shared" si="21"/>
        <v>12306.942928846629</v>
      </c>
      <c r="G87" s="5">
        <v>85</v>
      </c>
      <c r="H87" s="8">
        <f t="shared" si="24"/>
        <v>846.875</v>
      </c>
      <c r="I87" s="8">
        <f t="shared" si="25"/>
        <v>159.16027782778491</v>
      </c>
      <c r="J87" s="8">
        <f t="shared" si="26"/>
        <v>245.10000000000002</v>
      </c>
      <c r="K87" s="8">
        <f t="shared" si="27"/>
        <v>212.79999999999998</v>
      </c>
      <c r="L87" s="8">
        <f t="shared" si="28"/>
        <v>289.2</v>
      </c>
      <c r="M87" s="8">
        <f t="shared" si="29"/>
        <v>224</v>
      </c>
      <c r="N87" s="8">
        <f t="shared" si="30"/>
        <v>161.50000000000003</v>
      </c>
      <c r="O87" s="6">
        <v>85</v>
      </c>
      <c r="P87" s="8">
        <f t="shared" si="31"/>
        <v>550</v>
      </c>
      <c r="Q87" s="8">
        <f t="shared" si="32"/>
        <v>219.60000000000002</v>
      </c>
      <c r="R87" s="8">
        <f t="shared" si="33"/>
        <v>219.30000000000004</v>
      </c>
      <c r="S87" s="8">
        <f t="shared" si="34"/>
        <v>190.4</v>
      </c>
      <c r="T87" s="8">
        <f t="shared" si="35"/>
        <v>302.25</v>
      </c>
      <c r="U87" s="8">
        <f t="shared" si="36"/>
        <v>198.95</v>
      </c>
      <c r="V87" s="8">
        <f t="shared" si="37"/>
        <v>156.27500000000001</v>
      </c>
    </row>
    <row r="88" spans="1:22" x14ac:dyDescent="0.25">
      <c r="A88" s="5">
        <v>86</v>
      </c>
      <c r="B88" s="8">
        <f t="shared" si="22"/>
        <v>244816.90075855996</v>
      </c>
      <c r="C88" s="8">
        <f t="shared" si="20"/>
        <v>12945.588125038954</v>
      </c>
      <c r="D88" s="6">
        <v>86</v>
      </c>
      <c r="E88" s="8">
        <f t="shared" si="23"/>
        <v>243814.88860114935</v>
      </c>
      <c r="F88" s="8">
        <f t="shared" si="21"/>
        <v>12922.290075288962</v>
      </c>
      <c r="G88" s="5">
        <v>86</v>
      </c>
      <c r="H88" s="8">
        <f t="shared" si="24"/>
        <v>856.25</v>
      </c>
      <c r="I88" s="8">
        <f t="shared" si="25"/>
        <v>163.13928477347955</v>
      </c>
      <c r="J88" s="8">
        <f t="shared" si="26"/>
        <v>247.76000000000002</v>
      </c>
      <c r="K88" s="8">
        <f t="shared" si="27"/>
        <v>215.07999999999998</v>
      </c>
      <c r="L88" s="8">
        <f t="shared" si="28"/>
        <v>292.32</v>
      </c>
      <c r="M88" s="8">
        <f t="shared" si="29"/>
        <v>226.4</v>
      </c>
      <c r="N88" s="8">
        <f t="shared" si="30"/>
        <v>163.20000000000002</v>
      </c>
      <c r="O88" s="6">
        <v>86</v>
      </c>
      <c r="P88" s="8">
        <f t="shared" si="31"/>
        <v>556</v>
      </c>
      <c r="Q88" s="8">
        <f t="shared" si="32"/>
        <v>221.76000000000002</v>
      </c>
      <c r="R88" s="8">
        <f t="shared" si="33"/>
        <v>221.68000000000004</v>
      </c>
      <c r="S88" s="8">
        <f t="shared" si="34"/>
        <v>192.44</v>
      </c>
      <c r="T88" s="8">
        <f t="shared" si="35"/>
        <v>305.5</v>
      </c>
      <c r="U88" s="8">
        <f t="shared" si="36"/>
        <v>201.01999999999998</v>
      </c>
      <c r="V88" s="8">
        <f t="shared" si="37"/>
        <v>157.89000000000001</v>
      </c>
    </row>
    <row r="89" spans="1:22" x14ac:dyDescent="0.25">
      <c r="A89" s="5">
        <v>87</v>
      </c>
      <c r="B89" s="8">
        <f t="shared" si="22"/>
        <v>257762.48888359891</v>
      </c>
      <c r="C89" s="8">
        <f t="shared" si="20"/>
        <v>13592.867531290902</v>
      </c>
      <c r="D89" s="6">
        <v>87</v>
      </c>
      <c r="E89" s="8">
        <f t="shared" si="23"/>
        <v>256737.17867643831</v>
      </c>
      <c r="F89" s="8">
        <f t="shared" si="21"/>
        <v>13568.404579053411</v>
      </c>
      <c r="G89" s="5">
        <v>87</v>
      </c>
      <c r="H89" s="8">
        <f t="shared" si="24"/>
        <v>865.625</v>
      </c>
      <c r="I89" s="8">
        <f t="shared" si="25"/>
        <v>167.21776689281654</v>
      </c>
      <c r="J89" s="8">
        <f t="shared" si="26"/>
        <v>250.42000000000002</v>
      </c>
      <c r="K89" s="8">
        <f t="shared" si="27"/>
        <v>217.35999999999999</v>
      </c>
      <c r="L89" s="8">
        <f t="shared" si="28"/>
        <v>295.44</v>
      </c>
      <c r="M89" s="8">
        <f t="shared" si="29"/>
        <v>228.79999999999998</v>
      </c>
      <c r="N89" s="8">
        <f t="shared" si="30"/>
        <v>164.9</v>
      </c>
      <c r="O89" s="6">
        <v>87</v>
      </c>
      <c r="P89" s="8">
        <f t="shared" si="31"/>
        <v>562</v>
      </c>
      <c r="Q89" s="8">
        <f t="shared" si="32"/>
        <v>223.92000000000002</v>
      </c>
      <c r="R89" s="8">
        <f t="shared" si="33"/>
        <v>224.06000000000003</v>
      </c>
      <c r="S89" s="8">
        <f t="shared" si="34"/>
        <v>194.48</v>
      </c>
      <c r="T89" s="8">
        <f t="shared" si="35"/>
        <v>308.75</v>
      </c>
      <c r="U89" s="8">
        <f t="shared" si="36"/>
        <v>203.08999999999997</v>
      </c>
      <c r="V89" s="8">
        <f t="shared" si="37"/>
        <v>159.50500000000002</v>
      </c>
    </row>
    <row r="90" spans="1:22" x14ac:dyDescent="0.25">
      <c r="A90" s="5">
        <v>88</v>
      </c>
      <c r="B90" s="8">
        <f t="shared" si="22"/>
        <v>271355.3564148898</v>
      </c>
      <c r="C90" s="8">
        <f t="shared" si="20"/>
        <v>14272.510907855447</v>
      </c>
      <c r="D90" s="6">
        <v>88</v>
      </c>
      <c r="E90" s="8">
        <f t="shared" si="23"/>
        <v>270305.58325549174</v>
      </c>
      <c r="F90" s="8">
        <f t="shared" si="21"/>
        <v>14246.824808006082</v>
      </c>
      <c r="G90" s="5">
        <v>88</v>
      </c>
      <c r="H90" s="8">
        <f t="shared" si="24"/>
        <v>875</v>
      </c>
      <c r="I90" s="8">
        <f t="shared" si="25"/>
        <v>171.39821106513696</v>
      </c>
      <c r="J90" s="8">
        <f t="shared" si="26"/>
        <v>253.08</v>
      </c>
      <c r="K90" s="8">
        <f t="shared" si="27"/>
        <v>219.64</v>
      </c>
      <c r="L90" s="8">
        <f t="shared" si="28"/>
        <v>298.56</v>
      </c>
      <c r="M90" s="8">
        <f t="shared" si="29"/>
        <v>231.2</v>
      </c>
      <c r="N90" s="8">
        <f t="shared" si="30"/>
        <v>166.60000000000002</v>
      </c>
      <c r="O90" s="6">
        <v>88</v>
      </c>
      <c r="P90" s="8">
        <f t="shared" si="31"/>
        <v>568</v>
      </c>
      <c r="Q90" s="8">
        <f t="shared" si="32"/>
        <v>226.08</v>
      </c>
      <c r="R90" s="8">
        <f t="shared" si="33"/>
        <v>226.44000000000003</v>
      </c>
      <c r="S90" s="8">
        <f t="shared" si="34"/>
        <v>196.52</v>
      </c>
      <c r="T90" s="8">
        <f t="shared" si="35"/>
        <v>312</v>
      </c>
      <c r="U90" s="8">
        <f t="shared" si="36"/>
        <v>205.16</v>
      </c>
      <c r="V90" s="8">
        <f t="shared" si="37"/>
        <v>161.12</v>
      </c>
    </row>
    <row r="91" spans="1:22" x14ac:dyDescent="0.25">
      <c r="A91" s="5">
        <v>89</v>
      </c>
      <c r="B91" s="8">
        <f t="shared" si="22"/>
        <v>285627.86732274527</v>
      </c>
      <c r="C91" s="8">
        <f t="shared" si="20"/>
        <v>14986.13645324822</v>
      </c>
      <c r="D91" s="6">
        <v>89</v>
      </c>
      <c r="E91" s="8">
        <f t="shared" si="23"/>
        <v>284552.4080634978</v>
      </c>
      <c r="F91" s="8">
        <f t="shared" si="21"/>
        <v>14959.166048406387</v>
      </c>
      <c r="G91" s="5">
        <v>89</v>
      </c>
      <c r="H91" s="8">
        <f t="shared" si="24"/>
        <v>884.375</v>
      </c>
      <c r="I91" s="8">
        <f t="shared" si="25"/>
        <v>175.6831663417654</v>
      </c>
      <c r="J91" s="8">
        <f t="shared" si="26"/>
        <v>255.74</v>
      </c>
      <c r="K91" s="8">
        <f t="shared" si="27"/>
        <v>221.92</v>
      </c>
      <c r="L91" s="8">
        <f t="shared" si="28"/>
        <v>301.68</v>
      </c>
      <c r="M91" s="8">
        <f t="shared" si="29"/>
        <v>233.6</v>
      </c>
      <c r="N91" s="8">
        <f t="shared" si="30"/>
        <v>168.3</v>
      </c>
      <c r="O91" s="6">
        <v>89</v>
      </c>
      <c r="P91" s="8">
        <f t="shared" si="31"/>
        <v>574</v>
      </c>
      <c r="Q91" s="8">
        <f t="shared" si="32"/>
        <v>228.24</v>
      </c>
      <c r="R91" s="8">
        <f t="shared" si="33"/>
        <v>228.82000000000002</v>
      </c>
      <c r="S91" s="8">
        <f t="shared" si="34"/>
        <v>198.56</v>
      </c>
      <c r="T91" s="8">
        <f t="shared" si="35"/>
        <v>315.25</v>
      </c>
      <c r="U91" s="8">
        <f t="shared" si="36"/>
        <v>207.23</v>
      </c>
      <c r="V91" s="8">
        <f t="shared" si="37"/>
        <v>162.73500000000001</v>
      </c>
    </row>
    <row r="92" spans="1:22" x14ac:dyDescent="0.25">
      <c r="A92" s="5">
        <v>90</v>
      </c>
      <c r="B92" s="8">
        <f t="shared" si="22"/>
        <v>300614.00377599348</v>
      </c>
      <c r="C92" s="8">
        <f t="shared" si="20"/>
        <v>15735.443275910631</v>
      </c>
      <c r="D92" s="6">
        <v>90</v>
      </c>
      <c r="E92" s="8">
        <f t="shared" si="23"/>
        <v>299511.57411190419</v>
      </c>
      <c r="F92" s="8">
        <f t="shared" si="21"/>
        <v>15707.124350826707</v>
      </c>
      <c r="G92" s="5">
        <v>90</v>
      </c>
      <c r="H92" s="8">
        <f t="shared" si="24"/>
        <v>893.75</v>
      </c>
      <c r="I92" s="8">
        <f t="shared" si="25"/>
        <v>180.07524550030953</v>
      </c>
      <c r="J92" s="8">
        <f t="shared" si="26"/>
        <v>258.39999999999998</v>
      </c>
      <c r="K92" s="8">
        <f t="shared" si="27"/>
        <v>224.2</v>
      </c>
      <c r="L92" s="8">
        <f t="shared" si="28"/>
        <v>304.8</v>
      </c>
      <c r="M92" s="8">
        <f t="shared" si="29"/>
        <v>236</v>
      </c>
      <c r="N92" s="8">
        <f t="shared" si="30"/>
        <v>170.00000000000003</v>
      </c>
      <c r="O92" s="6">
        <v>90</v>
      </c>
      <c r="P92" s="8">
        <f t="shared" si="31"/>
        <v>580</v>
      </c>
      <c r="Q92" s="8">
        <f t="shared" si="32"/>
        <v>230.4</v>
      </c>
      <c r="R92" s="8">
        <f t="shared" si="33"/>
        <v>231.20000000000002</v>
      </c>
      <c r="S92" s="8">
        <f t="shared" si="34"/>
        <v>200.6</v>
      </c>
      <c r="T92" s="8">
        <f t="shared" si="35"/>
        <v>318.5</v>
      </c>
      <c r="U92" s="8">
        <f t="shared" si="36"/>
        <v>209.29999999999998</v>
      </c>
      <c r="V92" s="8">
        <f t="shared" si="37"/>
        <v>164.35000000000002</v>
      </c>
    </row>
    <row r="93" spans="1:22" x14ac:dyDescent="0.25">
      <c r="A93" s="5">
        <v>91</v>
      </c>
      <c r="B93" s="8">
        <f t="shared" si="22"/>
        <v>316349.44705190411</v>
      </c>
      <c r="C93" s="8">
        <f t="shared" si="20"/>
        <v>16522.215439706164</v>
      </c>
      <c r="D93" s="6">
        <v>91</v>
      </c>
      <c r="E93" s="8">
        <f t="shared" si="23"/>
        <v>315218.69846273091</v>
      </c>
      <c r="F93" s="8">
        <f t="shared" si="21"/>
        <v>16492.480568368042</v>
      </c>
      <c r="G93" s="5">
        <v>91</v>
      </c>
      <c r="H93" s="8">
        <f t="shared" si="24"/>
        <v>903.125</v>
      </c>
      <c r="I93" s="8">
        <f t="shared" si="25"/>
        <v>184.57712663781729</v>
      </c>
      <c r="J93" s="8">
        <f t="shared" si="26"/>
        <v>261.06</v>
      </c>
      <c r="K93" s="8">
        <f t="shared" si="27"/>
        <v>226.48</v>
      </c>
      <c r="L93" s="8">
        <f t="shared" si="28"/>
        <v>307.92</v>
      </c>
      <c r="M93" s="8">
        <f t="shared" si="29"/>
        <v>238.4</v>
      </c>
      <c r="N93" s="8">
        <f t="shared" si="30"/>
        <v>171.70000000000002</v>
      </c>
      <c r="O93" s="6">
        <v>91</v>
      </c>
      <c r="P93" s="8">
        <f t="shared" si="31"/>
        <v>586</v>
      </c>
      <c r="Q93" s="8">
        <f t="shared" si="32"/>
        <v>232.56</v>
      </c>
      <c r="R93" s="8">
        <f t="shared" si="33"/>
        <v>233.58000000000004</v>
      </c>
      <c r="S93" s="8">
        <f t="shared" si="34"/>
        <v>202.64000000000001</v>
      </c>
      <c r="T93" s="8">
        <f t="shared" si="35"/>
        <v>321.75</v>
      </c>
      <c r="U93" s="8">
        <f t="shared" si="36"/>
        <v>211.36999999999998</v>
      </c>
      <c r="V93" s="8">
        <f t="shared" si="37"/>
        <v>165.96500000000003</v>
      </c>
    </row>
    <row r="94" spans="1:22" x14ac:dyDescent="0.25">
      <c r="A94" s="5">
        <v>92</v>
      </c>
      <c r="B94" s="8">
        <f t="shared" si="22"/>
        <v>332871.66249161027</v>
      </c>
      <c r="C94" s="8">
        <f t="shared" si="20"/>
        <v>17348.326211691474</v>
      </c>
      <c r="D94" s="6">
        <v>92</v>
      </c>
      <c r="E94" s="8">
        <f t="shared" si="23"/>
        <v>331711.17903109896</v>
      </c>
      <c r="F94" s="8">
        <f t="shared" si="21"/>
        <v>17317.104596786445</v>
      </c>
      <c r="G94" s="5">
        <v>92</v>
      </c>
      <c r="H94" s="8">
        <f t="shared" si="24"/>
        <v>912.5</v>
      </c>
      <c r="I94" s="8">
        <f t="shared" si="25"/>
        <v>189.19155480376273</v>
      </c>
      <c r="J94" s="8">
        <f t="shared" si="26"/>
        <v>263.72000000000003</v>
      </c>
      <c r="K94" s="8">
        <f t="shared" si="27"/>
        <v>228.76</v>
      </c>
      <c r="L94" s="8">
        <f t="shared" si="28"/>
        <v>311.04000000000002</v>
      </c>
      <c r="M94" s="8">
        <f t="shared" si="29"/>
        <v>240.79999999999998</v>
      </c>
      <c r="N94" s="8">
        <f t="shared" si="30"/>
        <v>173.4</v>
      </c>
      <c r="O94" s="6">
        <v>92</v>
      </c>
      <c r="P94" s="8">
        <f t="shared" si="31"/>
        <v>592</v>
      </c>
      <c r="Q94" s="8">
        <f t="shared" si="32"/>
        <v>234.72000000000003</v>
      </c>
      <c r="R94" s="8">
        <f t="shared" si="33"/>
        <v>235.96000000000004</v>
      </c>
      <c r="S94" s="8">
        <f t="shared" si="34"/>
        <v>204.68</v>
      </c>
      <c r="T94" s="8">
        <f t="shared" si="35"/>
        <v>325</v>
      </c>
      <c r="U94" s="8">
        <f t="shared" si="36"/>
        <v>213.44</v>
      </c>
      <c r="V94" s="8">
        <f t="shared" si="37"/>
        <v>167.58</v>
      </c>
    </row>
    <row r="95" spans="1:22" x14ac:dyDescent="0.25">
      <c r="A95" s="5">
        <v>93</v>
      </c>
      <c r="B95" s="8">
        <f t="shared" si="22"/>
        <v>350219.98870330176</v>
      </c>
      <c r="C95" s="8">
        <f t="shared" si="20"/>
        <v>18215.742522276047</v>
      </c>
      <c r="D95" s="6">
        <v>93</v>
      </c>
      <c r="E95" s="8">
        <f t="shared" si="23"/>
        <v>349028.28362788539</v>
      </c>
      <c r="F95" s="8">
        <f t="shared" si="21"/>
        <v>18182.959826625767</v>
      </c>
      <c r="G95" s="5">
        <v>93</v>
      </c>
      <c r="H95" s="8">
        <f t="shared" si="24"/>
        <v>921.875</v>
      </c>
      <c r="I95" s="8">
        <f t="shared" si="25"/>
        <v>193.9213436738568</v>
      </c>
      <c r="J95" s="8">
        <f t="shared" si="26"/>
        <v>266.38</v>
      </c>
      <c r="K95" s="8">
        <f t="shared" si="27"/>
        <v>231.04</v>
      </c>
      <c r="L95" s="8">
        <f t="shared" si="28"/>
        <v>314.16000000000003</v>
      </c>
      <c r="M95" s="8">
        <f t="shared" si="29"/>
        <v>243.2</v>
      </c>
      <c r="N95" s="8">
        <f t="shared" si="30"/>
        <v>175.10000000000002</v>
      </c>
      <c r="O95" s="6">
        <v>93</v>
      </c>
      <c r="P95" s="8">
        <f t="shared" si="31"/>
        <v>598</v>
      </c>
      <c r="Q95" s="8">
        <f t="shared" si="32"/>
        <v>236.88000000000002</v>
      </c>
      <c r="R95" s="8">
        <f t="shared" si="33"/>
        <v>238.34000000000003</v>
      </c>
      <c r="S95" s="8">
        <f t="shared" si="34"/>
        <v>206.72</v>
      </c>
      <c r="T95" s="8">
        <f t="shared" si="35"/>
        <v>328.25</v>
      </c>
      <c r="U95" s="8">
        <f t="shared" si="36"/>
        <v>215.51</v>
      </c>
      <c r="V95" s="8">
        <f t="shared" si="37"/>
        <v>169.19500000000002</v>
      </c>
    </row>
    <row r="96" spans="1:22" x14ac:dyDescent="0.25">
      <c r="A96" s="5">
        <v>94</v>
      </c>
      <c r="B96" s="8">
        <f t="shared" si="22"/>
        <v>368435.73122557782</v>
      </c>
      <c r="C96" s="8">
        <f t="shared" si="20"/>
        <v>19126.529648389849</v>
      </c>
      <c r="D96" s="6">
        <v>94</v>
      </c>
      <c r="E96" s="8">
        <f t="shared" si="23"/>
        <v>367211.24345451116</v>
      </c>
      <c r="F96" s="8">
        <f t="shared" si="21"/>
        <v>19092.107817957058</v>
      </c>
      <c r="G96" s="5">
        <v>94</v>
      </c>
      <c r="H96" s="8">
        <f t="shared" si="24"/>
        <v>931.25</v>
      </c>
      <c r="I96" s="8">
        <f t="shared" si="25"/>
        <v>198.76937726570321</v>
      </c>
      <c r="J96" s="8">
        <f t="shared" si="26"/>
        <v>269.04000000000002</v>
      </c>
      <c r="K96" s="8">
        <f t="shared" si="27"/>
        <v>233.32</v>
      </c>
      <c r="L96" s="8">
        <f t="shared" si="28"/>
        <v>317.28000000000003</v>
      </c>
      <c r="M96" s="8">
        <f t="shared" si="29"/>
        <v>245.6</v>
      </c>
      <c r="N96" s="8">
        <f t="shared" si="30"/>
        <v>176.8</v>
      </c>
      <c r="O96" s="6">
        <v>94</v>
      </c>
      <c r="P96" s="8">
        <f t="shared" si="31"/>
        <v>604</v>
      </c>
      <c r="Q96" s="8">
        <f t="shared" si="32"/>
        <v>239.04000000000002</v>
      </c>
      <c r="R96" s="8">
        <f t="shared" si="33"/>
        <v>240.72000000000003</v>
      </c>
      <c r="S96" s="8">
        <f t="shared" si="34"/>
        <v>208.76</v>
      </c>
      <c r="T96" s="8">
        <f t="shared" si="35"/>
        <v>331.5</v>
      </c>
      <c r="U96" s="8">
        <f t="shared" si="36"/>
        <v>217.57999999999998</v>
      </c>
      <c r="V96" s="8">
        <f t="shared" si="37"/>
        <v>170.81000000000003</v>
      </c>
    </row>
    <row r="97" spans="1:22" x14ac:dyDescent="0.25">
      <c r="A97" s="5">
        <v>95</v>
      </c>
      <c r="B97" s="8">
        <f t="shared" si="22"/>
        <v>387562.26087396767</v>
      </c>
      <c r="C97" s="8">
        <f t="shared" si="20"/>
        <v>20082.856130809341</v>
      </c>
      <c r="D97" s="6">
        <v>95</v>
      </c>
      <c r="E97" s="8">
        <f t="shared" si="23"/>
        <v>386303.35127246822</v>
      </c>
      <c r="F97" s="8">
        <f t="shared" si="21"/>
        <v>20046.713208854911</v>
      </c>
      <c r="G97" s="5">
        <v>95</v>
      </c>
      <c r="H97" s="8">
        <f t="shared" si="24"/>
        <v>940.625</v>
      </c>
      <c r="I97" s="8">
        <f t="shared" si="25"/>
        <v>203.73861169734579</v>
      </c>
      <c r="J97" s="8">
        <f t="shared" si="26"/>
        <v>271.70000000000005</v>
      </c>
      <c r="K97" s="8">
        <f t="shared" si="27"/>
        <v>235.6</v>
      </c>
      <c r="L97" s="8">
        <f t="shared" si="28"/>
        <v>320.40000000000003</v>
      </c>
      <c r="M97" s="8">
        <f t="shared" si="29"/>
        <v>248</v>
      </c>
      <c r="N97" s="8">
        <f t="shared" si="30"/>
        <v>178.50000000000003</v>
      </c>
      <c r="O97" s="6">
        <v>95</v>
      </c>
      <c r="P97" s="8">
        <f t="shared" si="31"/>
        <v>610</v>
      </c>
      <c r="Q97" s="8">
        <f t="shared" si="32"/>
        <v>241.20000000000002</v>
      </c>
      <c r="R97" s="8">
        <f t="shared" si="33"/>
        <v>243.10000000000002</v>
      </c>
      <c r="S97" s="8">
        <f t="shared" si="34"/>
        <v>210.8</v>
      </c>
      <c r="T97" s="8">
        <f t="shared" si="35"/>
        <v>334.75</v>
      </c>
      <c r="U97" s="8">
        <f t="shared" si="36"/>
        <v>219.64999999999998</v>
      </c>
      <c r="V97" s="8">
        <f t="shared" si="37"/>
        <v>172.42500000000001</v>
      </c>
    </row>
    <row r="98" spans="1:22" x14ac:dyDescent="0.25">
      <c r="A98" s="5">
        <v>96</v>
      </c>
      <c r="B98" s="8">
        <f t="shared" si="22"/>
        <v>407645.11700477701</v>
      </c>
      <c r="C98" s="8">
        <f t="shared" si="20"/>
        <v>21086.99893734981</v>
      </c>
      <c r="D98" s="6">
        <v>96</v>
      </c>
      <c r="E98" s="8">
        <f t="shared" si="23"/>
        <v>406350.06448132312</v>
      </c>
      <c r="F98" s="8">
        <f t="shared" si="21"/>
        <v>21049.048869297658</v>
      </c>
      <c r="G98" s="5">
        <v>96</v>
      </c>
      <c r="H98" s="8">
        <f t="shared" si="24"/>
        <v>950</v>
      </c>
      <c r="I98" s="8">
        <f t="shared" si="25"/>
        <v>208.83207698977944</v>
      </c>
      <c r="J98" s="8">
        <f t="shared" si="26"/>
        <v>274.36</v>
      </c>
      <c r="K98" s="8">
        <f t="shared" si="27"/>
        <v>237.88</v>
      </c>
      <c r="L98" s="8">
        <f t="shared" si="28"/>
        <v>323.52</v>
      </c>
      <c r="M98" s="8">
        <f t="shared" si="29"/>
        <v>250.39999999999998</v>
      </c>
      <c r="N98" s="8">
        <f t="shared" si="30"/>
        <v>180.20000000000002</v>
      </c>
      <c r="O98" s="6">
        <v>96</v>
      </c>
      <c r="P98" s="8">
        <f t="shared" si="31"/>
        <v>616</v>
      </c>
      <c r="Q98" s="8">
        <f t="shared" si="32"/>
        <v>243.36</v>
      </c>
      <c r="R98" s="8">
        <f t="shared" si="33"/>
        <v>245.48000000000002</v>
      </c>
      <c r="S98" s="8">
        <f t="shared" si="34"/>
        <v>212.84</v>
      </c>
      <c r="T98" s="8">
        <f t="shared" si="35"/>
        <v>338</v>
      </c>
      <c r="U98" s="8">
        <f t="shared" si="36"/>
        <v>221.71999999999997</v>
      </c>
      <c r="V98" s="8">
        <f t="shared" si="37"/>
        <v>174.04000000000002</v>
      </c>
    </row>
    <row r="99" spans="1:22" x14ac:dyDescent="0.25">
      <c r="A99" s="5">
        <v>97</v>
      </c>
      <c r="B99" s="8">
        <f t="shared" si="22"/>
        <v>428732.11594212684</v>
      </c>
      <c r="C99" s="8">
        <f t="shared" si="20"/>
        <v>22141.348884217303</v>
      </c>
      <c r="D99" s="6">
        <v>97</v>
      </c>
      <c r="E99" s="8">
        <f t="shared" si="23"/>
        <v>427399.11335062078</v>
      </c>
      <c r="F99" s="8">
        <f t="shared" si="21"/>
        <v>22101.501312762543</v>
      </c>
      <c r="G99" s="5">
        <v>97</v>
      </c>
      <c r="H99" s="8">
        <f t="shared" si="24"/>
        <v>959.375</v>
      </c>
      <c r="I99" s="8">
        <f t="shared" si="25"/>
        <v>214.05287891452392</v>
      </c>
      <c r="J99" s="8">
        <f t="shared" si="26"/>
        <v>277.02000000000004</v>
      </c>
      <c r="K99" s="8">
        <f t="shared" si="27"/>
        <v>240.15999999999997</v>
      </c>
      <c r="L99" s="8">
        <f t="shared" si="28"/>
        <v>326.64</v>
      </c>
      <c r="M99" s="8">
        <f t="shared" si="29"/>
        <v>252.79999999999998</v>
      </c>
      <c r="N99" s="8">
        <f t="shared" si="30"/>
        <v>181.9</v>
      </c>
      <c r="O99" s="6">
        <v>97</v>
      </c>
      <c r="P99" s="8">
        <f t="shared" si="31"/>
        <v>622</v>
      </c>
      <c r="Q99" s="8">
        <f t="shared" si="32"/>
        <v>245.52</v>
      </c>
      <c r="R99" s="8">
        <f t="shared" si="33"/>
        <v>247.86000000000004</v>
      </c>
      <c r="S99" s="8">
        <f t="shared" si="34"/>
        <v>214.88</v>
      </c>
      <c r="T99" s="8">
        <f t="shared" si="35"/>
        <v>341.25</v>
      </c>
      <c r="U99" s="8">
        <f t="shared" si="36"/>
        <v>223.79</v>
      </c>
      <c r="V99" s="8">
        <f t="shared" si="37"/>
        <v>175.65500000000003</v>
      </c>
    </row>
    <row r="100" spans="1:22" x14ac:dyDescent="0.25">
      <c r="A100" s="5">
        <v>98</v>
      </c>
      <c r="B100" s="8">
        <f t="shared" si="22"/>
        <v>450873.46482634416</v>
      </c>
      <c r="C100" s="8">
        <f t="shared" si="20"/>
        <v>23248.416328428168</v>
      </c>
      <c r="D100" s="6">
        <v>98</v>
      </c>
      <c r="E100" s="8">
        <f t="shared" si="23"/>
        <v>449500.61466338334</v>
      </c>
      <c r="F100" s="8">
        <f t="shared" si="21"/>
        <v>23206.57637840067</v>
      </c>
      <c r="G100" s="5">
        <v>98</v>
      </c>
      <c r="H100" s="8">
        <f t="shared" si="24"/>
        <v>968.75</v>
      </c>
      <c r="I100" s="8">
        <f t="shared" si="25"/>
        <v>219.40420088738702</v>
      </c>
      <c r="J100" s="8">
        <f t="shared" si="26"/>
        <v>279.68</v>
      </c>
      <c r="K100" s="8">
        <f t="shared" si="27"/>
        <v>242.43999999999997</v>
      </c>
      <c r="L100" s="8">
        <f t="shared" si="28"/>
        <v>329.76</v>
      </c>
      <c r="M100" s="8">
        <f t="shared" si="29"/>
        <v>255.2</v>
      </c>
      <c r="N100" s="8">
        <f t="shared" si="30"/>
        <v>183.60000000000002</v>
      </c>
      <c r="O100" s="6">
        <v>98</v>
      </c>
      <c r="P100" s="8">
        <f t="shared" si="31"/>
        <v>628</v>
      </c>
      <c r="Q100" s="8">
        <f t="shared" si="32"/>
        <v>247.68</v>
      </c>
      <c r="R100" s="8">
        <f t="shared" si="33"/>
        <v>250.24000000000004</v>
      </c>
      <c r="S100" s="8">
        <f t="shared" si="34"/>
        <v>216.92000000000002</v>
      </c>
      <c r="T100" s="8">
        <f t="shared" si="35"/>
        <v>344.5</v>
      </c>
      <c r="U100" s="8">
        <f t="shared" si="36"/>
        <v>225.85999999999999</v>
      </c>
      <c r="V100" s="8">
        <f t="shared" si="37"/>
        <v>177.27</v>
      </c>
    </row>
    <row r="101" spans="1:22" x14ac:dyDescent="0.25">
      <c r="A101" s="5">
        <v>99</v>
      </c>
      <c r="B101" s="8">
        <f t="shared" si="22"/>
        <v>474121.88115477236</v>
      </c>
      <c r="C101" s="8">
        <f t="shared" si="20"/>
        <v>24410.837144849578</v>
      </c>
      <c r="D101" s="6">
        <v>99</v>
      </c>
      <c r="E101" s="8">
        <f t="shared" si="23"/>
        <v>472707.19104178401</v>
      </c>
      <c r="F101" s="8">
        <f t="shared" si="21"/>
        <v>24366.905197320706</v>
      </c>
      <c r="G101" s="5">
        <v>99</v>
      </c>
      <c r="H101" s="8">
        <f t="shared" si="24"/>
        <v>978.125</v>
      </c>
      <c r="I101" s="8">
        <f t="shared" si="25"/>
        <v>224.8893059095717</v>
      </c>
      <c r="J101" s="8">
        <f t="shared" si="26"/>
        <v>282.34000000000003</v>
      </c>
      <c r="K101" s="8">
        <f t="shared" si="27"/>
        <v>244.71999999999997</v>
      </c>
      <c r="L101" s="8">
        <f t="shared" si="28"/>
        <v>332.88</v>
      </c>
      <c r="M101" s="8">
        <f t="shared" si="29"/>
        <v>257.60000000000002</v>
      </c>
      <c r="N101" s="8">
        <f t="shared" si="30"/>
        <v>185.3</v>
      </c>
      <c r="O101" s="6">
        <v>99</v>
      </c>
      <c r="P101" s="8">
        <f t="shared" si="31"/>
        <v>634</v>
      </c>
      <c r="Q101" s="8">
        <f t="shared" si="32"/>
        <v>249.84</v>
      </c>
      <c r="R101" s="8">
        <f t="shared" si="33"/>
        <v>252.62000000000003</v>
      </c>
      <c r="S101" s="8">
        <f t="shared" si="34"/>
        <v>218.96</v>
      </c>
      <c r="T101" s="8">
        <f t="shared" si="35"/>
        <v>347.75</v>
      </c>
      <c r="U101" s="8">
        <f t="shared" si="36"/>
        <v>227.92999999999998</v>
      </c>
      <c r="V101" s="8">
        <f t="shared" si="37"/>
        <v>178.88500000000002</v>
      </c>
    </row>
    <row r="102" spans="1:22" x14ac:dyDescent="0.25">
      <c r="A102" s="5">
        <v>100</v>
      </c>
      <c r="B102" s="8">
        <f t="shared" si="22"/>
        <v>498532.71829962195</v>
      </c>
      <c r="C102" s="7">
        <v>501467</v>
      </c>
      <c r="D102" s="6">
        <v>100</v>
      </c>
      <c r="E102" s="8">
        <f t="shared" si="23"/>
        <v>497074.09623910469</v>
      </c>
      <c r="F102" s="7">
        <v>502926</v>
      </c>
      <c r="G102" s="5">
        <v>100</v>
      </c>
      <c r="H102" s="8">
        <f t="shared" si="24"/>
        <v>987.5</v>
      </c>
      <c r="I102" s="8">
        <f t="shared" si="25"/>
        <v>230.51153855731098</v>
      </c>
      <c r="J102" s="8">
        <f t="shared" si="26"/>
        <v>285</v>
      </c>
      <c r="K102" s="8">
        <f t="shared" si="27"/>
        <v>246.99999999999997</v>
      </c>
      <c r="L102" s="8">
        <f t="shared" si="28"/>
        <v>336</v>
      </c>
      <c r="M102" s="8">
        <f t="shared" si="29"/>
        <v>260</v>
      </c>
      <c r="N102" s="8">
        <f t="shared" si="30"/>
        <v>187.00000000000003</v>
      </c>
      <c r="O102" s="6">
        <v>100</v>
      </c>
      <c r="P102" s="8">
        <f t="shared" si="31"/>
        <v>640</v>
      </c>
      <c r="Q102" s="8">
        <f t="shared" si="32"/>
        <v>252</v>
      </c>
      <c r="R102" s="8">
        <f t="shared" si="33"/>
        <v>255.00000000000003</v>
      </c>
      <c r="S102" s="8">
        <f t="shared" si="34"/>
        <v>221</v>
      </c>
      <c r="T102" s="8">
        <f t="shared" si="35"/>
        <v>351</v>
      </c>
      <c r="U102" s="8">
        <f t="shared" si="36"/>
        <v>229.99999999999997</v>
      </c>
      <c r="V102" s="8">
        <f t="shared" si="37"/>
        <v>180.50000000000003</v>
      </c>
    </row>
    <row r="103" spans="1:22" x14ac:dyDescent="0.25">
      <c r="A103" s="25" t="s">
        <v>14</v>
      </c>
      <c r="B103" s="26"/>
      <c r="C103" s="26"/>
      <c r="D103" s="26"/>
      <c r="E103" s="26"/>
      <c r="F103" s="27"/>
      <c r="G103" s="5">
        <v>101</v>
      </c>
      <c r="H103" s="7">
        <v>1000000</v>
      </c>
      <c r="I103" s="7">
        <v>1000000</v>
      </c>
      <c r="J103" s="7">
        <v>1000000</v>
      </c>
      <c r="K103" s="7">
        <v>1000000</v>
      </c>
      <c r="L103" s="7">
        <v>1000000</v>
      </c>
      <c r="M103" s="7">
        <v>1000000</v>
      </c>
      <c r="N103" s="7">
        <v>1000000</v>
      </c>
      <c r="O103" s="6">
        <v>101</v>
      </c>
      <c r="P103" s="7">
        <v>1000000</v>
      </c>
      <c r="Q103" s="7">
        <v>1000000</v>
      </c>
      <c r="R103" s="7">
        <v>1000000</v>
      </c>
      <c r="S103" s="7">
        <v>1000000</v>
      </c>
      <c r="T103" s="7">
        <v>1000000</v>
      </c>
      <c r="U103" s="7">
        <v>1000000</v>
      </c>
      <c r="V103" s="7">
        <v>1000000</v>
      </c>
    </row>
    <row r="104" spans="1:22" x14ac:dyDescent="0.25">
      <c r="A104" s="28"/>
      <c r="B104" s="29"/>
      <c r="C104" s="29"/>
      <c r="D104" s="29"/>
      <c r="E104" s="29"/>
      <c r="F104" s="30"/>
    </row>
    <row r="105" spans="1:22" x14ac:dyDescent="0.25">
      <c r="A105" s="28"/>
      <c r="B105" s="29"/>
      <c r="C105" s="29"/>
      <c r="D105" s="29"/>
      <c r="E105" s="29"/>
      <c r="F105" s="30"/>
    </row>
    <row r="106" spans="1:22" x14ac:dyDescent="0.25">
      <c r="A106" s="31"/>
      <c r="B106" s="32"/>
      <c r="C106" s="32"/>
      <c r="D106" s="32"/>
      <c r="E106" s="32"/>
      <c r="F106" s="33"/>
    </row>
  </sheetData>
  <mergeCells count="5">
    <mergeCell ref="A1:C1"/>
    <mergeCell ref="D1:F1"/>
    <mergeCell ref="A103:F106"/>
    <mergeCell ref="G1:N1"/>
    <mergeCell ref="O1:V1"/>
  </mergeCells>
  <pageMargins left="0.7" right="0.7" top="0.75" bottom="0.75" header="0.3" footer="0.3"/>
  <pageSetup paperSize="9" orientation="portrait" r:id="rId1"/>
  <ignoredErrors>
    <ignoredError sqref="I4:I5 I6:I10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pane xSplit="3" ySplit="2" topLeftCell="D3" activePane="bottomRight" state="frozen"/>
      <selection pane="topRight" activeCell="D1" sqref="D1"/>
      <selection pane="bottomLeft" activeCell="A3" sqref="A3"/>
      <selection pane="bottomRight" activeCell="J9" sqref="J9"/>
    </sheetView>
  </sheetViews>
  <sheetFormatPr defaultRowHeight="15" x14ac:dyDescent="0.25"/>
  <cols>
    <col min="1" max="1" width="8" style="9" bestFit="1" customWidth="1"/>
    <col min="2" max="2" width="10.7109375" style="9" bestFit="1" customWidth="1"/>
    <col min="3" max="3" width="20.28515625" style="9" bestFit="1" customWidth="1"/>
    <col min="4" max="4" width="8.42578125" style="9" bestFit="1" customWidth="1"/>
    <col min="5" max="7" width="7.140625" style="9" bestFit="1" customWidth="1"/>
    <col min="8" max="8" width="7.5703125" style="9" bestFit="1" customWidth="1"/>
    <col min="9" max="9" width="8.42578125" style="9" bestFit="1" customWidth="1"/>
    <col min="10" max="10" width="7.140625" style="9" bestFit="1" customWidth="1"/>
    <col min="11" max="11" width="9.28515625" style="9" bestFit="1" customWidth="1"/>
    <col min="12" max="12" width="10.140625" style="9" bestFit="1" customWidth="1"/>
    <col min="13" max="13" width="7.28515625" style="9" bestFit="1" customWidth="1"/>
    <col min="14" max="14" width="8.42578125" style="9" customWidth="1"/>
    <col min="15" max="15" width="16.5703125" style="9" bestFit="1" customWidth="1"/>
    <col min="16" max="17" width="10.7109375" style="9" bestFit="1" customWidth="1"/>
    <col min="18" max="18" width="16.85546875" style="9" bestFit="1" customWidth="1"/>
    <col min="19" max="19" width="13.42578125" style="9" bestFit="1" customWidth="1"/>
    <col min="20" max="20" width="9.140625" style="9"/>
    <col min="21" max="21" width="10.140625" style="9" bestFit="1" customWidth="1"/>
    <col min="22" max="16384" width="9.140625" style="9"/>
  </cols>
  <sheetData>
    <row r="1" spans="1:21" x14ac:dyDescent="0.25">
      <c r="A1" s="34" t="s">
        <v>18</v>
      </c>
      <c r="B1" s="34"/>
      <c r="C1" s="34"/>
      <c r="D1" s="34"/>
      <c r="E1" s="34"/>
      <c r="F1" s="34"/>
      <c r="G1" s="34"/>
      <c r="H1" s="34"/>
      <c r="I1" s="34"/>
      <c r="J1" s="34"/>
      <c r="K1" s="34"/>
      <c r="L1" s="34"/>
      <c r="M1" s="34"/>
      <c r="N1" s="34"/>
      <c r="O1" s="34"/>
      <c r="P1" s="34"/>
      <c r="Q1" s="34"/>
      <c r="R1" s="34"/>
      <c r="S1" s="34"/>
    </row>
    <row r="2" spans="1:21" x14ac:dyDescent="0.25">
      <c r="A2" s="14" t="s">
        <v>15</v>
      </c>
      <c r="B2" s="2" t="s">
        <v>19</v>
      </c>
      <c r="C2" s="2" t="s">
        <v>16</v>
      </c>
      <c r="D2" s="2" t="s">
        <v>20</v>
      </c>
      <c r="E2" s="2" t="s">
        <v>21</v>
      </c>
      <c r="F2" s="2" t="s">
        <v>22</v>
      </c>
      <c r="G2" s="2" t="s">
        <v>23</v>
      </c>
      <c r="H2" s="2" t="s">
        <v>24</v>
      </c>
      <c r="I2" s="2" t="s">
        <v>25</v>
      </c>
      <c r="J2" s="2" t="s">
        <v>26</v>
      </c>
      <c r="K2" s="2" t="s">
        <v>27</v>
      </c>
      <c r="L2" s="2" t="s">
        <v>28</v>
      </c>
      <c r="M2" s="2" t="s">
        <v>29</v>
      </c>
      <c r="N2" s="2" t="s">
        <v>30</v>
      </c>
      <c r="O2" s="2" t="s">
        <v>31</v>
      </c>
      <c r="P2" s="2" t="s">
        <v>32</v>
      </c>
      <c r="Q2" s="2" t="s">
        <v>33</v>
      </c>
      <c r="R2" s="2" t="s">
        <v>17</v>
      </c>
      <c r="S2" s="3" t="s">
        <v>54</v>
      </c>
    </row>
    <row r="3" spans="1:21" x14ac:dyDescent="0.25">
      <c r="A3" s="14">
        <v>1</v>
      </c>
      <c r="B3" s="2">
        <v>1</v>
      </c>
      <c r="C3" s="2" t="s">
        <v>34</v>
      </c>
      <c r="D3" s="2">
        <v>24</v>
      </c>
      <c r="E3" s="2">
        <v>6</v>
      </c>
      <c r="F3" s="2">
        <v>5</v>
      </c>
      <c r="G3" s="2">
        <v>1</v>
      </c>
      <c r="H3" s="2">
        <v>7</v>
      </c>
      <c r="I3" s="2">
        <v>16</v>
      </c>
      <c r="J3" s="2">
        <v>9</v>
      </c>
      <c r="K3" s="10">
        <v>0.6</v>
      </c>
      <c r="L3" s="10">
        <v>0.1</v>
      </c>
      <c r="M3" s="10">
        <v>0.3</v>
      </c>
      <c r="N3" s="10">
        <v>0</v>
      </c>
      <c r="O3" s="10">
        <v>0.4</v>
      </c>
      <c r="P3" s="4">
        <f t="shared" ref="P3:P22" si="0">((F3+H3)/1.5 + (G3+I3+J3)/3.5 + (D3*1.05+E3)/1.75)/3</f>
        <v>11.085714285714287</v>
      </c>
      <c r="Q3" s="2">
        <v>8</v>
      </c>
      <c r="R3" s="12" t="s">
        <v>57</v>
      </c>
      <c r="S3" s="2">
        <v>1</v>
      </c>
      <c r="U3" s="11"/>
    </row>
    <row r="4" spans="1:21" x14ac:dyDescent="0.25">
      <c r="A4" s="14">
        <v>2</v>
      </c>
      <c r="B4" s="2">
        <v>1</v>
      </c>
      <c r="C4" s="2" t="s">
        <v>35</v>
      </c>
      <c r="D4" s="2">
        <v>29</v>
      </c>
      <c r="E4" s="2">
        <v>5</v>
      </c>
      <c r="F4" s="2">
        <v>3</v>
      </c>
      <c r="G4" s="2">
        <v>1</v>
      </c>
      <c r="H4" s="2">
        <v>11</v>
      </c>
      <c r="I4" s="2">
        <v>18</v>
      </c>
      <c r="J4" s="2">
        <v>7</v>
      </c>
      <c r="K4" s="10">
        <v>0.5</v>
      </c>
      <c r="L4" s="10">
        <v>0.2</v>
      </c>
      <c r="M4" s="10">
        <v>0.25</v>
      </c>
      <c r="N4" s="10">
        <v>0.05</v>
      </c>
      <c r="O4" s="10">
        <v>0.4</v>
      </c>
      <c r="P4" s="4">
        <f t="shared" si="0"/>
        <v>12.339682539682542</v>
      </c>
      <c r="Q4" s="2">
        <v>8</v>
      </c>
      <c r="R4" s="12" t="s">
        <v>58</v>
      </c>
      <c r="S4" s="2">
        <v>2</v>
      </c>
      <c r="U4" s="11"/>
    </row>
    <row r="5" spans="1:21" x14ac:dyDescent="0.25">
      <c r="A5" s="14">
        <v>3</v>
      </c>
      <c r="B5" s="2">
        <v>1</v>
      </c>
      <c r="C5" s="2" t="s">
        <v>40</v>
      </c>
      <c r="D5" s="2">
        <v>33</v>
      </c>
      <c r="E5" s="2">
        <v>8</v>
      </c>
      <c r="F5" s="2">
        <v>4</v>
      </c>
      <c r="G5" s="2">
        <v>1</v>
      </c>
      <c r="H5" s="2">
        <v>6</v>
      </c>
      <c r="I5" s="2">
        <v>17</v>
      </c>
      <c r="J5" s="2">
        <v>8</v>
      </c>
      <c r="K5" s="10">
        <v>0.7</v>
      </c>
      <c r="L5" s="10">
        <v>0</v>
      </c>
      <c r="M5" s="10">
        <v>0.3</v>
      </c>
      <c r="N5" s="10">
        <v>0</v>
      </c>
      <c r="O5" s="10">
        <v>0.5</v>
      </c>
      <c r="P5" s="4">
        <f t="shared" si="0"/>
        <v>12.822222222222223</v>
      </c>
      <c r="Q5" s="2">
        <v>14</v>
      </c>
      <c r="R5" s="13" t="s">
        <v>59</v>
      </c>
      <c r="S5" s="2">
        <v>1</v>
      </c>
      <c r="U5" s="11"/>
    </row>
    <row r="6" spans="1:21" x14ac:dyDescent="0.25">
      <c r="A6" s="14">
        <v>4</v>
      </c>
      <c r="B6" s="2">
        <v>1</v>
      </c>
      <c r="C6" s="2" t="s">
        <v>41</v>
      </c>
      <c r="D6" s="2">
        <v>28</v>
      </c>
      <c r="E6" s="2">
        <v>9</v>
      </c>
      <c r="F6" s="2">
        <v>7</v>
      </c>
      <c r="G6" s="2">
        <v>1</v>
      </c>
      <c r="H6" s="2">
        <v>10</v>
      </c>
      <c r="I6" s="2">
        <v>19</v>
      </c>
      <c r="J6" s="2">
        <v>11</v>
      </c>
      <c r="K6" s="10">
        <v>0.5</v>
      </c>
      <c r="L6" s="10">
        <v>0</v>
      </c>
      <c r="M6" s="10">
        <v>0.5</v>
      </c>
      <c r="N6" s="10">
        <v>0</v>
      </c>
      <c r="O6" s="10">
        <v>0.5</v>
      </c>
      <c r="P6" s="4">
        <f t="shared" si="0"/>
        <v>14.044444444444446</v>
      </c>
      <c r="Q6" s="2">
        <v>7</v>
      </c>
      <c r="R6" s="12" t="s">
        <v>60</v>
      </c>
      <c r="S6" s="2">
        <v>3</v>
      </c>
      <c r="U6" s="11"/>
    </row>
    <row r="7" spans="1:21" x14ac:dyDescent="0.25">
      <c r="A7" s="14">
        <v>5</v>
      </c>
      <c r="B7" s="2">
        <v>2</v>
      </c>
      <c r="C7" s="2" t="s">
        <v>36</v>
      </c>
      <c r="D7" s="2">
        <v>32</v>
      </c>
      <c r="E7" s="2">
        <v>6</v>
      </c>
      <c r="F7" s="2">
        <v>11</v>
      </c>
      <c r="G7" s="2">
        <v>2</v>
      </c>
      <c r="H7" s="2">
        <v>14</v>
      </c>
      <c r="I7" s="2">
        <v>15</v>
      </c>
      <c r="J7" s="2">
        <v>10</v>
      </c>
      <c r="K7" s="10">
        <v>0.6</v>
      </c>
      <c r="L7" s="10">
        <v>0.1</v>
      </c>
      <c r="M7" s="10">
        <v>0.3</v>
      </c>
      <c r="N7" s="10">
        <v>0</v>
      </c>
      <c r="O7" s="10">
        <v>0.55000000000000004</v>
      </c>
      <c r="P7" s="4">
        <f t="shared" si="0"/>
        <v>15.669841269841271</v>
      </c>
      <c r="Q7" s="2">
        <v>9</v>
      </c>
      <c r="R7" s="12" t="s">
        <v>61</v>
      </c>
      <c r="S7" s="2">
        <v>1</v>
      </c>
      <c r="U7" s="11"/>
    </row>
    <row r="8" spans="1:21" x14ac:dyDescent="0.25">
      <c r="A8" s="14">
        <v>6</v>
      </c>
      <c r="B8" s="2">
        <v>2</v>
      </c>
      <c r="C8" s="2" t="s">
        <v>42</v>
      </c>
      <c r="D8" s="2">
        <v>35</v>
      </c>
      <c r="E8" s="2">
        <v>5</v>
      </c>
      <c r="F8" s="2">
        <v>10</v>
      </c>
      <c r="G8" s="2">
        <v>2</v>
      </c>
      <c r="H8" s="2">
        <v>20</v>
      </c>
      <c r="I8" s="2">
        <v>17</v>
      </c>
      <c r="J8" s="2">
        <v>8</v>
      </c>
      <c r="K8" s="10">
        <v>0.8</v>
      </c>
      <c r="L8" s="10">
        <v>0</v>
      </c>
      <c r="M8" s="10">
        <v>0.2</v>
      </c>
      <c r="N8" s="10">
        <v>0</v>
      </c>
      <c r="O8" s="10">
        <v>0.55000000000000004</v>
      </c>
      <c r="P8" s="4">
        <f t="shared" si="0"/>
        <v>17.19047619047619</v>
      </c>
      <c r="Q8" s="2">
        <v>10</v>
      </c>
      <c r="R8" s="12" t="s">
        <v>62</v>
      </c>
      <c r="S8" s="2">
        <v>2</v>
      </c>
      <c r="U8" s="11"/>
    </row>
    <row r="9" spans="1:21" x14ac:dyDescent="0.25">
      <c r="A9" s="14">
        <v>7</v>
      </c>
      <c r="B9" s="2">
        <v>3</v>
      </c>
      <c r="C9" s="2" t="s">
        <v>37</v>
      </c>
      <c r="D9" s="2">
        <v>38</v>
      </c>
      <c r="E9" s="2">
        <v>6</v>
      </c>
      <c r="F9" s="2">
        <v>13</v>
      </c>
      <c r="G9" s="2">
        <v>2</v>
      </c>
      <c r="H9" s="2">
        <v>16</v>
      </c>
      <c r="I9" s="2">
        <v>17</v>
      </c>
      <c r="J9" s="2">
        <v>8</v>
      </c>
      <c r="K9" s="10">
        <v>0.6</v>
      </c>
      <c r="L9" s="10">
        <v>0.1</v>
      </c>
      <c r="M9" s="10">
        <v>0.3</v>
      </c>
      <c r="N9" s="10">
        <v>0</v>
      </c>
      <c r="O9" s="10">
        <v>0.6</v>
      </c>
      <c r="P9" s="4">
        <f t="shared" si="0"/>
        <v>17.75873015873016</v>
      </c>
      <c r="Q9" s="2">
        <v>10</v>
      </c>
      <c r="R9" s="12" t="s">
        <v>63</v>
      </c>
      <c r="S9" s="2">
        <v>2</v>
      </c>
      <c r="U9" s="11"/>
    </row>
    <row r="10" spans="1:21" x14ac:dyDescent="0.25">
      <c r="A10" s="14">
        <v>8</v>
      </c>
      <c r="B10" s="2">
        <v>3</v>
      </c>
      <c r="C10" s="2" t="s">
        <v>46</v>
      </c>
      <c r="D10" s="2">
        <v>31</v>
      </c>
      <c r="E10" s="2">
        <v>11</v>
      </c>
      <c r="F10" s="2">
        <v>9</v>
      </c>
      <c r="G10" s="2">
        <v>2</v>
      </c>
      <c r="H10" s="2">
        <v>13</v>
      </c>
      <c r="I10" s="2">
        <v>14</v>
      </c>
      <c r="J10" s="2">
        <v>12</v>
      </c>
      <c r="K10" s="10">
        <v>0.05</v>
      </c>
      <c r="L10" s="10">
        <v>0.8</v>
      </c>
      <c r="M10" s="10">
        <v>0.05</v>
      </c>
      <c r="N10" s="10">
        <v>0.1</v>
      </c>
      <c r="O10" s="10">
        <v>1</v>
      </c>
      <c r="P10" s="4">
        <f t="shared" si="0"/>
        <v>15.850793650793653</v>
      </c>
      <c r="Q10" s="2">
        <v>35</v>
      </c>
      <c r="R10" s="12" t="s">
        <v>64</v>
      </c>
      <c r="S10" s="2">
        <v>1</v>
      </c>
      <c r="U10" s="11"/>
    </row>
    <row r="11" spans="1:21" x14ac:dyDescent="0.25">
      <c r="A11" s="14">
        <v>9</v>
      </c>
      <c r="B11" s="2">
        <v>4</v>
      </c>
      <c r="C11" s="2" t="s">
        <v>47</v>
      </c>
      <c r="D11" s="2">
        <v>33</v>
      </c>
      <c r="E11" s="2">
        <v>9</v>
      </c>
      <c r="F11" s="2">
        <v>14</v>
      </c>
      <c r="G11" s="2">
        <v>3</v>
      </c>
      <c r="H11" s="2">
        <v>19</v>
      </c>
      <c r="I11" s="2">
        <v>18</v>
      </c>
      <c r="J11" s="2">
        <v>9</v>
      </c>
      <c r="K11" s="10">
        <v>0.3</v>
      </c>
      <c r="L11" s="10">
        <v>0.05</v>
      </c>
      <c r="M11" s="10">
        <v>0.6</v>
      </c>
      <c r="N11" s="10">
        <v>0.05</v>
      </c>
      <c r="O11" s="10">
        <v>0.65</v>
      </c>
      <c r="P11" s="4">
        <f t="shared" si="0"/>
        <v>18.504761904761903</v>
      </c>
      <c r="Q11" s="2">
        <v>16</v>
      </c>
      <c r="R11" s="12" t="s">
        <v>65</v>
      </c>
      <c r="S11" s="2">
        <v>2</v>
      </c>
      <c r="U11" s="11"/>
    </row>
    <row r="12" spans="1:21" x14ac:dyDescent="0.25">
      <c r="A12" s="14">
        <v>10</v>
      </c>
      <c r="B12" s="2">
        <v>4</v>
      </c>
      <c r="C12" s="2" t="s">
        <v>48</v>
      </c>
      <c r="D12" s="2">
        <v>37</v>
      </c>
      <c r="E12" s="2">
        <v>9</v>
      </c>
      <c r="F12" s="2">
        <v>18</v>
      </c>
      <c r="G12" s="2">
        <v>3</v>
      </c>
      <c r="H12" s="2">
        <v>23</v>
      </c>
      <c r="I12" s="2">
        <v>14</v>
      </c>
      <c r="J12" s="2">
        <v>10</v>
      </c>
      <c r="K12" s="10">
        <v>0.3</v>
      </c>
      <c r="L12" s="10">
        <v>0.05</v>
      </c>
      <c r="M12" s="10">
        <v>0.6</v>
      </c>
      <c r="N12" s="10">
        <v>0.05</v>
      </c>
      <c r="O12" s="10">
        <v>0.65</v>
      </c>
      <c r="P12" s="4">
        <f t="shared" si="0"/>
        <v>20.796825396825398</v>
      </c>
      <c r="Q12" s="2">
        <v>16</v>
      </c>
      <c r="R12" s="12" t="s">
        <v>66</v>
      </c>
      <c r="S12" s="2">
        <v>1</v>
      </c>
      <c r="U12" s="11"/>
    </row>
    <row r="13" spans="1:21" x14ac:dyDescent="0.25">
      <c r="A13" s="14">
        <v>11</v>
      </c>
      <c r="B13" s="2">
        <v>5</v>
      </c>
      <c r="C13" s="2" t="s">
        <v>38</v>
      </c>
      <c r="D13" s="2">
        <v>46</v>
      </c>
      <c r="E13" s="2">
        <v>6</v>
      </c>
      <c r="F13" s="2">
        <v>17</v>
      </c>
      <c r="G13" s="2">
        <v>3</v>
      </c>
      <c r="H13" s="2">
        <v>20</v>
      </c>
      <c r="I13" s="2">
        <v>16</v>
      </c>
      <c r="J13" s="2">
        <v>8</v>
      </c>
      <c r="K13" s="10">
        <v>0.6</v>
      </c>
      <c r="L13" s="10">
        <v>0.1</v>
      </c>
      <c r="M13" s="10">
        <v>0.3</v>
      </c>
      <c r="N13" s="10">
        <v>0</v>
      </c>
      <c r="O13" s="10">
        <v>0.7</v>
      </c>
      <c r="P13" s="4">
        <f t="shared" si="0"/>
        <v>21.136507936507936</v>
      </c>
      <c r="Q13" s="2">
        <v>11</v>
      </c>
      <c r="R13" s="12" t="s">
        <v>67</v>
      </c>
      <c r="S13" s="2">
        <v>3</v>
      </c>
      <c r="U13" s="11"/>
    </row>
    <row r="14" spans="1:21" x14ac:dyDescent="0.25">
      <c r="A14" s="14">
        <v>12</v>
      </c>
      <c r="B14" s="2">
        <v>5</v>
      </c>
      <c r="C14" s="2" t="s">
        <v>49</v>
      </c>
      <c r="D14" s="2">
        <v>48</v>
      </c>
      <c r="E14" s="2">
        <v>13</v>
      </c>
      <c r="F14" s="2">
        <v>21</v>
      </c>
      <c r="G14" s="2">
        <v>5</v>
      </c>
      <c r="H14" s="2">
        <v>24</v>
      </c>
      <c r="I14" s="2">
        <v>19</v>
      </c>
      <c r="J14" s="2">
        <v>11</v>
      </c>
      <c r="K14" s="10">
        <v>0.3</v>
      </c>
      <c r="L14" s="10">
        <v>0</v>
      </c>
      <c r="M14" s="10">
        <v>0.7</v>
      </c>
      <c r="N14" s="10">
        <v>0</v>
      </c>
      <c r="O14" s="10">
        <v>0.7</v>
      </c>
      <c r="P14" s="4">
        <f t="shared" si="0"/>
        <v>25.409523809523808</v>
      </c>
      <c r="Q14" s="2">
        <v>19</v>
      </c>
      <c r="R14" s="12" t="s">
        <v>68</v>
      </c>
      <c r="S14" s="2">
        <v>2</v>
      </c>
      <c r="U14" s="11"/>
    </row>
    <row r="15" spans="1:21" x14ac:dyDescent="0.25">
      <c r="A15" s="14">
        <v>13</v>
      </c>
      <c r="B15" s="2">
        <v>6</v>
      </c>
      <c r="C15" s="2" t="s">
        <v>53</v>
      </c>
      <c r="D15" s="2">
        <v>39</v>
      </c>
      <c r="E15" s="2">
        <v>9</v>
      </c>
      <c r="F15" s="2">
        <v>23</v>
      </c>
      <c r="G15" s="2">
        <v>5</v>
      </c>
      <c r="H15" s="2">
        <v>29</v>
      </c>
      <c r="I15" s="2">
        <v>23</v>
      </c>
      <c r="J15" s="2">
        <v>12</v>
      </c>
      <c r="K15" s="10">
        <v>0.25</v>
      </c>
      <c r="L15" s="10">
        <v>0.06</v>
      </c>
      <c r="M15" s="10">
        <v>0.65</v>
      </c>
      <c r="N15" s="10">
        <v>0.04</v>
      </c>
      <c r="O15" s="10">
        <v>0.7</v>
      </c>
      <c r="P15" s="4">
        <f t="shared" si="0"/>
        <v>24.879365079365083</v>
      </c>
      <c r="Q15" s="2">
        <v>21</v>
      </c>
      <c r="R15" s="12" t="s">
        <v>69</v>
      </c>
      <c r="S15" s="2">
        <v>3</v>
      </c>
      <c r="U15" s="11"/>
    </row>
    <row r="16" spans="1:21" x14ac:dyDescent="0.25">
      <c r="A16" s="14">
        <v>14</v>
      </c>
      <c r="B16" s="2">
        <v>6</v>
      </c>
      <c r="C16" s="2" t="s">
        <v>39</v>
      </c>
      <c r="D16" s="2">
        <v>50</v>
      </c>
      <c r="E16" s="2">
        <v>6</v>
      </c>
      <c r="F16" s="2">
        <v>19</v>
      </c>
      <c r="G16" s="2">
        <v>5</v>
      </c>
      <c r="H16" s="2">
        <v>23</v>
      </c>
      <c r="I16" s="2">
        <v>24</v>
      </c>
      <c r="J16" s="2">
        <v>7</v>
      </c>
      <c r="K16" s="10">
        <v>0.6</v>
      </c>
      <c r="L16" s="10">
        <v>0.1</v>
      </c>
      <c r="M16" s="10">
        <v>0.3</v>
      </c>
      <c r="N16" s="10">
        <v>0</v>
      </c>
      <c r="O16" s="10">
        <v>0.75</v>
      </c>
      <c r="P16" s="4">
        <f t="shared" si="0"/>
        <v>23.904761904761909</v>
      </c>
      <c r="Q16" s="2">
        <v>12</v>
      </c>
      <c r="R16" s="12" t="s">
        <v>70</v>
      </c>
      <c r="S16" s="2">
        <v>4</v>
      </c>
      <c r="U16" s="11"/>
    </row>
    <row r="17" spans="1:21" x14ac:dyDescent="0.25">
      <c r="A17" s="14">
        <v>15</v>
      </c>
      <c r="B17" s="2">
        <v>7</v>
      </c>
      <c r="C17" s="2" t="s">
        <v>52</v>
      </c>
      <c r="D17" s="2">
        <v>46</v>
      </c>
      <c r="E17" s="2">
        <v>9</v>
      </c>
      <c r="F17" s="2">
        <v>25</v>
      </c>
      <c r="G17" s="2">
        <v>5</v>
      </c>
      <c r="H17" s="2">
        <v>30</v>
      </c>
      <c r="I17" s="2">
        <v>23</v>
      </c>
      <c r="J17" s="2">
        <v>12</v>
      </c>
      <c r="K17" s="10">
        <v>0.25</v>
      </c>
      <c r="L17" s="10">
        <v>0.06</v>
      </c>
      <c r="M17" s="10">
        <v>0.65</v>
      </c>
      <c r="N17" s="10">
        <v>0.04</v>
      </c>
      <c r="O17" s="10">
        <v>0.75</v>
      </c>
      <c r="P17" s="4">
        <f t="shared" si="0"/>
        <v>26.946031746031746</v>
      </c>
      <c r="Q17" s="2">
        <v>22</v>
      </c>
      <c r="R17" s="12" t="s">
        <v>71</v>
      </c>
      <c r="S17" s="2">
        <v>2</v>
      </c>
      <c r="U17" s="11"/>
    </row>
    <row r="18" spans="1:21" x14ac:dyDescent="0.25">
      <c r="A18" s="14">
        <v>16</v>
      </c>
      <c r="B18" s="2">
        <v>7</v>
      </c>
      <c r="C18" s="2" t="s">
        <v>51</v>
      </c>
      <c r="D18" s="2">
        <v>52</v>
      </c>
      <c r="E18" s="2">
        <v>13</v>
      </c>
      <c r="F18" s="2">
        <v>23</v>
      </c>
      <c r="G18" s="2">
        <v>7</v>
      </c>
      <c r="H18" s="2">
        <v>27</v>
      </c>
      <c r="I18" s="2">
        <v>22</v>
      </c>
      <c r="J18" s="2">
        <v>12</v>
      </c>
      <c r="K18" s="10">
        <v>0.1</v>
      </c>
      <c r="L18" s="10">
        <v>0</v>
      </c>
      <c r="M18" s="10">
        <v>0.9</v>
      </c>
      <c r="N18" s="10">
        <v>0</v>
      </c>
      <c r="O18" s="10">
        <v>0.75</v>
      </c>
      <c r="P18" s="4">
        <f t="shared" si="0"/>
        <v>27.892063492063489</v>
      </c>
      <c r="Q18" s="2">
        <v>25</v>
      </c>
      <c r="R18" s="12" t="s">
        <v>72</v>
      </c>
      <c r="S18" s="2">
        <v>1</v>
      </c>
      <c r="U18" s="11"/>
    </row>
    <row r="19" spans="1:21" x14ac:dyDescent="0.25">
      <c r="A19" s="14">
        <v>17</v>
      </c>
      <c r="B19" s="2">
        <v>8</v>
      </c>
      <c r="C19" s="2" t="s">
        <v>50</v>
      </c>
      <c r="D19" s="2">
        <v>63</v>
      </c>
      <c r="E19" s="2">
        <v>10</v>
      </c>
      <c r="F19" s="2">
        <v>28</v>
      </c>
      <c r="G19" s="2">
        <v>7</v>
      </c>
      <c r="H19" s="2">
        <v>36</v>
      </c>
      <c r="I19" s="2">
        <v>26</v>
      </c>
      <c r="J19" s="2">
        <v>13</v>
      </c>
      <c r="K19" s="10">
        <v>0.35</v>
      </c>
      <c r="L19" s="10">
        <v>0.5</v>
      </c>
      <c r="M19" s="10">
        <v>0.6</v>
      </c>
      <c r="N19" s="10">
        <v>0</v>
      </c>
      <c r="O19" s="10">
        <v>0.8</v>
      </c>
      <c r="P19" s="4">
        <f t="shared" si="0"/>
        <v>33.107936507936508</v>
      </c>
      <c r="Q19" s="2">
        <v>29</v>
      </c>
      <c r="R19" s="13" t="s">
        <v>73</v>
      </c>
      <c r="S19" s="2">
        <v>2</v>
      </c>
      <c r="U19" s="11"/>
    </row>
    <row r="20" spans="1:21" x14ac:dyDescent="0.25">
      <c r="A20" s="14">
        <v>18</v>
      </c>
      <c r="B20" s="2">
        <v>8</v>
      </c>
      <c r="C20" s="2" t="s">
        <v>45</v>
      </c>
      <c r="D20" s="2">
        <v>69</v>
      </c>
      <c r="E20" s="2">
        <v>12</v>
      </c>
      <c r="F20" s="2">
        <v>32</v>
      </c>
      <c r="G20" s="2">
        <v>7</v>
      </c>
      <c r="H20" s="2">
        <v>42</v>
      </c>
      <c r="I20" s="2">
        <v>27</v>
      </c>
      <c r="J20" s="2">
        <v>13</v>
      </c>
      <c r="K20" s="10">
        <v>0.9</v>
      </c>
      <c r="L20" s="10">
        <v>0</v>
      </c>
      <c r="M20" s="10">
        <v>0.1</v>
      </c>
      <c r="N20" s="10">
        <v>0</v>
      </c>
      <c r="O20" s="10">
        <v>0.8</v>
      </c>
      <c r="P20" s="4">
        <f t="shared" si="0"/>
        <v>37.006349206349206</v>
      </c>
      <c r="Q20" s="2">
        <v>30</v>
      </c>
      <c r="R20" s="12" t="s">
        <v>74</v>
      </c>
      <c r="S20" s="2">
        <v>2</v>
      </c>
      <c r="U20" s="11"/>
    </row>
    <row r="21" spans="1:21" x14ac:dyDescent="0.25">
      <c r="A21" s="14">
        <v>19</v>
      </c>
      <c r="B21" s="2">
        <v>8</v>
      </c>
      <c r="C21" s="2" t="s">
        <v>44</v>
      </c>
      <c r="D21" s="2">
        <v>75</v>
      </c>
      <c r="E21" s="2">
        <v>12</v>
      </c>
      <c r="F21" s="2">
        <v>36</v>
      </c>
      <c r="G21" s="2">
        <v>10</v>
      </c>
      <c r="H21" s="2">
        <v>45</v>
      </c>
      <c r="I21" s="2">
        <v>28</v>
      </c>
      <c r="J21" s="2">
        <v>14</v>
      </c>
      <c r="K21" s="10">
        <v>0.7</v>
      </c>
      <c r="L21" s="10">
        <v>0.05</v>
      </c>
      <c r="M21" s="10">
        <v>0.25</v>
      </c>
      <c r="N21" s="10">
        <v>0</v>
      </c>
      <c r="O21" s="10">
        <v>0</v>
      </c>
      <c r="P21" s="4">
        <f t="shared" si="0"/>
        <v>40.238095238095241</v>
      </c>
      <c r="Q21" s="2">
        <v>32</v>
      </c>
      <c r="R21" s="12" t="s">
        <v>75</v>
      </c>
      <c r="S21" s="2">
        <v>2</v>
      </c>
      <c r="U21" s="11"/>
    </row>
    <row r="22" spans="1:21" x14ac:dyDescent="0.25">
      <c r="A22" s="14">
        <v>20</v>
      </c>
      <c r="B22" s="2">
        <v>8</v>
      </c>
      <c r="C22" s="2" t="s">
        <v>43</v>
      </c>
      <c r="D22" s="2">
        <v>79</v>
      </c>
      <c r="E22" s="2">
        <v>15</v>
      </c>
      <c r="F22" s="2">
        <v>38</v>
      </c>
      <c r="G22" s="2">
        <v>10</v>
      </c>
      <c r="H22" s="2">
        <v>54</v>
      </c>
      <c r="I22" s="2">
        <v>25</v>
      </c>
      <c r="J22" s="2">
        <v>15</v>
      </c>
      <c r="K22" s="10">
        <v>0.4</v>
      </c>
      <c r="L22" s="10">
        <v>0.2</v>
      </c>
      <c r="M22" s="10">
        <v>0.4</v>
      </c>
      <c r="N22" s="10">
        <v>0</v>
      </c>
      <c r="O22" s="10">
        <v>0</v>
      </c>
      <c r="P22" s="4">
        <f t="shared" si="0"/>
        <v>43.86349206349206</v>
      </c>
      <c r="Q22" s="2">
        <v>33</v>
      </c>
      <c r="R22" s="12" t="s">
        <v>76</v>
      </c>
      <c r="S22" s="2">
        <v>3</v>
      </c>
      <c r="U22" s="11"/>
    </row>
    <row r="23" spans="1:21" ht="15" customHeight="1" x14ac:dyDescent="0.25">
      <c r="A23" s="35" t="s">
        <v>55</v>
      </c>
      <c r="B23" s="35"/>
      <c r="C23" s="35"/>
      <c r="D23" s="35"/>
      <c r="E23" s="35"/>
      <c r="F23" s="35"/>
      <c r="G23" s="35"/>
      <c r="H23" s="35"/>
      <c r="I23" s="35"/>
      <c r="J23" s="35"/>
      <c r="K23" s="35"/>
      <c r="L23" s="35"/>
      <c r="M23" s="35"/>
      <c r="N23" s="35"/>
      <c r="O23" s="35"/>
      <c r="P23" s="35"/>
      <c r="Q23" s="35"/>
      <c r="R23" s="35"/>
      <c r="S23" s="35"/>
      <c r="U23" s="11"/>
    </row>
    <row r="24" spans="1:21" ht="15" customHeight="1" x14ac:dyDescent="0.25">
      <c r="A24" s="35"/>
      <c r="B24" s="35"/>
      <c r="C24" s="35"/>
      <c r="D24" s="35"/>
      <c r="E24" s="35"/>
      <c r="F24" s="35"/>
      <c r="G24" s="35"/>
      <c r="H24" s="35"/>
      <c r="I24" s="35"/>
      <c r="J24" s="35"/>
      <c r="K24" s="35"/>
      <c r="L24" s="35"/>
      <c r="M24" s="35"/>
      <c r="N24" s="35"/>
      <c r="O24" s="35"/>
      <c r="P24" s="35"/>
      <c r="Q24" s="35"/>
      <c r="R24" s="35"/>
      <c r="S24" s="35"/>
    </row>
    <row r="25" spans="1:21" x14ac:dyDescent="0.25">
      <c r="A25" s="36" t="s">
        <v>56</v>
      </c>
      <c r="B25" s="37"/>
      <c r="C25" s="37"/>
      <c r="D25" s="37"/>
      <c r="E25" s="37"/>
      <c r="F25" s="37"/>
      <c r="G25" s="37"/>
      <c r="H25" s="37"/>
      <c r="I25" s="37"/>
      <c r="J25" s="37"/>
      <c r="K25" s="37"/>
      <c r="L25" s="37"/>
      <c r="M25" s="37"/>
      <c r="N25" s="37"/>
      <c r="O25" s="37"/>
      <c r="P25" s="37"/>
      <c r="Q25" s="37"/>
      <c r="R25" s="37"/>
      <c r="S25" s="38"/>
    </row>
    <row r="26" spans="1:21" x14ac:dyDescent="0.25">
      <c r="A26" s="39"/>
      <c r="B26" s="40"/>
      <c r="C26" s="40"/>
      <c r="D26" s="40"/>
      <c r="E26" s="40"/>
      <c r="F26" s="40"/>
      <c r="G26" s="40"/>
      <c r="H26" s="40"/>
      <c r="I26" s="40"/>
      <c r="J26" s="40"/>
      <c r="K26" s="40"/>
      <c r="L26" s="40"/>
      <c r="M26" s="40"/>
      <c r="N26" s="40"/>
      <c r="O26" s="40"/>
      <c r="P26" s="40"/>
      <c r="Q26" s="40"/>
      <c r="R26" s="40"/>
      <c r="S26" s="41"/>
    </row>
    <row r="27" spans="1:21" x14ac:dyDescent="0.25">
      <c r="D27" s="11">
        <f>D22+(D22*0.18)*K27</f>
        <v>1145.5</v>
      </c>
      <c r="E27" s="11">
        <f>E22+(E22*0.18)*K27</f>
        <v>217.49999999999997</v>
      </c>
      <c r="F27" s="11">
        <f>F22+(F22*0.125)*$K$27</f>
        <v>394.25</v>
      </c>
      <c r="G27" s="11">
        <f>G22+(G22*0.125)*$K$27</f>
        <v>103.75</v>
      </c>
      <c r="H27" s="11">
        <f>H22+(H22*0.125)*$K$27</f>
        <v>560.25</v>
      </c>
      <c r="I27" s="11">
        <f>I22+(I22*0.125)*$K$27</f>
        <v>259.375</v>
      </c>
      <c r="J27" s="11">
        <f>J22+(J22*0.125)*$K$27</f>
        <v>155.625</v>
      </c>
      <c r="K27" s="9">
        <v>75</v>
      </c>
      <c r="M27" s="9">
        <f>P22+(P22*0.2)*K27</f>
        <v>701.81587301587297</v>
      </c>
    </row>
  </sheetData>
  <sortState ref="A3:T22">
    <sortCondition ref="A3:A22"/>
  </sortState>
  <mergeCells count="3">
    <mergeCell ref="A1:S1"/>
    <mergeCell ref="A23:S24"/>
    <mergeCell ref="A25:S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M24" sqref="M24"/>
    </sheetView>
  </sheetViews>
  <sheetFormatPr defaultRowHeight="15" x14ac:dyDescent="0.25"/>
  <cols>
    <col min="1" max="1" width="9.140625" style="1"/>
    <col min="2" max="2" width="11.140625" style="1" bestFit="1" customWidth="1"/>
    <col min="3" max="3" width="6.28515625" style="1" bestFit="1" customWidth="1"/>
    <col min="4" max="4" width="8" style="1" customWidth="1"/>
    <col min="5" max="5" width="5.140625" style="1" bestFit="1" customWidth="1"/>
    <col min="6" max="6" width="6.7109375" style="1" bestFit="1" customWidth="1"/>
    <col min="7" max="7" width="6.7109375" style="1" customWidth="1"/>
    <col min="8" max="8" width="6.7109375" style="1" bestFit="1" customWidth="1"/>
    <col min="9" max="9" width="7" style="1" bestFit="1" customWidth="1"/>
    <col min="10" max="10" width="7.42578125" style="1" bestFit="1" customWidth="1"/>
    <col min="11" max="11" width="6.85546875" style="1" bestFit="1" customWidth="1"/>
    <col min="12" max="12" width="7" style="1" bestFit="1" customWidth="1"/>
    <col min="13" max="13" width="9.28515625" style="1" bestFit="1" customWidth="1"/>
    <col min="14" max="14" width="10.140625" style="1" bestFit="1" customWidth="1"/>
    <col min="15" max="15" width="7.28515625" style="1" bestFit="1" customWidth="1"/>
    <col min="16" max="16" width="7.42578125" style="1" bestFit="1" customWidth="1"/>
    <col min="17" max="17" width="10.5703125" style="1" bestFit="1" customWidth="1"/>
    <col min="18" max="18" width="11.42578125" style="1" bestFit="1" customWidth="1"/>
    <col min="19" max="19" width="8.5703125" style="1" bestFit="1" customWidth="1"/>
    <col min="20" max="21" width="12.85546875" style="1" bestFit="1" customWidth="1"/>
    <col min="22" max="22" width="17.85546875" style="1" bestFit="1" customWidth="1"/>
    <col min="23" max="23" width="12.85546875" style="1" bestFit="1" customWidth="1"/>
    <col min="24" max="24" width="20" style="1" bestFit="1" customWidth="1"/>
    <col min="25" max="25" width="15" style="1" bestFit="1" customWidth="1"/>
    <col min="26" max="16384" width="9.140625" style="1"/>
  </cols>
  <sheetData>
    <row r="1" spans="1:25" x14ac:dyDescent="0.25">
      <c r="A1" s="15"/>
      <c r="B1" s="15"/>
      <c r="C1" s="15"/>
      <c r="D1" s="15"/>
      <c r="E1" s="15"/>
      <c r="F1" s="15"/>
      <c r="G1" s="15"/>
      <c r="H1" s="15"/>
      <c r="I1" s="15"/>
      <c r="J1" s="15"/>
      <c r="K1" s="15"/>
      <c r="L1" s="15"/>
      <c r="M1" s="15"/>
      <c r="N1" s="15"/>
      <c r="O1" s="15"/>
      <c r="P1" s="15"/>
      <c r="Q1" s="15"/>
      <c r="R1" s="15"/>
      <c r="S1" s="15"/>
      <c r="T1" s="15"/>
      <c r="U1" s="15"/>
      <c r="V1" s="15"/>
      <c r="W1" s="15"/>
    </row>
    <row r="2" spans="1:25" x14ac:dyDescent="0.25">
      <c r="A2" s="15" t="s">
        <v>77</v>
      </c>
      <c r="B2" s="15" t="s">
        <v>16</v>
      </c>
      <c r="C2" s="15" t="s">
        <v>87</v>
      </c>
      <c r="D2" s="15" t="s">
        <v>20</v>
      </c>
      <c r="E2" s="15" t="s">
        <v>21</v>
      </c>
      <c r="F2" s="15" t="s">
        <v>91</v>
      </c>
      <c r="G2" s="15" t="s">
        <v>92</v>
      </c>
      <c r="H2" s="15" t="s">
        <v>22</v>
      </c>
      <c r="I2" s="15" t="s">
        <v>23</v>
      </c>
      <c r="J2" s="15" t="s">
        <v>24</v>
      </c>
      <c r="K2" s="15" t="s">
        <v>25</v>
      </c>
      <c r="L2" s="15" t="s">
        <v>26</v>
      </c>
      <c r="M2" s="15" t="s">
        <v>27</v>
      </c>
      <c r="N2" s="15" t="s">
        <v>28</v>
      </c>
      <c r="O2" s="15" t="s">
        <v>29</v>
      </c>
      <c r="P2" s="15" t="s">
        <v>78</v>
      </c>
      <c r="Q2" s="15" t="s">
        <v>88</v>
      </c>
      <c r="R2" s="15" t="s">
        <v>89</v>
      </c>
      <c r="S2" s="15" t="s">
        <v>90</v>
      </c>
      <c r="T2" s="15" t="s">
        <v>93</v>
      </c>
      <c r="U2" s="15" t="s">
        <v>94</v>
      </c>
      <c r="V2" s="15" t="s">
        <v>17</v>
      </c>
      <c r="W2" s="15" t="s">
        <v>102</v>
      </c>
      <c r="X2" s="1" t="s">
        <v>104</v>
      </c>
      <c r="Y2" s="1" t="s">
        <v>105</v>
      </c>
    </row>
    <row r="3" spans="1:25" ht="15.75" x14ac:dyDescent="0.25">
      <c r="A3" s="15">
        <v>1</v>
      </c>
      <c r="B3" s="15" t="s">
        <v>80</v>
      </c>
      <c r="C3" s="15">
        <v>7</v>
      </c>
      <c r="D3" s="15">
        <v>250</v>
      </c>
      <c r="E3" s="15">
        <v>100</v>
      </c>
      <c r="F3" s="15">
        <v>50</v>
      </c>
      <c r="G3" s="15">
        <v>105</v>
      </c>
      <c r="H3" s="15">
        <v>20</v>
      </c>
      <c r="I3" s="15">
        <v>5</v>
      </c>
      <c r="J3" s="15">
        <v>40</v>
      </c>
      <c r="K3" s="15">
        <v>36</v>
      </c>
      <c r="L3" s="15">
        <v>15</v>
      </c>
      <c r="M3" s="16">
        <v>0.1</v>
      </c>
      <c r="N3" s="16">
        <v>0.75</v>
      </c>
      <c r="O3" s="16">
        <v>0.1</v>
      </c>
      <c r="P3" s="16">
        <v>0.05</v>
      </c>
      <c r="Q3" s="16">
        <v>0.2</v>
      </c>
      <c r="R3" s="16">
        <v>0.6</v>
      </c>
      <c r="S3" s="16">
        <v>0.2</v>
      </c>
      <c r="T3" s="15">
        <v>100</v>
      </c>
      <c r="U3" s="15">
        <v>100</v>
      </c>
      <c r="V3" s="17" t="s">
        <v>95</v>
      </c>
      <c r="W3" s="15">
        <v>2</v>
      </c>
      <c r="X3" s="1">
        <v>5</v>
      </c>
      <c r="Y3" s="1">
        <v>5</v>
      </c>
    </row>
    <row r="4" spans="1:25" ht="15.75" x14ac:dyDescent="0.25">
      <c r="A4" s="15">
        <v>2</v>
      </c>
      <c r="B4" s="15" t="s">
        <v>81</v>
      </c>
      <c r="C4" s="15">
        <v>13</v>
      </c>
      <c r="D4" s="15">
        <v>369</v>
      </c>
      <c r="E4" s="15">
        <v>123</v>
      </c>
      <c r="F4" s="15">
        <v>100</v>
      </c>
      <c r="G4" s="15">
        <v>130</v>
      </c>
      <c r="H4" s="15">
        <v>40</v>
      </c>
      <c r="I4" s="15">
        <v>10</v>
      </c>
      <c r="J4" s="15">
        <v>80</v>
      </c>
      <c r="K4" s="15">
        <v>45</v>
      </c>
      <c r="L4" s="15">
        <v>22</v>
      </c>
      <c r="M4" s="16">
        <v>7.0000000000000007E-2</v>
      </c>
      <c r="N4" s="16">
        <v>0.83</v>
      </c>
      <c r="O4" s="16">
        <v>0.1</v>
      </c>
      <c r="P4" s="16">
        <v>0</v>
      </c>
      <c r="Q4" s="16">
        <v>0.1</v>
      </c>
      <c r="R4" s="16">
        <v>0.6</v>
      </c>
      <c r="S4" s="16">
        <v>0.3</v>
      </c>
      <c r="T4" s="15">
        <v>175</v>
      </c>
      <c r="U4" s="15">
        <v>125</v>
      </c>
      <c r="V4" s="17" t="s">
        <v>96</v>
      </c>
      <c r="W4" s="15">
        <v>2</v>
      </c>
      <c r="X4" s="1">
        <v>7</v>
      </c>
      <c r="Y4" s="1">
        <v>12</v>
      </c>
    </row>
    <row r="5" spans="1:25" ht="15.75" x14ac:dyDescent="0.25">
      <c r="A5" s="15">
        <v>3</v>
      </c>
      <c r="B5" s="15" t="s">
        <v>82</v>
      </c>
      <c r="C5" s="15">
        <v>19</v>
      </c>
      <c r="D5" s="15">
        <v>460</v>
      </c>
      <c r="E5" s="15">
        <v>145</v>
      </c>
      <c r="F5" s="15">
        <v>140</v>
      </c>
      <c r="G5" s="15">
        <v>155</v>
      </c>
      <c r="H5" s="15">
        <v>45</v>
      </c>
      <c r="I5" s="15">
        <v>17</v>
      </c>
      <c r="J5" s="15">
        <v>97</v>
      </c>
      <c r="K5" s="15">
        <v>56</v>
      </c>
      <c r="L5" s="15">
        <v>29</v>
      </c>
      <c r="M5" s="16">
        <v>0.12</v>
      </c>
      <c r="N5" s="16">
        <v>0.65</v>
      </c>
      <c r="O5" s="16">
        <v>0.13</v>
      </c>
      <c r="P5" s="16">
        <v>0.1</v>
      </c>
      <c r="Q5" s="16">
        <v>0.1</v>
      </c>
      <c r="R5" s="16">
        <v>0.5</v>
      </c>
      <c r="S5" s="16">
        <v>0.4</v>
      </c>
      <c r="T5" s="15">
        <v>250</v>
      </c>
      <c r="U5" s="15">
        <v>175</v>
      </c>
      <c r="V5" s="17" t="s">
        <v>97</v>
      </c>
      <c r="W5" s="15">
        <v>2</v>
      </c>
      <c r="X5" s="1">
        <v>9</v>
      </c>
      <c r="Y5" s="1">
        <v>20</v>
      </c>
    </row>
    <row r="6" spans="1:25" ht="15.75" x14ac:dyDescent="0.25">
      <c r="A6" s="15">
        <v>4</v>
      </c>
      <c r="B6" s="15" t="s">
        <v>83</v>
      </c>
      <c r="C6" s="15">
        <v>26</v>
      </c>
      <c r="D6" s="15">
        <v>600</v>
      </c>
      <c r="E6" s="15">
        <v>175</v>
      </c>
      <c r="F6" s="15">
        <v>170</v>
      </c>
      <c r="G6" s="15">
        <v>180</v>
      </c>
      <c r="H6" s="15">
        <v>49</v>
      </c>
      <c r="I6" s="15">
        <v>19</v>
      </c>
      <c r="J6" s="15">
        <v>122</v>
      </c>
      <c r="K6" s="15">
        <v>60</v>
      </c>
      <c r="L6" s="15">
        <v>31</v>
      </c>
      <c r="M6" s="16">
        <v>0.15</v>
      </c>
      <c r="N6" s="16">
        <v>0.6</v>
      </c>
      <c r="O6" s="16">
        <v>0.13</v>
      </c>
      <c r="P6" s="16">
        <v>0.12</v>
      </c>
      <c r="Q6" s="16">
        <v>0.15</v>
      </c>
      <c r="R6" s="16">
        <v>0.6</v>
      </c>
      <c r="S6" s="16">
        <v>0.25</v>
      </c>
      <c r="T6" s="15">
        <v>375</v>
      </c>
      <c r="U6" s="15">
        <v>325</v>
      </c>
      <c r="V6" s="17" t="s">
        <v>98</v>
      </c>
      <c r="W6" s="15">
        <v>2</v>
      </c>
      <c r="X6" s="1">
        <v>11</v>
      </c>
      <c r="Y6" s="1">
        <v>30</v>
      </c>
    </row>
    <row r="7" spans="1:25" ht="15.75" x14ac:dyDescent="0.25">
      <c r="A7" s="15">
        <v>5</v>
      </c>
      <c r="B7" s="15" t="s">
        <v>84</v>
      </c>
      <c r="C7" s="15">
        <v>32</v>
      </c>
      <c r="D7" s="15">
        <v>750</v>
      </c>
      <c r="E7" s="15">
        <v>200</v>
      </c>
      <c r="F7" s="15">
        <v>190</v>
      </c>
      <c r="G7" s="15">
        <v>225</v>
      </c>
      <c r="H7" s="15">
        <v>56</v>
      </c>
      <c r="I7" s="15">
        <v>21</v>
      </c>
      <c r="J7" s="15">
        <v>134</v>
      </c>
      <c r="K7" s="15">
        <v>62</v>
      </c>
      <c r="L7" s="15">
        <v>34</v>
      </c>
      <c r="M7" s="16">
        <v>0.05</v>
      </c>
      <c r="N7" s="16">
        <v>0.55000000000000004</v>
      </c>
      <c r="O7" s="16">
        <v>0.25</v>
      </c>
      <c r="P7" s="16">
        <v>0.15</v>
      </c>
      <c r="Q7" s="16">
        <v>0.1</v>
      </c>
      <c r="R7" s="16">
        <v>0.4</v>
      </c>
      <c r="S7" s="16">
        <v>0.5</v>
      </c>
      <c r="T7" s="15">
        <v>450</v>
      </c>
      <c r="U7" s="15">
        <v>400</v>
      </c>
      <c r="V7" s="17" t="s">
        <v>99</v>
      </c>
      <c r="W7" s="15">
        <v>2</v>
      </c>
      <c r="X7" s="1">
        <v>13</v>
      </c>
      <c r="Y7" s="1">
        <v>42</v>
      </c>
    </row>
    <row r="8" spans="1:25" ht="15.75" x14ac:dyDescent="0.25">
      <c r="A8" s="15">
        <v>6</v>
      </c>
      <c r="B8" s="15" t="s">
        <v>85</v>
      </c>
      <c r="C8" s="15">
        <v>39</v>
      </c>
      <c r="D8" s="15">
        <v>800</v>
      </c>
      <c r="E8" s="15">
        <v>215</v>
      </c>
      <c r="F8" s="15">
        <v>200</v>
      </c>
      <c r="G8" s="15">
        <v>240</v>
      </c>
      <c r="H8" s="15">
        <v>65</v>
      </c>
      <c r="I8" s="15">
        <v>20</v>
      </c>
      <c r="J8" s="15">
        <v>139</v>
      </c>
      <c r="K8" s="15">
        <v>66</v>
      </c>
      <c r="L8" s="15">
        <v>47</v>
      </c>
      <c r="M8" s="16">
        <v>0.2</v>
      </c>
      <c r="N8" s="16">
        <v>0.4</v>
      </c>
      <c r="O8" s="16">
        <v>0.3</v>
      </c>
      <c r="P8" s="16">
        <v>0.1</v>
      </c>
      <c r="Q8" s="16">
        <v>0.25</v>
      </c>
      <c r="R8" s="16">
        <v>0.4</v>
      </c>
      <c r="S8" s="16">
        <v>0.35</v>
      </c>
      <c r="T8" s="15">
        <v>550</v>
      </c>
      <c r="U8" s="15">
        <v>500</v>
      </c>
      <c r="V8" s="17" t="s">
        <v>100</v>
      </c>
      <c r="W8" s="15">
        <v>2</v>
      </c>
      <c r="X8" s="1">
        <v>15</v>
      </c>
      <c r="Y8" s="1">
        <v>57</v>
      </c>
    </row>
    <row r="9" spans="1:25" ht="15.75" x14ac:dyDescent="0.25">
      <c r="A9" s="15">
        <v>7</v>
      </c>
      <c r="B9" s="15" t="s">
        <v>86</v>
      </c>
      <c r="C9" s="15">
        <v>47</v>
      </c>
      <c r="D9" s="15">
        <v>975</v>
      </c>
      <c r="E9" s="15">
        <v>220</v>
      </c>
      <c r="F9" s="15">
        <v>210</v>
      </c>
      <c r="G9" s="15">
        <v>250</v>
      </c>
      <c r="H9" s="15">
        <v>70</v>
      </c>
      <c r="I9" s="15">
        <v>24</v>
      </c>
      <c r="J9" s="15">
        <v>145</v>
      </c>
      <c r="K9" s="15">
        <v>68</v>
      </c>
      <c r="L9" s="15">
        <v>50</v>
      </c>
      <c r="M9" s="16">
        <v>0.25</v>
      </c>
      <c r="N9" s="16">
        <v>0.2</v>
      </c>
      <c r="O9" s="16">
        <v>0.35</v>
      </c>
      <c r="P9" s="16">
        <v>0.2</v>
      </c>
      <c r="Q9" s="16">
        <v>0.35</v>
      </c>
      <c r="R9" s="16">
        <v>0.2</v>
      </c>
      <c r="S9" s="16">
        <v>0.45</v>
      </c>
      <c r="T9" s="15">
        <v>650</v>
      </c>
      <c r="U9" s="15">
        <v>600</v>
      </c>
      <c r="V9" s="17" t="s">
        <v>103</v>
      </c>
      <c r="W9" s="15">
        <v>2</v>
      </c>
      <c r="X9" s="1">
        <v>20</v>
      </c>
      <c r="Y9" s="1">
        <v>65</v>
      </c>
    </row>
    <row r="10" spans="1:25" ht="15.75" x14ac:dyDescent="0.25">
      <c r="A10" s="15">
        <v>8</v>
      </c>
      <c r="B10" s="15" t="s">
        <v>80</v>
      </c>
      <c r="C10" s="15">
        <v>50</v>
      </c>
      <c r="D10" s="15">
        <v>1</v>
      </c>
      <c r="E10" s="15">
        <v>1</v>
      </c>
      <c r="F10" s="15">
        <v>250</v>
      </c>
      <c r="G10" s="15">
        <v>100</v>
      </c>
      <c r="H10" s="15">
        <v>20</v>
      </c>
      <c r="I10" s="15">
        <v>5</v>
      </c>
      <c r="J10" s="15">
        <v>40</v>
      </c>
      <c r="K10" s="15">
        <v>36</v>
      </c>
      <c r="L10" s="15">
        <v>15</v>
      </c>
      <c r="M10" s="16">
        <v>0.1</v>
      </c>
      <c r="N10" s="16">
        <v>0.75</v>
      </c>
      <c r="O10" s="16">
        <v>0.1</v>
      </c>
      <c r="P10" s="16">
        <v>0.05</v>
      </c>
      <c r="Q10" s="16">
        <v>0.2</v>
      </c>
      <c r="R10" s="16">
        <v>0.6</v>
      </c>
      <c r="S10" s="16">
        <v>0.2</v>
      </c>
      <c r="T10" s="15">
        <v>700</v>
      </c>
      <c r="U10" s="15">
        <v>675</v>
      </c>
      <c r="V10" s="17" t="s">
        <v>95</v>
      </c>
      <c r="W10" s="15">
        <v>1</v>
      </c>
      <c r="X10" s="1">
        <v>0</v>
      </c>
      <c r="Y10" s="1">
        <v>0</v>
      </c>
    </row>
    <row r="11" spans="1:25" ht="15.75" x14ac:dyDescent="0.25">
      <c r="A11" s="15">
        <v>9</v>
      </c>
      <c r="B11" s="15" t="s">
        <v>81</v>
      </c>
      <c r="C11" s="15">
        <v>52</v>
      </c>
      <c r="D11" s="15">
        <v>1</v>
      </c>
      <c r="E11" s="15">
        <v>1</v>
      </c>
      <c r="F11" s="15">
        <v>369</v>
      </c>
      <c r="G11" s="15">
        <v>123</v>
      </c>
      <c r="H11" s="15">
        <v>40</v>
      </c>
      <c r="I11" s="15">
        <v>10</v>
      </c>
      <c r="J11" s="15">
        <v>80</v>
      </c>
      <c r="K11" s="15">
        <v>45</v>
      </c>
      <c r="L11" s="15">
        <v>22</v>
      </c>
      <c r="M11" s="16">
        <v>7.0000000000000007E-2</v>
      </c>
      <c r="N11" s="16">
        <v>0.83</v>
      </c>
      <c r="O11" s="16">
        <v>0.1</v>
      </c>
      <c r="P11" s="16">
        <v>0</v>
      </c>
      <c r="Q11" s="16">
        <v>0.1</v>
      </c>
      <c r="R11" s="16">
        <v>0.6</v>
      </c>
      <c r="S11" s="16">
        <v>0.3</v>
      </c>
      <c r="T11" s="15">
        <v>725</v>
      </c>
      <c r="U11" s="15">
        <v>700</v>
      </c>
      <c r="V11" s="17" t="s">
        <v>96</v>
      </c>
      <c r="W11" s="15">
        <v>1</v>
      </c>
      <c r="X11" s="1">
        <v>0</v>
      </c>
      <c r="Y11" s="1">
        <v>0</v>
      </c>
    </row>
    <row r="12" spans="1:25" ht="15.75" x14ac:dyDescent="0.25">
      <c r="A12" s="15">
        <v>10</v>
      </c>
      <c r="B12" s="15" t="s">
        <v>82</v>
      </c>
      <c r="C12" s="15">
        <v>54</v>
      </c>
      <c r="D12" s="15">
        <v>1</v>
      </c>
      <c r="E12" s="15">
        <v>1</v>
      </c>
      <c r="F12" s="15">
        <v>460</v>
      </c>
      <c r="G12" s="15">
        <v>145</v>
      </c>
      <c r="H12" s="15">
        <v>45</v>
      </c>
      <c r="I12" s="15">
        <v>17</v>
      </c>
      <c r="J12" s="15">
        <v>97</v>
      </c>
      <c r="K12" s="15">
        <v>56</v>
      </c>
      <c r="L12" s="15">
        <v>29</v>
      </c>
      <c r="M12" s="16">
        <v>0.12</v>
      </c>
      <c r="N12" s="16">
        <v>0.65</v>
      </c>
      <c r="O12" s="16">
        <v>0.13</v>
      </c>
      <c r="P12" s="16">
        <v>0.1</v>
      </c>
      <c r="Q12" s="16">
        <v>0.1</v>
      </c>
      <c r="R12" s="16">
        <v>0.5</v>
      </c>
      <c r="S12" s="16">
        <v>0.4</v>
      </c>
      <c r="T12" s="15">
        <v>750</v>
      </c>
      <c r="U12" s="15">
        <v>750</v>
      </c>
      <c r="V12" s="17" t="s">
        <v>97</v>
      </c>
      <c r="W12" s="15">
        <v>1</v>
      </c>
      <c r="X12" s="1">
        <v>0</v>
      </c>
      <c r="Y12" s="1">
        <v>0</v>
      </c>
    </row>
    <row r="13" spans="1:25" ht="15.75" x14ac:dyDescent="0.25">
      <c r="A13" s="15">
        <v>11</v>
      </c>
      <c r="B13" s="15" t="s">
        <v>83</v>
      </c>
      <c r="C13" s="15">
        <v>56</v>
      </c>
      <c r="D13" s="15">
        <v>1</v>
      </c>
      <c r="E13" s="15">
        <v>1</v>
      </c>
      <c r="F13" s="15">
        <v>600</v>
      </c>
      <c r="G13" s="15">
        <v>175</v>
      </c>
      <c r="H13" s="15">
        <v>45</v>
      </c>
      <c r="I13" s="15">
        <v>19</v>
      </c>
      <c r="J13" s="15">
        <v>122</v>
      </c>
      <c r="K13" s="15">
        <v>60</v>
      </c>
      <c r="L13" s="15">
        <v>31</v>
      </c>
      <c r="M13" s="16">
        <v>0.15</v>
      </c>
      <c r="N13" s="16">
        <v>0.6</v>
      </c>
      <c r="O13" s="16">
        <v>0.13</v>
      </c>
      <c r="P13" s="16">
        <v>0.12</v>
      </c>
      <c r="Q13" s="16">
        <v>0.15</v>
      </c>
      <c r="R13" s="16">
        <v>0.6</v>
      </c>
      <c r="S13" s="16">
        <v>0.25</v>
      </c>
      <c r="T13" s="15">
        <v>775</v>
      </c>
      <c r="U13" s="15">
        <v>775</v>
      </c>
      <c r="V13" s="17" t="s">
        <v>98</v>
      </c>
      <c r="W13" s="15">
        <v>1</v>
      </c>
      <c r="X13" s="1">
        <v>0</v>
      </c>
      <c r="Y13" s="1">
        <v>0</v>
      </c>
    </row>
    <row r="14" spans="1:25" ht="15.75" x14ac:dyDescent="0.25">
      <c r="A14" s="15">
        <v>12</v>
      </c>
      <c r="B14" s="15" t="s">
        <v>84</v>
      </c>
      <c r="C14" s="15">
        <v>58</v>
      </c>
      <c r="D14" s="15">
        <v>1</v>
      </c>
      <c r="E14" s="15">
        <v>1</v>
      </c>
      <c r="F14" s="15">
        <v>750</v>
      </c>
      <c r="G14" s="15">
        <v>200</v>
      </c>
      <c r="H14" s="15">
        <v>49</v>
      </c>
      <c r="I14" s="15">
        <v>21</v>
      </c>
      <c r="J14" s="15">
        <v>134</v>
      </c>
      <c r="K14" s="15">
        <v>62</v>
      </c>
      <c r="L14" s="15">
        <v>34</v>
      </c>
      <c r="M14" s="16">
        <v>0.05</v>
      </c>
      <c r="N14" s="16">
        <v>0.55000000000000004</v>
      </c>
      <c r="O14" s="16">
        <v>0.25</v>
      </c>
      <c r="P14" s="16">
        <v>0.15</v>
      </c>
      <c r="Q14" s="16">
        <v>0.1</v>
      </c>
      <c r="R14" s="16">
        <v>0.4</v>
      </c>
      <c r="S14" s="16">
        <v>0.5</v>
      </c>
      <c r="T14" s="15">
        <v>800</v>
      </c>
      <c r="U14" s="15">
        <v>800</v>
      </c>
      <c r="V14" s="17" t="s">
        <v>99</v>
      </c>
      <c r="W14" s="15">
        <v>1</v>
      </c>
      <c r="X14" s="1">
        <v>0</v>
      </c>
      <c r="Y14" s="1">
        <v>0</v>
      </c>
    </row>
    <row r="15" spans="1:25" ht="15.75" x14ac:dyDescent="0.25">
      <c r="A15" s="15">
        <v>13</v>
      </c>
      <c r="B15" s="15" t="s">
        <v>85</v>
      </c>
      <c r="C15" s="15">
        <v>60</v>
      </c>
      <c r="D15" s="15">
        <v>1</v>
      </c>
      <c r="E15" s="15">
        <v>1</v>
      </c>
      <c r="F15" s="15">
        <v>800</v>
      </c>
      <c r="G15" s="15">
        <v>215</v>
      </c>
      <c r="H15" s="15">
        <v>53</v>
      </c>
      <c r="I15" s="15">
        <v>20</v>
      </c>
      <c r="J15" s="15">
        <v>139</v>
      </c>
      <c r="K15" s="15">
        <v>66</v>
      </c>
      <c r="L15" s="15">
        <v>47</v>
      </c>
      <c r="M15" s="16">
        <v>0.2</v>
      </c>
      <c r="N15" s="16">
        <v>0.4</v>
      </c>
      <c r="O15" s="16">
        <v>0.3</v>
      </c>
      <c r="P15" s="16">
        <v>0.1</v>
      </c>
      <c r="Q15" s="16">
        <v>0.25</v>
      </c>
      <c r="R15" s="16">
        <v>0.4</v>
      </c>
      <c r="S15" s="16">
        <v>0.35</v>
      </c>
      <c r="T15" s="15">
        <v>825</v>
      </c>
      <c r="U15" s="15">
        <v>850</v>
      </c>
      <c r="V15" s="17" t="s">
        <v>100</v>
      </c>
      <c r="W15" s="15">
        <v>1</v>
      </c>
      <c r="X15" s="1">
        <v>0</v>
      </c>
      <c r="Y15" s="1">
        <v>0</v>
      </c>
    </row>
    <row r="16" spans="1:25" ht="15.75" x14ac:dyDescent="0.25">
      <c r="A16" s="15">
        <v>14</v>
      </c>
      <c r="B16" s="15" t="s">
        <v>86</v>
      </c>
      <c r="C16" s="15">
        <v>64</v>
      </c>
      <c r="D16" s="15">
        <v>1</v>
      </c>
      <c r="E16" s="15">
        <v>1</v>
      </c>
      <c r="F16" s="15">
        <v>975</v>
      </c>
      <c r="G16" s="15">
        <v>220</v>
      </c>
      <c r="H16" s="15">
        <v>62</v>
      </c>
      <c r="I16" s="15">
        <v>24</v>
      </c>
      <c r="J16" s="15">
        <v>145</v>
      </c>
      <c r="K16" s="15">
        <v>68</v>
      </c>
      <c r="L16" s="15">
        <v>50</v>
      </c>
      <c r="M16" s="16">
        <v>0.25</v>
      </c>
      <c r="N16" s="16">
        <v>0.2</v>
      </c>
      <c r="O16" s="16">
        <v>0.35</v>
      </c>
      <c r="P16" s="16">
        <v>0.2</v>
      </c>
      <c r="Q16" s="16">
        <v>0.35</v>
      </c>
      <c r="R16" s="16">
        <v>0.2</v>
      </c>
      <c r="S16" s="16">
        <v>0.45</v>
      </c>
      <c r="T16" s="15">
        <v>850</v>
      </c>
      <c r="U16" s="15">
        <v>900</v>
      </c>
      <c r="V16" s="17" t="s">
        <v>103</v>
      </c>
      <c r="W16" s="15">
        <v>1</v>
      </c>
      <c r="X16" s="1">
        <v>0</v>
      </c>
      <c r="Y16" s="1">
        <v>0</v>
      </c>
    </row>
    <row r="17" spans="1:25" ht="15.75" x14ac:dyDescent="0.25">
      <c r="A17" s="15">
        <v>15</v>
      </c>
      <c r="B17" s="15" t="s">
        <v>79</v>
      </c>
      <c r="C17" s="15">
        <v>75</v>
      </c>
      <c r="D17" s="15">
        <v>4000</v>
      </c>
      <c r="E17" s="15">
        <v>500</v>
      </c>
      <c r="F17" s="15">
        <v>2000</v>
      </c>
      <c r="G17" s="15">
        <v>1000</v>
      </c>
      <c r="H17" s="15">
        <v>90</v>
      </c>
      <c r="I17" s="15">
        <v>50</v>
      </c>
      <c r="J17" s="15">
        <v>200</v>
      </c>
      <c r="K17" s="15">
        <v>250</v>
      </c>
      <c r="L17" s="15">
        <v>100</v>
      </c>
      <c r="M17" s="16">
        <v>0.3</v>
      </c>
      <c r="N17" s="16">
        <v>0.1</v>
      </c>
      <c r="O17" s="16">
        <v>0.5</v>
      </c>
      <c r="P17" s="16">
        <v>0.1</v>
      </c>
      <c r="Q17" s="16">
        <v>0.4</v>
      </c>
      <c r="R17" s="16">
        <v>0.01</v>
      </c>
      <c r="S17" s="16">
        <v>0.59</v>
      </c>
      <c r="T17" s="15">
        <v>1250</v>
      </c>
      <c r="U17" s="15">
        <v>2000</v>
      </c>
      <c r="V17" s="17" t="s">
        <v>101</v>
      </c>
      <c r="W17" s="15">
        <v>2</v>
      </c>
      <c r="X17" s="1">
        <v>0</v>
      </c>
      <c r="Y17" s="1">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workbookViewId="0">
      <pane xSplit="3" ySplit="2" topLeftCell="P29" activePane="bottomRight" state="frozen"/>
      <selection pane="topRight" activeCell="D1" sqref="D1"/>
      <selection pane="bottomLeft" activeCell="A3" sqref="A3"/>
      <selection pane="bottomRight" activeCell="T3" sqref="T3:T52"/>
    </sheetView>
  </sheetViews>
  <sheetFormatPr defaultRowHeight="15" x14ac:dyDescent="0.25"/>
  <cols>
    <col min="1" max="1" width="9.140625" style="1"/>
    <col min="2" max="2" width="6.140625" style="1" bestFit="1" customWidth="1"/>
    <col min="3" max="3" width="20.140625" style="1" bestFit="1" customWidth="1"/>
    <col min="4" max="4" width="14.7109375" style="1" bestFit="1" customWidth="1"/>
    <col min="5" max="5" width="14.85546875" style="1" bestFit="1" customWidth="1"/>
    <col min="6" max="12" width="6.42578125" style="1" customWidth="1"/>
    <col min="13" max="13" width="7.28515625" style="1" bestFit="1" customWidth="1"/>
    <col min="14" max="19" width="6.42578125" style="1" customWidth="1"/>
    <col min="20" max="20" width="115.7109375" style="1" bestFit="1" customWidth="1"/>
    <col min="21" max="16384" width="9.140625" style="1"/>
  </cols>
  <sheetData>
    <row r="1" spans="1:20" x14ac:dyDescent="0.25">
      <c r="A1" s="44" t="s">
        <v>106</v>
      </c>
      <c r="B1" s="44" t="s">
        <v>107</v>
      </c>
      <c r="C1" s="44" t="s">
        <v>108</v>
      </c>
      <c r="D1" s="44" t="s">
        <v>109</v>
      </c>
      <c r="E1" s="44" t="s">
        <v>110</v>
      </c>
      <c r="F1" s="42" t="s">
        <v>118</v>
      </c>
      <c r="G1" s="42"/>
      <c r="H1" s="42"/>
      <c r="I1" s="42"/>
      <c r="J1" s="42"/>
      <c r="K1" s="42"/>
      <c r="L1" s="42"/>
      <c r="M1" s="43" t="s">
        <v>119</v>
      </c>
      <c r="N1" s="43"/>
      <c r="O1" s="43"/>
      <c r="P1" s="43"/>
      <c r="Q1" s="43"/>
      <c r="R1" s="43"/>
      <c r="S1" s="43"/>
      <c r="T1" s="44" t="s">
        <v>265</v>
      </c>
    </row>
    <row r="2" spans="1:20" x14ac:dyDescent="0.25">
      <c r="A2" s="44"/>
      <c r="B2" s="44"/>
      <c r="C2" s="44"/>
      <c r="D2" s="44"/>
      <c r="E2" s="44"/>
      <c r="F2" s="18" t="s">
        <v>111</v>
      </c>
      <c r="G2" s="18" t="s">
        <v>112</v>
      </c>
      <c r="H2" s="18" t="s">
        <v>113</v>
      </c>
      <c r="I2" s="18" t="s">
        <v>114</v>
      </c>
      <c r="J2" s="18" t="s">
        <v>115</v>
      </c>
      <c r="K2" s="18" t="s">
        <v>116</v>
      </c>
      <c r="L2" s="18" t="s">
        <v>117</v>
      </c>
      <c r="M2" s="19" t="s">
        <v>111</v>
      </c>
      <c r="N2" s="19" t="s">
        <v>112</v>
      </c>
      <c r="O2" s="19" t="s">
        <v>113</v>
      </c>
      <c r="P2" s="19" t="s">
        <v>114</v>
      </c>
      <c r="Q2" s="19" t="s">
        <v>115</v>
      </c>
      <c r="R2" s="19" t="s">
        <v>116</v>
      </c>
      <c r="S2" s="19" t="s">
        <v>117</v>
      </c>
      <c r="T2" s="44"/>
    </row>
    <row r="3" spans="1:20" x14ac:dyDescent="0.25">
      <c r="A3" s="2" t="s">
        <v>120</v>
      </c>
      <c r="B3" s="2">
        <v>1</v>
      </c>
      <c r="C3" s="2" t="s">
        <v>170</v>
      </c>
      <c r="D3" s="2">
        <v>5</v>
      </c>
      <c r="E3" s="2">
        <v>2</v>
      </c>
      <c r="F3" s="18">
        <v>40</v>
      </c>
      <c r="G3" s="18">
        <v>0</v>
      </c>
      <c r="H3" s="18">
        <v>0</v>
      </c>
      <c r="I3" s="18">
        <v>0</v>
      </c>
      <c r="J3" s="18">
        <v>0</v>
      </c>
      <c r="K3" s="18">
        <v>0</v>
      </c>
      <c r="L3" s="18">
        <v>0</v>
      </c>
      <c r="M3" s="19">
        <v>0</v>
      </c>
      <c r="N3" s="19">
        <v>0</v>
      </c>
      <c r="O3" s="19">
        <v>0</v>
      </c>
      <c r="P3" s="19">
        <v>0</v>
      </c>
      <c r="Q3" s="19">
        <v>0</v>
      </c>
      <c r="R3" s="19">
        <v>0</v>
      </c>
      <c r="S3" s="19">
        <v>0</v>
      </c>
      <c r="T3" s="2" t="s">
        <v>219</v>
      </c>
    </row>
    <row r="4" spans="1:20" x14ac:dyDescent="0.25">
      <c r="A4" s="2" t="s">
        <v>121</v>
      </c>
      <c r="B4" s="2">
        <v>1</v>
      </c>
      <c r="C4" s="2" t="s">
        <v>171</v>
      </c>
      <c r="D4" s="2">
        <v>8</v>
      </c>
      <c r="E4" s="2">
        <v>4</v>
      </c>
      <c r="F4" s="18">
        <v>0</v>
      </c>
      <c r="G4" s="18">
        <v>30</v>
      </c>
      <c r="H4" s="18">
        <v>0</v>
      </c>
      <c r="I4" s="18">
        <v>0</v>
      </c>
      <c r="J4" s="18">
        <v>0</v>
      </c>
      <c r="K4" s="18">
        <v>0</v>
      </c>
      <c r="L4" s="18">
        <v>0</v>
      </c>
      <c r="M4" s="19">
        <v>0</v>
      </c>
      <c r="N4" s="19">
        <v>0</v>
      </c>
      <c r="O4" s="19">
        <v>0</v>
      </c>
      <c r="P4" s="19">
        <v>0</v>
      </c>
      <c r="Q4" s="19">
        <v>0</v>
      </c>
      <c r="R4" s="19">
        <v>0</v>
      </c>
      <c r="S4" s="19">
        <v>0</v>
      </c>
      <c r="T4" s="2" t="s">
        <v>220</v>
      </c>
    </row>
    <row r="5" spans="1:20" x14ac:dyDescent="0.25">
      <c r="A5" s="2" t="s">
        <v>122</v>
      </c>
      <c r="B5" s="2">
        <v>1</v>
      </c>
      <c r="C5" s="2" t="s">
        <v>221</v>
      </c>
      <c r="D5" s="2">
        <v>15</v>
      </c>
      <c r="E5" s="2">
        <v>7</v>
      </c>
      <c r="F5" s="18">
        <v>0</v>
      </c>
      <c r="G5" s="18">
        <v>0</v>
      </c>
      <c r="H5" s="18">
        <v>0</v>
      </c>
      <c r="I5" s="18">
        <v>0</v>
      </c>
      <c r="J5" s="18">
        <v>0</v>
      </c>
      <c r="K5" s="18">
        <v>0</v>
      </c>
      <c r="L5" s="18">
        <v>0</v>
      </c>
      <c r="M5" s="19">
        <v>-20</v>
      </c>
      <c r="N5" s="19">
        <v>0</v>
      </c>
      <c r="O5" s="19">
        <v>0</v>
      </c>
      <c r="P5" s="19">
        <v>0</v>
      </c>
      <c r="Q5" s="19">
        <v>0</v>
      </c>
      <c r="R5" s="19">
        <v>0</v>
      </c>
      <c r="S5" s="19">
        <v>0</v>
      </c>
      <c r="T5" s="2" t="s">
        <v>222</v>
      </c>
    </row>
    <row r="6" spans="1:20" x14ac:dyDescent="0.25">
      <c r="A6" s="2" t="s">
        <v>123</v>
      </c>
      <c r="B6" s="2">
        <v>1</v>
      </c>
      <c r="C6" s="2" t="s">
        <v>172</v>
      </c>
      <c r="D6" s="2">
        <v>20</v>
      </c>
      <c r="E6" s="2">
        <v>10</v>
      </c>
      <c r="F6" s="18">
        <v>50</v>
      </c>
      <c r="G6" s="18">
        <v>50</v>
      </c>
      <c r="H6" s="18">
        <v>0</v>
      </c>
      <c r="I6" s="18">
        <v>0</v>
      </c>
      <c r="J6" s="18">
        <v>0</v>
      </c>
      <c r="K6" s="18">
        <v>0</v>
      </c>
      <c r="L6" s="18">
        <v>0</v>
      </c>
      <c r="M6" s="19">
        <v>0</v>
      </c>
      <c r="N6" s="19">
        <v>0</v>
      </c>
      <c r="O6" s="19">
        <v>0</v>
      </c>
      <c r="P6" s="19">
        <v>0</v>
      </c>
      <c r="Q6" s="19">
        <v>0</v>
      </c>
      <c r="R6" s="19">
        <v>0</v>
      </c>
      <c r="S6" s="19">
        <v>0</v>
      </c>
      <c r="T6" s="2" t="s">
        <v>223</v>
      </c>
    </row>
    <row r="7" spans="1:20" x14ac:dyDescent="0.25">
      <c r="A7" s="2" t="s">
        <v>124</v>
      </c>
      <c r="B7" s="2">
        <v>1</v>
      </c>
      <c r="C7" s="2" t="s">
        <v>173</v>
      </c>
      <c r="D7" s="2">
        <v>10</v>
      </c>
      <c r="E7" s="2">
        <v>0</v>
      </c>
      <c r="F7" s="18">
        <v>0</v>
      </c>
      <c r="G7" s="18">
        <v>0</v>
      </c>
      <c r="H7" s="18">
        <v>5</v>
      </c>
      <c r="I7" s="18">
        <v>0</v>
      </c>
      <c r="J7" s="18">
        <v>0</v>
      </c>
      <c r="K7" s="18">
        <v>0</v>
      </c>
      <c r="L7" s="18">
        <v>0</v>
      </c>
      <c r="M7" s="19">
        <v>0</v>
      </c>
      <c r="N7" s="19">
        <v>0</v>
      </c>
      <c r="O7" s="19">
        <v>0</v>
      </c>
      <c r="P7" s="19">
        <v>0</v>
      </c>
      <c r="Q7" s="19">
        <v>0</v>
      </c>
      <c r="R7" s="19">
        <v>0</v>
      </c>
      <c r="S7" s="19">
        <v>0</v>
      </c>
      <c r="T7" s="2" t="s">
        <v>224</v>
      </c>
    </row>
    <row r="8" spans="1:20" x14ac:dyDescent="0.25">
      <c r="A8" s="2" t="s">
        <v>125</v>
      </c>
      <c r="B8" s="2">
        <v>1</v>
      </c>
      <c r="C8" s="2" t="s">
        <v>174</v>
      </c>
      <c r="D8" s="2">
        <v>10</v>
      </c>
      <c r="E8" s="2">
        <v>0</v>
      </c>
      <c r="F8" s="18">
        <v>0</v>
      </c>
      <c r="G8" s="18">
        <v>0</v>
      </c>
      <c r="H8" s="18">
        <v>0</v>
      </c>
      <c r="I8" s="18">
        <v>0</v>
      </c>
      <c r="J8" s="18">
        <v>5</v>
      </c>
      <c r="K8" s="18">
        <v>0</v>
      </c>
      <c r="L8" s="18">
        <v>0</v>
      </c>
      <c r="M8" s="19">
        <v>0</v>
      </c>
      <c r="N8" s="19">
        <v>0</v>
      </c>
      <c r="O8" s="19">
        <v>0</v>
      </c>
      <c r="P8" s="19">
        <v>0</v>
      </c>
      <c r="Q8" s="19">
        <v>0</v>
      </c>
      <c r="R8" s="19">
        <v>0</v>
      </c>
      <c r="S8" s="19">
        <v>0</v>
      </c>
      <c r="T8" s="2" t="s">
        <v>225</v>
      </c>
    </row>
    <row r="9" spans="1:20" x14ac:dyDescent="0.25">
      <c r="A9" s="2" t="s">
        <v>126</v>
      </c>
      <c r="B9" s="2">
        <v>2</v>
      </c>
      <c r="C9" s="2" t="s">
        <v>175</v>
      </c>
      <c r="D9" s="2">
        <v>25</v>
      </c>
      <c r="E9" s="2">
        <v>13</v>
      </c>
      <c r="F9" s="18">
        <v>80</v>
      </c>
      <c r="G9" s="18">
        <v>0</v>
      </c>
      <c r="H9" s="18">
        <v>10</v>
      </c>
      <c r="I9" s="18">
        <v>0</v>
      </c>
      <c r="J9" s="18">
        <v>5</v>
      </c>
      <c r="K9" s="18">
        <v>0</v>
      </c>
      <c r="L9" s="18">
        <v>0</v>
      </c>
      <c r="M9" s="19">
        <v>0</v>
      </c>
      <c r="N9" s="19">
        <v>0</v>
      </c>
      <c r="O9" s="19">
        <v>0</v>
      </c>
      <c r="P9" s="19">
        <v>0</v>
      </c>
      <c r="Q9" s="19">
        <v>0</v>
      </c>
      <c r="R9" s="19">
        <v>0</v>
      </c>
      <c r="S9" s="19">
        <v>0</v>
      </c>
      <c r="T9" s="2" t="s">
        <v>226</v>
      </c>
    </row>
    <row r="10" spans="1:20" x14ac:dyDescent="0.25">
      <c r="A10" s="2" t="s">
        <v>127</v>
      </c>
      <c r="B10" s="2">
        <v>2</v>
      </c>
      <c r="C10" s="2" t="s">
        <v>176</v>
      </c>
      <c r="D10" s="2">
        <v>40</v>
      </c>
      <c r="E10" s="2">
        <v>10</v>
      </c>
      <c r="F10" s="18">
        <v>0</v>
      </c>
      <c r="G10" s="18">
        <v>0</v>
      </c>
      <c r="H10" s="18">
        <v>0</v>
      </c>
      <c r="I10" s="18">
        <v>0</v>
      </c>
      <c r="J10" s="18">
        <v>0</v>
      </c>
      <c r="K10" s="18">
        <v>0</v>
      </c>
      <c r="L10" s="18">
        <v>0</v>
      </c>
      <c r="M10" s="19">
        <v>-50</v>
      </c>
      <c r="N10" s="19">
        <v>0</v>
      </c>
      <c r="O10" s="19">
        <v>0</v>
      </c>
      <c r="P10" s="19">
        <v>0</v>
      </c>
      <c r="Q10" s="19">
        <v>0</v>
      </c>
      <c r="R10" s="19">
        <v>0</v>
      </c>
      <c r="S10" s="19">
        <v>0</v>
      </c>
      <c r="T10" s="2" t="s">
        <v>227</v>
      </c>
    </row>
    <row r="11" spans="1:20" x14ac:dyDescent="0.25">
      <c r="A11" s="2" t="s">
        <v>128</v>
      </c>
      <c r="B11" s="2">
        <v>2</v>
      </c>
      <c r="C11" s="2" t="s">
        <v>177</v>
      </c>
      <c r="D11" s="2">
        <v>16</v>
      </c>
      <c r="E11" s="2">
        <v>8</v>
      </c>
      <c r="F11" s="18">
        <v>0</v>
      </c>
      <c r="G11" s="18">
        <v>50</v>
      </c>
      <c r="H11" s="18">
        <v>0</v>
      </c>
      <c r="I11" s="18">
        <v>0</v>
      </c>
      <c r="J11" s="18">
        <v>0</v>
      </c>
      <c r="K11" s="18">
        <v>0</v>
      </c>
      <c r="L11" s="18">
        <v>0</v>
      </c>
      <c r="M11" s="19">
        <v>0</v>
      </c>
      <c r="N11" s="19">
        <v>0</v>
      </c>
      <c r="O11" s="19">
        <v>0</v>
      </c>
      <c r="P11" s="19">
        <v>0</v>
      </c>
      <c r="Q11" s="19">
        <v>0</v>
      </c>
      <c r="R11" s="19">
        <v>0</v>
      </c>
      <c r="S11" s="19">
        <v>0</v>
      </c>
      <c r="T11" s="2" t="s">
        <v>228</v>
      </c>
    </row>
    <row r="12" spans="1:20" x14ac:dyDescent="0.25">
      <c r="A12" s="2" t="s">
        <v>129</v>
      </c>
      <c r="B12" s="2">
        <v>2</v>
      </c>
      <c r="C12" s="2" t="s">
        <v>178</v>
      </c>
      <c r="D12" s="2">
        <v>10</v>
      </c>
      <c r="E12" s="2">
        <v>0</v>
      </c>
      <c r="F12" s="18">
        <v>0</v>
      </c>
      <c r="G12" s="18">
        <v>0</v>
      </c>
      <c r="H12" s="18">
        <v>0</v>
      </c>
      <c r="I12" s="18">
        <v>5</v>
      </c>
      <c r="J12" s="18">
        <v>0</v>
      </c>
      <c r="K12" s="18">
        <v>0</v>
      </c>
      <c r="L12" s="18">
        <v>0</v>
      </c>
      <c r="M12" s="19">
        <v>0</v>
      </c>
      <c r="N12" s="19">
        <v>0</v>
      </c>
      <c r="O12" s="19">
        <v>0</v>
      </c>
      <c r="P12" s="19">
        <v>0</v>
      </c>
      <c r="Q12" s="19">
        <v>0</v>
      </c>
      <c r="R12" s="19">
        <v>0</v>
      </c>
      <c r="S12" s="19">
        <v>0</v>
      </c>
      <c r="T12" s="2" t="s">
        <v>229</v>
      </c>
    </row>
    <row r="13" spans="1:20" x14ac:dyDescent="0.25">
      <c r="A13" s="2" t="s">
        <v>130</v>
      </c>
      <c r="B13" s="2">
        <v>2</v>
      </c>
      <c r="C13" s="2" t="s">
        <v>179</v>
      </c>
      <c r="D13" s="2">
        <v>10</v>
      </c>
      <c r="E13" s="2">
        <v>0</v>
      </c>
      <c r="F13" s="18">
        <v>0</v>
      </c>
      <c r="G13" s="18">
        <v>0</v>
      </c>
      <c r="H13" s="18">
        <v>0</v>
      </c>
      <c r="I13" s="18">
        <v>0</v>
      </c>
      <c r="J13" s="18">
        <v>0</v>
      </c>
      <c r="K13" s="18">
        <v>5</v>
      </c>
      <c r="L13" s="18">
        <v>0</v>
      </c>
      <c r="M13" s="19">
        <v>0</v>
      </c>
      <c r="N13" s="19">
        <v>0</v>
      </c>
      <c r="O13" s="19">
        <v>0</v>
      </c>
      <c r="P13" s="19">
        <v>0</v>
      </c>
      <c r="Q13" s="19">
        <v>0</v>
      </c>
      <c r="R13" s="19">
        <v>0</v>
      </c>
      <c r="S13" s="19">
        <v>0</v>
      </c>
      <c r="T13" s="2" t="s">
        <v>230</v>
      </c>
    </row>
    <row r="14" spans="1:20" x14ac:dyDescent="0.25">
      <c r="A14" s="2" t="s">
        <v>131</v>
      </c>
      <c r="B14" s="2">
        <v>2</v>
      </c>
      <c r="C14" s="2" t="s">
        <v>180</v>
      </c>
      <c r="D14" s="2">
        <v>10</v>
      </c>
      <c r="E14" s="2">
        <v>0</v>
      </c>
      <c r="F14" s="18">
        <v>0</v>
      </c>
      <c r="G14" s="18">
        <v>0</v>
      </c>
      <c r="H14" s="18">
        <v>0</v>
      </c>
      <c r="I14" s="18">
        <v>0</v>
      </c>
      <c r="J14" s="18">
        <v>0</v>
      </c>
      <c r="K14" s="18">
        <v>0</v>
      </c>
      <c r="L14" s="18">
        <v>5</v>
      </c>
      <c r="M14" s="19">
        <v>0</v>
      </c>
      <c r="N14" s="19">
        <v>0</v>
      </c>
      <c r="O14" s="19">
        <v>0</v>
      </c>
      <c r="P14" s="19">
        <v>0</v>
      </c>
      <c r="Q14" s="19">
        <v>0</v>
      </c>
      <c r="R14" s="19">
        <v>0</v>
      </c>
      <c r="S14" s="19">
        <v>0</v>
      </c>
      <c r="T14" s="2" t="s">
        <v>231</v>
      </c>
    </row>
    <row r="15" spans="1:20" x14ac:dyDescent="0.25">
      <c r="A15" s="2" t="s">
        <v>132</v>
      </c>
      <c r="B15" s="2">
        <v>2</v>
      </c>
      <c r="C15" s="2" t="s">
        <v>181</v>
      </c>
      <c r="D15" s="2">
        <v>60</v>
      </c>
      <c r="E15" s="2">
        <v>40</v>
      </c>
      <c r="F15" s="18">
        <v>100</v>
      </c>
      <c r="G15" s="18">
        <v>100</v>
      </c>
      <c r="H15" s="18">
        <v>0</v>
      </c>
      <c r="I15" s="18">
        <v>0</v>
      </c>
      <c r="J15" s="18">
        <v>0</v>
      </c>
      <c r="K15" s="18">
        <v>0</v>
      </c>
      <c r="L15" s="18">
        <v>0</v>
      </c>
      <c r="M15" s="19">
        <v>0</v>
      </c>
      <c r="N15" s="19">
        <v>0</v>
      </c>
      <c r="O15" s="19">
        <v>0</v>
      </c>
      <c r="P15" s="19">
        <v>0</v>
      </c>
      <c r="Q15" s="19">
        <v>0</v>
      </c>
      <c r="R15" s="19">
        <v>0</v>
      </c>
      <c r="S15" s="19">
        <v>0</v>
      </c>
      <c r="T15" s="2" t="s">
        <v>232</v>
      </c>
    </row>
    <row r="16" spans="1:20" x14ac:dyDescent="0.25">
      <c r="A16" s="2" t="s">
        <v>133</v>
      </c>
      <c r="B16" s="2">
        <v>2</v>
      </c>
      <c r="C16" s="2" t="s">
        <v>182</v>
      </c>
      <c r="D16" s="2">
        <v>40</v>
      </c>
      <c r="E16" s="2">
        <v>20</v>
      </c>
      <c r="F16" s="18">
        <v>0</v>
      </c>
      <c r="G16" s="18">
        <v>0</v>
      </c>
      <c r="H16" s="18">
        <v>0</v>
      </c>
      <c r="I16" s="18">
        <v>0</v>
      </c>
      <c r="J16" s="18">
        <v>0</v>
      </c>
      <c r="K16" s="18">
        <v>10</v>
      </c>
      <c r="L16" s="18">
        <v>-5</v>
      </c>
      <c r="M16" s="19">
        <v>0</v>
      </c>
      <c r="N16" s="19">
        <v>0</v>
      </c>
      <c r="O16" s="19">
        <v>0</v>
      </c>
      <c r="P16" s="19">
        <v>-20</v>
      </c>
      <c r="Q16" s="19">
        <v>0</v>
      </c>
      <c r="R16" s="19">
        <v>0</v>
      </c>
      <c r="S16" s="19">
        <v>0</v>
      </c>
      <c r="T16" s="2" t="s">
        <v>233</v>
      </c>
    </row>
    <row r="17" spans="1:20" x14ac:dyDescent="0.25">
      <c r="A17" s="2" t="s">
        <v>134</v>
      </c>
      <c r="B17" s="2">
        <v>3</v>
      </c>
      <c r="C17" s="2" t="s">
        <v>183</v>
      </c>
      <c r="D17" s="2">
        <v>150</v>
      </c>
      <c r="E17" s="2">
        <v>75</v>
      </c>
      <c r="F17" s="18">
        <v>40</v>
      </c>
      <c r="G17" s="18">
        <v>40</v>
      </c>
      <c r="H17" s="18">
        <v>10</v>
      </c>
      <c r="I17" s="18">
        <v>10</v>
      </c>
      <c r="J17" s="18">
        <v>10</v>
      </c>
      <c r="K17" s="18">
        <v>10</v>
      </c>
      <c r="L17" s="18">
        <v>10</v>
      </c>
      <c r="M17" s="19">
        <v>0</v>
      </c>
      <c r="N17" s="19">
        <v>0</v>
      </c>
      <c r="O17" s="19">
        <v>0</v>
      </c>
      <c r="P17" s="19">
        <v>0</v>
      </c>
      <c r="Q17" s="19">
        <v>0</v>
      </c>
      <c r="R17" s="19">
        <v>0</v>
      </c>
      <c r="S17" s="19">
        <v>0</v>
      </c>
      <c r="T17" s="2" t="s">
        <v>234</v>
      </c>
    </row>
    <row r="18" spans="1:20" x14ac:dyDescent="0.25">
      <c r="A18" s="2" t="s">
        <v>135</v>
      </c>
      <c r="B18" s="2">
        <v>3</v>
      </c>
      <c r="C18" s="2" t="s">
        <v>184</v>
      </c>
      <c r="D18" s="2">
        <v>120</v>
      </c>
      <c r="E18" s="2">
        <v>60</v>
      </c>
      <c r="F18" s="18">
        <v>-10</v>
      </c>
      <c r="G18" s="18">
        <v>0</v>
      </c>
      <c r="H18" s="18">
        <v>0</v>
      </c>
      <c r="I18" s="18">
        <v>0</v>
      </c>
      <c r="J18" s="18">
        <v>0</v>
      </c>
      <c r="K18" s="18">
        <v>0</v>
      </c>
      <c r="L18" s="18">
        <v>0</v>
      </c>
      <c r="M18" s="19">
        <v>-100</v>
      </c>
      <c r="N18" s="19">
        <v>0</v>
      </c>
      <c r="O18" s="19">
        <v>0</v>
      </c>
      <c r="P18" s="19">
        <v>0</v>
      </c>
      <c r="Q18" s="19">
        <v>0</v>
      </c>
      <c r="R18" s="19">
        <v>0</v>
      </c>
      <c r="S18" s="19">
        <v>0</v>
      </c>
      <c r="T18" s="2" t="s">
        <v>235</v>
      </c>
    </row>
    <row r="19" spans="1:20" x14ac:dyDescent="0.25">
      <c r="A19" s="2" t="s">
        <v>136</v>
      </c>
      <c r="B19" s="2">
        <v>3</v>
      </c>
      <c r="C19" s="2" t="s">
        <v>185</v>
      </c>
      <c r="D19" s="2">
        <v>200</v>
      </c>
      <c r="E19" s="2">
        <v>100</v>
      </c>
      <c r="F19" s="18">
        <v>0</v>
      </c>
      <c r="G19" s="18">
        <v>-4</v>
      </c>
      <c r="H19" s="18">
        <v>0</v>
      </c>
      <c r="I19" s="18">
        <v>0</v>
      </c>
      <c r="J19" s="18">
        <v>0</v>
      </c>
      <c r="K19" s="18">
        <v>0</v>
      </c>
      <c r="L19" s="18">
        <v>0</v>
      </c>
      <c r="M19" s="19">
        <v>0</v>
      </c>
      <c r="N19" s="19">
        <v>-100</v>
      </c>
      <c r="O19" s="19">
        <v>0</v>
      </c>
      <c r="P19" s="19">
        <v>0</v>
      </c>
      <c r="Q19" s="19">
        <v>0</v>
      </c>
      <c r="R19" s="19">
        <v>0</v>
      </c>
      <c r="S19" s="19">
        <v>0</v>
      </c>
      <c r="T19" s="2" t="s">
        <v>236</v>
      </c>
    </row>
    <row r="20" spans="1:20" x14ac:dyDescent="0.25">
      <c r="A20" s="2" t="s">
        <v>137</v>
      </c>
      <c r="B20" s="2">
        <v>3</v>
      </c>
      <c r="C20" s="2" t="s">
        <v>186</v>
      </c>
      <c r="D20" s="2">
        <v>80</v>
      </c>
      <c r="E20" s="2">
        <v>0</v>
      </c>
      <c r="F20" s="18">
        <v>0</v>
      </c>
      <c r="G20" s="18">
        <v>0</v>
      </c>
      <c r="H20" s="18">
        <v>10</v>
      </c>
      <c r="I20" s="18">
        <v>0</v>
      </c>
      <c r="J20" s="18">
        <v>0</v>
      </c>
      <c r="K20" s="18">
        <v>0</v>
      </c>
      <c r="L20" s="18">
        <v>0</v>
      </c>
      <c r="M20" s="19">
        <v>0</v>
      </c>
      <c r="N20" s="19">
        <v>0</v>
      </c>
      <c r="O20" s="19">
        <v>0</v>
      </c>
      <c r="P20" s="19">
        <v>0</v>
      </c>
      <c r="Q20" s="19">
        <v>0</v>
      </c>
      <c r="R20" s="19">
        <v>0</v>
      </c>
      <c r="S20" s="19">
        <v>0</v>
      </c>
      <c r="T20" s="2" t="s">
        <v>224</v>
      </c>
    </row>
    <row r="21" spans="1:20" x14ac:dyDescent="0.25">
      <c r="A21" s="2" t="s">
        <v>138</v>
      </c>
      <c r="B21" s="2">
        <v>3</v>
      </c>
      <c r="C21" s="2" t="s">
        <v>187</v>
      </c>
      <c r="D21" s="2">
        <v>80</v>
      </c>
      <c r="E21" s="2">
        <v>0</v>
      </c>
      <c r="F21" s="18">
        <v>0</v>
      </c>
      <c r="G21" s="18">
        <v>0</v>
      </c>
      <c r="H21" s="18">
        <v>0</v>
      </c>
      <c r="I21" s="18">
        <v>10</v>
      </c>
      <c r="J21" s="18">
        <v>0</v>
      </c>
      <c r="K21" s="18">
        <v>0</v>
      </c>
      <c r="L21" s="18">
        <v>0</v>
      </c>
      <c r="M21" s="19">
        <v>0</v>
      </c>
      <c r="N21" s="19">
        <v>0</v>
      </c>
      <c r="O21" s="19">
        <v>0</v>
      </c>
      <c r="P21" s="19">
        <v>0</v>
      </c>
      <c r="Q21" s="19">
        <v>0</v>
      </c>
      <c r="R21" s="19">
        <v>0</v>
      </c>
      <c r="S21" s="19">
        <v>0</v>
      </c>
      <c r="T21" s="2" t="s">
        <v>229</v>
      </c>
    </row>
    <row r="22" spans="1:20" x14ac:dyDescent="0.25">
      <c r="A22" s="2" t="s">
        <v>139</v>
      </c>
      <c r="B22" s="2">
        <v>3</v>
      </c>
      <c r="C22" s="2" t="s">
        <v>188</v>
      </c>
      <c r="D22" s="2">
        <v>100</v>
      </c>
      <c r="E22" s="2">
        <v>5</v>
      </c>
      <c r="F22" s="18">
        <v>0</v>
      </c>
      <c r="G22" s="18">
        <v>0</v>
      </c>
      <c r="H22" s="18">
        <v>0</v>
      </c>
      <c r="I22" s="18">
        <v>0</v>
      </c>
      <c r="J22" s="18">
        <v>0</v>
      </c>
      <c r="K22" s="18">
        <v>0</v>
      </c>
      <c r="L22" s="18">
        <v>0</v>
      </c>
      <c r="M22" s="19">
        <v>0</v>
      </c>
      <c r="N22" s="19">
        <v>0</v>
      </c>
      <c r="O22" s="19">
        <v>-15</v>
      </c>
      <c r="P22" s="19">
        <v>0</v>
      </c>
      <c r="Q22" s="19">
        <v>0</v>
      </c>
      <c r="R22" s="19">
        <v>0</v>
      </c>
      <c r="S22" s="19">
        <v>0</v>
      </c>
      <c r="T22" s="2" t="s">
        <v>237</v>
      </c>
    </row>
    <row r="23" spans="1:20" x14ac:dyDescent="0.25">
      <c r="A23" s="2" t="s">
        <v>140</v>
      </c>
      <c r="B23" s="2">
        <v>3</v>
      </c>
      <c r="C23" s="2" t="s">
        <v>189</v>
      </c>
      <c r="D23" s="2">
        <v>100</v>
      </c>
      <c r="E23" s="2">
        <v>5</v>
      </c>
      <c r="F23" s="18">
        <v>0</v>
      </c>
      <c r="G23" s="18">
        <v>0</v>
      </c>
      <c r="H23" s="18">
        <v>0</v>
      </c>
      <c r="I23" s="18">
        <v>0</v>
      </c>
      <c r="J23" s="18">
        <v>0</v>
      </c>
      <c r="K23" s="18">
        <v>0</v>
      </c>
      <c r="L23" s="18">
        <v>0</v>
      </c>
      <c r="M23" s="19">
        <v>0</v>
      </c>
      <c r="N23" s="19">
        <v>0</v>
      </c>
      <c r="O23" s="19">
        <v>0</v>
      </c>
      <c r="P23" s="19">
        <v>-15</v>
      </c>
      <c r="Q23" s="19">
        <v>0</v>
      </c>
      <c r="R23" s="19">
        <v>0</v>
      </c>
      <c r="S23" s="19">
        <v>0</v>
      </c>
      <c r="T23" s="2" t="s">
        <v>245</v>
      </c>
    </row>
    <row r="24" spans="1:20" x14ac:dyDescent="0.25">
      <c r="A24" s="2" t="s">
        <v>141</v>
      </c>
      <c r="B24" s="2">
        <v>4</v>
      </c>
      <c r="C24" s="2" t="s">
        <v>190</v>
      </c>
      <c r="D24" s="2">
        <v>50</v>
      </c>
      <c r="E24" s="2">
        <v>45</v>
      </c>
      <c r="F24" s="18">
        <v>-50</v>
      </c>
      <c r="G24" s="18">
        <v>-9</v>
      </c>
      <c r="H24" s="18">
        <v>9</v>
      </c>
      <c r="I24" s="18">
        <v>9</v>
      </c>
      <c r="J24" s="18">
        <v>20</v>
      </c>
      <c r="K24" s="18">
        <v>20</v>
      </c>
      <c r="L24" s="18">
        <v>20</v>
      </c>
      <c r="M24" s="19">
        <v>0</v>
      </c>
      <c r="N24" s="19">
        <v>0</v>
      </c>
      <c r="O24" s="19">
        <v>0</v>
      </c>
      <c r="P24" s="19">
        <v>0</v>
      </c>
      <c r="Q24" s="19">
        <v>0</v>
      </c>
      <c r="R24" s="19">
        <v>0</v>
      </c>
      <c r="S24" s="19">
        <v>0</v>
      </c>
      <c r="T24" s="2" t="s">
        <v>238</v>
      </c>
    </row>
    <row r="25" spans="1:20" x14ac:dyDescent="0.25">
      <c r="A25" s="2" t="s">
        <v>142</v>
      </c>
      <c r="B25" s="2">
        <v>4</v>
      </c>
      <c r="C25" s="2" t="s">
        <v>191</v>
      </c>
      <c r="D25" s="2">
        <v>250</v>
      </c>
      <c r="E25" s="2">
        <v>120</v>
      </c>
      <c r="F25" s="18">
        <v>0</v>
      </c>
      <c r="G25" s="18">
        <v>0</v>
      </c>
      <c r="H25" s="18">
        <v>0</v>
      </c>
      <c r="I25" s="18">
        <v>0</v>
      </c>
      <c r="J25" s="18">
        <v>0</v>
      </c>
      <c r="K25" s="18">
        <v>0</v>
      </c>
      <c r="L25" s="18">
        <v>0</v>
      </c>
      <c r="M25" s="19">
        <v>-125</v>
      </c>
      <c r="N25" s="19">
        <v>-60</v>
      </c>
      <c r="O25" s="19">
        <v>-5</v>
      </c>
      <c r="P25" s="19">
        <v>-5</v>
      </c>
      <c r="Q25" s="19">
        <v>-5</v>
      </c>
      <c r="R25" s="19">
        <v>-5</v>
      </c>
      <c r="S25" s="19">
        <v>-5</v>
      </c>
      <c r="T25" s="2" t="s">
        <v>239</v>
      </c>
    </row>
    <row r="26" spans="1:20" x14ac:dyDescent="0.25">
      <c r="A26" s="2" t="s">
        <v>143</v>
      </c>
      <c r="B26" s="2">
        <v>4</v>
      </c>
      <c r="C26" s="2" t="s">
        <v>192</v>
      </c>
      <c r="D26" s="2">
        <v>80</v>
      </c>
      <c r="E26" s="2">
        <v>0</v>
      </c>
      <c r="F26" s="18">
        <v>0</v>
      </c>
      <c r="G26" s="18">
        <v>0</v>
      </c>
      <c r="H26" s="18">
        <v>0</v>
      </c>
      <c r="I26" s="18">
        <v>0</v>
      </c>
      <c r="J26" s="18">
        <v>0</v>
      </c>
      <c r="K26" s="18">
        <v>10</v>
      </c>
      <c r="L26" s="18">
        <v>0</v>
      </c>
      <c r="M26" s="19">
        <v>0</v>
      </c>
      <c r="N26" s="19">
        <v>0</v>
      </c>
      <c r="O26" s="19">
        <v>0</v>
      </c>
      <c r="P26" s="19">
        <v>0</v>
      </c>
      <c r="Q26" s="19">
        <v>0</v>
      </c>
      <c r="R26" s="19">
        <v>0</v>
      </c>
      <c r="S26" s="19">
        <v>0</v>
      </c>
      <c r="T26" s="2" t="s">
        <v>230</v>
      </c>
    </row>
    <row r="27" spans="1:20" x14ac:dyDescent="0.25">
      <c r="A27" s="2" t="s">
        <v>144</v>
      </c>
      <c r="B27" s="2">
        <v>4</v>
      </c>
      <c r="C27" s="2" t="s">
        <v>193</v>
      </c>
      <c r="D27" s="2">
        <v>80</v>
      </c>
      <c r="E27" s="2">
        <v>0</v>
      </c>
      <c r="F27" s="18">
        <v>0</v>
      </c>
      <c r="G27" s="18">
        <v>0</v>
      </c>
      <c r="H27" s="18">
        <v>0</v>
      </c>
      <c r="I27" s="18">
        <v>0</v>
      </c>
      <c r="J27" s="18">
        <v>0</v>
      </c>
      <c r="K27" s="18">
        <v>0</v>
      </c>
      <c r="L27" s="18">
        <v>10</v>
      </c>
      <c r="M27" s="19">
        <v>0</v>
      </c>
      <c r="N27" s="19">
        <v>0</v>
      </c>
      <c r="O27" s="19">
        <v>0</v>
      </c>
      <c r="P27" s="19">
        <v>0</v>
      </c>
      <c r="Q27" s="19">
        <v>0</v>
      </c>
      <c r="R27" s="19">
        <v>0</v>
      </c>
      <c r="S27" s="19">
        <v>0</v>
      </c>
      <c r="T27" s="2" t="s">
        <v>231</v>
      </c>
    </row>
    <row r="28" spans="1:20" x14ac:dyDescent="0.25">
      <c r="A28" s="2" t="s">
        <v>145</v>
      </c>
      <c r="B28" s="2">
        <v>5</v>
      </c>
      <c r="C28" s="2" t="s">
        <v>195</v>
      </c>
      <c r="D28" s="2">
        <v>100</v>
      </c>
      <c r="E28" s="2">
        <v>0</v>
      </c>
      <c r="F28" s="18">
        <v>1000</v>
      </c>
      <c r="G28" s="18">
        <v>0</v>
      </c>
      <c r="H28" s="18">
        <v>0</v>
      </c>
      <c r="I28" s="18">
        <v>0</v>
      </c>
      <c r="J28" s="18">
        <v>0</v>
      </c>
      <c r="K28" s="18">
        <v>0</v>
      </c>
      <c r="L28" s="18">
        <v>0</v>
      </c>
      <c r="M28" s="19">
        <v>0</v>
      </c>
      <c r="N28" s="19">
        <v>0</v>
      </c>
      <c r="O28" s="19">
        <v>0</v>
      </c>
      <c r="P28" s="19">
        <v>0</v>
      </c>
      <c r="Q28" s="19">
        <v>0</v>
      </c>
      <c r="R28" s="19">
        <v>0</v>
      </c>
      <c r="S28" s="19">
        <v>0</v>
      </c>
      <c r="T28" s="2" t="s">
        <v>240</v>
      </c>
    </row>
    <row r="29" spans="1:20" x14ac:dyDescent="0.25">
      <c r="A29" s="2" t="s">
        <v>146</v>
      </c>
      <c r="B29" s="2">
        <v>5</v>
      </c>
      <c r="C29" s="2" t="s">
        <v>196</v>
      </c>
      <c r="D29" s="2">
        <v>200</v>
      </c>
      <c r="E29" s="2">
        <v>0</v>
      </c>
      <c r="F29" s="18">
        <v>0</v>
      </c>
      <c r="G29" s="18">
        <v>1000</v>
      </c>
      <c r="H29" s="18">
        <v>0</v>
      </c>
      <c r="I29" s="18">
        <v>0</v>
      </c>
      <c r="J29" s="18">
        <v>0</v>
      </c>
      <c r="K29" s="18">
        <v>0</v>
      </c>
      <c r="L29" s="18">
        <v>0</v>
      </c>
      <c r="M29" s="19">
        <v>0</v>
      </c>
      <c r="N29" s="19">
        <v>0</v>
      </c>
      <c r="O29" s="19">
        <v>0</v>
      </c>
      <c r="P29" s="19">
        <v>0</v>
      </c>
      <c r="Q29" s="19">
        <v>0</v>
      </c>
      <c r="R29" s="19">
        <v>0</v>
      </c>
      <c r="S29" s="19">
        <v>0</v>
      </c>
      <c r="T29" s="2" t="s">
        <v>241</v>
      </c>
    </row>
    <row r="30" spans="1:20" x14ac:dyDescent="0.25">
      <c r="A30" s="2" t="s">
        <v>147</v>
      </c>
      <c r="B30" s="2">
        <v>5</v>
      </c>
      <c r="C30" s="2" t="s">
        <v>197</v>
      </c>
      <c r="D30" s="2">
        <v>1000</v>
      </c>
      <c r="E30" s="2">
        <v>0</v>
      </c>
      <c r="F30" s="18">
        <v>1000</v>
      </c>
      <c r="G30" s="18">
        <v>1000</v>
      </c>
      <c r="H30" s="18">
        <v>0</v>
      </c>
      <c r="I30" s="18">
        <v>0</v>
      </c>
      <c r="J30" s="18">
        <v>0</v>
      </c>
      <c r="K30" s="18">
        <v>0</v>
      </c>
      <c r="L30" s="18">
        <v>0</v>
      </c>
      <c r="M30" s="19">
        <v>0</v>
      </c>
      <c r="N30" s="19">
        <v>0</v>
      </c>
      <c r="O30" s="19">
        <v>0</v>
      </c>
      <c r="P30" s="19">
        <v>0</v>
      </c>
      <c r="Q30" s="19">
        <v>0</v>
      </c>
      <c r="R30" s="19">
        <v>0</v>
      </c>
      <c r="S30" s="19">
        <v>0</v>
      </c>
      <c r="T30" s="2" t="s">
        <v>242</v>
      </c>
    </row>
    <row r="31" spans="1:20" x14ac:dyDescent="0.25">
      <c r="A31" s="2" t="s">
        <v>148</v>
      </c>
      <c r="B31" s="2">
        <v>5</v>
      </c>
      <c r="C31" s="2" t="s">
        <v>198</v>
      </c>
      <c r="D31" s="2">
        <v>500</v>
      </c>
      <c r="E31" s="2">
        <v>250</v>
      </c>
      <c r="F31" s="18">
        <v>0</v>
      </c>
      <c r="G31" s="18">
        <v>0</v>
      </c>
      <c r="H31" s="18">
        <v>0</v>
      </c>
      <c r="I31" s="18">
        <v>0</v>
      </c>
      <c r="J31" s="18">
        <v>0</v>
      </c>
      <c r="K31" s="18">
        <v>0</v>
      </c>
      <c r="L31" s="18">
        <v>0</v>
      </c>
      <c r="M31" s="19">
        <v>-200</v>
      </c>
      <c r="N31" s="19">
        <v>-150</v>
      </c>
      <c r="O31" s="19">
        <v>-10</v>
      </c>
      <c r="P31" s="19">
        <v>-10</v>
      </c>
      <c r="Q31" s="19">
        <v>-10</v>
      </c>
      <c r="R31" s="19">
        <v>-10</v>
      </c>
      <c r="S31" s="19">
        <v>-10</v>
      </c>
      <c r="T31" s="2" t="s">
        <v>243</v>
      </c>
    </row>
    <row r="32" spans="1:20" x14ac:dyDescent="0.25">
      <c r="A32" s="2" t="s">
        <v>149</v>
      </c>
      <c r="B32" s="2">
        <v>5</v>
      </c>
      <c r="C32" s="2" t="s">
        <v>199</v>
      </c>
      <c r="D32" s="2">
        <v>80</v>
      </c>
      <c r="E32" s="2">
        <v>0</v>
      </c>
      <c r="F32" s="18">
        <v>0</v>
      </c>
      <c r="G32" s="18">
        <v>0</v>
      </c>
      <c r="H32" s="18">
        <v>0</v>
      </c>
      <c r="I32" s="18">
        <v>0</v>
      </c>
      <c r="J32" s="18">
        <v>10</v>
      </c>
      <c r="K32" s="18">
        <v>0</v>
      </c>
      <c r="L32" s="18">
        <v>0</v>
      </c>
      <c r="M32" s="19">
        <v>0</v>
      </c>
      <c r="N32" s="19">
        <v>0</v>
      </c>
      <c r="O32" s="19">
        <v>0</v>
      </c>
      <c r="P32" s="19">
        <v>0</v>
      </c>
      <c r="Q32" s="19">
        <v>0</v>
      </c>
      <c r="R32" s="19">
        <v>0</v>
      </c>
      <c r="S32" s="19">
        <v>0</v>
      </c>
      <c r="T32" s="2" t="s">
        <v>225</v>
      </c>
    </row>
    <row r="33" spans="1:20" x14ac:dyDescent="0.25">
      <c r="A33" s="2" t="s">
        <v>150</v>
      </c>
      <c r="B33" s="2">
        <v>5</v>
      </c>
      <c r="C33" s="2" t="s">
        <v>211</v>
      </c>
      <c r="D33" s="2">
        <v>100</v>
      </c>
      <c r="E33" s="2">
        <v>5</v>
      </c>
      <c r="F33" s="18">
        <v>0</v>
      </c>
      <c r="G33" s="18">
        <v>0</v>
      </c>
      <c r="H33" s="18">
        <v>0</v>
      </c>
      <c r="I33" s="18">
        <v>0</v>
      </c>
      <c r="J33" s="18">
        <v>0</v>
      </c>
      <c r="K33" s="18">
        <v>0</v>
      </c>
      <c r="L33" s="18">
        <v>0</v>
      </c>
      <c r="M33" s="19">
        <v>0</v>
      </c>
      <c r="N33" s="19">
        <v>0</v>
      </c>
      <c r="O33" s="19">
        <v>0</v>
      </c>
      <c r="P33" s="19">
        <v>0</v>
      </c>
      <c r="Q33" s="19">
        <v>-15</v>
      </c>
      <c r="R33" s="19">
        <v>0</v>
      </c>
      <c r="S33" s="19">
        <v>0</v>
      </c>
      <c r="T33" s="2" t="s">
        <v>244</v>
      </c>
    </row>
    <row r="34" spans="1:20" x14ac:dyDescent="0.25">
      <c r="A34" s="2" t="s">
        <v>151</v>
      </c>
      <c r="B34" s="2">
        <v>6</v>
      </c>
      <c r="C34" s="2" t="s">
        <v>212</v>
      </c>
      <c r="D34" s="2">
        <v>100</v>
      </c>
      <c r="E34" s="2">
        <v>5</v>
      </c>
      <c r="F34" s="18">
        <v>0</v>
      </c>
      <c r="G34" s="18">
        <v>0</v>
      </c>
      <c r="H34" s="18">
        <v>0</v>
      </c>
      <c r="I34" s="18">
        <v>0</v>
      </c>
      <c r="J34" s="18">
        <v>0</v>
      </c>
      <c r="K34" s="18">
        <v>0</v>
      </c>
      <c r="L34" s="18">
        <v>0</v>
      </c>
      <c r="M34" s="19">
        <v>0</v>
      </c>
      <c r="N34" s="19">
        <v>0</v>
      </c>
      <c r="O34" s="19">
        <v>0</v>
      </c>
      <c r="P34" s="19">
        <v>0</v>
      </c>
      <c r="Q34" s="19">
        <v>0</v>
      </c>
      <c r="R34" s="19">
        <v>-15</v>
      </c>
      <c r="S34" s="19">
        <v>0</v>
      </c>
      <c r="T34" s="2" t="s">
        <v>263</v>
      </c>
    </row>
    <row r="35" spans="1:20" x14ac:dyDescent="0.25">
      <c r="A35" s="2" t="s">
        <v>152</v>
      </c>
      <c r="B35" s="2">
        <v>6</v>
      </c>
      <c r="C35" s="2" t="s">
        <v>213</v>
      </c>
      <c r="D35" s="2">
        <v>100</v>
      </c>
      <c r="E35" s="2">
        <v>5</v>
      </c>
      <c r="F35" s="18">
        <v>0</v>
      </c>
      <c r="G35" s="18">
        <v>0</v>
      </c>
      <c r="H35" s="18">
        <v>0</v>
      </c>
      <c r="I35" s="18">
        <v>0</v>
      </c>
      <c r="J35" s="18">
        <v>0</v>
      </c>
      <c r="K35" s="18">
        <v>0</v>
      </c>
      <c r="L35" s="18">
        <v>0</v>
      </c>
      <c r="M35" s="19">
        <v>0</v>
      </c>
      <c r="N35" s="19">
        <v>0</v>
      </c>
      <c r="O35" s="19">
        <v>0</v>
      </c>
      <c r="P35" s="19">
        <v>0</v>
      </c>
      <c r="Q35" s="19">
        <v>0</v>
      </c>
      <c r="R35" s="19">
        <v>0</v>
      </c>
      <c r="S35" s="19">
        <v>-15</v>
      </c>
      <c r="T35" s="2" t="s">
        <v>264</v>
      </c>
    </row>
    <row r="36" spans="1:20" x14ac:dyDescent="0.25">
      <c r="A36" s="2" t="s">
        <v>153</v>
      </c>
      <c r="B36" s="2">
        <v>6</v>
      </c>
      <c r="C36" s="2" t="s">
        <v>214</v>
      </c>
      <c r="D36" s="2">
        <v>500</v>
      </c>
      <c r="E36" s="2">
        <v>450</v>
      </c>
      <c r="F36" s="18">
        <v>100</v>
      </c>
      <c r="G36" s="18">
        <v>100</v>
      </c>
      <c r="H36" s="18">
        <v>10</v>
      </c>
      <c r="I36" s="18">
        <v>10</v>
      </c>
      <c r="J36" s="18">
        <v>10</v>
      </c>
      <c r="K36" s="18">
        <v>10</v>
      </c>
      <c r="L36" s="18">
        <v>10</v>
      </c>
      <c r="M36" s="19">
        <v>-50</v>
      </c>
      <c r="N36" s="19">
        <v>-50</v>
      </c>
      <c r="O36" s="19">
        <v>-20</v>
      </c>
      <c r="P36" s="19">
        <v>-20</v>
      </c>
      <c r="Q36" s="19">
        <v>-20</v>
      </c>
      <c r="R36" s="19">
        <v>-20</v>
      </c>
      <c r="S36" s="19">
        <v>-20</v>
      </c>
      <c r="T36" s="2" t="s">
        <v>246</v>
      </c>
    </row>
    <row r="37" spans="1:20" x14ac:dyDescent="0.25">
      <c r="A37" s="2" t="s">
        <v>154</v>
      </c>
      <c r="B37" s="2">
        <v>6</v>
      </c>
      <c r="C37" s="2" t="s">
        <v>215</v>
      </c>
      <c r="D37" s="2">
        <v>500</v>
      </c>
      <c r="E37" s="2">
        <v>450</v>
      </c>
      <c r="F37" s="18">
        <v>0</v>
      </c>
      <c r="G37" s="18">
        <v>0</v>
      </c>
      <c r="H37" s="18">
        <v>20</v>
      </c>
      <c r="I37" s="18">
        <v>20</v>
      </c>
      <c r="J37" s="18">
        <v>20</v>
      </c>
      <c r="K37" s="18">
        <v>20</v>
      </c>
      <c r="L37" s="18">
        <v>20</v>
      </c>
      <c r="M37" s="19">
        <v>0</v>
      </c>
      <c r="N37" s="19">
        <v>0</v>
      </c>
      <c r="O37" s="19">
        <v>0</v>
      </c>
      <c r="P37" s="19">
        <v>0</v>
      </c>
      <c r="Q37" s="19">
        <v>0</v>
      </c>
      <c r="R37" s="19">
        <v>0</v>
      </c>
      <c r="S37" s="19">
        <v>0</v>
      </c>
      <c r="T37" s="2" t="s">
        <v>247</v>
      </c>
    </row>
    <row r="38" spans="1:20" x14ac:dyDescent="0.25">
      <c r="A38" s="2" t="s">
        <v>155</v>
      </c>
      <c r="B38" s="2">
        <v>6</v>
      </c>
      <c r="C38" s="2" t="s">
        <v>216</v>
      </c>
      <c r="D38" s="2">
        <v>500</v>
      </c>
      <c r="E38" s="2">
        <v>450</v>
      </c>
      <c r="F38" s="18">
        <v>0</v>
      </c>
      <c r="G38" s="18">
        <v>0</v>
      </c>
      <c r="H38" s="18">
        <v>0</v>
      </c>
      <c r="I38" s="18">
        <v>0</v>
      </c>
      <c r="J38" s="18">
        <v>0</v>
      </c>
      <c r="K38" s="18">
        <v>0</v>
      </c>
      <c r="L38" s="18">
        <v>0</v>
      </c>
      <c r="M38" s="19">
        <v>0</v>
      </c>
      <c r="N38" s="19">
        <v>0</v>
      </c>
      <c r="O38" s="19">
        <v>-20</v>
      </c>
      <c r="P38" s="19">
        <v>-20</v>
      </c>
      <c r="Q38" s="19">
        <v>-20</v>
      </c>
      <c r="R38" s="19">
        <v>-20</v>
      </c>
      <c r="S38" s="19">
        <v>-20</v>
      </c>
      <c r="T38" s="2" t="s">
        <v>248</v>
      </c>
    </row>
    <row r="39" spans="1:20" x14ac:dyDescent="0.25">
      <c r="A39" s="2" t="s">
        <v>156</v>
      </c>
      <c r="B39" s="2">
        <v>6</v>
      </c>
      <c r="C39" s="2" t="s">
        <v>218</v>
      </c>
      <c r="D39" s="2">
        <v>500</v>
      </c>
      <c r="E39" s="2">
        <v>450</v>
      </c>
      <c r="F39" s="18">
        <v>1000</v>
      </c>
      <c r="G39" s="18">
        <v>1000</v>
      </c>
      <c r="H39" s="18">
        <v>0</v>
      </c>
      <c r="I39" s="18">
        <v>0</v>
      </c>
      <c r="J39" s="18">
        <v>0</v>
      </c>
      <c r="K39" s="18">
        <v>0</v>
      </c>
      <c r="L39" s="18">
        <v>0</v>
      </c>
      <c r="M39" s="19">
        <v>1000</v>
      </c>
      <c r="N39" s="19">
        <v>1000</v>
      </c>
      <c r="O39" s="19">
        <v>0</v>
      </c>
      <c r="P39" s="19">
        <v>0</v>
      </c>
      <c r="Q39" s="19">
        <v>0</v>
      </c>
      <c r="R39" s="19">
        <v>0</v>
      </c>
      <c r="S39" s="19">
        <v>0</v>
      </c>
      <c r="T39" s="2" t="s">
        <v>249</v>
      </c>
    </row>
    <row r="40" spans="1:20" x14ac:dyDescent="0.25">
      <c r="A40" s="2" t="s">
        <v>157</v>
      </c>
      <c r="B40" s="2">
        <v>6</v>
      </c>
      <c r="C40" s="2" t="s">
        <v>217</v>
      </c>
      <c r="D40" s="2">
        <v>500</v>
      </c>
      <c r="E40" s="2">
        <v>450</v>
      </c>
      <c r="F40" s="18">
        <v>150</v>
      </c>
      <c r="G40" s="18">
        <v>150</v>
      </c>
      <c r="H40" s="18">
        <v>10</v>
      </c>
      <c r="I40" s="18">
        <v>10</v>
      </c>
      <c r="J40" s="18">
        <v>10</v>
      </c>
      <c r="K40" s="18">
        <v>10</v>
      </c>
      <c r="L40" s="18">
        <v>10</v>
      </c>
      <c r="M40" s="19">
        <v>-100</v>
      </c>
      <c r="N40" s="19">
        <v>-100</v>
      </c>
      <c r="O40" s="19">
        <v>-5</v>
      </c>
      <c r="P40" s="19">
        <v>-5</v>
      </c>
      <c r="Q40" s="19">
        <v>-5</v>
      </c>
      <c r="R40" s="19">
        <v>-5</v>
      </c>
      <c r="S40" s="19">
        <v>-5</v>
      </c>
      <c r="T40" s="2" t="s">
        <v>250</v>
      </c>
    </row>
    <row r="41" spans="1:20" x14ac:dyDescent="0.25">
      <c r="A41" s="2" t="s">
        <v>158</v>
      </c>
      <c r="B41" s="2">
        <v>6</v>
      </c>
      <c r="C41" s="2" t="s">
        <v>209</v>
      </c>
      <c r="D41" s="2">
        <v>500</v>
      </c>
      <c r="E41" s="2">
        <v>450</v>
      </c>
      <c r="F41" s="18">
        <v>200</v>
      </c>
      <c r="G41" s="18">
        <v>200</v>
      </c>
      <c r="H41" s="18">
        <v>-25</v>
      </c>
      <c r="I41" s="18">
        <v>-25</v>
      </c>
      <c r="J41" s="18">
        <v>-25</v>
      </c>
      <c r="K41" s="18">
        <v>-25</v>
      </c>
      <c r="L41" s="18">
        <v>-25</v>
      </c>
      <c r="M41" s="19">
        <v>-400</v>
      </c>
      <c r="N41" s="19">
        <v>-100</v>
      </c>
      <c r="O41" s="19">
        <v>-20</v>
      </c>
      <c r="P41" s="19">
        <v>-20</v>
      </c>
      <c r="Q41" s="19">
        <v>-20</v>
      </c>
      <c r="R41" s="19">
        <v>-20</v>
      </c>
      <c r="S41" s="19">
        <v>-20</v>
      </c>
      <c r="T41" s="2" t="s">
        <v>251</v>
      </c>
    </row>
    <row r="42" spans="1:20" x14ac:dyDescent="0.25">
      <c r="A42" s="2" t="s">
        <v>159</v>
      </c>
      <c r="B42" s="2">
        <v>7</v>
      </c>
      <c r="C42" s="2" t="s">
        <v>203</v>
      </c>
      <c r="D42" s="2">
        <v>750</v>
      </c>
      <c r="E42" s="2">
        <v>450</v>
      </c>
      <c r="F42" s="18">
        <v>-10</v>
      </c>
      <c r="G42" s="18">
        <v>100</v>
      </c>
      <c r="H42" s="18">
        <v>50</v>
      </c>
      <c r="I42" s="18">
        <v>5</v>
      </c>
      <c r="J42" s="18">
        <v>5</v>
      </c>
      <c r="K42" s="18">
        <v>5</v>
      </c>
      <c r="L42" s="18">
        <v>5</v>
      </c>
      <c r="M42" s="19">
        <v>-20</v>
      </c>
      <c r="N42" s="19">
        <v>50</v>
      </c>
      <c r="O42" s="19">
        <v>-15</v>
      </c>
      <c r="P42" s="19">
        <v>1</v>
      </c>
      <c r="Q42" s="19">
        <v>1</v>
      </c>
      <c r="R42" s="19">
        <v>1</v>
      </c>
      <c r="S42" s="19">
        <v>1</v>
      </c>
      <c r="T42" s="2" t="s">
        <v>252</v>
      </c>
    </row>
    <row r="43" spans="1:20" x14ac:dyDescent="0.25">
      <c r="A43" s="2" t="s">
        <v>160</v>
      </c>
      <c r="B43" s="2">
        <v>7</v>
      </c>
      <c r="C43" s="2" t="s">
        <v>204</v>
      </c>
      <c r="D43" s="2">
        <v>750</v>
      </c>
      <c r="E43" s="2">
        <v>450</v>
      </c>
      <c r="F43" s="18">
        <v>-10</v>
      </c>
      <c r="G43" s="18">
        <v>100</v>
      </c>
      <c r="H43" s="18">
        <v>-5</v>
      </c>
      <c r="I43" s="18">
        <v>50</v>
      </c>
      <c r="J43" s="18">
        <v>5</v>
      </c>
      <c r="K43" s="18">
        <v>5</v>
      </c>
      <c r="L43" s="18">
        <v>5</v>
      </c>
      <c r="M43" s="19">
        <v>-20</v>
      </c>
      <c r="N43" s="19">
        <v>50</v>
      </c>
      <c r="O43" s="19">
        <v>0</v>
      </c>
      <c r="P43" s="19">
        <v>-15</v>
      </c>
      <c r="Q43" s="19">
        <v>1</v>
      </c>
      <c r="R43" s="19">
        <v>1</v>
      </c>
      <c r="S43" s="19">
        <v>1</v>
      </c>
      <c r="T43" s="2" t="s">
        <v>253</v>
      </c>
    </row>
    <row r="44" spans="1:20" x14ac:dyDescent="0.25">
      <c r="A44" s="2" t="s">
        <v>161</v>
      </c>
      <c r="B44" s="2">
        <v>7</v>
      </c>
      <c r="C44" s="2" t="s">
        <v>208</v>
      </c>
      <c r="D44" s="2">
        <v>750</v>
      </c>
      <c r="E44" s="2">
        <v>450</v>
      </c>
      <c r="F44" s="18">
        <v>100</v>
      </c>
      <c r="G44" s="18">
        <v>100</v>
      </c>
      <c r="H44" s="18">
        <v>-5</v>
      </c>
      <c r="I44" s="18">
        <v>-5</v>
      </c>
      <c r="J44" s="18">
        <v>50</v>
      </c>
      <c r="K44" s="18">
        <v>5</v>
      </c>
      <c r="L44" s="18">
        <v>5</v>
      </c>
      <c r="M44" s="19">
        <v>20</v>
      </c>
      <c r="N44" s="19">
        <v>-50</v>
      </c>
      <c r="O44" s="19">
        <v>0</v>
      </c>
      <c r="P44" s="19">
        <v>0</v>
      </c>
      <c r="Q44" s="19">
        <v>-15</v>
      </c>
      <c r="R44" s="19">
        <v>1</v>
      </c>
      <c r="S44" s="19">
        <v>1</v>
      </c>
      <c r="T44" s="2" t="s">
        <v>254</v>
      </c>
    </row>
    <row r="45" spans="1:20" x14ac:dyDescent="0.25">
      <c r="A45" s="2" t="s">
        <v>162</v>
      </c>
      <c r="B45" s="2">
        <v>7</v>
      </c>
      <c r="C45" s="2" t="s">
        <v>205</v>
      </c>
      <c r="D45" s="2">
        <v>750</v>
      </c>
      <c r="E45" s="2">
        <v>450</v>
      </c>
      <c r="F45" s="18">
        <v>100</v>
      </c>
      <c r="G45" s="18">
        <v>-10</v>
      </c>
      <c r="H45" s="18">
        <v>-5</v>
      </c>
      <c r="I45" s="18">
        <v>-5</v>
      </c>
      <c r="J45" s="18">
        <v>-5</v>
      </c>
      <c r="K45" s="18">
        <v>50</v>
      </c>
      <c r="L45" s="18">
        <v>5</v>
      </c>
      <c r="M45" s="19">
        <v>20</v>
      </c>
      <c r="N45" s="19">
        <v>-50</v>
      </c>
      <c r="O45" s="19">
        <v>0</v>
      </c>
      <c r="P45" s="19">
        <v>0</v>
      </c>
      <c r="Q45" s="19">
        <v>0</v>
      </c>
      <c r="R45" s="19">
        <v>-15</v>
      </c>
      <c r="S45" s="19">
        <v>1</v>
      </c>
      <c r="T45" s="2" t="s">
        <v>255</v>
      </c>
    </row>
    <row r="46" spans="1:20" x14ac:dyDescent="0.25">
      <c r="A46" s="2" t="s">
        <v>163</v>
      </c>
      <c r="B46" s="2">
        <v>7</v>
      </c>
      <c r="C46" s="2" t="s">
        <v>206</v>
      </c>
      <c r="D46" s="2">
        <v>750</v>
      </c>
      <c r="E46" s="2">
        <v>450</v>
      </c>
      <c r="F46" s="18">
        <v>100</v>
      </c>
      <c r="G46" s="18">
        <v>-10</v>
      </c>
      <c r="H46" s="18">
        <v>-5</v>
      </c>
      <c r="I46" s="18">
        <v>-5</v>
      </c>
      <c r="J46" s="18">
        <v>-5</v>
      </c>
      <c r="K46" s="18">
        <v>-5</v>
      </c>
      <c r="L46" s="18">
        <v>50</v>
      </c>
      <c r="M46" s="19">
        <v>20</v>
      </c>
      <c r="N46" s="19">
        <v>-50</v>
      </c>
      <c r="O46" s="19">
        <v>0</v>
      </c>
      <c r="P46" s="19">
        <v>0</v>
      </c>
      <c r="Q46" s="19">
        <v>0</v>
      </c>
      <c r="R46" s="19">
        <v>0</v>
      </c>
      <c r="S46" s="19">
        <v>-15</v>
      </c>
      <c r="T46" s="2" t="s">
        <v>256</v>
      </c>
    </row>
    <row r="47" spans="1:20" x14ac:dyDescent="0.25">
      <c r="A47" s="2" t="s">
        <v>164</v>
      </c>
      <c r="B47" s="2">
        <v>7</v>
      </c>
      <c r="C47" s="2" t="s">
        <v>207</v>
      </c>
      <c r="D47" s="2">
        <v>750</v>
      </c>
      <c r="E47" s="2">
        <v>450</v>
      </c>
      <c r="F47" s="18">
        <v>0</v>
      </c>
      <c r="G47" s="18">
        <v>125</v>
      </c>
      <c r="H47" s="18">
        <v>0</v>
      </c>
      <c r="I47" s="18">
        <v>100</v>
      </c>
      <c r="J47" s="18">
        <v>0</v>
      </c>
      <c r="K47" s="18">
        <v>50</v>
      </c>
      <c r="L47" s="18">
        <v>0</v>
      </c>
      <c r="M47" s="19">
        <v>0</v>
      </c>
      <c r="N47" s="19">
        <v>0</v>
      </c>
      <c r="O47" s="19">
        <v>0</v>
      </c>
      <c r="P47" s="19">
        <v>-100</v>
      </c>
      <c r="Q47" s="19">
        <v>0</v>
      </c>
      <c r="R47" s="19">
        <v>-25</v>
      </c>
      <c r="S47" s="19">
        <v>0</v>
      </c>
      <c r="T47" s="2" t="s">
        <v>257</v>
      </c>
    </row>
    <row r="48" spans="1:20" x14ac:dyDescent="0.25">
      <c r="A48" s="2" t="s">
        <v>165</v>
      </c>
      <c r="B48" s="2">
        <v>7</v>
      </c>
      <c r="C48" s="2" t="s">
        <v>201</v>
      </c>
      <c r="D48" s="2">
        <v>1000</v>
      </c>
      <c r="E48" s="2">
        <v>450</v>
      </c>
      <c r="F48" s="18">
        <v>0</v>
      </c>
      <c r="G48" s="18">
        <v>0</v>
      </c>
      <c r="H48" s="18">
        <v>100</v>
      </c>
      <c r="I48" s="18">
        <v>-50</v>
      </c>
      <c r="J48" s="18">
        <v>-100</v>
      </c>
      <c r="K48" s="18">
        <v>-50</v>
      </c>
      <c r="L48" s="18">
        <v>-50</v>
      </c>
      <c r="M48" s="19">
        <v>0</v>
      </c>
      <c r="N48" s="19">
        <v>0</v>
      </c>
      <c r="O48" s="19">
        <v>-100</v>
      </c>
      <c r="P48" s="19">
        <v>25</v>
      </c>
      <c r="Q48" s="19">
        <v>50</v>
      </c>
      <c r="R48" s="19">
        <v>25</v>
      </c>
      <c r="S48" s="19">
        <v>25</v>
      </c>
      <c r="T48" s="2" t="s">
        <v>258</v>
      </c>
    </row>
    <row r="49" spans="1:20" x14ac:dyDescent="0.25">
      <c r="A49" s="2" t="s">
        <v>166</v>
      </c>
      <c r="B49" s="2">
        <v>7</v>
      </c>
      <c r="C49" s="2" t="s">
        <v>210</v>
      </c>
      <c r="D49" s="2">
        <v>1000</v>
      </c>
      <c r="E49" s="2">
        <v>450</v>
      </c>
      <c r="F49" s="18">
        <v>0</v>
      </c>
      <c r="G49" s="18">
        <v>0</v>
      </c>
      <c r="H49" s="18">
        <v>-100</v>
      </c>
      <c r="I49" s="18">
        <v>-50</v>
      </c>
      <c r="J49" s="18">
        <v>100</v>
      </c>
      <c r="K49" s="18">
        <v>-50</v>
      </c>
      <c r="L49" s="18">
        <v>-50</v>
      </c>
      <c r="M49" s="19">
        <v>0</v>
      </c>
      <c r="N49" s="19">
        <v>0</v>
      </c>
      <c r="O49" s="19">
        <v>50</v>
      </c>
      <c r="P49" s="19">
        <v>25</v>
      </c>
      <c r="Q49" s="19">
        <v>-100</v>
      </c>
      <c r="R49" s="19">
        <v>25</v>
      </c>
      <c r="S49" s="19">
        <v>25</v>
      </c>
      <c r="T49" s="2" t="s">
        <v>259</v>
      </c>
    </row>
    <row r="50" spans="1:20" x14ac:dyDescent="0.25">
      <c r="A50" s="2" t="s">
        <v>167</v>
      </c>
      <c r="B50" s="2">
        <v>7</v>
      </c>
      <c r="C50" s="2" t="s">
        <v>202</v>
      </c>
      <c r="D50" s="2">
        <v>1000</v>
      </c>
      <c r="E50" s="2">
        <v>450</v>
      </c>
      <c r="F50" s="18">
        <v>0</v>
      </c>
      <c r="G50" s="18">
        <v>0</v>
      </c>
      <c r="H50" s="18">
        <v>-50</v>
      </c>
      <c r="I50" s="18">
        <v>100</v>
      </c>
      <c r="J50" s="18">
        <v>-50</v>
      </c>
      <c r="K50" s="18">
        <v>100</v>
      </c>
      <c r="L50" s="18">
        <v>100</v>
      </c>
      <c r="M50" s="19">
        <v>0</v>
      </c>
      <c r="N50" s="19">
        <v>0</v>
      </c>
      <c r="O50" s="19">
        <v>0</v>
      </c>
      <c r="P50" s="19">
        <v>0</v>
      </c>
      <c r="Q50" s="19">
        <v>0</v>
      </c>
      <c r="R50" s="19">
        <v>0</v>
      </c>
      <c r="S50" s="19">
        <v>0</v>
      </c>
      <c r="T50" s="2" t="s">
        <v>260</v>
      </c>
    </row>
    <row r="51" spans="1:20" x14ac:dyDescent="0.25">
      <c r="A51" s="2" t="s">
        <v>168</v>
      </c>
      <c r="B51" s="2">
        <v>8</v>
      </c>
      <c r="C51" s="2" t="s">
        <v>194</v>
      </c>
      <c r="D51" s="2">
        <v>1250</v>
      </c>
      <c r="E51" s="2">
        <v>450</v>
      </c>
      <c r="F51" s="18">
        <v>-300</v>
      </c>
      <c r="G51" s="18">
        <v>-300</v>
      </c>
      <c r="H51" s="18">
        <v>-50</v>
      </c>
      <c r="I51" s="18">
        <v>-50</v>
      </c>
      <c r="J51" s="18">
        <v>-50</v>
      </c>
      <c r="K51" s="18">
        <v>-50</v>
      </c>
      <c r="L51" s="18">
        <v>-50</v>
      </c>
      <c r="M51" s="19">
        <v>-1000</v>
      </c>
      <c r="N51" s="19">
        <v>-750</v>
      </c>
      <c r="O51" s="19">
        <v>-20</v>
      </c>
      <c r="P51" s="19">
        <v>-20</v>
      </c>
      <c r="Q51" s="19">
        <v>-20</v>
      </c>
      <c r="R51" s="19">
        <v>-20</v>
      </c>
      <c r="S51" s="19">
        <v>-20</v>
      </c>
      <c r="T51" s="2" t="s">
        <v>261</v>
      </c>
    </row>
    <row r="52" spans="1:20" x14ac:dyDescent="0.25">
      <c r="A52" s="2" t="s">
        <v>169</v>
      </c>
      <c r="B52" s="2">
        <v>8</v>
      </c>
      <c r="C52" s="2" t="s">
        <v>200</v>
      </c>
      <c r="D52" s="2">
        <v>1250</v>
      </c>
      <c r="E52" s="2">
        <v>450</v>
      </c>
      <c r="F52" s="18">
        <v>1000</v>
      </c>
      <c r="G52" s="18">
        <v>1000</v>
      </c>
      <c r="H52" s="18">
        <v>20</v>
      </c>
      <c r="I52" s="18">
        <v>20</v>
      </c>
      <c r="J52" s="18">
        <v>20</v>
      </c>
      <c r="K52" s="18">
        <v>20</v>
      </c>
      <c r="L52" s="18">
        <v>20</v>
      </c>
      <c r="M52" s="19">
        <v>0</v>
      </c>
      <c r="N52" s="19">
        <v>0</v>
      </c>
      <c r="O52" s="19">
        <v>20</v>
      </c>
      <c r="P52" s="19">
        <v>20</v>
      </c>
      <c r="Q52" s="19">
        <v>20</v>
      </c>
      <c r="R52" s="19">
        <v>20</v>
      </c>
      <c r="S52" s="19">
        <v>20</v>
      </c>
      <c r="T52" s="2" t="s">
        <v>262</v>
      </c>
    </row>
    <row r="53" spans="1:20" x14ac:dyDescent="0.25">
      <c r="A53" s="47" t="s">
        <v>106</v>
      </c>
      <c r="B53" s="47" t="s">
        <v>107</v>
      </c>
      <c r="C53" s="47" t="s">
        <v>108</v>
      </c>
      <c r="D53" s="47" t="s">
        <v>109</v>
      </c>
      <c r="E53" s="47" t="s">
        <v>110</v>
      </c>
      <c r="F53" s="21" t="s">
        <v>111</v>
      </c>
      <c r="G53" s="21" t="s">
        <v>112</v>
      </c>
      <c r="H53" s="21" t="s">
        <v>113</v>
      </c>
      <c r="I53" s="21" t="s">
        <v>114</v>
      </c>
      <c r="J53" s="21" t="s">
        <v>115</v>
      </c>
      <c r="K53" s="21" t="s">
        <v>116</v>
      </c>
      <c r="L53" s="21" t="s">
        <v>117</v>
      </c>
      <c r="M53" s="20" t="s">
        <v>111</v>
      </c>
      <c r="N53" s="20" t="s">
        <v>112</v>
      </c>
      <c r="O53" s="20" t="s">
        <v>113</v>
      </c>
      <c r="P53" s="20" t="s">
        <v>114</v>
      </c>
      <c r="Q53" s="20" t="s">
        <v>115</v>
      </c>
      <c r="R53" s="20" t="s">
        <v>116</v>
      </c>
      <c r="S53" s="20" t="s">
        <v>117</v>
      </c>
      <c r="T53" s="45" t="s">
        <v>265</v>
      </c>
    </row>
    <row r="54" spans="1:20" x14ac:dyDescent="0.25">
      <c r="A54" s="47"/>
      <c r="B54" s="47"/>
      <c r="C54" s="47"/>
      <c r="D54" s="47"/>
      <c r="E54" s="47"/>
      <c r="F54" s="42" t="s">
        <v>118</v>
      </c>
      <c r="G54" s="42"/>
      <c r="H54" s="42"/>
      <c r="I54" s="42"/>
      <c r="J54" s="42"/>
      <c r="K54" s="42"/>
      <c r="L54" s="42"/>
      <c r="M54" s="43" t="s">
        <v>119</v>
      </c>
      <c r="N54" s="43"/>
      <c r="O54" s="43"/>
      <c r="P54" s="43"/>
      <c r="Q54" s="43"/>
      <c r="R54" s="43"/>
      <c r="S54" s="43"/>
      <c r="T54" s="46"/>
    </row>
    <row r="55" spans="1:20" x14ac:dyDescent="0.25">
      <c r="A55" s="15"/>
      <c r="B55" s="15"/>
      <c r="C55" s="15"/>
      <c r="D55" s="15"/>
      <c r="E55" s="15"/>
      <c r="F55" s="15"/>
      <c r="G55" s="15"/>
      <c r="H55" s="15"/>
      <c r="I55" s="15"/>
      <c r="J55" s="15"/>
      <c r="K55" s="15"/>
      <c r="L55" s="15"/>
      <c r="M55" s="15"/>
      <c r="N55" s="15"/>
      <c r="O55" s="15"/>
      <c r="P55" s="15"/>
      <c r="Q55" s="15"/>
      <c r="R55" s="15"/>
      <c r="S55" s="15"/>
    </row>
    <row r="56" spans="1:20" x14ac:dyDescent="0.25">
      <c r="A56" s="15"/>
      <c r="B56" s="15"/>
      <c r="C56" s="15"/>
      <c r="D56" s="15"/>
      <c r="E56" s="15"/>
      <c r="F56" s="15"/>
      <c r="G56" s="15"/>
      <c r="H56" s="15"/>
      <c r="I56" s="15"/>
      <c r="J56" s="15"/>
      <c r="K56" s="15"/>
      <c r="L56" s="15"/>
      <c r="M56" s="15"/>
      <c r="N56" s="15"/>
      <c r="O56" s="15"/>
      <c r="P56" s="15"/>
      <c r="Q56" s="15"/>
      <c r="R56" s="15"/>
      <c r="S56" s="15"/>
    </row>
    <row r="57" spans="1:20" x14ac:dyDescent="0.25">
      <c r="A57" s="15"/>
      <c r="B57" s="15"/>
      <c r="C57" s="15"/>
      <c r="D57" s="15"/>
      <c r="E57" s="15"/>
      <c r="F57" s="15"/>
      <c r="G57" s="15"/>
      <c r="H57" s="15"/>
      <c r="I57" s="15"/>
      <c r="J57" s="15"/>
      <c r="K57" s="15"/>
      <c r="L57" s="15"/>
      <c r="M57" s="15"/>
      <c r="N57" s="15"/>
      <c r="O57" s="15"/>
      <c r="P57" s="15"/>
      <c r="Q57" s="15"/>
      <c r="R57" s="15"/>
      <c r="S57" s="15"/>
    </row>
    <row r="58" spans="1:20" x14ac:dyDescent="0.25">
      <c r="A58" s="15"/>
      <c r="B58" s="15"/>
      <c r="C58" s="15"/>
      <c r="D58" s="15"/>
      <c r="E58" s="15"/>
      <c r="F58" s="15"/>
      <c r="G58" s="15"/>
      <c r="H58" s="15"/>
      <c r="I58" s="15"/>
      <c r="J58" s="15"/>
      <c r="K58" s="15"/>
      <c r="L58" s="15"/>
      <c r="M58" s="15"/>
      <c r="N58" s="15"/>
      <c r="O58" s="15"/>
      <c r="P58" s="15"/>
      <c r="Q58" s="15"/>
      <c r="R58" s="15"/>
      <c r="S58" s="15"/>
    </row>
    <row r="59" spans="1:20" x14ac:dyDescent="0.25">
      <c r="A59" s="15"/>
      <c r="B59" s="15"/>
      <c r="C59" s="15"/>
      <c r="D59" s="15"/>
      <c r="E59" s="15"/>
      <c r="F59" s="15"/>
      <c r="G59" s="15"/>
      <c r="H59" s="15"/>
      <c r="I59" s="15"/>
      <c r="J59" s="15"/>
      <c r="K59" s="15"/>
      <c r="L59" s="15"/>
      <c r="M59" s="15"/>
      <c r="N59" s="15"/>
      <c r="O59" s="15"/>
      <c r="P59" s="15"/>
      <c r="Q59" s="15"/>
      <c r="R59" s="15"/>
      <c r="S59" s="15"/>
    </row>
    <row r="60" spans="1:20" x14ac:dyDescent="0.25">
      <c r="A60" s="15"/>
      <c r="B60" s="15"/>
      <c r="C60" s="15"/>
      <c r="D60" s="15"/>
      <c r="E60" s="15"/>
      <c r="F60" s="15"/>
      <c r="G60" s="15"/>
      <c r="H60" s="15"/>
      <c r="I60" s="15"/>
      <c r="J60" s="15"/>
      <c r="K60" s="15"/>
      <c r="L60" s="15"/>
      <c r="M60" s="15"/>
      <c r="N60" s="15"/>
      <c r="O60" s="15"/>
      <c r="P60" s="15"/>
      <c r="Q60" s="15"/>
      <c r="R60" s="15"/>
      <c r="S60" s="15"/>
    </row>
  </sheetData>
  <mergeCells count="16">
    <mergeCell ref="F54:L54"/>
    <mergeCell ref="M54:S54"/>
    <mergeCell ref="T1:T2"/>
    <mergeCell ref="T53:T54"/>
    <mergeCell ref="A53:A54"/>
    <mergeCell ref="B53:B54"/>
    <mergeCell ref="C53:C54"/>
    <mergeCell ref="D53:D54"/>
    <mergeCell ref="E53:E54"/>
    <mergeCell ref="F1:L1"/>
    <mergeCell ref="M1:S1"/>
    <mergeCell ref="A1:A2"/>
    <mergeCell ref="B1:B2"/>
    <mergeCell ref="C1:C2"/>
    <mergeCell ref="D1:D2"/>
    <mergeCell ref="E1: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workbookViewId="0">
      <selection activeCell="A10" sqref="A10:N25"/>
    </sheetView>
  </sheetViews>
  <sheetFormatPr defaultRowHeight="15" x14ac:dyDescent="0.25"/>
  <cols>
    <col min="1" max="1" width="8.5703125" style="1" bestFit="1" customWidth="1"/>
    <col min="2" max="2" width="20.5703125" style="1" bestFit="1" customWidth="1"/>
    <col min="3" max="4" width="20.7109375" style="1" bestFit="1" customWidth="1"/>
    <col min="5" max="5" width="11.140625" style="1" bestFit="1" customWidth="1"/>
    <col min="6" max="6" width="15" style="1" bestFit="1" customWidth="1"/>
    <col min="7" max="7" width="11" style="1" bestFit="1" customWidth="1"/>
    <col min="8" max="8" width="8.7109375" style="1" bestFit="1" customWidth="1"/>
    <col min="9" max="9" width="8.42578125" style="1" bestFit="1" customWidth="1"/>
    <col min="10" max="10" width="10" style="1" bestFit="1" customWidth="1"/>
    <col min="11" max="11" width="10.28515625" style="1" bestFit="1" customWidth="1"/>
    <col min="12" max="12" width="10" style="1" bestFit="1" customWidth="1"/>
    <col min="13" max="13" width="9.5703125" style="1" bestFit="1" customWidth="1"/>
    <col min="14" max="14" width="10.140625" style="1" bestFit="1" customWidth="1"/>
    <col min="15" max="16384" width="9.140625" style="1"/>
  </cols>
  <sheetData>
    <row r="1" spans="1:14" ht="15.75" thickBot="1" x14ac:dyDescent="0.3"/>
    <row r="2" spans="1:14" ht="15.75" thickBot="1" x14ac:dyDescent="0.3">
      <c r="A2" s="48" t="s">
        <v>284</v>
      </c>
      <c r="B2" s="49"/>
      <c r="C2" s="49"/>
      <c r="D2" s="49"/>
      <c r="E2" s="49"/>
      <c r="F2" s="49"/>
      <c r="G2" s="49"/>
      <c r="H2" s="49"/>
      <c r="I2" s="49"/>
      <c r="J2" s="49"/>
      <c r="K2" s="49"/>
      <c r="L2" s="49"/>
      <c r="M2" s="49"/>
      <c r="N2" s="50"/>
    </row>
    <row r="3" spans="1:14" x14ac:dyDescent="0.25">
      <c r="A3" s="22" t="s">
        <v>16</v>
      </c>
      <c r="B3" s="22" t="s">
        <v>266</v>
      </c>
      <c r="C3" s="22" t="s">
        <v>267</v>
      </c>
      <c r="D3" s="22" t="s">
        <v>268</v>
      </c>
      <c r="E3" s="22" t="s">
        <v>269</v>
      </c>
      <c r="F3" s="22" t="s">
        <v>105</v>
      </c>
      <c r="G3" s="22" t="s">
        <v>270</v>
      </c>
      <c r="H3" s="22" t="s">
        <v>271</v>
      </c>
      <c r="I3" s="22" t="s">
        <v>272</v>
      </c>
      <c r="J3" s="22" t="s">
        <v>273</v>
      </c>
      <c r="K3" s="22" t="s">
        <v>274</v>
      </c>
      <c r="L3" s="22" t="s">
        <v>275</v>
      </c>
      <c r="M3" s="22" t="s">
        <v>276</v>
      </c>
      <c r="N3" s="22" t="s">
        <v>277</v>
      </c>
    </row>
    <row r="4" spans="1:14" x14ac:dyDescent="0.25">
      <c r="A4" s="2" t="s">
        <v>278</v>
      </c>
      <c r="B4" s="2" t="s">
        <v>281</v>
      </c>
      <c r="C4" s="2" t="s">
        <v>282</v>
      </c>
      <c r="D4" s="2" t="s">
        <v>282</v>
      </c>
      <c r="E4" s="2" t="s">
        <v>280</v>
      </c>
      <c r="F4" s="2" t="s">
        <v>280</v>
      </c>
      <c r="G4" s="2" t="s">
        <v>280</v>
      </c>
      <c r="H4" s="2" t="s">
        <v>279</v>
      </c>
      <c r="I4" s="2" t="s">
        <v>279</v>
      </c>
      <c r="J4" s="2" t="s">
        <v>279</v>
      </c>
      <c r="K4" s="2" t="s">
        <v>279</v>
      </c>
      <c r="L4" s="2" t="s">
        <v>279</v>
      </c>
      <c r="M4" s="2" t="s">
        <v>279</v>
      </c>
      <c r="N4" s="2" t="s">
        <v>279</v>
      </c>
    </row>
    <row r="5" spans="1:14" ht="15.75" thickBot="1" x14ac:dyDescent="0.3"/>
    <row r="6" spans="1:14" ht="15.75" thickBot="1" x14ac:dyDescent="0.3">
      <c r="A6" s="51" t="s">
        <v>285</v>
      </c>
      <c r="B6" s="52"/>
      <c r="C6" s="52"/>
      <c r="D6" s="52"/>
      <c r="E6" s="52"/>
      <c r="F6" s="52"/>
      <c r="G6" s="52"/>
      <c r="H6" s="52"/>
      <c r="I6" s="52"/>
      <c r="J6" s="52"/>
      <c r="K6" s="52"/>
      <c r="L6" s="52"/>
      <c r="M6" s="52"/>
      <c r="N6" s="53"/>
    </row>
    <row r="7" spans="1:14" x14ac:dyDescent="0.25">
      <c r="A7" s="22" t="s">
        <v>106</v>
      </c>
      <c r="B7" s="22" t="s">
        <v>283</v>
      </c>
      <c r="C7" s="9"/>
      <c r="D7" s="9"/>
      <c r="E7" s="9"/>
      <c r="F7" s="9"/>
      <c r="G7" s="9"/>
      <c r="H7" s="9"/>
      <c r="I7" s="9"/>
      <c r="J7" s="9"/>
      <c r="K7" s="9"/>
      <c r="L7" s="9"/>
      <c r="M7" s="9"/>
      <c r="N7" s="9"/>
    </row>
    <row r="8" spans="1:14" x14ac:dyDescent="0.25">
      <c r="A8" s="2" t="s">
        <v>278</v>
      </c>
      <c r="B8" s="2" t="s">
        <v>280</v>
      </c>
      <c r="C8" s="9"/>
      <c r="D8" s="9"/>
      <c r="E8" s="9"/>
      <c r="F8" s="9"/>
      <c r="G8" s="9"/>
      <c r="H8" s="9"/>
      <c r="I8" s="9"/>
      <c r="J8" s="9"/>
      <c r="K8" s="9"/>
      <c r="L8" s="9"/>
      <c r="M8" s="9"/>
      <c r="N8" s="9"/>
    </row>
    <row r="9" spans="1:14" ht="15.75" thickBot="1" x14ac:dyDescent="0.3"/>
    <row r="10" spans="1:14" x14ac:dyDescent="0.25">
      <c r="A10" s="54" t="s">
        <v>286</v>
      </c>
      <c r="B10" s="55"/>
      <c r="C10" s="55"/>
      <c r="D10" s="55"/>
      <c r="E10" s="55"/>
      <c r="F10" s="55"/>
      <c r="G10" s="55"/>
      <c r="H10" s="55"/>
      <c r="I10" s="55"/>
      <c r="J10" s="55"/>
      <c r="K10" s="55"/>
      <c r="L10" s="55"/>
      <c r="M10" s="55"/>
      <c r="N10" s="56"/>
    </row>
    <row r="11" spans="1:14" x14ac:dyDescent="0.25">
      <c r="A11" s="57"/>
      <c r="B11" s="58"/>
      <c r="C11" s="58"/>
      <c r="D11" s="58"/>
      <c r="E11" s="58"/>
      <c r="F11" s="58"/>
      <c r="G11" s="58"/>
      <c r="H11" s="58"/>
      <c r="I11" s="58"/>
      <c r="J11" s="58"/>
      <c r="K11" s="58"/>
      <c r="L11" s="58"/>
      <c r="M11" s="58"/>
      <c r="N11" s="59"/>
    </row>
    <row r="12" spans="1:14" x14ac:dyDescent="0.25">
      <c r="A12" s="57"/>
      <c r="B12" s="58"/>
      <c r="C12" s="58"/>
      <c r="D12" s="58"/>
      <c r="E12" s="58"/>
      <c r="F12" s="58"/>
      <c r="G12" s="58"/>
      <c r="H12" s="58"/>
      <c r="I12" s="58"/>
      <c r="J12" s="58"/>
      <c r="K12" s="58"/>
      <c r="L12" s="58"/>
      <c r="M12" s="58"/>
      <c r="N12" s="59"/>
    </row>
    <row r="13" spans="1:14" x14ac:dyDescent="0.25">
      <c r="A13" s="57"/>
      <c r="B13" s="58"/>
      <c r="C13" s="58"/>
      <c r="D13" s="58"/>
      <c r="E13" s="58"/>
      <c r="F13" s="58"/>
      <c r="G13" s="58"/>
      <c r="H13" s="58"/>
      <c r="I13" s="58"/>
      <c r="J13" s="58"/>
      <c r="K13" s="58"/>
      <c r="L13" s="58"/>
      <c r="M13" s="58"/>
      <c r="N13" s="59"/>
    </row>
    <row r="14" spans="1:14" x14ac:dyDescent="0.25">
      <c r="A14" s="57"/>
      <c r="B14" s="58"/>
      <c r="C14" s="58"/>
      <c r="D14" s="58"/>
      <c r="E14" s="58"/>
      <c r="F14" s="58"/>
      <c r="G14" s="58"/>
      <c r="H14" s="58"/>
      <c r="I14" s="58"/>
      <c r="J14" s="58"/>
      <c r="K14" s="58"/>
      <c r="L14" s="58"/>
      <c r="M14" s="58"/>
      <c r="N14" s="59"/>
    </row>
    <row r="15" spans="1:14" x14ac:dyDescent="0.25">
      <c r="A15" s="57"/>
      <c r="B15" s="58"/>
      <c r="C15" s="58"/>
      <c r="D15" s="58"/>
      <c r="E15" s="58"/>
      <c r="F15" s="58"/>
      <c r="G15" s="58"/>
      <c r="H15" s="58"/>
      <c r="I15" s="58"/>
      <c r="J15" s="58"/>
      <c r="K15" s="58"/>
      <c r="L15" s="58"/>
      <c r="M15" s="58"/>
      <c r="N15" s="59"/>
    </row>
    <row r="16" spans="1:14" x14ac:dyDescent="0.25">
      <c r="A16" s="57"/>
      <c r="B16" s="58"/>
      <c r="C16" s="58"/>
      <c r="D16" s="58"/>
      <c r="E16" s="58"/>
      <c r="F16" s="58"/>
      <c r="G16" s="58"/>
      <c r="H16" s="58"/>
      <c r="I16" s="58"/>
      <c r="J16" s="58"/>
      <c r="K16" s="58"/>
      <c r="L16" s="58"/>
      <c r="M16" s="58"/>
      <c r="N16" s="59"/>
    </row>
    <row r="17" spans="1:14" x14ac:dyDescent="0.25">
      <c r="A17" s="57"/>
      <c r="B17" s="58"/>
      <c r="C17" s="58"/>
      <c r="D17" s="58"/>
      <c r="E17" s="58"/>
      <c r="F17" s="58"/>
      <c r="G17" s="58"/>
      <c r="H17" s="58"/>
      <c r="I17" s="58"/>
      <c r="J17" s="58"/>
      <c r="K17" s="58"/>
      <c r="L17" s="58"/>
      <c r="M17" s="58"/>
      <c r="N17" s="59"/>
    </row>
    <row r="18" spans="1:14" x14ac:dyDescent="0.25">
      <c r="A18" s="57"/>
      <c r="B18" s="58"/>
      <c r="C18" s="58"/>
      <c r="D18" s="58"/>
      <c r="E18" s="58"/>
      <c r="F18" s="58"/>
      <c r="G18" s="58"/>
      <c r="H18" s="58"/>
      <c r="I18" s="58"/>
      <c r="J18" s="58"/>
      <c r="K18" s="58"/>
      <c r="L18" s="58"/>
      <c r="M18" s="58"/>
      <c r="N18" s="59"/>
    </row>
    <row r="19" spans="1:14" x14ac:dyDescent="0.25">
      <c r="A19" s="57"/>
      <c r="B19" s="58"/>
      <c r="C19" s="58"/>
      <c r="D19" s="58"/>
      <c r="E19" s="58"/>
      <c r="F19" s="58"/>
      <c r="G19" s="58"/>
      <c r="H19" s="58"/>
      <c r="I19" s="58"/>
      <c r="J19" s="58"/>
      <c r="K19" s="58"/>
      <c r="L19" s="58"/>
      <c r="M19" s="58"/>
      <c r="N19" s="59"/>
    </row>
    <row r="20" spans="1:14" x14ac:dyDescent="0.25">
      <c r="A20" s="57"/>
      <c r="B20" s="58"/>
      <c r="C20" s="58"/>
      <c r="D20" s="58"/>
      <c r="E20" s="58"/>
      <c r="F20" s="58"/>
      <c r="G20" s="58"/>
      <c r="H20" s="58"/>
      <c r="I20" s="58"/>
      <c r="J20" s="58"/>
      <c r="K20" s="58"/>
      <c r="L20" s="58"/>
      <c r="M20" s="58"/>
      <c r="N20" s="59"/>
    </row>
    <row r="21" spans="1:14" x14ac:dyDescent="0.25">
      <c r="A21" s="57"/>
      <c r="B21" s="58"/>
      <c r="C21" s="58"/>
      <c r="D21" s="58"/>
      <c r="E21" s="58"/>
      <c r="F21" s="58"/>
      <c r="G21" s="58"/>
      <c r="H21" s="58"/>
      <c r="I21" s="58"/>
      <c r="J21" s="58"/>
      <c r="K21" s="58"/>
      <c r="L21" s="58"/>
      <c r="M21" s="58"/>
      <c r="N21" s="59"/>
    </row>
    <row r="22" spans="1:14" x14ac:dyDescent="0.25">
      <c r="A22" s="57"/>
      <c r="B22" s="58"/>
      <c r="C22" s="58"/>
      <c r="D22" s="58"/>
      <c r="E22" s="58"/>
      <c r="F22" s="58"/>
      <c r="G22" s="58"/>
      <c r="H22" s="58"/>
      <c r="I22" s="58"/>
      <c r="J22" s="58"/>
      <c r="K22" s="58"/>
      <c r="L22" s="58"/>
      <c r="M22" s="58"/>
      <c r="N22" s="59"/>
    </row>
    <row r="23" spans="1:14" x14ac:dyDescent="0.25">
      <c r="A23" s="57"/>
      <c r="B23" s="58"/>
      <c r="C23" s="58"/>
      <c r="D23" s="58"/>
      <c r="E23" s="58"/>
      <c r="F23" s="58"/>
      <c r="G23" s="58"/>
      <c r="H23" s="58"/>
      <c r="I23" s="58"/>
      <c r="J23" s="58"/>
      <c r="K23" s="58"/>
      <c r="L23" s="58"/>
      <c r="M23" s="58"/>
      <c r="N23" s="59"/>
    </row>
    <row r="24" spans="1:14" x14ac:dyDescent="0.25">
      <c r="A24" s="57"/>
      <c r="B24" s="58"/>
      <c r="C24" s="58"/>
      <c r="D24" s="58"/>
      <c r="E24" s="58"/>
      <c r="F24" s="58"/>
      <c r="G24" s="58"/>
      <c r="H24" s="58"/>
      <c r="I24" s="58"/>
      <c r="J24" s="58"/>
      <c r="K24" s="58"/>
      <c r="L24" s="58"/>
      <c r="M24" s="58"/>
      <c r="N24" s="59"/>
    </row>
    <row r="25" spans="1:14" ht="15.75" thickBot="1" x14ac:dyDescent="0.3">
      <c r="A25" s="60"/>
      <c r="B25" s="61"/>
      <c r="C25" s="61"/>
      <c r="D25" s="61"/>
      <c r="E25" s="61"/>
      <c r="F25" s="61"/>
      <c r="G25" s="61"/>
      <c r="H25" s="61"/>
      <c r="I25" s="61"/>
      <c r="J25" s="61"/>
      <c r="K25" s="61"/>
      <c r="L25" s="61"/>
      <c r="M25" s="61"/>
      <c r="N25" s="62"/>
    </row>
  </sheetData>
  <mergeCells count="3">
    <mergeCell ref="A2:N2"/>
    <mergeCell ref="A6:N6"/>
    <mergeCell ref="A10: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HumanPlayer table</vt:lpstr>
      <vt:lpstr>MobMonster table</vt:lpstr>
      <vt:lpstr>BossMonster table</vt:lpstr>
      <vt:lpstr>Items</vt:lpstr>
      <vt:lpstr>FAE Save File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Earl Charles Beltran</dc:creator>
  <cp:lastModifiedBy>Earl Charles Beltran</cp:lastModifiedBy>
  <dcterms:created xsi:type="dcterms:W3CDTF">2016-01-22T00:11:10Z</dcterms:created>
  <dcterms:modified xsi:type="dcterms:W3CDTF">2016-02-22T04:15:04Z</dcterms:modified>
</cp:coreProperties>
</file>