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Q1" sheetId="2" r:id="rId1"/>
    <sheet name="Q2 " sheetId="4" r:id="rId2"/>
    <sheet name="Q3" sheetId="3" r:id="rId3"/>
  </sheets>
  <definedNames>
    <definedName name="_xlchart.v2.0" hidden="1">'Q3'!$B$174</definedName>
    <definedName name="_xlchart.v2.1" hidden="1">'Q3'!$B$175:$B$178</definedName>
    <definedName name="_xlchart.v2.2" hidden="1">'Q3'!$C$174</definedName>
    <definedName name="_xlchart.v2.3" hidden="1">'Q3'!$C$175:$C$178</definedName>
    <definedName name="_xlchart.v2.4" hidden="1">'Q3'!$D$174</definedName>
    <definedName name="_xlchart.v2.5" hidden="1">'Q3'!$D$175:$D$178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F3" i="4"/>
  <c r="G3" i="4"/>
  <c r="G9" i="4" s="1"/>
  <c r="E4" i="4"/>
  <c r="E9" i="4" s="1"/>
  <c r="F4" i="4"/>
  <c r="G4" i="4"/>
  <c r="E5" i="4"/>
  <c r="F5" i="4"/>
  <c r="G5" i="4"/>
  <c r="E6" i="4"/>
  <c r="F6" i="4"/>
  <c r="G6" i="4"/>
  <c r="E7" i="4"/>
  <c r="F7" i="4"/>
  <c r="G7" i="4"/>
  <c r="E8" i="4"/>
  <c r="F8" i="4"/>
  <c r="G8" i="4"/>
  <c r="F9" i="4"/>
  <c r="C14" i="4"/>
  <c r="C15" i="4"/>
  <c r="D15" i="4"/>
  <c r="D16" i="4" s="1"/>
  <c r="D17" i="4" s="1"/>
  <c r="D18" i="4" s="1"/>
  <c r="E15" i="4"/>
  <c r="C16" i="4"/>
  <c r="E16" i="4"/>
  <c r="E17" i="4" s="1"/>
  <c r="E18" i="4" s="1"/>
  <c r="E19" i="4" s="1"/>
  <c r="C17" i="4"/>
  <c r="C18" i="4"/>
  <c r="C19" i="4"/>
  <c r="H22" i="4"/>
  <c r="C25" i="4"/>
  <c r="C26" i="4"/>
  <c r="D26" i="4"/>
  <c r="D27" i="4" s="1"/>
  <c r="D28" i="4" s="1"/>
  <c r="D29" i="4" s="1"/>
  <c r="D30" i="4" s="1"/>
  <c r="E26" i="4"/>
  <c r="E27" i="4" s="1"/>
  <c r="E28" i="4" s="1"/>
  <c r="E29" i="4" s="1"/>
  <c r="E30" i="4" s="1"/>
  <c r="C27" i="4"/>
  <c r="C28" i="4"/>
  <c r="G28" i="4"/>
  <c r="C29" i="4"/>
  <c r="C30" i="4"/>
  <c r="H33" i="4"/>
  <c r="C36" i="4"/>
  <c r="C37" i="4"/>
  <c r="D37" i="4"/>
  <c r="D38" i="4" s="1"/>
  <c r="D39" i="4" s="1"/>
  <c r="D40" i="4" s="1"/>
  <c r="D41" i="4" s="1"/>
  <c r="E37" i="4"/>
  <c r="C38" i="4"/>
  <c r="E38" i="4"/>
  <c r="E39" i="4" s="1"/>
  <c r="E40" i="4" s="1"/>
  <c r="E41" i="4" s="1"/>
  <c r="C39" i="4"/>
  <c r="G39" i="4"/>
  <c r="C40" i="4"/>
  <c r="C41" i="4"/>
  <c r="H44" i="4"/>
  <c r="C50" i="4"/>
  <c r="C57" i="4" s="1"/>
  <c r="G50" i="4"/>
  <c r="L50" i="4"/>
  <c r="C51" i="4"/>
  <c r="G51" i="4"/>
  <c r="G57" i="4" s="1"/>
  <c r="L51" i="4"/>
  <c r="C52" i="4"/>
  <c r="G52" i="4"/>
  <c r="L52" i="4"/>
  <c r="C53" i="4"/>
  <c r="G53" i="4"/>
  <c r="L53" i="4"/>
  <c r="C54" i="4"/>
  <c r="G54" i="4"/>
  <c r="L54" i="4"/>
  <c r="C55" i="4"/>
  <c r="G55" i="4"/>
  <c r="L55" i="4"/>
  <c r="L57" i="4"/>
  <c r="H159" i="3"/>
  <c r="H158" i="3"/>
  <c r="H157" i="3"/>
  <c r="H156" i="3"/>
  <c r="H155" i="3"/>
  <c r="H154" i="3"/>
  <c r="H153" i="3"/>
  <c r="H152" i="3"/>
  <c r="H151" i="3"/>
  <c r="H146" i="3"/>
  <c r="H145" i="3"/>
  <c r="H144" i="3"/>
  <c r="H143" i="3"/>
  <c r="H142" i="3"/>
  <c r="H141" i="3"/>
  <c r="H140" i="3"/>
  <c r="H139" i="3"/>
  <c r="H138" i="3"/>
  <c r="C120" i="3"/>
  <c r="C119" i="3"/>
  <c r="C117" i="3"/>
  <c r="I100" i="3"/>
  <c r="B120" i="3" s="1"/>
  <c r="B119" i="3"/>
  <c r="B117" i="3"/>
  <c r="I114" i="3"/>
  <c r="H114" i="3"/>
  <c r="I112" i="3"/>
  <c r="I111" i="3"/>
  <c r="I110" i="3"/>
  <c r="I109" i="3"/>
  <c r="I108" i="3"/>
  <c r="I107" i="3"/>
  <c r="I106" i="3"/>
  <c r="I105" i="3"/>
  <c r="I104" i="3"/>
  <c r="H112" i="3"/>
  <c r="H111" i="3"/>
  <c r="H110" i="3"/>
  <c r="H109" i="3"/>
  <c r="H108" i="3"/>
  <c r="H107" i="3"/>
  <c r="H106" i="3"/>
  <c r="H105" i="3"/>
  <c r="H104" i="3"/>
  <c r="G112" i="3"/>
  <c r="G111" i="3"/>
  <c r="G110" i="3"/>
  <c r="G109" i="3"/>
  <c r="G108" i="3"/>
  <c r="G107" i="3"/>
  <c r="G106" i="3"/>
  <c r="G105" i="3"/>
  <c r="G104" i="3"/>
  <c r="F104" i="3"/>
  <c r="F112" i="3"/>
  <c r="F111" i="3"/>
  <c r="F110" i="3"/>
  <c r="F109" i="3"/>
  <c r="F108" i="3"/>
  <c r="F107" i="3"/>
  <c r="F106" i="3"/>
  <c r="F105" i="3"/>
  <c r="H98" i="3"/>
  <c r="H97" i="3"/>
  <c r="H96" i="3"/>
  <c r="H95" i="3"/>
  <c r="H94" i="3"/>
  <c r="H93" i="3"/>
  <c r="H92" i="3"/>
  <c r="H91" i="3"/>
  <c r="H100" i="3" s="1"/>
  <c r="I98" i="3"/>
  <c r="I97" i="3"/>
  <c r="I96" i="3"/>
  <c r="I95" i="3"/>
  <c r="I94" i="3"/>
  <c r="I93" i="3"/>
  <c r="I92" i="3"/>
  <c r="I91" i="3"/>
  <c r="I90" i="3"/>
  <c r="H90" i="3"/>
  <c r="G98" i="3"/>
  <c r="G97" i="3"/>
  <c r="G96" i="3"/>
  <c r="G95" i="3"/>
  <c r="G94" i="3"/>
  <c r="G93" i="3"/>
  <c r="G92" i="3"/>
  <c r="G91" i="3"/>
  <c r="G90" i="3"/>
  <c r="F90" i="3"/>
  <c r="G16" i="4" l="1"/>
  <c r="D19" i="4"/>
  <c r="G100" i="3"/>
  <c r="B118" i="3" s="1"/>
  <c r="H161" i="3"/>
  <c r="H148" i="3"/>
  <c r="F114" i="3"/>
  <c r="G114" i="3"/>
  <c r="C118" i="3" s="1"/>
  <c r="F91" i="3"/>
  <c r="F92" i="3"/>
  <c r="F93" i="3"/>
  <c r="F94" i="3"/>
  <c r="F95" i="3"/>
  <c r="F96" i="3"/>
  <c r="F97" i="3"/>
  <c r="F98" i="3"/>
  <c r="C76" i="3"/>
  <c r="C77" i="3"/>
  <c r="C78" i="3"/>
  <c r="C79" i="3"/>
  <c r="C80" i="3"/>
  <c r="C81" i="3"/>
  <c r="C82" i="3"/>
  <c r="C83" i="3"/>
  <c r="C75" i="3"/>
  <c r="C61" i="3"/>
  <c r="C62" i="3"/>
  <c r="C63" i="3"/>
  <c r="C64" i="3"/>
  <c r="C65" i="3"/>
  <c r="C66" i="3"/>
  <c r="C67" i="3"/>
  <c r="C68" i="3"/>
  <c r="C60" i="3"/>
  <c r="C44" i="3"/>
  <c r="C45" i="3"/>
  <c r="C46" i="3"/>
  <c r="C47" i="3"/>
  <c r="C48" i="3"/>
  <c r="C49" i="3"/>
  <c r="C50" i="3"/>
  <c r="C51" i="3"/>
  <c r="C43" i="3"/>
  <c r="C40" i="3"/>
  <c r="C31" i="3"/>
  <c r="C32" i="3"/>
  <c r="C33" i="3"/>
  <c r="C34" i="3"/>
  <c r="C35" i="3"/>
  <c r="C36" i="3"/>
  <c r="C37" i="3"/>
  <c r="C38" i="3"/>
  <c r="C30" i="3"/>
  <c r="C25" i="3"/>
  <c r="C16" i="3"/>
  <c r="C17" i="3"/>
  <c r="C18" i="3"/>
  <c r="C19" i="3"/>
  <c r="C20" i="3"/>
  <c r="C21" i="3"/>
  <c r="C22" i="3"/>
  <c r="C23" i="3"/>
  <c r="C15" i="3"/>
  <c r="C4" i="3"/>
  <c r="C5" i="3"/>
  <c r="C6" i="3"/>
  <c r="C7" i="3"/>
  <c r="C8" i="3"/>
  <c r="C9" i="3"/>
  <c r="C10" i="3"/>
  <c r="C11" i="3"/>
  <c r="C3" i="3"/>
  <c r="C13" i="3" s="1"/>
  <c r="AS6" i="2"/>
  <c r="C6" i="2"/>
  <c r="AO6" i="2"/>
  <c r="AP6" i="2"/>
  <c r="AQ6" i="2"/>
  <c r="AR6" i="2"/>
  <c r="AI6" i="2"/>
  <c r="AJ6" i="2"/>
  <c r="AK6" i="2"/>
  <c r="AL6" i="2"/>
  <c r="AM6" i="2"/>
  <c r="AN6" i="2"/>
  <c r="AA6" i="2"/>
  <c r="AB6" i="2"/>
  <c r="AC6" i="2"/>
  <c r="AD6" i="2"/>
  <c r="AE6" i="2"/>
  <c r="AF6" i="2"/>
  <c r="AG6" i="2"/>
  <c r="AH6" i="2"/>
  <c r="T6" i="2"/>
  <c r="U6" i="2"/>
  <c r="V6" i="2"/>
  <c r="W6" i="2"/>
  <c r="X6" i="2"/>
  <c r="Y6" i="2"/>
  <c r="Z6" i="2"/>
  <c r="G6" i="2"/>
  <c r="H6" i="2"/>
  <c r="I6" i="2"/>
  <c r="J6" i="2"/>
  <c r="K6" i="2"/>
  <c r="L6" i="2"/>
  <c r="M6" i="2"/>
  <c r="N6" i="2"/>
  <c r="O6" i="2"/>
  <c r="P6" i="2"/>
  <c r="Q6" i="2"/>
  <c r="R6" i="2"/>
  <c r="S6" i="2"/>
  <c r="D6" i="2"/>
  <c r="E6" i="2"/>
  <c r="F6" i="2"/>
  <c r="B6" i="2"/>
  <c r="F100" i="3" l="1"/>
  <c r="C85" i="3"/>
  <c r="C70" i="3"/>
  <c r="C53" i="3"/>
  <c r="K172" i="3" l="1"/>
</calcChain>
</file>

<file path=xl/sharedStrings.xml><?xml version="1.0" encoding="utf-8"?>
<sst xmlns="http://schemas.openxmlformats.org/spreadsheetml/2006/main" count="200" uniqueCount="62">
  <si>
    <t>Year</t>
  </si>
  <si>
    <t>PV</t>
  </si>
  <si>
    <t>NPV</t>
  </si>
  <si>
    <t>c</t>
  </si>
  <si>
    <t>Project A</t>
  </si>
  <si>
    <t>Project B</t>
  </si>
  <si>
    <t>Project C</t>
  </si>
  <si>
    <t>Months</t>
  </si>
  <si>
    <t xml:space="preserve">Year </t>
  </si>
  <si>
    <t>a)</t>
  </si>
  <si>
    <t>b)</t>
  </si>
  <si>
    <t>We should select the project with the highest NPV and that is Project A in this case</t>
  </si>
  <si>
    <t>We should select the project with the highest NPV and that is Project B in this case</t>
  </si>
  <si>
    <t>c)</t>
  </si>
  <si>
    <t>IRR=17.86%</t>
  </si>
  <si>
    <t>IRR=19.01%</t>
  </si>
  <si>
    <t>d)</t>
  </si>
  <si>
    <t>NPV A</t>
  </si>
  <si>
    <t>NPV B</t>
  </si>
  <si>
    <t>Project-CashFlow</t>
  </si>
  <si>
    <t>Cross Over Point is  0.148, 14.8%</t>
  </si>
  <si>
    <t>PV 1t 0.1</t>
  </si>
  <si>
    <t>PV at 0.2</t>
  </si>
  <si>
    <t>PV at 0.3</t>
  </si>
  <si>
    <t>PV at 0.4</t>
  </si>
  <si>
    <t>PV at 0.1</t>
  </si>
  <si>
    <t>CrossOver Point is 0.1481</t>
  </si>
  <si>
    <t>PV at Crsossover Point</t>
  </si>
  <si>
    <t>PV at CrossOver</t>
  </si>
  <si>
    <t>At this point NPV s are equal</t>
  </si>
  <si>
    <t>e )</t>
  </si>
  <si>
    <t xml:space="preserve">Analyzing the graph, from 0 to 0.148 (the crossover point), Project B is preferable then A because NPV is positive and also more then project B. </t>
  </si>
  <si>
    <t xml:space="preserve">From 0.148 till the time NPV of A is negative (approx 0.19), project A is preferable. </t>
  </si>
  <si>
    <t>Beyond 19% , none of the project is preferable</t>
  </si>
  <si>
    <t xml:space="preserve">Project C should be chosen as it has higher IRR as compared to Project A and B and also lower discounted payback period. It will recover initial investment faster and give better return on investment. </t>
  </si>
  <si>
    <t>Q2 - d</t>
  </si>
  <si>
    <t xml:space="preserve">NPV </t>
  </si>
  <si>
    <t>IRR</t>
  </si>
  <si>
    <t>Q 2 c</t>
  </si>
  <si>
    <t>Years</t>
  </si>
  <si>
    <t>A+B/C</t>
  </si>
  <si>
    <t>C=  cash flow during the period after A (Year 4)</t>
  </si>
  <si>
    <t>B = Absolute value of cash flow at the end of Year 3</t>
  </si>
  <si>
    <t>A = Year 3</t>
  </si>
  <si>
    <t xml:space="preserve">PayBack Period </t>
  </si>
  <si>
    <t>A+(B/C)</t>
  </si>
  <si>
    <t>C</t>
  </si>
  <si>
    <t xml:space="preserve">B </t>
  </si>
  <si>
    <t>A = Year 4</t>
  </si>
  <si>
    <t>Discounted PayBackPeriod</t>
  </si>
  <si>
    <t>Cumulatuve cash Flow</t>
  </si>
  <si>
    <t>Cumulative PV</t>
  </si>
  <si>
    <t xml:space="preserve">PayBack Period - We consider only cash flow </t>
  </si>
  <si>
    <t>C= Discounted cash flow during the period after A (Year 5)</t>
  </si>
  <si>
    <t>B = Absolute value of discounted cumulative cash flow at the end of Year 4</t>
  </si>
  <si>
    <t>Cumulative Cash Flow</t>
  </si>
  <si>
    <t>Discounted PayBack Period</t>
  </si>
  <si>
    <t>Q2 - b</t>
  </si>
  <si>
    <t>Present Value Project C</t>
  </si>
  <si>
    <t>Present Value  Project B</t>
  </si>
  <si>
    <t xml:space="preserve">Present Value Project  A </t>
  </si>
  <si>
    <t>Q1 -a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</si>
</sst>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7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9" fontId="0" fillId="0" borderId="0" xfId="0" applyNumberFormat="1"/>
    <xf numFmtId="0" fontId="2" fillId="0" borderId="0" xfId="0" applyFont="1"/>
    <xf numFmtId="9" fontId="2" fillId="0" borderId="0" xfId="0" applyNumberFormat="1" applyFont="1"/>
    <xf numFmtId="0" fontId="4" fillId="0" borderId="0" xfId="0" applyFont="1"/>
    <xf numFmtId="0" fontId="0" fillId="2" borderId="0" xfId="0" applyFill="1"/>
    <xf numFmtId="0" fontId="3" fillId="0" borderId="0" xfId="0" applyFont="1"/>
    <xf numFmtId="0" fontId="5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0" borderId="0" xfId="0" applyFill="1"/>
    <xf numFmtId="1" fontId="0" fillId="0" borderId="0" xfId="0" applyNumberFormat="1" applyAlignment="1"/>
    <xf numFmtId="0" fontId="2" fillId="4" borderId="0" xfId="0" applyFont="1" applyFill="1"/>
    <xf numFmtId="0" fontId="0" fillId="4" borderId="0" xfId="0" applyFill="1"/>
    <xf numFmtId="10" fontId="2" fillId="2" borderId="0" xfId="0" applyNumberFormat="1" applyFont="1" applyFill="1"/>
    <xf numFmtId="0" fontId="1" fillId="0" borderId="0" xfId="1"/>
    <xf numFmtId="0" fontId="6" fillId="0" borderId="0" xfId="1" applyFont="1"/>
    <xf numFmtId="0" fontId="6" fillId="0" borderId="0" xfId="1" applyFont="1" applyAlignment="1">
      <alignment wrapText="1"/>
    </xf>
    <xf numFmtId="2" fontId="1" fillId="6" borderId="0" xfId="1" applyNumberFormat="1" applyFill="1"/>
    <xf numFmtId="0" fontId="1" fillId="6" borderId="0" xfId="1" applyFill="1"/>
    <xf numFmtId="0" fontId="6" fillId="6" borderId="0" xfId="1" applyFont="1" applyFill="1"/>
    <xf numFmtId="2" fontId="1" fillId="6" borderId="1" xfId="1" applyNumberFormat="1" applyFill="1" applyBorder="1"/>
    <xf numFmtId="0" fontId="1" fillId="6" borderId="1" xfId="1" applyFill="1" applyBorder="1"/>
    <xf numFmtId="0" fontId="6" fillId="6" borderId="1" xfId="1" applyFont="1" applyFill="1" applyBorder="1"/>
    <xf numFmtId="9" fontId="1" fillId="2" borderId="0" xfId="1" applyNumberFormat="1" applyFill="1"/>
    <xf numFmtId="0" fontId="1" fillId="2" borderId="0" xfId="1" applyFill="1"/>
    <xf numFmtId="2" fontId="1" fillId="2" borderId="0" xfId="1" applyNumberFormat="1" applyFill="1"/>
    <xf numFmtId="2" fontId="6" fillId="2" borderId="0" xfId="1" applyNumberFormat="1" applyFont="1" applyFill="1"/>
    <xf numFmtId="0" fontId="1" fillId="7" borderId="0" xfId="1" applyFill="1"/>
    <xf numFmtId="0" fontId="1" fillId="7" borderId="1" xfId="1" applyFill="1" applyBorder="1"/>
    <xf numFmtId="2" fontId="1" fillId="7" borderId="1" xfId="1" applyNumberFormat="1" applyFill="1" applyBorder="1"/>
    <xf numFmtId="0" fontId="6" fillId="7" borderId="1" xfId="1" applyFont="1" applyFill="1" applyBorder="1"/>
    <xf numFmtId="0" fontId="6" fillId="2" borderId="1" xfId="1" applyFont="1" applyFill="1" applyBorder="1"/>
    <xf numFmtId="2" fontId="6" fillId="2" borderId="1" xfId="1" applyNumberFormat="1" applyFont="1" applyFill="1" applyBorder="1"/>
    <xf numFmtId="0" fontId="1" fillId="2" borderId="1" xfId="1" applyFill="1" applyBorder="1"/>
    <xf numFmtId="0" fontId="6" fillId="7" borderId="1" xfId="1" applyFont="1" applyFill="1" applyBorder="1" applyAlignment="1">
      <alignment wrapText="1"/>
    </xf>
    <xf numFmtId="0" fontId="1" fillId="8" borderId="0" xfId="1" applyFill="1"/>
    <xf numFmtId="2" fontId="6" fillId="8" borderId="0" xfId="1" applyNumberFormat="1" applyFont="1" applyFill="1"/>
    <xf numFmtId="0" fontId="1" fillId="7" borderId="2" xfId="1" applyFill="1" applyBorder="1"/>
    <xf numFmtId="0" fontId="6" fillId="7" borderId="0" xfId="1" applyFont="1" applyFill="1" applyAlignment="1">
      <alignment wrapText="1"/>
    </xf>
    <xf numFmtId="0" fontId="6" fillId="7" borderId="0" xfId="1" applyFont="1" applyFill="1"/>
    <xf numFmtId="0" fontId="6" fillId="2" borderId="0" xfId="1" applyFont="1" applyFill="1"/>
    <xf numFmtId="0" fontId="1" fillId="7" borderId="3" xfId="1" applyFill="1" applyBorder="1"/>
    <xf numFmtId="0" fontId="1" fillId="2" borderId="3" xfId="1" applyFill="1" applyBorder="1"/>
    <xf numFmtId="0" fontId="1" fillId="0" borderId="0" xfId="1" applyFill="1"/>
    <xf numFmtId="0" fontId="6" fillId="7" borderId="3" xfId="1" applyFont="1" applyFill="1" applyBorder="1"/>
    <xf numFmtId="0" fontId="1" fillId="5" borderId="1" xfId="1" applyFill="1" applyBorder="1"/>
    <xf numFmtId="2" fontId="1" fillId="5" borderId="1" xfId="1" applyNumberFormat="1" applyFill="1" applyBorder="1"/>
    <xf numFmtId="2" fontId="6" fillId="2" borderId="1" xfId="1" applyNumberFormat="1" applyFont="1" applyFill="1" applyBorder="1" applyAlignment="1">
      <alignment wrapText="1"/>
    </xf>
    <xf numFmtId="0" fontId="1" fillId="5" borderId="0" xfId="1" applyFill="1"/>
    <xf numFmtId="0" fontId="6" fillId="5" borderId="0" xfId="1" applyFont="1" applyFill="1"/>
    <xf numFmtId="0" fontId="2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 A NPV</a:t>
            </a:r>
            <a:r>
              <a:rPr lang="en-US" baseline="0"/>
              <a:t> B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'Q3'!$B$174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'Q3'!$B$175:$B$178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02-774F-B542-786D7310D0EB}"/>
            </c:ext>
          </c:extLst>
        </c:ser>
        <c:ser>
          <c:idx val="1"/>
          <c:order val="1"/>
          <c:tx>
            <c:strRef>
              <c:f>'Q3'!$C$174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'Q3'!$C$175:$C$178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02-774F-B542-786D7310D0EB}"/>
            </c:ext>
          </c:extLst>
        </c:ser>
        <c:ser>
          <c:idx val="2"/>
          <c:order val="2"/>
          <c:tx>
            <c:strRef>
              <c:f>'Q3'!$D$174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'Q3'!$D$175:$D$178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02-774F-B542-786D7310D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687823"/>
        <c:axId val="1685746624"/>
      </c:lineChart>
      <c:catAx>
        <c:axId val="1571687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746624"/>
        <c:crosses val="autoZero"/>
        <c:auto val="1"/>
        <c:lblAlgn val="ctr"/>
        <c:lblOffset val="100"/>
        <c:noMultiLvlLbl val="0"/>
      </c:catAx>
      <c:valAx>
        <c:axId val="168574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68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NPV -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'Q3'!$B$116</c:f>
              <c:strCache>
                <c:ptCount val="1"/>
                <c:pt idx="0">
                  <c:v>NPV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'Q3'!$A$117:$A$120</c:f>
              <c:numCache>
                <c:formatCode>General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xVal>
          <c:yVal>
            <c:numRef>
              <c:f>'Q3'!$B$117:$B$120</c:f>
              <c:numCache>
                <c:formatCode>General</c:formatCode>
                <c:ptCount val="4"/>
                <c:pt idx="0">
                  <c:v>198.45812761077039</c:v>
                </c:pt>
                <c:pt idx="1">
                  <c:v>-17.08648881649134</c:v>
                </c:pt>
                <c:pt idx="2">
                  <c:v>-155.48472820113403</c:v>
                </c:pt>
                <c:pt idx="3">
                  <c:v>-249.71393461803797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A0-443B-A3E3-76F8AE3BAFE6}"/>
            </c:ext>
          </c:extLst>
        </c:ser>
        <c:ser>
          <c:idx val="1"/>
          <c:order val="1"/>
          <c:tx>
            <c:strRef>
              <c:f>'Q3'!$C$116</c:f>
              <c:strCache>
                <c:ptCount val="1"/>
                <c:pt idx="0">
                  <c:v>NPV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'Q3'!$A$117:$A$120</c:f>
              <c:numCache>
                <c:formatCode>General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xVal>
          <c:yVal>
            <c:numRef>
              <c:f>'Q3'!$C$117:$C$120</c:f>
              <c:numCache>
                <c:formatCode>General</c:formatCode>
                <c:ptCount val="4"/>
                <c:pt idx="0">
                  <c:v>242.07614867144196</c:v>
                </c:pt>
                <c:pt idx="1">
                  <c:v>-49.901372694711029</c:v>
                </c:pt>
                <c:pt idx="2">
                  <c:v>-225.98272624576072</c:v>
                </c:pt>
                <c:pt idx="3">
                  <c:v>-339.30875220150693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A0-443B-A3E3-76F8AE3BA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156944"/>
        <c:axId val="1510151952"/>
      </c:scatterChart>
      <c:valAx>
        <c:axId val="151015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151952"/>
        <c:crosses val="autoZero"/>
        <c:crossBetween val="midCat"/>
      </c:valAx>
      <c:valAx>
        <c:axId val="151015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15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597044</xdr:colOff>
      <xdr:row>76</xdr:row>
      <xdr:rowOff>160575</xdr:rowOff>
    </xdr:from>
    <xdr:to>
      <xdr:col>20</xdr:col>
      <xdr:colOff>102183</xdr:colOff>
      <xdr:row>94</xdr:row>
      <xdr:rowOff>181888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E21E84-0165-A64A-2DD9-2892EFC39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445770</xdr:colOff>
      <xdr:row>120</xdr:row>
      <xdr:rowOff>106680</xdr:rowOff>
    </xdr:from>
    <xdr:to>
      <xdr:col>6</xdr:col>
      <xdr:colOff>967740</xdr:colOff>
      <xdr:row>134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topLeftCell="AH1" zoomScale="99" workbookViewId="0">
      <selection activeCell="AL10" sqref="AL10"/>
    </sheetView>
  </sheetViews>
  <sheetFormatPr defaultColWidth="11" defaultRowHeight="15.75" x14ac:dyDescent="0.25"/>
  <sheetData>
    <row r="1" spans="1:45" x14ac:dyDescent="0.25">
      <c r="A1" s="2" t="s">
        <v>3</v>
      </c>
      <c r="B1" s="3">
        <v>0.13</v>
      </c>
    </row>
    <row r="3" spans="1:45" x14ac:dyDescent="0.25">
      <c r="A3" s="2" t="s">
        <v>7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  <c r="AL3" s="2">
        <v>36</v>
      </c>
      <c r="AM3" s="2">
        <v>37</v>
      </c>
      <c r="AN3" s="2">
        <v>38</v>
      </c>
      <c r="AO3" s="2">
        <v>39</v>
      </c>
      <c r="AP3" s="2">
        <v>40</v>
      </c>
      <c r="AQ3" s="2">
        <v>41</v>
      </c>
      <c r="AR3" s="2">
        <v>42</v>
      </c>
    </row>
    <row r="4" spans="1:45" x14ac:dyDescent="0.25">
      <c r="A4" s="2" t="s">
        <v>19</v>
      </c>
      <c r="B4">
        <v>-60000</v>
      </c>
      <c r="C4">
        <v>5500</v>
      </c>
      <c r="D4">
        <v>5500</v>
      </c>
      <c r="E4">
        <v>5500</v>
      </c>
      <c r="F4">
        <v>5500</v>
      </c>
      <c r="G4">
        <v>5500</v>
      </c>
      <c r="H4">
        <v>5500</v>
      </c>
      <c r="I4">
        <v>5500</v>
      </c>
      <c r="J4">
        <v>5500</v>
      </c>
      <c r="K4">
        <v>5500</v>
      </c>
      <c r="L4">
        <v>5500</v>
      </c>
      <c r="M4">
        <v>5500</v>
      </c>
      <c r="N4">
        <v>5500</v>
      </c>
      <c r="O4">
        <v>5500</v>
      </c>
      <c r="P4">
        <v>5500</v>
      </c>
      <c r="Q4">
        <v>5500</v>
      </c>
      <c r="R4">
        <v>5500</v>
      </c>
      <c r="S4">
        <v>5500</v>
      </c>
      <c r="T4">
        <v>5500</v>
      </c>
      <c r="U4">
        <v>5500</v>
      </c>
      <c r="V4">
        <v>5500</v>
      </c>
      <c r="W4">
        <v>5500</v>
      </c>
      <c r="X4">
        <v>5500</v>
      </c>
      <c r="Y4">
        <v>5500</v>
      </c>
      <c r="Z4">
        <v>5500</v>
      </c>
      <c r="AA4">
        <v>5500</v>
      </c>
      <c r="AB4">
        <v>5500</v>
      </c>
      <c r="AC4">
        <v>5500</v>
      </c>
      <c r="AD4">
        <v>5500</v>
      </c>
      <c r="AE4">
        <v>5500</v>
      </c>
      <c r="AF4">
        <v>5500</v>
      </c>
      <c r="AG4">
        <v>5500</v>
      </c>
      <c r="AH4">
        <v>5500</v>
      </c>
      <c r="AI4">
        <v>5500</v>
      </c>
      <c r="AJ4">
        <v>5500</v>
      </c>
      <c r="AK4">
        <v>5500</v>
      </c>
      <c r="AL4">
        <v>5500</v>
      </c>
      <c r="AM4">
        <v>5500</v>
      </c>
      <c r="AN4">
        <v>5500</v>
      </c>
      <c r="AO4">
        <v>5500</v>
      </c>
      <c r="AP4">
        <v>5500</v>
      </c>
      <c r="AQ4">
        <v>5500</v>
      </c>
      <c r="AR4">
        <v>5500</v>
      </c>
    </row>
    <row r="5" spans="1:45" x14ac:dyDescent="0.25"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1</v>
      </c>
      <c r="Z5" s="2" t="s">
        <v>1</v>
      </c>
      <c r="AA5" s="2" t="s">
        <v>1</v>
      </c>
      <c r="AB5" s="2" t="s">
        <v>1</v>
      </c>
      <c r="AC5" s="2" t="s">
        <v>1</v>
      </c>
      <c r="AD5" s="2" t="s">
        <v>1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51" t="s">
        <v>2</v>
      </c>
    </row>
    <row r="6" spans="1:45" x14ac:dyDescent="0.25">
      <c r="B6">
        <f>B4/(1+$B$1)^B3</f>
        <v>-60000</v>
      </c>
      <c r="C6">
        <f>C4/(1+$B$1)^C3</f>
        <v>4867.2566371681423</v>
      </c>
      <c r="D6">
        <f t="shared" ref="D6:AR6" si="0">D4/(1+$B$1)^D3</f>
        <v>4307.3067585558783</v>
      </c>
      <c r="E6">
        <f t="shared" si="0"/>
        <v>3811.775892527327</v>
      </c>
      <c r="F6">
        <f t="shared" si="0"/>
        <v>3373.2530022365727</v>
      </c>
      <c r="G6">
        <f t="shared" si="0"/>
        <v>2985.1796479969671</v>
      </c>
      <c r="H6">
        <f t="shared" si="0"/>
        <v>2641.7519008822724</v>
      </c>
      <c r="I6">
        <f t="shared" si="0"/>
        <v>2337.8335406037809</v>
      </c>
      <c r="J6">
        <f t="shared" si="0"/>
        <v>2068.8792394723728</v>
      </c>
      <c r="K6">
        <f t="shared" si="0"/>
        <v>1830.8665836038699</v>
      </c>
      <c r="L6">
        <f t="shared" si="0"/>
        <v>1620.2359146936903</v>
      </c>
      <c r="M6">
        <f t="shared" si="0"/>
        <v>1433.8370926492837</v>
      </c>
      <c r="N6">
        <f t="shared" si="0"/>
        <v>1268.8823828754726</v>
      </c>
      <c r="O6">
        <f t="shared" si="0"/>
        <v>1122.9047636066127</v>
      </c>
      <c r="P6">
        <f t="shared" si="0"/>
        <v>993.72102974036557</v>
      </c>
      <c r="Q6">
        <f t="shared" si="0"/>
        <v>879.39914136315542</v>
      </c>
      <c r="R6">
        <f t="shared" si="0"/>
        <v>778.22932863996061</v>
      </c>
      <c r="S6">
        <f t="shared" si="0"/>
        <v>688.6985209203192</v>
      </c>
      <c r="T6">
        <f t="shared" si="0"/>
        <v>609.46771762860112</v>
      </c>
      <c r="U6">
        <f t="shared" si="0"/>
        <v>539.351962503187</v>
      </c>
      <c r="V6">
        <f t="shared" si="0"/>
        <v>477.30262168423627</v>
      </c>
      <c r="W6">
        <f t="shared" si="0"/>
        <v>422.39170060551885</v>
      </c>
      <c r="X6">
        <f t="shared" si="0"/>
        <v>373.79796513762739</v>
      </c>
      <c r="Y6">
        <f t="shared" si="0"/>
        <v>330.79465941382955</v>
      </c>
      <c r="Z6">
        <f t="shared" si="0"/>
        <v>292.73863664940671</v>
      </c>
      <c r="AA6">
        <f t="shared" si="0"/>
        <v>259.06074039770505</v>
      </c>
      <c r="AB6">
        <f t="shared" si="0"/>
        <v>229.25729238734965</v>
      </c>
      <c r="AC6">
        <f t="shared" si="0"/>
        <v>202.88255963482274</v>
      </c>
      <c r="AD6">
        <f t="shared" si="0"/>
        <v>179.54208817240951</v>
      </c>
      <c r="AE6">
        <f t="shared" si="0"/>
        <v>158.88680369239779</v>
      </c>
      <c r="AF6">
        <f t="shared" si="0"/>
        <v>140.60779087822817</v>
      </c>
      <c r="AG6">
        <f t="shared" si="0"/>
        <v>124.43167334356477</v>
      </c>
      <c r="AH6">
        <f t="shared" si="0"/>
        <v>110.11652508280068</v>
      </c>
      <c r="AI6">
        <f t="shared" si="0"/>
        <v>97.448252285664339</v>
      </c>
      <c r="AJ6">
        <f t="shared" si="0"/>
        <v>86.237391403242782</v>
      </c>
      <c r="AK6">
        <f t="shared" si="0"/>
        <v>76.316275578090966</v>
      </c>
      <c r="AL6">
        <f t="shared" si="0"/>
        <v>67.536527060257498</v>
      </c>
      <c r="AM6">
        <f t="shared" si="0"/>
        <v>59.766838106422576</v>
      </c>
      <c r="AN6">
        <f t="shared" si="0"/>
        <v>52.891007173825301</v>
      </c>
      <c r="AO6">
        <f t="shared" si="0"/>
        <v>46.806201038783456</v>
      </c>
      <c r="AP6">
        <f t="shared" si="0"/>
        <v>41.421416848480931</v>
      </c>
      <c r="AQ6">
        <f t="shared" si="0"/>
        <v>36.656121104850385</v>
      </c>
      <c r="AR6">
        <f t="shared" si="0"/>
        <v>32.439045225531316</v>
      </c>
      <c r="AS6" s="5">
        <f>SUM(B6:AR6)</f>
        <v>-17941.838809427121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26" workbookViewId="0">
      <selection activeCell="L55" sqref="L55"/>
    </sheetView>
  </sheetViews>
  <sheetFormatPr defaultRowHeight="15" x14ac:dyDescent="0.25"/>
  <cols>
    <col min="1" max="1" width="8" style="15" customWidth="1"/>
    <col min="2" max="2" width="15.5" style="15" customWidth="1"/>
    <col min="3" max="3" width="12.25" style="15" customWidth="1"/>
    <col min="4" max="4" width="17" style="15" customWidth="1"/>
    <col min="5" max="5" width="14.625" style="15" customWidth="1"/>
    <col min="6" max="6" width="17.875" style="15" customWidth="1"/>
    <col min="7" max="7" width="20.375" style="15" customWidth="1"/>
    <col min="8" max="11" width="9" style="15"/>
    <col min="12" max="12" width="14.375" style="15" customWidth="1"/>
    <col min="13" max="16384" width="9" style="15"/>
  </cols>
  <sheetData>
    <row r="1" spans="1:15" x14ac:dyDescent="0.25">
      <c r="A1" s="50" t="s">
        <v>61</v>
      </c>
      <c r="B1" s="49">
        <v>0.12</v>
      </c>
      <c r="C1" s="49"/>
      <c r="D1" s="49"/>
      <c r="E1" s="49"/>
      <c r="F1" s="49"/>
      <c r="G1" s="49"/>
    </row>
    <row r="2" spans="1:15" ht="30" x14ac:dyDescent="0.25">
      <c r="A2" s="46" t="s">
        <v>8</v>
      </c>
      <c r="B2" s="46" t="s">
        <v>4</v>
      </c>
      <c r="C2" s="46" t="s">
        <v>5</v>
      </c>
      <c r="D2" s="46" t="s">
        <v>6</v>
      </c>
      <c r="E2" s="48" t="s">
        <v>60</v>
      </c>
      <c r="F2" s="48" t="s">
        <v>59</v>
      </c>
      <c r="G2" s="48" t="s">
        <v>58</v>
      </c>
      <c r="H2" s="44"/>
    </row>
    <row r="3" spans="1:15" x14ac:dyDescent="0.25">
      <c r="A3" s="46">
        <v>0</v>
      </c>
      <c r="B3" s="46">
        <v>-110000</v>
      </c>
      <c r="C3" s="46">
        <v>-110000</v>
      </c>
      <c r="D3" s="46">
        <v>-110000</v>
      </c>
      <c r="E3" s="47">
        <f>B3/(1+$B$1)^A3</f>
        <v>-110000</v>
      </c>
      <c r="F3" s="47">
        <f>C3/(1+$B$1)^A3</f>
        <v>-110000</v>
      </c>
      <c r="G3" s="47">
        <f>D3/(1+$B$1)^A3</f>
        <v>-110000</v>
      </c>
    </row>
    <row r="4" spans="1:15" x14ac:dyDescent="0.25">
      <c r="A4" s="46">
        <v>1</v>
      </c>
      <c r="B4" s="46">
        <v>22000</v>
      </c>
      <c r="C4" s="46">
        <v>30000</v>
      </c>
      <c r="D4" s="46">
        <v>20000</v>
      </c>
      <c r="E4" s="47">
        <f>B4/((1+$B$1)^A4)</f>
        <v>19642.857142857141</v>
      </c>
      <c r="F4" s="47">
        <f>C4/(1+$B$1)^A4</f>
        <v>26785.714285714283</v>
      </c>
      <c r="G4" s="47">
        <f>D4/(1+$B$1)^A4</f>
        <v>17857.142857142855</v>
      </c>
    </row>
    <row r="5" spans="1:15" x14ac:dyDescent="0.25">
      <c r="A5" s="46">
        <v>2</v>
      </c>
      <c r="B5" s="46">
        <v>25000</v>
      </c>
      <c r="C5" s="46">
        <v>30000</v>
      </c>
      <c r="D5" s="46">
        <v>30000</v>
      </c>
      <c r="E5" s="47">
        <f>B5/(1+$B$1)^A5</f>
        <v>19929.846938775507</v>
      </c>
      <c r="F5" s="47">
        <f>C5/(1+$B$1)^A5</f>
        <v>23915.81632653061</v>
      </c>
      <c r="G5" s="47">
        <f>D5/(1+$B$1)^A5</f>
        <v>23915.81632653061</v>
      </c>
    </row>
    <row r="6" spans="1:15" x14ac:dyDescent="0.25">
      <c r="A6" s="46">
        <v>3</v>
      </c>
      <c r="B6" s="46">
        <v>32000</v>
      </c>
      <c r="C6" s="46">
        <v>30000</v>
      </c>
      <c r="D6" s="46">
        <v>40000</v>
      </c>
      <c r="E6" s="47">
        <f>B6/(1+$B$1)^A6</f>
        <v>22776.967930029146</v>
      </c>
      <c r="F6" s="47">
        <f>C6/(1+$B$1)^A6</f>
        <v>21353.407434402325</v>
      </c>
      <c r="G6" s="47">
        <f>D6/(1+$B$1)^A6</f>
        <v>28471.209912536437</v>
      </c>
    </row>
    <row r="7" spans="1:15" x14ac:dyDescent="0.25">
      <c r="A7" s="46">
        <v>4</v>
      </c>
      <c r="B7" s="46">
        <v>38000</v>
      </c>
      <c r="C7" s="46">
        <v>35000</v>
      </c>
      <c r="D7" s="46">
        <v>40000</v>
      </c>
      <c r="E7" s="47">
        <f>B7/(1+$B$1)^A7</f>
        <v>24149.686979383583</v>
      </c>
      <c r="F7" s="47">
        <f>C7/(1+$B$1)^A7</f>
        <v>22243.132744169092</v>
      </c>
      <c r="G7" s="47">
        <f>D7/(1+$B$1)^A7</f>
        <v>25420.723136193246</v>
      </c>
    </row>
    <row r="8" spans="1:15" x14ac:dyDescent="0.25">
      <c r="A8" s="46">
        <v>5</v>
      </c>
      <c r="B8" s="46">
        <v>45000</v>
      </c>
      <c r="C8" s="46">
        <v>40000</v>
      </c>
      <c r="D8" s="46">
        <v>45000</v>
      </c>
      <c r="E8" s="47">
        <f>B8/(1+$B$1)^A8</f>
        <v>25534.208507336964</v>
      </c>
      <c r="F8" s="47">
        <f>C8/(1+$B$1)^A8</f>
        <v>22697.074228743968</v>
      </c>
      <c r="G8" s="47">
        <f>D8/(1+$B$1)^A8</f>
        <v>25534.208507336964</v>
      </c>
    </row>
    <row r="9" spans="1:15" x14ac:dyDescent="0.25">
      <c r="A9" s="46"/>
      <c r="B9" s="46"/>
      <c r="C9" s="46"/>
      <c r="D9" s="34" t="s">
        <v>2</v>
      </c>
      <c r="E9" s="33">
        <f>SUM(E3:E8)</f>
        <v>2033.567498382341</v>
      </c>
      <c r="F9" s="33">
        <f>SUM(F3:F8)</f>
        <v>6995.1450195602811</v>
      </c>
      <c r="G9" s="33">
        <f>SUM(G3:G8)</f>
        <v>11199.100739740104</v>
      </c>
    </row>
    <row r="12" spans="1:15" x14ac:dyDescent="0.25">
      <c r="A12" s="15" t="s">
        <v>57</v>
      </c>
      <c r="F12" s="41" t="s">
        <v>56</v>
      </c>
      <c r="G12" s="25"/>
    </row>
    <row r="13" spans="1:15" ht="30" x14ac:dyDescent="0.25">
      <c r="A13" s="29" t="s">
        <v>8</v>
      </c>
      <c r="B13" s="31" t="s">
        <v>4</v>
      </c>
      <c r="C13" s="31" t="s">
        <v>1</v>
      </c>
      <c r="D13" s="31" t="s">
        <v>51</v>
      </c>
      <c r="E13" s="35" t="s">
        <v>55</v>
      </c>
      <c r="F13" s="45" t="s">
        <v>48</v>
      </c>
      <c r="G13" s="29"/>
      <c r="H13" s="29"/>
      <c r="I13" s="29"/>
      <c r="J13" s="29">
        <v>4</v>
      </c>
    </row>
    <row r="14" spans="1:15" x14ac:dyDescent="0.25">
      <c r="A14" s="29">
        <v>0</v>
      </c>
      <c r="B14" s="29">
        <v>-110000</v>
      </c>
      <c r="C14" s="30">
        <f>B14/(1+$B$1)^A14</f>
        <v>-110000</v>
      </c>
      <c r="D14" s="30">
        <v>-110000</v>
      </c>
      <c r="E14" s="29">
        <v>-110000</v>
      </c>
      <c r="F14" s="45" t="s">
        <v>54</v>
      </c>
      <c r="G14" s="29"/>
      <c r="H14" s="29"/>
      <c r="I14" s="29"/>
      <c r="J14" s="29">
        <v>23500.639999999999</v>
      </c>
      <c r="K14" s="44"/>
      <c r="L14" s="44"/>
      <c r="M14" s="44"/>
      <c r="N14" s="44"/>
      <c r="O14" s="25"/>
    </row>
    <row r="15" spans="1:15" x14ac:dyDescent="0.25">
      <c r="A15" s="29">
        <v>1</v>
      </c>
      <c r="B15" s="29">
        <v>22000</v>
      </c>
      <c r="C15" s="30">
        <f>B15/(1+$B$1)^A15</f>
        <v>19642.857142857141</v>
      </c>
      <c r="D15" s="30">
        <f>D14+C15</f>
        <v>-90357.142857142855</v>
      </c>
      <c r="E15" s="29">
        <f>E14+B15</f>
        <v>-88000</v>
      </c>
      <c r="F15" s="42" t="s">
        <v>53</v>
      </c>
      <c r="G15" s="29"/>
      <c r="H15" s="29"/>
      <c r="I15" s="29"/>
      <c r="J15" s="29">
        <v>25534</v>
      </c>
    </row>
    <row r="16" spans="1:15" x14ac:dyDescent="0.25">
      <c r="A16" s="29">
        <v>2</v>
      </c>
      <c r="B16" s="29">
        <v>25000</v>
      </c>
      <c r="C16" s="30">
        <f>B16/(1+$B$1)^A16</f>
        <v>19929.846938775507</v>
      </c>
      <c r="D16" s="30">
        <f>D15+C16</f>
        <v>-70427.295918367352</v>
      </c>
      <c r="E16" s="29">
        <f>E15+B16</f>
        <v>-63000</v>
      </c>
      <c r="F16" s="43" t="s">
        <v>45</v>
      </c>
      <c r="G16" s="33">
        <f>A18+(ABS(D18)/C19)</f>
        <v>4.9203590940444455</v>
      </c>
      <c r="H16" s="34" t="s">
        <v>39</v>
      </c>
      <c r="I16" s="29"/>
      <c r="J16" s="29"/>
    </row>
    <row r="17" spans="1:10" x14ac:dyDescent="0.25">
      <c r="A17" s="29">
        <v>3</v>
      </c>
      <c r="B17" s="29">
        <v>32000</v>
      </c>
      <c r="C17" s="30">
        <f>B17/(1+$B$1)^A17</f>
        <v>22776.967930029146</v>
      </c>
      <c r="D17" s="30">
        <f>D16+C17</f>
        <v>-47650.327988338206</v>
      </c>
      <c r="E17" s="29">
        <f>E16+B17</f>
        <v>-31000</v>
      </c>
      <c r="F17" s="42"/>
      <c r="G17" s="29"/>
      <c r="H17" s="29"/>
      <c r="I17" s="29"/>
      <c r="J17" s="29"/>
    </row>
    <row r="18" spans="1:10" x14ac:dyDescent="0.25">
      <c r="A18" s="29">
        <v>4</v>
      </c>
      <c r="B18" s="29">
        <v>38000</v>
      </c>
      <c r="C18" s="30">
        <f>B18/(1+$B$1)^A18</f>
        <v>24149.686979383583</v>
      </c>
      <c r="D18" s="30">
        <f>D17+C18</f>
        <v>-23500.641008954623</v>
      </c>
      <c r="E18" s="29">
        <f>E17+B18</f>
        <v>7000</v>
      </c>
      <c r="F18" s="41" t="s">
        <v>52</v>
      </c>
      <c r="G18" s="28"/>
      <c r="H18" s="28"/>
      <c r="I18" s="28"/>
      <c r="J18" s="28"/>
    </row>
    <row r="19" spans="1:10" x14ac:dyDescent="0.25">
      <c r="A19" s="29">
        <v>5</v>
      </c>
      <c r="B19" s="29">
        <v>45000</v>
      </c>
      <c r="C19" s="30">
        <f>B19/(1+$B$1)^A19</f>
        <v>25534.208507336964</v>
      </c>
      <c r="D19" s="30">
        <f>D18+C19</f>
        <v>2033.567498382341</v>
      </c>
      <c r="E19" s="38">
        <f>E18+B19</f>
        <v>52000</v>
      </c>
      <c r="F19" s="29" t="s">
        <v>43</v>
      </c>
      <c r="G19" s="29"/>
      <c r="H19" s="29">
        <v>3</v>
      </c>
      <c r="I19" s="29"/>
      <c r="J19" s="29"/>
    </row>
    <row r="20" spans="1:10" x14ac:dyDescent="0.25">
      <c r="A20" s="28"/>
      <c r="B20" s="28"/>
      <c r="C20" s="28"/>
      <c r="D20" s="28"/>
      <c r="E20" s="28"/>
      <c r="F20" s="29" t="s">
        <v>42</v>
      </c>
      <c r="G20" s="29"/>
      <c r="H20" s="29">
        <v>31000</v>
      </c>
      <c r="I20" s="29"/>
      <c r="J20" s="29"/>
    </row>
    <row r="21" spans="1:10" x14ac:dyDescent="0.25">
      <c r="A21" s="28"/>
      <c r="B21" s="28"/>
      <c r="C21" s="28"/>
      <c r="D21" s="28"/>
      <c r="E21" s="28"/>
      <c r="F21" s="29" t="s">
        <v>41</v>
      </c>
      <c r="G21" s="29"/>
      <c r="H21" s="29">
        <v>38000</v>
      </c>
      <c r="I21" s="29"/>
      <c r="J21" s="29"/>
    </row>
    <row r="22" spans="1:10" x14ac:dyDescent="0.25">
      <c r="A22" s="28"/>
      <c r="B22" s="28"/>
      <c r="C22" s="28"/>
      <c r="D22" s="28"/>
      <c r="E22" s="28"/>
      <c r="F22" s="28"/>
      <c r="G22" s="25" t="s">
        <v>40</v>
      </c>
      <c r="H22" s="27">
        <f>H19+(H20/H21)</f>
        <v>3.8157894736842106</v>
      </c>
      <c r="I22" s="25" t="s">
        <v>39</v>
      </c>
      <c r="J22" s="28"/>
    </row>
    <row r="24" spans="1:10" ht="30" x14ac:dyDescent="0.25">
      <c r="A24" s="29" t="s">
        <v>8</v>
      </c>
      <c r="B24" s="31" t="s">
        <v>5</v>
      </c>
      <c r="C24" s="28" t="s">
        <v>1</v>
      </c>
      <c r="D24" s="40" t="s">
        <v>51</v>
      </c>
      <c r="E24" s="39" t="s">
        <v>50</v>
      </c>
      <c r="F24" s="34" t="s">
        <v>49</v>
      </c>
      <c r="G24" s="34"/>
      <c r="H24" s="29"/>
      <c r="I24" s="29"/>
    </row>
    <row r="25" spans="1:10" x14ac:dyDescent="0.25">
      <c r="A25" s="29">
        <v>0</v>
      </c>
      <c r="B25" s="29">
        <v>-110000</v>
      </c>
      <c r="C25" s="30">
        <f>B25/(1+$B$1)^A25</f>
        <v>-110000</v>
      </c>
      <c r="D25" s="28">
        <v>-110000</v>
      </c>
      <c r="E25" s="28">
        <v>-110000</v>
      </c>
      <c r="F25" s="29" t="s">
        <v>48</v>
      </c>
      <c r="G25" s="29">
        <v>4</v>
      </c>
      <c r="H25" s="29"/>
      <c r="I25" s="29"/>
    </row>
    <row r="26" spans="1:10" x14ac:dyDescent="0.25">
      <c r="A26" s="29">
        <v>1</v>
      </c>
      <c r="B26" s="29">
        <v>30000</v>
      </c>
      <c r="C26" s="30">
        <f>B26/(1+$B$1)^A26</f>
        <v>26785.714285714283</v>
      </c>
      <c r="D26" s="30">
        <f>D25+C26</f>
        <v>-83214.28571428571</v>
      </c>
      <c r="E26" s="38">
        <f>E25+B26</f>
        <v>-80000</v>
      </c>
      <c r="F26" s="29" t="s">
        <v>47</v>
      </c>
      <c r="G26" s="29">
        <v>15701.93</v>
      </c>
      <c r="H26" s="29"/>
      <c r="I26" s="29"/>
    </row>
    <row r="27" spans="1:10" x14ac:dyDescent="0.25">
      <c r="A27" s="29">
        <v>2</v>
      </c>
      <c r="B27" s="29">
        <v>30000</v>
      </c>
      <c r="C27" s="30">
        <f>B27/(1+$B$1)^A27</f>
        <v>23915.81632653061</v>
      </c>
      <c r="D27" s="30">
        <f>D26+C27</f>
        <v>-59298.469387755104</v>
      </c>
      <c r="E27" s="38">
        <f>E26+B27</f>
        <v>-50000</v>
      </c>
      <c r="F27" s="29" t="s">
        <v>46</v>
      </c>
      <c r="G27" s="29">
        <v>22697.07</v>
      </c>
      <c r="H27" s="29"/>
      <c r="I27" s="29"/>
    </row>
    <row r="28" spans="1:10" x14ac:dyDescent="0.25">
      <c r="A28" s="29">
        <v>3</v>
      </c>
      <c r="B28" s="29">
        <v>30000</v>
      </c>
      <c r="C28" s="30">
        <f>B28/(1+$B$1)^A28</f>
        <v>21353.407434402325</v>
      </c>
      <c r="D28" s="30">
        <f>D27+C28</f>
        <v>-37945.061953352779</v>
      </c>
      <c r="E28" s="38">
        <f>E27+B28</f>
        <v>-20000</v>
      </c>
      <c r="F28" s="34" t="s">
        <v>45</v>
      </c>
      <c r="G28" s="33">
        <f>G25+G26/G27</f>
        <v>4.6918042725338553</v>
      </c>
      <c r="H28" s="32" t="s">
        <v>39</v>
      </c>
      <c r="I28" s="29"/>
    </row>
    <row r="29" spans="1:10" x14ac:dyDescent="0.25">
      <c r="A29" s="29">
        <v>4</v>
      </c>
      <c r="B29" s="29">
        <v>35000</v>
      </c>
      <c r="C29" s="30">
        <f>B29/(1+$B$1)^A29</f>
        <v>22243.132744169092</v>
      </c>
      <c r="D29" s="30">
        <f>D28+C29</f>
        <v>-15701.929209183687</v>
      </c>
      <c r="E29" s="38">
        <f>E28+B29</f>
        <v>15000</v>
      </c>
      <c r="F29" s="32" t="s">
        <v>44</v>
      </c>
      <c r="G29" s="29"/>
      <c r="H29" s="29"/>
      <c r="I29" s="29"/>
    </row>
    <row r="30" spans="1:10" x14ac:dyDescent="0.25">
      <c r="A30" s="29">
        <v>5</v>
      </c>
      <c r="B30" s="29">
        <v>40000</v>
      </c>
      <c r="C30" s="30">
        <f>B30/(1+$B$1)^A30</f>
        <v>22697.074228743968</v>
      </c>
      <c r="D30" s="30">
        <f>D29+C30</f>
        <v>6995.1450195602811</v>
      </c>
      <c r="E30" s="38">
        <f>E29+B30</f>
        <v>55000</v>
      </c>
      <c r="F30" s="29" t="s">
        <v>43</v>
      </c>
      <c r="G30" s="29"/>
      <c r="H30" s="29">
        <v>3</v>
      </c>
      <c r="I30" s="29"/>
    </row>
    <row r="31" spans="1:10" x14ac:dyDescent="0.25">
      <c r="A31" s="28"/>
      <c r="B31" s="28"/>
      <c r="C31" s="28"/>
      <c r="D31" s="28"/>
      <c r="E31" s="28"/>
      <c r="F31" s="29" t="s">
        <v>42</v>
      </c>
      <c r="G31" s="29"/>
      <c r="H31" s="29">
        <v>20000</v>
      </c>
      <c r="I31" s="29"/>
    </row>
    <row r="32" spans="1:10" x14ac:dyDescent="0.25">
      <c r="A32" s="28"/>
      <c r="B32" s="28"/>
      <c r="C32" s="28"/>
      <c r="D32" s="28"/>
      <c r="E32" s="28"/>
      <c r="F32" s="29" t="s">
        <v>41</v>
      </c>
      <c r="G32" s="29"/>
      <c r="H32" s="29">
        <v>35000</v>
      </c>
      <c r="I32" s="29"/>
    </row>
    <row r="33" spans="1:12" x14ac:dyDescent="0.25">
      <c r="A33" s="28"/>
      <c r="B33" s="28"/>
      <c r="C33" s="28"/>
      <c r="D33" s="28"/>
      <c r="E33" s="28"/>
      <c r="F33" s="34"/>
      <c r="G33" s="34" t="s">
        <v>40</v>
      </c>
      <c r="H33" s="33">
        <f>H30+(H31/H32)</f>
        <v>3.5714285714285712</v>
      </c>
      <c r="I33" s="34" t="s">
        <v>39</v>
      </c>
    </row>
    <row r="34" spans="1:12" x14ac:dyDescent="0.25">
      <c r="F34" s="36"/>
      <c r="G34" s="36"/>
      <c r="H34" s="37"/>
      <c r="I34" s="36"/>
    </row>
    <row r="35" spans="1:12" ht="30" x14ac:dyDescent="0.25">
      <c r="A35" s="29" t="s">
        <v>8</v>
      </c>
      <c r="B35" s="31" t="s">
        <v>6</v>
      </c>
      <c r="C35" s="29" t="s">
        <v>1</v>
      </c>
      <c r="D35" s="31" t="s">
        <v>51</v>
      </c>
      <c r="E35" s="35" t="s">
        <v>50</v>
      </c>
      <c r="F35" s="34" t="s">
        <v>49</v>
      </c>
      <c r="G35" s="34"/>
      <c r="H35" s="29"/>
      <c r="I35" s="29"/>
    </row>
    <row r="36" spans="1:12" x14ac:dyDescent="0.25">
      <c r="A36" s="29">
        <v>0</v>
      </c>
      <c r="B36" s="29">
        <v>-110000</v>
      </c>
      <c r="C36" s="29">
        <f>B36/(1+$B$1)^A36</f>
        <v>-110000</v>
      </c>
      <c r="D36" s="29">
        <v>-110000</v>
      </c>
      <c r="E36" s="29">
        <v>-110000</v>
      </c>
      <c r="F36" s="29" t="s">
        <v>48</v>
      </c>
      <c r="G36" s="29">
        <v>4</v>
      </c>
      <c r="H36" s="29"/>
      <c r="I36" s="29"/>
    </row>
    <row r="37" spans="1:12" x14ac:dyDescent="0.25">
      <c r="A37" s="29">
        <v>1</v>
      </c>
      <c r="B37" s="29">
        <v>20000</v>
      </c>
      <c r="C37" s="29">
        <f>B37/(1+$B$1)^A37</f>
        <v>17857.142857142855</v>
      </c>
      <c r="D37" s="30">
        <f>D36+C37</f>
        <v>-92142.857142857145</v>
      </c>
      <c r="E37" s="29">
        <f>E36+B37</f>
        <v>-90000</v>
      </c>
      <c r="F37" s="29" t="s">
        <v>47</v>
      </c>
      <c r="G37" s="29">
        <v>14335.11</v>
      </c>
      <c r="H37" s="29"/>
      <c r="I37" s="29"/>
    </row>
    <row r="38" spans="1:12" x14ac:dyDescent="0.25">
      <c r="A38" s="29">
        <v>2</v>
      </c>
      <c r="B38" s="29">
        <v>30000</v>
      </c>
      <c r="C38" s="29">
        <f>B38/(1+$B$1)^A38</f>
        <v>23915.81632653061</v>
      </c>
      <c r="D38" s="30">
        <f>D37+C38</f>
        <v>-68227.040816326538</v>
      </c>
      <c r="E38" s="29">
        <f>E37+B38</f>
        <v>-60000</v>
      </c>
      <c r="F38" s="29" t="s">
        <v>46</v>
      </c>
      <c r="G38" s="29">
        <v>25534.21</v>
      </c>
      <c r="H38" s="29"/>
      <c r="I38" s="29"/>
    </row>
    <row r="39" spans="1:12" x14ac:dyDescent="0.25">
      <c r="A39" s="29">
        <v>3</v>
      </c>
      <c r="B39" s="29">
        <v>40000</v>
      </c>
      <c r="C39" s="29">
        <f>B39/(1+$B$1)^A39</f>
        <v>28471.209912536437</v>
      </c>
      <c r="D39" s="30">
        <f>D38+C39</f>
        <v>-39755.830903790105</v>
      </c>
      <c r="E39" s="29">
        <f>E38+B39</f>
        <v>-20000</v>
      </c>
      <c r="F39" s="34" t="s">
        <v>45</v>
      </c>
      <c r="G39" s="33">
        <f>G36+G37/G38</f>
        <v>4.5614080090983826</v>
      </c>
      <c r="H39" s="32" t="s">
        <v>39</v>
      </c>
      <c r="I39" s="29"/>
    </row>
    <row r="40" spans="1:12" x14ac:dyDescent="0.25">
      <c r="A40" s="29">
        <v>4</v>
      </c>
      <c r="B40" s="29">
        <v>40000</v>
      </c>
      <c r="C40" s="29">
        <f>B40/(1+$B$1)^A40</f>
        <v>25420.723136193246</v>
      </c>
      <c r="D40" s="30">
        <f>D39+C40</f>
        <v>-14335.107767596859</v>
      </c>
      <c r="E40" s="29">
        <f>E39+B40</f>
        <v>20000</v>
      </c>
      <c r="F40" s="31" t="s">
        <v>44</v>
      </c>
      <c r="G40" s="29"/>
      <c r="H40" s="29"/>
      <c r="I40" s="29"/>
    </row>
    <row r="41" spans="1:12" x14ac:dyDescent="0.25">
      <c r="A41" s="29">
        <v>5</v>
      </c>
      <c r="B41" s="29">
        <v>45000</v>
      </c>
      <c r="C41" s="29">
        <f>B41/(1+$B$1)^A41</f>
        <v>25534.208507336964</v>
      </c>
      <c r="D41" s="30">
        <f>D40+C41</f>
        <v>11199.100739740104</v>
      </c>
      <c r="E41" s="29">
        <f>E40+B41</f>
        <v>65000</v>
      </c>
      <c r="F41" s="29" t="s">
        <v>43</v>
      </c>
      <c r="G41" s="29"/>
      <c r="H41" s="29">
        <v>3</v>
      </c>
      <c r="I41" s="29"/>
    </row>
    <row r="42" spans="1:12" x14ac:dyDescent="0.25">
      <c r="A42" s="29"/>
      <c r="B42" s="29"/>
      <c r="C42" s="29"/>
      <c r="D42" s="29"/>
      <c r="E42" s="29"/>
      <c r="F42" s="29" t="s">
        <v>42</v>
      </c>
      <c r="G42" s="29"/>
      <c r="H42" s="29">
        <v>20000</v>
      </c>
      <c r="I42" s="29"/>
    </row>
    <row r="43" spans="1:12" x14ac:dyDescent="0.25">
      <c r="A43" s="29"/>
      <c r="B43" s="29"/>
      <c r="C43" s="29"/>
      <c r="D43" s="29"/>
      <c r="E43" s="29"/>
      <c r="F43" s="29" t="s">
        <v>41</v>
      </c>
      <c r="G43" s="29"/>
      <c r="H43" s="29">
        <v>40000</v>
      </c>
      <c r="I43" s="29"/>
    </row>
    <row r="44" spans="1:12" x14ac:dyDescent="0.25">
      <c r="A44" s="28"/>
      <c r="B44" s="28"/>
      <c r="C44" s="28"/>
      <c r="D44" s="28"/>
      <c r="E44" s="28"/>
      <c r="F44" s="28"/>
      <c r="G44" s="25" t="s">
        <v>40</v>
      </c>
      <c r="H44" s="27">
        <f>H41+(H42/H43)</f>
        <v>3.5</v>
      </c>
      <c r="I44" s="25" t="s">
        <v>39</v>
      </c>
    </row>
    <row r="46" spans="1:12" x14ac:dyDescent="0.25">
      <c r="A46" s="19" t="s">
        <v>38</v>
      </c>
      <c r="B46" s="20" t="s">
        <v>4</v>
      </c>
      <c r="C46" s="20"/>
      <c r="D46" s="20"/>
      <c r="E46" s="20" t="s">
        <v>5</v>
      </c>
      <c r="F46" s="19"/>
      <c r="G46" s="19"/>
      <c r="H46" s="19"/>
      <c r="I46" s="19"/>
      <c r="J46" s="20" t="s">
        <v>6</v>
      </c>
      <c r="K46" s="19"/>
      <c r="L46" s="19"/>
    </row>
    <row r="47" spans="1:12" x14ac:dyDescent="0.25">
      <c r="A47" s="19"/>
      <c r="B47" s="25" t="s">
        <v>37</v>
      </c>
      <c r="C47" s="27">
        <v>0.12655917448701776</v>
      </c>
      <c r="D47" s="18"/>
      <c r="E47" s="26" t="s">
        <v>37</v>
      </c>
      <c r="F47" s="26">
        <v>0.14411848869174881</v>
      </c>
      <c r="G47" s="18"/>
      <c r="H47" s="18"/>
      <c r="I47" s="18"/>
      <c r="J47" s="26" t="s">
        <v>37</v>
      </c>
      <c r="K47" s="26">
        <v>0.15545776816445317</v>
      </c>
      <c r="L47" s="19"/>
    </row>
    <row r="48" spans="1:12" x14ac:dyDescent="0.25">
      <c r="A48" s="19"/>
      <c r="B48" s="25"/>
      <c r="C48" s="24">
        <v>0.13</v>
      </c>
      <c r="D48" s="19"/>
      <c r="E48" s="25"/>
      <c r="F48" s="24">
        <v>0.14000000000000001</v>
      </c>
      <c r="G48" s="19"/>
      <c r="H48" s="19"/>
      <c r="I48" s="19"/>
      <c r="J48" s="25"/>
      <c r="K48" s="24">
        <v>0.16</v>
      </c>
      <c r="L48" s="19"/>
    </row>
    <row r="49" spans="1:12" x14ac:dyDescent="0.25">
      <c r="A49" s="22" t="s">
        <v>8</v>
      </c>
      <c r="B49" s="23" t="s">
        <v>4</v>
      </c>
      <c r="C49" s="23" t="s">
        <v>1</v>
      </c>
      <c r="D49" s="19"/>
      <c r="E49" s="22" t="s">
        <v>8</v>
      </c>
      <c r="F49" s="23" t="s">
        <v>5</v>
      </c>
      <c r="G49" s="23" t="s">
        <v>1</v>
      </c>
      <c r="H49" s="19"/>
      <c r="I49" s="19"/>
      <c r="J49" s="22" t="s">
        <v>8</v>
      </c>
      <c r="K49" s="22" t="s">
        <v>6</v>
      </c>
      <c r="L49" s="22" t="s">
        <v>1</v>
      </c>
    </row>
    <row r="50" spans="1:12" x14ac:dyDescent="0.25">
      <c r="A50" s="22">
        <v>0</v>
      </c>
      <c r="B50" s="22">
        <v>-110000</v>
      </c>
      <c r="C50" s="21">
        <f>B50/(1+$C$47)^A50</f>
        <v>-110000</v>
      </c>
      <c r="D50" s="19"/>
      <c r="E50" s="22">
        <v>0</v>
      </c>
      <c r="F50" s="22">
        <v>-110000</v>
      </c>
      <c r="G50" s="21">
        <f>F50/(1+$F$47)^E50</f>
        <v>-110000</v>
      </c>
      <c r="H50" s="19"/>
      <c r="I50" s="19"/>
      <c r="J50" s="22">
        <v>0</v>
      </c>
      <c r="K50" s="22">
        <v>-110000</v>
      </c>
      <c r="L50" s="21">
        <f>K50/(1+$K$47)^J50</f>
        <v>-110000</v>
      </c>
    </row>
    <row r="51" spans="1:12" x14ac:dyDescent="0.25">
      <c r="A51" s="22">
        <v>1</v>
      </c>
      <c r="B51" s="22">
        <v>22000</v>
      </c>
      <c r="C51" s="21">
        <f>B51/(1+$C$47)^A51</f>
        <v>19528.490378694725</v>
      </c>
      <c r="D51" s="19"/>
      <c r="E51" s="22">
        <v>1</v>
      </c>
      <c r="F51" s="22">
        <v>30000</v>
      </c>
      <c r="G51" s="21">
        <f>F51/(1+$F$47)^E51</f>
        <v>26221.060402846677</v>
      </c>
      <c r="H51" s="19"/>
      <c r="I51" s="19"/>
      <c r="J51" s="22">
        <v>1</v>
      </c>
      <c r="K51" s="22">
        <v>20000</v>
      </c>
      <c r="L51" s="21">
        <f>K51/(1+$K$47)^J51</f>
        <v>17309.157072674123</v>
      </c>
    </row>
    <row r="52" spans="1:12" x14ac:dyDescent="0.25">
      <c r="A52" s="22">
        <v>2</v>
      </c>
      <c r="B52" s="22">
        <v>25000</v>
      </c>
      <c r="C52" s="21">
        <f>B52/(1+$C$47)^A52</f>
        <v>19698.447131754776</v>
      </c>
      <c r="D52" s="19"/>
      <c r="E52" s="22">
        <v>2</v>
      </c>
      <c r="F52" s="22">
        <v>30000</v>
      </c>
      <c r="G52" s="21">
        <f>F52/(1+$F$47)^E52</f>
        <v>22918.133621657802</v>
      </c>
      <c r="H52" s="19"/>
      <c r="I52" s="19"/>
      <c r="J52" s="22">
        <v>2</v>
      </c>
      <c r="K52" s="22">
        <v>30000</v>
      </c>
      <c r="L52" s="21">
        <f>K52/(1+$K$47)^J52</f>
        <v>22470.518892487846</v>
      </c>
    </row>
    <row r="53" spans="1:12" x14ac:dyDescent="0.25">
      <c r="A53" s="22">
        <v>3</v>
      </c>
      <c r="B53" s="22">
        <v>32000</v>
      </c>
      <c r="C53" s="21">
        <f>B53/(1+$C$47)^A53</f>
        <v>22381.436234920715</v>
      </c>
      <c r="D53" s="19"/>
      <c r="E53" s="22">
        <v>3</v>
      </c>
      <c r="F53" s="22">
        <v>30000</v>
      </c>
      <c r="G53" s="21">
        <f>F53/(1+$F$47)^E53</f>
        <v>20031.258867133351</v>
      </c>
      <c r="H53" s="19"/>
      <c r="I53" s="19"/>
      <c r="J53" s="22">
        <v>3</v>
      </c>
      <c r="K53" s="22">
        <v>40000</v>
      </c>
      <c r="L53" s="21">
        <f>K53/(1+$K$47)^J53</f>
        <v>25929.716067637564</v>
      </c>
    </row>
    <row r="54" spans="1:12" x14ac:dyDescent="0.25">
      <c r="A54" s="22">
        <v>4</v>
      </c>
      <c r="B54" s="22">
        <v>38000</v>
      </c>
      <c r="C54" s="21">
        <f>B54/(1+$C$47)^A54</f>
        <v>23592.152219674306</v>
      </c>
      <c r="D54" s="19"/>
      <c r="E54" s="22">
        <v>4</v>
      </c>
      <c r="F54" s="22">
        <v>35000</v>
      </c>
      <c r="G54" s="21">
        <f>F54/(1+$F$47)^E54</f>
        <v>20426.033005006291</v>
      </c>
      <c r="H54" s="19"/>
      <c r="I54" s="19"/>
      <c r="J54" s="22">
        <v>4</v>
      </c>
      <c r="K54" s="22">
        <v>40000</v>
      </c>
      <c r="L54" s="21">
        <f>K54/(1+$K$47)^J54</f>
        <v>22441.076413229031</v>
      </c>
    </row>
    <row r="55" spans="1:12" x14ac:dyDescent="0.25">
      <c r="A55" s="22">
        <v>5</v>
      </c>
      <c r="B55" s="22">
        <v>45000</v>
      </c>
      <c r="C55" s="21">
        <f>B55/(1+$C$47)^A55</f>
        <v>24799.474035355859</v>
      </c>
      <c r="D55" s="19"/>
      <c r="E55" s="22">
        <v>5</v>
      </c>
      <c r="F55" s="22">
        <v>40000</v>
      </c>
      <c r="G55" s="21">
        <f>F55/(1+$F$47)^E55</f>
        <v>20403.514103421323</v>
      </c>
      <c r="H55" s="19"/>
      <c r="I55" s="19"/>
      <c r="J55" s="22">
        <v>5</v>
      </c>
      <c r="K55" s="22">
        <v>45000</v>
      </c>
      <c r="L55" s="21">
        <f>K55/(1+$K$47)^J55</f>
        <v>21849.531554051086</v>
      </c>
    </row>
    <row r="56" spans="1:12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1:12" x14ac:dyDescent="0.25">
      <c r="A57" s="19"/>
      <c r="B57" s="20" t="s">
        <v>36</v>
      </c>
      <c r="C57" s="18">
        <f>SUM(C50:C55)</f>
        <v>4.0037775761447847E-7</v>
      </c>
      <c r="D57" s="19"/>
      <c r="E57" s="19"/>
      <c r="F57" s="19" t="s">
        <v>2</v>
      </c>
      <c r="G57" s="18">
        <f>SUM(G50:G55)</f>
        <v>6.5447238739579916E-8</v>
      </c>
      <c r="H57" s="19"/>
      <c r="I57" s="19"/>
      <c r="J57" s="19"/>
      <c r="K57" s="19" t="s">
        <v>2</v>
      </c>
      <c r="L57" s="18">
        <f>SUM(L50:L55)</f>
        <v>7.9646270023658872E-8</v>
      </c>
    </row>
    <row r="59" spans="1:12" x14ac:dyDescent="0.25">
      <c r="A59" s="15" t="s">
        <v>35</v>
      </c>
    </row>
    <row r="60" spans="1:12" ht="195" x14ac:dyDescent="0.25">
      <c r="B60" s="17" t="s">
        <v>34</v>
      </c>
      <c r="C60" s="16"/>
      <c r="D60" s="16"/>
      <c r="E60" s="16"/>
      <c r="F60" s="16"/>
      <c r="G6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topLeftCell="A65" zoomScale="125" workbookViewId="0">
      <selection activeCell="C172" sqref="C172"/>
    </sheetView>
  </sheetViews>
  <sheetFormatPr defaultColWidth="11" defaultRowHeight="15.75" x14ac:dyDescent="0.25"/>
  <cols>
    <col min="7" max="7" width="14.125" customWidth="1"/>
  </cols>
  <sheetData>
    <row r="1" spans="1:9" x14ac:dyDescent="0.25">
      <c r="A1" s="2" t="s">
        <v>9</v>
      </c>
    </row>
    <row r="2" spans="1:9" x14ac:dyDescent="0.25">
      <c r="A2" s="8" t="s">
        <v>8</v>
      </c>
      <c r="B2" s="8" t="s">
        <v>4</v>
      </c>
      <c r="C2" s="8" t="s">
        <v>1</v>
      </c>
      <c r="E2" s="8" t="s">
        <v>3</v>
      </c>
      <c r="F2" s="9">
        <v>7.0000000000000007E-2</v>
      </c>
      <c r="I2" s="1"/>
    </row>
    <row r="3" spans="1:9" x14ac:dyDescent="0.25">
      <c r="A3">
        <v>0</v>
      </c>
      <c r="B3">
        <v>-640</v>
      </c>
      <c r="C3">
        <f>B3/(1.07)^A3</f>
        <v>-640</v>
      </c>
    </row>
    <row r="4" spans="1:9" x14ac:dyDescent="0.25">
      <c r="A4">
        <v>1</v>
      </c>
      <c r="B4">
        <v>100</v>
      </c>
      <c r="C4">
        <f t="shared" ref="C4:C11" si="0">B4/(1.07)^A4</f>
        <v>93.457943925233636</v>
      </c>
    </row>
    <row r="5" spans="1:9" x14ac:dyDescent="0.25">
      <c r="A5">
        <v>2</v>
      </c>
      <c r="B5">
        <v>250</v>
      </c>
      <c r="C5">
        <f t="shared" si="0"/>
        <v>218.3596820683029</v>
      </c>
    </row>
    <row r="6" spans="1:9" x14ac:dyDescent="0.25">
      <c r="A6">
        <v>3</v>
      </c>
      <c r="B6">
        <v>250</v>
      </c>
      <c r="C6">
        <f t="shared" si="0"/>
        <v>204.07446922271299</v>
      </c>
    </row>
    <row r="7" spans="1:9" x14ac:dyDescent="0.25">
      <c r="A7">
        <v>4</v>
      </c>
      <c r="B7">
        <v>200</v>
      </c>
      <c r="C7">
        <f t="shared" si="0"/>
        <v>152.57904240950504</v>
      </c>
    </row>
    <row r="8" spans="1:9" x14ac:dyDescent="0.25">
      <c r="A8">
        <v>5</v>
      </c>
      <c r="B8">
        <v>100</v>
      </c>
      <c r="C8">
        <f t="shared" si="0"/>
        <v>71.298617948366839</v>
      </c>
    </row>
    <row r="9" spans="1:9" x14ac:dyDescent="0.25">
      <c r="A9">
        <v>6</v>
      </c>
      <c r="B9">
        <v>100</v>
      </c>
      <c r="C9">
        <f t="shared" si="0"/>
        <v>66.634222381651256</v>
      </c>
    </row>
    <row r="10" spans="1:9" x14ac:dyDescent="0.25">
      <c r="A10">
        <v>7</v>
      </c>
      <c r="B10">
        <v>100</v>
      </c>
      <c r="C10">
        <f t="shared" si="0"/>
        <v>62.274974188459112</v>
      </c>
    </row>
    <row r="11" spans="1:9" x14ac:dyDescent="0.25">
      <c r="A11">
        <v>8</v>
      </c>
      <c r="B11">
        <v>100</v>
      </c>
      <c r="C11">
        <f t="shared" si="0"/>
        <v>58.200910456503841</v>
      </c>
    </row>
    <row r="12" spans="1:9" x14ac:dyDescent="0.25">
      <c r="C12" s="2" t="s">
        <v>2</v>
      </c>
    </row>
    <row r="13" spans="1:9" x14ac:dyDescent="0.25">
      <c r="C13" s="5">
        <f>SUM(C3:C11)</f>
        <v>286.87986260073558</v>
      </c>
    </row>
    <row r="14" spans="1:9" x14ac:dyDescent="0.25">
      <c r="A14" s="8" t="s">
        <v>8</v>
      </c>
      <c r="B14" s="8" t="s">
        <v>5</v>
      </c>
      <c r="C14" s="8" t="s">
        <v>1</v>
      </c>
    </row>
    <row r="15" spans="1:9" x14ac:dyDescent="0.25">
      <c r="A15">
        <v>0</v>
      </c>
      <c r="B15">
        <v>-734</v>
      </c>
      <c r="C15">
        <f>B15/(1.07)^A15</f>
        <v>-734</v>
      </c>
    </row>
    <row r="16" spans="1:9" x14ac:dyDescent="0.25">
      <c r="A16">
        <v>1</v>
      </c>
      <c r="B16">
        <v>100</v>
      </c>
      <c r="C16">
        <f t="shared" ref="C16:C23" si="1">B16/(1.07)^A16</f>
        <v>93.457943925233636</v>
      </c>
    </row>
    <row r="17" spans="1:8" x14ac:dyDescent="0.25">
      <c r="A17">
        <v>2</v>
      </c>
      <c r="B17">
        <v>200</v>
      </c>
      <c r="C17">
        <f t="shared" si="1"/>
        <v>174.68774565464233</v>
      </c>
    </row>
    <row r="18" spans="1:8" x14ac:dyDescent="0.25">
      <c r="A18">
        <v>3</v>
      </c>
      <c r="B18">
        <v>200</v>
      </c>
      <c r="C18">
        <f t="shared" si="1"/>
        <v>163.25957537817038</v>
      </c>
    </row>
    <row r="19" spans="1:8" x14ac:dyDescent="0.25">
      <c r="A19">
        <v>4</v>
      </c>
      <c r="B19">
        <v>200</v>
      </c>
      <c r="C19">
        <f t="shared" si="1"/>
        <v>152.57904240950504</v>
      </c>
    </row>
    <row r="20" spans="1:8" x14ac:dyDescent="0.25">
      <c r="A20">
        <v>5</v>
      </c>
      <c r="B20">
        <v>200</v>
      </c>
      <c r="C20">
        <f t="shared" si="1"/>
        <v>142.59723589673368</v>
      </c>
    </row>
    <row r="21" spans="1:8" x14ac:dyDescent="0.25">
      <c r="A21">
        <v>6</v>
      </c>
      <c r="B21">
        <v>200</v>
      </c>
      <c r="C21">
        <f t="shared" si="1"/>
        <v>133.26844476330251</v>
      </c>
    </row>
    <row r="22" spans="1:8" x14ac:dyDescent="0.25">
      <c r="A22">
        <v>7</v>
      </c>
      <c r="B22">
        <v>200</v>
      </c>
      <c r="C22">
        <f t="shared" si="1"/>
        <v>124.54994837691822</v>
      </c>
    </row>
    <row r="23" spans="1:8" x14ac:dyDescent="0.25">
      <c r="A23">
        <v>8</v>
      </c>
      <c r="B23">
        <v>200</v>
      </c>
      <c r="C23">
        <f t="shared" si="1"/>
        <v>116.40182091300768</v>
      </c>
    </row>
    <row r="24" spans="1:8" ht="21.75" x14ac:dyDescent="0.3">
      <c r="A24" s="4"/>
      <c r="C24" s="2" t="s">
        <v>2</v>
      </c>
    </row>
    <row r="25" spans="1:8" ht="21.75" x14ac:dyDescent="0.3">
      <c r="A25" s="4"/>
      <c r="C25" s="5">
        <f>SUM(C15:C23)</f>
        <v>366.80175731751342</v>
      </c>
      <c r="F25" s="10"/>
      <c r="G25" s="10"/>
      <c r="H25" s="10"/>
    </row>
    <row r="26" spans="1:8" x14ac:dyDescent="0.25">
      <c r="F26" s="10"/>
      <c r="G26" s="10"/>
      <c r="H26" s="10"/>
    </row>
    <row r="27" spans="1:8" ht="18" x14ac:dyDescent="0.25">
      <c r="A27" s="6" t="s">
        <v>12</v>
      </c>
      <c r="F27" s="10"/>
      <c r="G27" s="10"/>
      <c r="H27" s="10"/>
    </row>
    <row r="28" spans="1:8" x14ac:dyDescent="0.25">
      <c r="A28" s="7" t="s">
        <v>10</v>
      </c>
    </row>
    <row r="29" spans="1:8" x14ac:dyDescent="0.25">
      <c r="A29" s="8" t="s">
        <v>8</v>
      </c>
      <c r="B29" s="8" t="s">
        <v>4</v>
      </c>
      <c r="C29" s="8" t="s">
        <v>1</v>
      </c>
      <c r="F29" s="8" t="s">
        <v>3</v>
      </c>
      <c r="G29">
        <v>0.16</v>
      </c>
    </row>
    <row r="30" spans="1:8" x14ac:dyDescent="0.25">
      <c r="A30">
        <v>0</v>
      </c>
      <c r="B30">
        <v>-640</v>
      </c>
      <c r="C30">
        <f>B30/(1.16)^A30</f>
        <v>-640</v>
      </c>
    </row>
    <row r="31" spans="1:8" x14ac:dyDescent="0.25">
      <c r="A31">
        <v>1</v>
      </c>
      <c r="B31">
        <v>100</v>
      </c>
      <c r="C31">
        <f t="shared" ref="C31:C38" si="2">B31/(1.16)^A31</f>
        <v>86.206896551724142</v>
      </c>
    </row>
    <row r="32" spans="1:8" x14ac:dyDescent="0.25">
      <c r="A32">
        <v>2</v>
      </c>
      <c r="B32">
        <v>250</v>
      </c>
      <c r="C32">
        <f t="shared" si="2"/>
        <v>185.79072532699169</v>
      </c>
    </row>
    <row r="33" spans="1:3" x14ac:dyDescent="0.25">
      <c r="A33">
        <v>3</v>
      </c>
      <c r="B33">
        <v>250</v>
      </c>
      <c r="C33">
        <f t="shared" si="2"/>
        <v>160.16441838533765</v>
      </c>
    </row>
    <row r="34" spans="1:3" x14ac:dyDescent="0.25">
      <c r="A34">
        <v>4</v>
      </c>
      <c r="B34">
        <v>200</v>
      </c>
      <c r="C34">
        <f t="shared" si="2"/>
        <v>110.45821957609495</v>
      </c>
    </row>
    <row r="35" spans="1:3" x14ac:dyDescent="0.25">
      <c r="A35">
        <v>5</v>
      </c>
      <c r="B35">
        <v>100</v>
      </c>
      <c r="C35">
        <f t="shared" si="2"/>
        <v>47.611301541420239</v>
      </c>
    </row>
    <row r="36" spans="1:3" x14ac:dyDescent="0.25">
      <c r="A36">
        <v>6</v>
      </c>
      <c r="B36">
        <v>100</v>
      </c>
      <c r="C36">
        <f t="shared" si="2"/>
        <v>41.044225466741587</v>
      </c>
    </row>
    <row r="37" spans="1:3" x14ac:dyDescent="0.25">
      <c r="A37">
        <v>7</v>
      </c>
      <c r="B37">
        <v>100</v>
      </c>
      <c r="C37">
        <f t="shared" si="2"/>
        <v>35.382952988570338</v>
      </c>
    </row>
    <row r="38" spans="1:3" x14ac:dyDescent="0.25">
      <c r="A38">
        <v>8</v>
      </c>
      <c r="B38">
        <v>100</v>
      </c>
      <c r="C38">
        <f t="shared" si="2"/>
        <v>30.502545679802015</v>
      </c>
    </row>
    <row r="39" spans="1:3" x14ac:dyDescent="0.25">
      <c r="C39" s="2" t="s">
        <v>2</v>
      </c>
    </row>
    <row r="40" spans="1:3" x14ac:dyDescent="0.25">
      <c r="C40" s="5">
        <f>SUM(C30:C38)</f>
        <v>57.161285516682682</v>
      </c>
    </row>
    <row r="42" spans="1:3" x14ac:dyDescent="0.25">
      <c r="A42" s="8" t="s">
        <v>8</v>
      </c>
      <c r="B42" s="8" t="s">
        <v>5</v>
      </c>
      <c r="C42" s="8" t="s">
        <v>1</v>
      </c>
    </row>
    <row r="43" spans="1:3" x14ac:dyDescent="0.25">
      <c r="A43">
        <v>0</v>
      </c>
      <c r="B43">
        <v>-734</v>
      </c>
      <c r="C43">
        <f>B43/(1.16)^A43</f>
        <v>-734</v>
      </c>
    </row>
    <row r="44" spans="1:3" x14ac:dyDescent="0.25">
      <c r="A44">
        <v>1</v>
      </c>
      <c r="B44">
        <v>100</v>
      </c>
      <c r="C44">
        <f t="shared" ref="C44:C51" si="3">B44/(1.16)^A44</f>
        <v>86.206896551724142</v>
      </c>
    </row>
    <row r="45" spans="1:3" x14ac:dyDescent="0.25">
      <c r="A45">
        <v>2</v>
      </c>
      <c r="B45">
        <v>200</v>
      </c>
      <c r="C45">
        <f t="shared" si="3"/>
        <v>148.63258026159335</v>
      </c>
    </row>
    <row r="46" spans="1:3" x14ac:dyDescent="0.25">
      <c r="A46">
        <v>3</v>
      </c>
      <c r="B46">
        <v>200</v>
      </c>
      <c r="C46">
        <f t="shared" si="3"/>
        <v>128.13153470827012</v>
      </c>
    </row>
    <row r="47" spans="1:3" x14ac:dyDescent="0.25">
      <c r="A47">
        <v>4</v>
      </c>
      <c r="B47">
        <v>200</v>
      </c>
      <c r="C47">
        <f t="shared" si="3"/>
        <v>110.45821957609495</v>
      </c>
    </row>
    <row r="48" spans="1:3" x14ac:dyDescent="0.25">
      <c r="A48">
        <v>5</v>
      </c>
      <c r="B48">
        <v>200</v>
      </c>
      <c r="C48">
        <f t="shared" si="3"/>
        <v>95.222603082840479</v>
      </c>
    </row>
    <row r="49" spans="1:6" x14ac:dyDescent="0.25">
      <c r="A49">
        <v>6</v>
      </c>
      <c r="B49">
        <v>200</v>
      </c>
      <c r="C49">
        <f t="shared" si="3"/>
        <v>82.088450933483173</v>
      </c>
    </row>
    <row r="50" spans="1:6" x14ac:dyDescent="0.25">
      <c r="A50">
        <v>7</v>
      </c>
      <c r="B50">
        <v>200</v>
      </c>
      <c r="C50">
        <f t="shared" si="3"/>
        <v>70.765905977140676</v>
      </c>
    </row>
    <row r="51" spans="1:6" x14ac:dyDescent="0.25">
      <c r="A51">
        <v>8</v>
      </c>
      <c r="B51">
        <v>200</v>
      </c>
      <c r="C51">
        <f t="shared" si="3"/>
        <v>61.00509135960403</v>
      </c>
    </row>
    <row r="52" spans="1:6" ht="21.75" x14ac:dyDescent="0.3">
      <c r="A52" s="4"/>
      <c r="C52" s="2" t="s">
        <v>2</v>
      </c>
    </row>
    <row r="53" spans="1:6" ht="21.75" x14ac:dyDescent="0.3">
      <c r="A53" s="4"/>
      <c r="C53" s="5">
        <f>SUM(C43:C51)</f>
        <v>48.51128245075099</v>
      </c>
    </row>
    <row r="55" spans="1:6" ht="18" x14ac:dyDescent="0.25">
      <c r="A55" s="6" t="s">
        <v>11</v>
      </c>
    </row>
    <row r="57" spans="1:6" x14ac:dyDescent="0.25">
      <c r="A57" s="2" t="s">
        <v>13</v>
      </c>
    </row>
    <row r="59" spans="1:6" x14ac:dyDescent="0.25">
      <c r="A59" s="8" t="s">
        <v>0</v>
      </c>
      <c r="B59" s="8" t="s">
        <v>4</v>
      </c>
      <c r="C59" s="8" t="s">
        <v>1</v>
      </c>
      <c r="E59" s="2" t="s">
        <v>3</v>
      </c>
      <c r="F59" s="3">
        <v>0.19013545203390644</v>
      </c>
    </row>
    <row r="60" spans="1:6" x14ac:dyDescent="0.25">
      <c r="A60">
        <v>0</v>
      </c>
      <c r="B60">
        <v>-640</v>
      </c>
      <c r="C60">
        <f>B60/(1+$F$59)^A60</f>
        <v>-640</v>
      </c>
    </row>
    <row r="61" spans="1:6" x14ac:dyDescent="0.25">
      <c r="A61">
        <v>1</v>
      </c>
      <c r="B61">
        <v>100</v>
      </c>
      <c r="C61">
        <f>B61/(1+$F$59)^A61</f>
        <v>84.024049387910381</v>
      </c>
    </row>
    <row r="62" spans="1:6" x14ac:dyDescent="0.25">
      <c r="A62">
        <v>2</v>
      </c>
      <c r="B62">
        <v>250</v>
      </c>
      <c r="C62">
        <f>B62/(1+$F$59)^A62</f>
        <v>176.50102188855007</v>
      </c>
    </row>
    <row r="63" spans="1:6" x14ac:dyDescent="0.25">
      <c r="A63">
        <v>3</v>
      </c>
      <c r="B63">
        <v>250</v>
      </c>
      <c r="C63">
        <f>B63/(1+$F$59)^A63</f>
        <v>148.30330580180183</v>
      </c>
    </row>
    <row r="64" spans="1:6" x14ac:dyDescent="0.25">
      <c r="A64">
        <v>4</v>
      </c>
      <c r="B64">
        <v>200</v>
      </c>
      <c r="C64">
        <f>B64/(1+$F$59)^A64</f>
        <v>99.688354328647776</v>
      </c>
    </row>
    <row r="65" spans="1:9" x14ac:dyDescent="0.25">
      <c r="A65">
        <v>5</v>
      </c>
      <c r="B65">
        <v>100</v>
      </c>
      <c r="C65">
        <f>B65/(1+$F$59)^A65</f>
        <v>41.88109603754905</v>
      </c>
    </row>
    <row r="66" spans="1:9" x14ac:dyDescent="0.25">
      <c r="A66">
        <v>6</v>
      </c>
      <c r="B66">
        <v>100</v>
      </c>
      <c r="C66">
        <f>B66/(1+$F$59)^A66</f>
        <v>35.19019281878839</v>
      </c>
    </row>
    <row r="67" spans="1:9" x14ac:dyDescent="0.25">
      <c r="A67">
        <v>7</v>
      </c>
      <c r="B67">
        <v>100</v>
      </c>
      <c r="C67">
        <f>B67/(1+$F$59)^A67</f>
        <v>29.56822499375965</v>
      </c>
    </row>
    <row r="68" spans="1:9" x14ac:dyDescent="0.25">
      <c r="A68">
        <v>8</v>
      </c>
      <c r="B68">
        <v>100</v>
      </c>
      <c r="C68">
        <f>B68/(1+$F$59)^A68</f>
        <v>24.844419971885067</v>
      </c>
    </row>
    <row r="69" spans="1:9" x14ac:dyDescent="0.25">
      <c r="C69" s="2" t="s">
        <v>2</v>
      </c>
    </row>
    <row r="70" spans="1:9" x14ac:dyDescent="0.25">
      <c r="C70" s="9">
        <f>SUM(C60:C68)</f>
        <v>6.652288922310845E-4</v>
      </c>
    </row>
    <row r="72" spans="1:9" x14ac:dyDescent="0.25">
      <c r="A72" s="5" t="s">
        <v>15</v>
      </c>
    </row>
    <row r="74" spans="1:9" x14ac:dyDescent="0.25">
      <c r="A74" s="8" t="s">
        <v>8</v>
      </c>
      <c r="B74" s="8" t="s">
        <v>1</v>
      </c>
      <c r="C74" s="8" t="s">
        <v>1</v>
      </c>
      <c r="H74" s="2" t="s">
        <v>3</v>
      </c>
      <c r="I74" s="2">
        <v>0.178687445878323</v>
      </c>
    </row>
    <row r="75" spans="1:9" x14ac:dyDescent="0.25">
      <c r="A75">
        <v>0</v>
      </c>
      <c r="B75">
        <v>-734</v>
      </c>
      <c r="C75">
        <f>B75/(1+$I$74)^A75</f>
        <v>-734</v>
      </c>
    </row>
    <row r="76" spans="1:9" x14ac:dyDescent="0.25">
      <c r="A76">
        <v>1</v>
      </c>
      <c r="B76">
        <v>100</v>
      </c>
      <c r="C76">
        <f t="shared" ref="C76:C83" si="4">B76/(1+$I$74)^A76</f>
        <v>84.840133276793296</v>
      </c>
    </row>
    <row r="77" spans="1:9" x14ac:dyDescent="0.25">
      <c r="A77">
        <v>2</v>
      </c>
      <c r="B77">
        <v>200</v>
      </c>
      <c r="C77">
        <f t="shared" si="4"/>
        <v>143.95696428848098</v>
      </c>
    </row>
    <row r="78" spans="1:9" x14ac:dyDescent="0.25">
      <c r="A78">
        <v>3</v>
      </c>
      <c r="B78">
        <v>200</v>
      </c>
      <c r="C78">
        <f t="shared" si="4"/>
        <v>122.13328036357298</v>
      </c>
    </row>
    <row r="79" spans="1:9" x14ac:dyDescent="0.25">
      <c r="A79">
        <v>4</v>
      </c>
      <c r="B79">
        <v>200</v>
      </c>
      <c r="C79">
        <f t="shared" si="4"/>
        <v>103.61803783577491</v>
      </c>
    </row>
    <row r="80" spans="1:9" x14ac:dyDescent="0.25">
      <c r="A80">
        <v>5</v>
      </c>
      <c r="B80">
        <v>200</v>
      </c>
      <c r="C80">
        <f t="shared" si="4"/>
        <v>87.909681398669548</v>
      </c>
    </row>
    <row r="81" spans="1:10" x14ac:dyDescent="0.25">
      <c r="A81">
        <v>6</v>
      </c>
      <c r="B81">
        <v>200</v>
      </c>
      <c r="C81">
        <f t="shared" si="4"/>
        <v>74.582690861835601</v>
      </c>
    </row>
    <row r="82" spans="1:10" x14ac:dyDescent="0.25">
      <c r="A82">
        <v>7</v>
      </c>
      <c r="B82">
        <v>200</v>
      </c>
      <c r="C82">
        <f t="shared" si="4"/>
        <v>63.276054328600054</v>
      </c>
    </row>
    <row r="83" spans="1:10" x14ac:dyDescent="0.25">
      <c r="A83">
        <v>8</v>
      </c>
      <c r="B83">
        <v>200</v>
      </c>
      <c r="C83">
        <f t="shared" si="4"/>
        <v>53.68348882468041</v>
      </c>
    </row>
    <row r="84" spans="1:10" x14ac:dyDescent="0.25">
      <c r="C84" s="2" t="s">
        <v>2</v>
      </c>
    </row>
    <row r="85" spans="1:10" x14ac:dyDescent="0.25">
      <c r="C85" s="2">
        <f>SUM(C75:C83)</f>
        <v>3.3117840777663332E-4</v>
      </c>
    </row>
    <row r="87" spans="1:10" x14ac:dyDescent="0.25">
      <c r="A87" s="5" t="s">
        <v>14</v>
      </c>
    </row>
    <row r="88" spans="1:10" x14ac:dyDescent="0.25">
      <c r="C88" t="s">
        <v>3</v>
      </c>
    </row>
    <row r="89" spans="1:10" x14ac:dyDescent="0.25">
      <c r="A89" t="s">
        <v>16</v>
      </c>
      <c r="B89" t="s">
        <v>4</v>
      </c>
      <c r="C89">
        <v>0.1</v>
      </c>
      <c r="D89" s="8" t="s">
        <v>0</v>
      </c>
      <c r="E89" s="8" t="s">
        <v>4</v>
      </c>
      <c r="F89" s="8" t="s">
        <v>21</v>
      </c>
      <c r="G89" s="12" t="s">
        <v>22</v>
      </c>
      <c r="H89" s="8" t="s">
        <v>23</v>
      </c>
      <c r="I89" s="8" t="s">
        <v>24</v>
      </c>
      <c r="J89" s="8"/>
    </row>
    <row r="90" spans="1:10" x14ac:dyDescent="0.25">
      <c r="C90">
        <v>0.2</v>
      </c>
      <c r="D90">
        <v>0</v>
      </c>
      <c r="E90">
        <v>-640</v>
      </c>
      <c r="F90">
        <f>$E90/(1+$C$89)^$D90</f>
        <v>-640</v>
      </c>
      <c r="G90">
        <f>$E90/(1+$C$90)^$D90</f>
        <v>-640</v>
      </c>
      <c r="H90">
        <f>$E90/(1+$C$91)^$D90</f>
        <v>-640</v>
      </c>
      <c r="I90">
        <f>$E90/(1+$C$91)^$D90</f>
        <v>-640</v>
      </c>
    </row>
    <row r="91" spans="1:10" x14ac:dyDescent="0.25">
      <c r="C91">
        <v>0.3</v>
      </c>
      <c r="D91">
        <v>1</v>
      </c>
      <c r="E91">
        <v>100</v>
      </c>
      <c r="F91">
        <f t="shared" ref="F91:F98" si="5">E91/(1+$C$89)^D91</f>
        <v>90.909090909090907</v>
      </c>
      <c r="G91">
        <f>$E91/(1+$C$90)^$D91</f>
        <v>83.333333333333343</v>
      </c>
      <c r="H91">
        <f>$E91/(1+$C$91)^$D91</f>
        <v>76.92307692307692</v>
      </c>
      <c r="I91">
        <f>$E91/(1+$C$92)^$D91</f>
        <v>71.428571428571431</v>
      </c>
    </row>
    <row r="92" spans="1:10" x14ac:dyDescent="0.25">
      <c r="C92">
        <v>0.4</v>
      </c>
      <c r="D92">
        <v>2</v>
      </c>
      <c r="E92">
        <v>250</v>
      </c>
      <c r="F92">
        <f t="shared" si="5"/>
        <v>206.61157024793386</v>
      </c>
      <c r="G92">
        <f>$E92/(1+$C$90)^$D92</f>
        <v>173.61111111111111</v>
      </c>
      <c r="H92">
        <f>$E92/(1+$C$91)^$D92</f>
        <v>147.92899408284023</v>
      </c>
      <c r="I92">
        <f>$E92/(1+$C$92)^$D92</f>
        <v>127.55102040816328</v>
      </c>
    </row>
    <row r="93" spans="1:10" x14ac:dyDescent="0.25">
      <c r="D93">
        <v>3</v>
      </c>
      <c r="E93">
        <v>250</v>
      </c>
      <c r="F93">
        <f t="shared" si="5"/>
        <v>187.82870022539439</v>
      </c>
      <c r="G93">
        <f>$E93/(1+$C$90)^$D93</f>
        <v>144.67592592592592</v>
      </c>
      <c r="H93">
        <f>$E93/(1+$C$91)^$D93</f>
        <v>113.79153390987707</v>
      </c>
      <c r="I93">
        <f>$E93/(1+$C$92)^$D93</f>
        <v>91.107871720116634</v>
      </c>
    </row>
    <row r="94" spans="1:10" x14ac:dyDescent="0.25">
      <c r="D94">
        <v>4</v>
      </c>
      <c r="E94">
        <v>200</v>
      </c>
      <c r="F94">
        <f t="shared" si="5"/>
        <v>136.60269107301411</v>
      </c>
      <c r="G94">
        <f>$E94/(1+$C$90)^$D94</f>
        <v>96.450617283950621</v>
      </c>
      <c r="H94">
        <f>$E94/(1+$C$91)^$D94</f>
        <v>70.025559329155129</v>
      </c>
      <c r="I94">
        <f>$E94/(1+$C$92)^$D94</f>
        <v>52.061640982923798</v>
      </c>
    </row>
    <row r="95" spans="1:10" x14ac:dyDescent="0.25">
      <c r="D95">
        <v>5</v>
      </c>
      <c r="E95">
        <v>100</v>
      </c>
      <c r="F95">
        <f t="shared" si="5"/>
        <v>62.092132305915499</v>
      </c>
      <c r="G95">
        <f>$E95/(1+$C$90)^$D95</f>
        <v>40.187757201646093</v>
      </c>
      <c r="H95">
        <f>$E95/(1+$C$91)^$D95</f>
        <v>26.932907434290431</v>
      </c>
      <c r="I95">
        <f>$E95/(1+$C$92)^$D95</f>
        <v>18.593443208187072</v>
      </c>
    </row>
    <row r="96" spans="1:10" x14ac:dyDescent="0.25">
      <c r="D96">
        <v>6</v>
      </c>
      <c r="E96">
        <v>100</v>
      </c>
      <c r="F96">
        <f t="shared" si="5"/>
        <v>56.44739300537772</v>
      </c>
      <c r="G96">
        <f>$E96/(1+$C$90)^$D96</f>
        <v>33.489797668038413</v>
      </c>
      <c r="H96">
        <f>$E96/(1+$C$91)^$D96</f>
        <v>20.717621103300331</v>
      </c>
      <c r="I96">
        <f>$E96/(1+$C$92)^$D96</f>
        <v>13.281030862990766</v>
      </c>
    </row>
    <row r="97" spans="2:10" x14ac:dyDescent="0.25">
      <c r="D97">
        <v>7</v>
      </c>
      <c r="E97">
        <v>100</v>
      </c>
      <c r="F97">
        <f t="shared" si="5"/>
        <v>51.315811823070646</v>
      </c>
      <c r="G97">
        <f>$E97/(1+$C$90)^$D97</f>
        <v>27.908164723365342</v>
      </c>
      <c r="H97">
        <f>$E97/(1+$C$91)^$D97</f>
        <v>15.936631617923329</v>
      </c>
      <c r="I97">
        <f>$E97/(1+$C$92)^$D97</f>
        <v>9.486450616421978</v>
      </c>
    </row>
    <row r="98" spans="2:10" x14ac:dyDescent="0.25">
      <c r="D98">
        <v>8</v>
      </c>
      <c r="E98">
        <v>100</v>
      </c>
      <c r="F98">
        <f t="shared" si="5"/>
        <v>46.650738020973314</v>
      </c>
      <c r="G98">
        <f>$E98/(1+$C$90)^$D98</f>
        <v>23.256803936137786</v>
      </c>
      <c r="H98">
        <f>$E98/(1+$C$91)^$D98</f>
        <v>12.258947398402563</v>
      </c>
      <c r="I98">
        <f>$E98/(1+$C$92)^$D98</f>
        <v>6.7760361545871266</v>
      </c>
    </row>
    <row r="99" spans="2:10" x14ac:dyDescent="0.25">
      <c r="F99" s="2"/>
      <c r="G99" s="2"/>
    </row>
    <row r="100" spans="2:10" x14ac:dyDescent="0.25">
      <c r="E100" t="s">
        <v>2</v>
      </c>
      <c r="F100" s="9">
        <f>SUM(F90:F98)</f>
        <v>198.45812761077039</v>
      </c>
      <c r="G100" s="2">
        <f>SUM(G90:G98)</f>
        <v>-17.08648881649134</v>
      </c>
      <c r="H100" s="2">
        <f>SUM(H90:H98)</f>
        <v>-155.48472820113403</v>
      </c>
      <c r="I100" s="2">
        <f>SUM(I90:I98)</f>
        <v>-249.71393461803797</v>
      </c>
      <c r="J100" s="2"/>
    </row>
    <row r="103" spans="2:10" x14ac:dyDescent="0.25">
      <c r="B103" t="s">
        <v>5</v>
      </c>
      <c r="C103">
        <v>0.1</v>
      </c>
      <c r="D103" s="8" t="s">
        <v>8</v>
      </c>
      <c r="E103" s="12" t="s">
        <v>5</v>
      </c>
      <c r="F103" s="13" t="s">
        <v>25</v>
      </c>
      <c r="G103" s="13" t="s">
        <v>22</v>
      </c>
      <c r="H103" s="13" t="s">
        <v>23</v>
      </c>
      <c r="I103" s="13" t="s">
        <v>24</v>
      </c>
      <c r="J103" s="13"/>
    </row>
    <row r="104" spans="2:10" x14ac:dyDescent="0.25">
      <c r="C104">
        <v>0.2</v>
      </c>
      <c r="D104">
        <v>0</v>
      </c>
      <c r="E104">
        <v>-734</v>
      </c>
      <c r="F104">
        <f>$E104/(1+$C$103)^$D104</f>
        <v>-734</v>
      </c>
      <c r="G104">
        <f>$E104/(1+$C$104)^$D104</f>
        <v>-734</v>
      </c>
      <c r="H104">
        <f>$E104/(1+$C$105)^$D104</f>
        <v>-734</v>
      </c>
      <c r="I104">
        <f>$E104/(1+$C$106)^$D104</f>
        <v>-734</v>
      </c>
    </row>
    <row r="105" spans="2:10" x14ac:dyDescent="0.25">
      <c r="C105">
        <v>0.3</v>
      </c>
      <c r="D105">
        <v>1</v>
      </c>
      <c r="E105">
        <v>100</v>
      </c>
      <c r="F105">
        <f t="shared" ref="F105:F112" si="6">E105/(1+$C$103)^D105</f>
        <v>90.909090909090907</v>
      </c>
      <c r="G105">
        <f t="shared" ref="G105:G112" si="7">$E105/(1+$C$104)^$D105</f>
        <v>83.333333333333343</v>
      </c>
      <c r="H105">
        <f t="shared" ref="H105:H112" si="8">$E105/(1+$C$105)^$D105</f>
        <v>76.92307692307692</v>
      </c>
      <c r="I105">
        <f t="shared" ref="I105:I112" si="9">$E105/(1+$C$106)^$D105</f>
        <v>71.428571428571431</v>
      </c>
    </row>
    <row r="106" spans="2:10" x14ac:dyDescent="0.25">
      <c r="C106">
        <v>0.4</v>
      </c>
      <c r="D106">
        <v>2</v>
      </c>
      <c r="E106">
        <v>200</v>
      </c>
      <c r="F106">
        <f t="shared" si="6"/>
        <v>165.28925619834709</v>
      </c>
      <c r="G106">
        <f t="shared" si="7"/>
        <v>138.88888888888889</v>
      </c>
      <c r="H106">
        <f t="shared" si="8"/>
        <v>118.34319526627218</v>
      </c>
      <c r="I106">
        <f t="shared" si="9"/>
        <v>102.04081632653063</v>
      </c>
    </row>
    <row r="107" spans="2:10" x14ac:dyDescent="0.25">
      <c r="D107">
        <v>3</v>
      </c>
      <c r="E107">
        <v>200</v>
      </c>
      <c r="F107">
        <f t="shared" si="6"/>
        <v>150.2629601803155</v>
      </c>
      <c r="G107">
        <f t="shared" si="7"/>
        <v>115.74074074074075</v>
      </c>
      <c r="H107">
        <f t="shared" si="8"/>
        <v>91.033227127901668</v>
      </c>
      <c r="I107">
        <f t="shared" si="9"/>
        <v>72.88629737609331</v>
      </c>
    </row>
    <row r="108" spans="2:10" x14ac:dyDescent="0.25">
      <c r="D108">
        <v>4</v>
      </c>
      <c r="E108">
        <v>200</v>
      </c>
      <c r="F108">
        <f t="shared" si="6"/>
        <v>136.60269107301411</v>
      </c>
      <c r="G108">
        <f t="shared" si="7"/>
        <v>96.450617283950621</v>
      </c>
      <c r="H108">
        <f t="shared" si="8"/>
        <v>70.025559329155129</v>
      </c>
      <c r="I108">
        <f t="shared" si="9"/>
        <v>52.061640982923798</v>
      </c>
    </row>
    <row r="109" spans="2:10" x14ac:dyDescent="0.25">
      <c r="D109">
        <v>5</v>
      </c>
      <c r="E109">
        <v>200</v>
      </c>
      <c r="F109">
        <f t="shared" si="6"/>
        <v>124.184264611831</v>
      </c>
      <c r="G109">
        <f t="shared" si="7"/>
        <v>80.375514403292186</v>
      </c>
      <c r="H109">
        <f t="shared" si="8"/>
        <v>53.865814868580863</v>
      </c>
      <c r="I109">
        <f t="shared" si="9"/>
        <v>37.186886416374143</v>
      </c>
    </row>
    <row r="110" spans="2:10" x14ac:dyDescent="0.25">
      <c r="D110">
        <v>6</v>
      </c>
      <c r="E110">
        <v>200</v>
      </c>
      <c r="F110">
        <f t="shared" si="6"/>
        <v>112.89478601075544</v>
      </c>
      <c r="G110">
        <f t="shared" si="7"/>
        <v>66.979595336076827</v>
      </c>
      <c r="H110">
        <f t="shared" si="8"/>
        <v>41.435242206600662</v>
      </c>
      <c r="I110">
        <f t="shared" si="9"/>
        <v>26.562061725981533</v>
      </c>
    </row>
    <row r="111" spans="2:10" x14ac:dyDescent="0.25">
      <c r="D111">
        <v>7</v>
      </c>
      <c r="E111">
        <v>200</v>
      </c>
      <c r="F111">
        <f t="shared" si="6"/>
        <v>102.63162364614129</v>
      </c>
      <c r="G111">
        <f t="shared" si="7"/>
        <v>55.816329446730684</v>
      </c>
      <c r="H111">
        <f t="shared" si="8"/>
        <v>31.873263235846657</v>
      </c>
      <c r="I111">
        <f t="shared" si="9"/>
        <v>18.972901232843956</v>
      </c>
    </row>
    <row r="112" spans="2:10" x14ac:dyDescent="0.25">
      <c r="D112">
        <v>8</v>
      </c>
      <c r="E112">
        <v>200</v>
      </c>
      <c r="F112">
        <f t="shared" si="6"/>
        <v>93.301476041946628</v>
      </c>
      <c r="G112">
        <f t="shared" si="7"/>
        <v>46.513607872275571</v>
      </c>
      <c r="H112">
        <f t="shared" si="8"/>
        <v>24.517894796805127</v>
      </c>
      <c r="I112">
        <f t="shared" si="9"/>
        <v>13.552072309174253</v>
      </c>
    </row>
    <row r="114" spans="1:9" x14ac:dyDescent="0.25">
      <c r="E114" s="2" t="s">
        <v>2</v>
      </c>
      <c r="F114" s="2">
        <f>SUM(F104:F112)</f>
        <v>242.07614867144196</v>
      </c>
      <c r="G114" s="2">
        <f>SUM(G104:G112)</f>
        <v>-49.901372694711029</v>
      </c>
      <c r="H114" s="2">
        <f>SUM(H104:H112)</f>
        <v>-225.98272624576072</v>
      </c>
      <c r="I114" s="2">
        <f>SUM(I104:I112)</f>
        <v>-339.30875220150693</v>
      </c>
    </row>
    <row r="116" spans="1:9" x14ac:dyDescent="0.25">
      <c r="A116" s="8" t="s">
        <v>3</v>
      </c>
      <c r="B116" s="8" t="s">
        <v>17</v>
      </c>
      <c r="C116" s="8" t="s">
        <v>18</v>
      </c>
      <c r="G116" s="8"/>
    </row>
    <row r="117" spans="1:9" x14ac:dyDescent="0.25">
      <c r="A117">
        <v>0.1</v>
      </c>
      <c r="B117">
        <f>(F100)</f>
        <v>198.45812761077039</v>
      </c>
      <c r="C117">
        <f>F114</f>
        <v>242.07614867144196</v>
      </c>
    </row>
    <row r="118" spans="1:9" x14ac:dyDescent="0.25">
      <c r="A118">
        <v>0.2</v>
      </c>
      <c r="B118">
        <f>(G100)</f>
        <v>-17.08648881649134</v>
      </c>
      <c r="C118">
        <f>G114</f>
        <v>-49.901372694711029</v>
      </c>
    </row>
    <row r="119" spans="1:9" x14ac:dyDescent="0.25">
      <c r="A119">
        <v>0.3</v>
      </c>
      <c r="B119">
        <f>H100</f>
        <v>-155.48472820113403</v>
      </c>
      <c r="C119">
        <f>H114</f>
        <v>-225.98272624576072</v>
      </c>
    </row>
    <row r="120" spans="1:9" x14ac:dyDescent="0.25">
      <c r="A120">
        <v>0.4</v>
      </c>
      <c r="B120">
        <f>I100</f>
        <v>-249.71393461803797</v>
      </c>
      <c r="C120">
        <f>I114</f>
        <v>-339.30875220150693</v>
      </c>
    </row>
    <row r="121" spans="1:9" x14ac:dyDescent="0.25">
      <c r="D121" s="11"/>
      <c r="G121" s="2"/>
    </row>
    <row r="122" spans="1:9" x14ac:dyDescent="0.25">
      <c r="G122" s="2"/>
    </row>
    <row r="132" spans="1:10" x14ac:dyDescent="0.25">
      <c r="G132" s="2"/>
    </row>
    <row r="133" spans="1:10" x14ac:dyDescent="0.25">
      <c r="G133" s="2"/>
    </row>
    <row r="135" spans="1:10" x14ac:dyDescent="0.25">
      <c r="D135" s="8"/>
      <c r="E135" s="8"/>
      <c r="I135" s="8"/>
      <c r="J135" s="8"/>
    </row>
    <row r="137" spans="1:10" x14ac:dyDescent="0.25">
      <c r="A137" s="5" t="s">
        <v>26</v>
      </c>
      <c r="B137" s="5"/>
      <c r="C137" s="5"/>
      <c r="D137" s="14">
        <v>0.14799999999999999</v>
      </c>
      <c r="F137" s="8" t="s">
        <v>0</v>
      </c>
      <c r="G137" s="8" t="s">
        <v>4</v>
      </c>
      <c r="H137" s="2" t="s">
        <v>27</v>
      </c>
      <c r="I137" s="2"/>
    </row>
    <row r="138" spans="1:10" x14ac:dyDescent="0.25">
      <c r="F138">
        <v>0</v>
      </c>
      <c r="G138">
        <v>-640</v>
      </c>
      <c r="H138">
        <f>G138/(1+$D$137)^F138</f>
        <v>-640</v>
      </c>
    </row>
    <row r="139" spans="1:10" x14ac:dyDescent="0.25">
      <c r="B139" t="s">
        <v>29</v>
      </c>
      <c r="F139">
        <v>1</v>
      </c>
      <c r="G139">
        <v>100</v>
      </c>
      <c r="H139">
        <f t="shared" ref="H139:H146" si="10">G139/(1+$D$137)^F139</f>
        <v>87.108013937282237</v>
      </c>
    </row>
    <row r="140" spans="1:10" x14ac:dyDescent="0.25">
      <c r="F140">
        <v>2</v>
      </c>
      <c r="G140">
        <v>250</v>
      </c>
      <c r="H140">
        <f t="shared" si="10"/>
        <v>189.69515230244392</v>
      </c>
    </row>
    <row r="141" spans="1:10" x14ac:dyDescent="0.25">
      <c r="F141">
        <v>3</v>
      </c>
      <c r="G141">
        <v>250</v>
      </c>
      <c r="H141">
        <f t="shared" si="10"/>
        <v>165.23967970596161</v>
      </c>
    </row>
    <row r="142" spans="1:10" x14ac:dyDescent="0.25">
      <c r="F142">
        <v>4</v>
      </c>
      <c r="G142">
        <v>200</v>
      </c>
      <c r="H142">
        <f t="shared" si="10"/>
        <v>115.14960258255165</v>
      </c>
    </row>
    <row r="143" spans="1:10" x14ac:dyDescent="0.25">
      <c r="F143">
        <v>5</v>
      </c>
      <c r="G143">
        <v>100</v>
      </c>
      <c r="H143">
        <f t="shared" si="10"/>
        <v>50.152265933167101</v>
      </c>
    </row>
    <row r="144" spans="1:10" x14ac:dyDescent="0.25">
      <c r="F144">
        <v>6</v>
      </c>
      <c r="G144">
        <v>100</v>
      </c>
      <c r="H144">
        <f t="shared" si="10"/>
        <v>43.686642798926052</v>
      </c>
    </row>
    <row r="145" spans="6:8" x14ac:dyDescent="0.25">
      <c r="F145">
        <v>7</v>
      </c>
      <c r="G145">
        <v>100</v>
      </c>
      <c r="H145">
        <f t="shared" si="10"/>
        <v>38.05456689801921</v>
      </c>
    </row>
    <row r="146" spans="6:8" x14ac:dyDescent="0.25">
      <c r="F146">
        <v>8</v>
      </c>
      <c r="G146">
        <v>100</v>
      </c>
      <c r="H146">
        <f t="shared" si="10"/>
        <v>33.148577437298968</v>
      </c>
    </row>
    <row r="148" spans="6:8" x14ac:dyDescent="0.25">
      <c r="G148" t="s">
        <v>2</v>
      </c>
      <c r="H148">
        <f>SUM(H138:H146)</f>
        <v>82.234501595650826</v>
      </c>
    </row>
    <row r="150" spans="6:8" x14ac:dyDescent="0.25">
      <c r="F150" s="8" t="s">
        <v>8</v>
      </c>
      <c r="G150" s="12" t="s">
        <v>5</v>
      </c>
      <c r="H150" t="s">
        <v>28</v>
      </c>
    </row>
    <row r="151" spans="6:8" x14ac:dyDescent="0.25">
      <c r="F151">
        <v>0</v>
      </c>
      <c r="G151">
        <v>-734</v>
      </c>
      <c r="H151">
        <f>G151/(1+$D$137)^F151</f>
        <v>-734</v>
      </c>
    </row>
    <row r="152" spans="6:8" x14ac:dyDescent="0.25">
      <c r="F152">
        <v>1</v>
      </c>
      <c r="G152">
        <v>100</v>
      </c>
      <c r="H152">
        <f t="shared" ref="H152:H159" si="11">G152/(1+$D$137)^F152</f>
        <v>87.108013937282237</v>
      </c>
    </row>
    <row r="153" spans="6:8" x14ac:dyDescent="0.25">
      <c r="F153">
        <v>2</v>
      </c>
      <c r="G153">
        <v>200</v>
      </c>
      <c r="H153">
        <f t="shared" si="11"/>
        <v>151.75612184195512</v>
      </c>
    </row>
    <row r="154" spans="6:8" x14ac:dyDescent="0.25">
      <c r="F154">
        <v>3</v>
      </c>
      <c r="G154">
        <v>200</v>
      </c>
      <c r="H154">
        <f t="shared" si="11"/>
        <v>132.19174376476929</v>
      </c>
    </row>
    <row r="155" spans="6:8" x14ac:dyDescent="0.25">
      <c r="F155">
        <v>4</v>
      </c>
      <c r="G155">
        <v>200</v>
      </c>
      <c r="H155">
        <f t="shared" si="11"/>
        <v>115.14960258255165</v>
      </c>
    </row>
    <row r="156" spans="6:8" x14ac:dyDescent="0.25">
      <c r="F156">
        <v>5</v>
      </c>
      <c r="G156">
        <v>200</v>
      </c>
      <c r="H156">
        <f t="shared" si="11"/>
        <v>100.3045318663342</v>
      </c>
    </row>
    <row r="157" spans="6:8" x14ac:dyDescent="0.25">
      <c r="F157">
        <v>6</v>
      </c>
      <c r="G157">
        <v>200</v>
      </c>
      <c r="H157">
        <f t="shared" si="11"/>
        <v>87.373285597852103</v>
      </c>
    </row>
    <row r="158" spans="6:8" x14ac:dyDescent="0.25">
      <c r="F158">
        <v>7</v>
      </c>
      <c r="G158">
        <v>200</v>
      </c>
      <c r="H158">
        <f t="shared" si="11"/>
        <v>76.109133796038421</v>
      </c>
    </row>
    <row r="159" spans="6:8" x14ac:dyDescent="0.25">
      <c r="F159">
        <v>8</v>
      </c>
      <c r="G159">
        <v>200</v>
      </c>
      <c r="H159">
        <f t="shared" si="11"/>
        <v>66.297154874597936</v>
      </c>
    </row>
    <row r="161" spans="1:11" x14ac:dyDescent="0.25">
      <c r="G161" t="s">
        <v>2</v>
      </c>
      <c r="H161">
        <f>SUM(H151:H159)</f>
        <v>82.289588261381027</v>
      </c>
    </row>
    <row r="164" spans="1:11" x14ac:dyDescent="0.25">
      <c r="A164" t="s">
        <v>30</v>
      </c>
      <c r="B164" s="5" t="s">
        <v>31</v>
      </c>
      <c r="C164" s="5"/>
      <c r="D164" s="5"/>
      <c r="E164" s="5"/>
      <c r="F164" s="5"/>
      <c r="G164" s="5"/>
    </row>
    <row r="165" spans="1:11" x14ac:dyDescent="0.25">
      <c r="B165" s="5"/>
      <c r="C165" s="5"/>
      <c r="D165" s="5"/>
      <c r="E165" s="5"/>
      <c r="F165" s="5"/>
      <c r="G165" s="5"/>
    </row>
    <row r="166" spans="1:11" x14ac:dyDescent="0.25">
      <c r="B166" s="5" t="s">
        <v>32</v>
      </c>
      <c r="C166" s="5"/>
      <c r="D166" s="5"/>
      <c r="E166" s="5"/>
      <c r="F166" s="5"/>
      <c r="G166" s="5"/>
    </row>
    <row r="167" spans="1:11" x14ac:dyDescent="0.25">
      <c r="B167" s="5"/>
      <c r="C167" s="5"/>
      <c r="D167" s="5"/>
      <c r="E167" s="5"/>
      <c r="F167" s="5"/>
      <c r="G167" s="5"/>
    </row>
    <row r="168" spans="1:11" x14ac:dyDescent="0.25">
      <c r="B168" s="5" t="s">
        <v>33</v>
      </c>
      <c r="C168" s="5"/>
      <c r="D168" s="5"/>
      <c r="E168" s="5"/>
      <c r="F168" s="5"/>
      <c r="G168" s="5"/>
    </row>
    <row r="172" spans="1:11" x14ac:dyDescent="0.25">
      <c r="K172">
        <f>SUM(K162:K170)</f>
        <v>0</v>
      </c>
    </row>
    <row r="174" spans="1:11" x14ac:dyDescent="0.25">
      <c r="B174" s="8"/>
      <c r="C174" s="8"/>
      <c r="D174" s="8"/>
      <c r="E174" s="8"/>
    </row>
    <row r="179" spans="5:5" x14ac:dyDescent="0.25">
      <c r="E179" s="11"/>
    </row>
    <row r="206" spans="1:3" x14ac:dyDescent="0.25">
      <c r="A206" t="s">
        <v>20</v>
      </c>
      <c r="C20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 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davinder kaur</dc:creator>
  <cp:lastModifiedBy>Admin</cp:lastModifiedBy>
  <dcterms:created xsi:type="dcterms:W3CDTF">2024-02-24T02:24:40Z</dcterms:created>
  <dcterms:modified xsi:type="dcterms:W3CDTF">2024-02-28T02:20:48Z</dcterms:modified>
</cp:coreProperties>
</file>