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scomartinez/Documents/Gel Analysis 2025/"/>
    </mc:Choice>
  </mc:AlternateContent>
  <xr:revisionPtr revIDLastSave="0" documentId="13_ncr:1_{1D533B3E-3392-1448-88DF-B63827EB1164}" xr6:coauthVersionLast="47" xr6:coauthVersionMax="47" xr10:uidLastSave="{00000000-0000-0000-0000-000000000000}"/>
  <bookViews>
    <workbookView xWindow="0" yWindow="480" windowWidth="28800" windowHeight="17520" activeTab="5" xr2:uid="{C7A299D5-A4F4-7C41-B574-0F45B6829DBB}"/>
  </bookViews>
  <sheets>
    <sheet name="Gel 24 main" sheetId="6" r:id="rId1"/>
    <sheet name="Gel 17 supp" sheetId="3" r:id="rId2"/>
    <sheet name="Gel 21 supp" sheetId="2" r:id="rId3"/>
    <sheet name="Gel 26 supp" sheetId="4" r:id="rId4"/>
    <sheet name="Gel 27 supp" sheetId="5" r:id="rId5"/>
    <sheet name="Computations" sheetId="7" r:id="rId6"/>
  </sheets>
  <definedNames>
    <definedName name="Statistics_Gel17_supp_Simulations_1e_06_reps_10_1" localSheetId="1">'Gel 17 supp'!$A$1:$F$5</definedName>
    <definedName name="Statistics_Gel21_supp_Simulations_1e_06_reps_10_1" localSheetId="2">'Gel 21 supp'!$A$1:$F$5</definedName>
    <definedName name="Statistics_Gel24_main_Simulations_1e_07_reps_10" localSheetId="0">'Gel 24 main'!$A$1:$F$5</definedName>
    <definedName name="Statistics_Gel26_supp_Simulations_1e_06_reps_10_1" localSheetId="5">Computations!$B$2:$G$6</definedName>
    <definedName name="Statistics_Gel26_supp_Simulations_1e_06_reps_10_1" localSheetId="3">'Gel 26 supp'!$A$1:$F$5</definedName>
    <definedName name="Statistics_Gel26_supp_Simulations_1e_06_reps_10_1_1" localSheetId="5">Computations!$B$12:$G$16</definedName>
    <definedName name="Statistics_Gel27_supp_Simulations_1e_06_reps_10" localSheetId="4">'Gel 27 supp'!$A$1:$F$5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7" l="1"/>
  <c r="J15" i="7"/>
  <c r="J16" i="7"/>
  <c r="J13" i="7"/>
  <c r="I14" i="7"/>
  <c r="I15" i="7"/>
  <c r="I16" i="7"/>
  <c r="I13" i="7"/>
  <c r="H14" i="7"/>
  <c r="H15" i="7"/>
  <c r="H16" i="7"/>
  <c r="H13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I17" i="7" s="1"/>
  <c r="G17" i="7"/>
  <c r="C17" i="7"/>
  <c r="H17" i="7" s="1"/>
  <c r="C16" i="7"/>
  <c r="C15" i="7"/>
  <c r="C14" i="7"/>
  <c r="C13" i="7"/>
  <c r="J4" i="7"/>
  <c r="J5" i="7"/>
  <c r="J6" i="7"/>
  <c r="J3" i="7"/>
  <c r="H4" i="7"/>
  <c r="I4" i="7"/>
  <c r="H5" i="7"/>
  <c r="I5" i="7"/>
  <c r="H6" i="7"/>
  <c r="I6" i="7"/>
  <c r="I3" i="7"/>
  <c r="H3" i="7"/>
  <c r="D4" i="7"/>
  <c r="E4" i="7"/>
  <c r="F4" i="7"/>
  <c r="G4" i="7"/>
  <c r="D5" i="7"/>
  <c r="E5" i="7"/>
  <c r="F5" i="7"/>
  <c r="G5" i="7"/>
  <c r="D6" i="7"/>
  <c r="E6" i="7"/>
  <c r="F6" i="7"/>
  <c r="G6" i="7"/>
  <c r="D7" i="7"/>
  <c r="E7" i="7"/>
  <c r="H7" i="7" s="1"/>
  <c r="F7" i="7"/>
  <c r="I7" i="7" s="1"/>
  <c r="G7" i="7"/>
  <c r="C7" i="7"/>
  <c r="C6" i="7"/>
  <c r="C5" i="7"/>
  <c r="C4" i="7"/>
  <c r="C3" i="7"/>
  <c r="D3" i="7"/>
  <c r="E3" i="7"/>
  <c r="F3" i="7"/>
  <c r="G3" i="7"/>
  <c r="J7" i="7" l="1"/>
  <c r="J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9A824-9EB6-C749-9A18-BB54AB932DBF}" name="Statistics_Gel17_supp_Simulations_1e+06_reps_10" type="6" refreshedVersion="8" background="1" saveData="1">
    <textPr codePage="10000" sourceFile="/Users/franciscomartinez/Documents/Gel Analysis 2025/Gel17_supp_1M/Statistics_Gel17_supp_Simulations_1e+06_reps_10.csv" comma="1">
      <textFields count="6">
        <textField/>
        <textField/>
        <textField/>
        <textField/>
        <textField/>
        <textField/>
      </textFields>
    </textPr>
  </connection>
  <connection id="2" xr16:uid="{66EC510A-8A87-7840-9331-7D662AD05C8B}" name="Statistics_Gel21_supp_Simulations_1e+06_reps_10" type="6" refreshedVersion="8" background="1" saveData="1">
    <textPr codePage="10000" sourceFile="/Users/franciscomartinez/Documents/Gel Analysis 2025/Gel21_supp_1M/Statistics_Gel21_supp_Simulations_1e+06_reps_10.csv" comma="1">
      <textFields count="6">
        <textField/>
        <textField/>
        <textField/>
        <textField/>
        <textField/>
        <textField/>
      </textFields>
    </textPr>
  </connection>
  <connection id="3" xr16:uid="{E6F0F6C4-7649-8F4E-8684-0601CD729D5B}" name="Statistics_Gel24_main_Simulations_1e+07_reps_10" type="6" refreshedVersion="8" background="1" saveData="1">
    <textPr codePage="10000" sourceFile="/Users/franciscomartinez/Documents/Gel Analysis 2025/Gel24_main_10M/Statistics_Gel24_main_Simulations_1e+07_reps_10.csv" comma="1">
      <textFields count="6">
        <textField/>
        <textField/>
        <textField/>
        <textField/>
        <textField/>
        <textField/>
      </textFields>
    </textPr>
  </connection>
  <connection id="4" xr16:uid="{2AF72DB6-6435-6B47-A70D-B490F0135178}" name="Statistics_Gel26_supp_Simulations_1e+06_reps_10" type="6" refreshedVersion="8" background="1" saveData="1">
    <textPr codePage="10000" sourceFile="/Users/franciscomartinez/Documents/Gel Analysis 2025/Gel26_supp_1M/Statistics_Gel26_supp_Simulations_1e+06_reps_10.csv" comma="1">
      <textFields count="6">
        <textField/>
        <textField/>
        <textField/>
        <textField/>
        <textField/>
        <textField/>
      </textFields>
    </textPr>
  </connection>
  <connection id="5" xr16:uid="{867741F2-13F3-714A-8C28-3186162DC4BD}" name="Statistics_Gel26_supp_Simulations_1e+06_reps_101" type="6" refreshedVersion="8" background="1" saveData="1">
    <textPr codePage="10000" sourceFile="/Users/franciscomartinez/Documents/Gel Analysis 2025/Gel26_supp_1M/Statistics_Gel26_supp_Simulations_1e+06_reps_10.csv" comma="1">
      <textFields count="6">
        <textField/>
        <textField/>
        <textField/>
        <textField/>
        <textField/>
        <textField/>
      </textFields>
    </textPr>
  </connection>
  <connection id="6" xr16:uid="{1A48FCD2-F36B-4D43-A9C5-8F902BFC70CE}" name="Statistics_Gel26_supp_Simulations_1e+06_reps_1011" type="6" refreshedVersion="8" background="1" saveData="1">
    <textPr codePage="10000" sourceFile="/Users/franciscomartinez/Documents/Gel Analysis 2025/Gel26_supp_1M/Statistics_Gel26_supp_Simulations_1e+06_reps_10.csv" comma="1">
      <textFields count="6">
        <textField/>
        <textField/>
        <textField/>
        <textField/>
        <textField/>
        <textField/>
      </textFields>
    </textPr>
  </connection>
  <connection id="7" xr16:uid="{115254C3-6E81-EB42-B4AF-5A3813277929}" name="Statistics_Gel27_supp_Simulations_1e+06_reps_10" type="6" refreshedVersion="8" background="1" saveData="1">
    <textPr codePage="10000" sourceFile="/Users/franciscomartinez/Documents/Gel Analysis 2025/Gel27_supp_1M/Statistics_Gel27_supp_Simulations_1e+06_reps_10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<sst xmlns="http://schemas.openxmlformats.org/spreadsheetml/2006/main" count="73" uniqueCount="19">
  <si>
    <t>CD4T</t>
  </si>
  <si>
    <t>hESC-H9</t>
  </si>
  <si>
    <t>HEK293T</t>
  </si>
  <si>
    <t>RNH2-KO-T3-8</t>
  </si>
  <si>
    <t>RNH2-KO-T3-17</t>
  </si>
  <si>
    <t>DNA bases</t>
  </si>
  <si>
    <t>Avg. DNA bases in simulated new fragments</t>
  </si>
  <si>
    <t>Number of fragments</t>
  </si>
  <si>
    <t>Avg. No. of simulated cuts</t>
  </si>
  <si>
    <t>Gel 24 main</t>
  </si>
  <si>
    <t>Gel 21 supp</t>
  </si>
  <si>
    <t>Gel 17 supp</t>
  </si>
  <si>
    <t>Gel 26 supp</t>
  </si>
  <si>
    <t>Gel 27 supp</t>
  </si>
  <si>
    <t>Mean Not KNO</t>
  </si>
  <si>
    <t>Mean KNO</t>
  </si>
  <si>
    <t>Ratio</t>
  </si>
  <si>
    <t>DNA bases per Ribo= (Total DNA bases)/(No of simulated Cuts)</t>
  </si>
  <si>
    <t>DNA bases per Ribo in simulated fragments= (DNA bases in simulated)/(No of simulated Cuts)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</si>
</sst>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2" xfId="0" applyBorder="1"/>
    <xf numFmtId="0" fontId="1" fillId="0" borderId="3" xfId="0" applyFont="1" applyBorder="1"/>
    <xf numFmtId="0" fontId="0" fillId="2" borderId="0" xfId="0" applyFill="1" applyBorder="1"/>
    <xf numFmtId="0" fontId="0" fillId="3" borderId="0" xfId="0" applyFill="1" applyBorder="1"/>
    <xf numFmtId="0" fontId="1" fillId="0" borderId="5" xfId="0" applyFont="1" applyBorder="1"/>
    <xf numFmtId="0" fontId="0" fillId="2" borderId="6" xfId="0" applyFill="1" applyBorder="1"/>
    <xf numFmtId="0" fontId="0" fillId="3" borderId="6" xfId="0" applyFill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1" fillId="0" borderId="1" xfId="0" applyFont="1" applyBorder="1"/>
    <xf numFmtId="0" fontId="0" fillId="2" borderId="11" xfId="0" applyFill="1" applyBorder="1"/>
    <xf numFmtId="0" fontId="0" fillId="2" borderId="12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3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24_main_Simulations_1e+07_reps_10" connectionId="3" xr16:uid="{3A642A53-69E9-4E42-AFCC-9C82F5A96E0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17_supp_Simulations_1e_06_reps_10_1" connectionId="1" xr16:uid="{92F53DFF-EC09-724C-BA4A-48748DFD73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21_supp_Simulations_1e_06_reps_10_1" connectionId="2" xr16:uid="{D36782C5-7CEE-F44F-9193-A3046E030BF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26_supp_Simulations_1e_06_reps_10_1" connectionId="4" xr16:uid="{271497C5-3BB7-8A48-9898-75B3AF3503E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27_supp_Simulations_1e+06_reps_10" connectionId="7" xr16:uid="{C6D35D37-9DD1-6D4D-952F-84E2998C810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26_supp_Simulations_1e_06_reps_10_1_1" connectionId="6" xr16:uid="{65C0929E-94F7-8C48-8015-F3BCD62D9E6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_Gel26_supp_Simulations_1e_06_reps_10_1" connectionId="5" xr16:uid="{9E2106EA-5AC5-C940-9B29-59B61EA50F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3825-2E6F-A641-BC3C-1764B5B29A14}">
  <dimension ref="A1:F5"/>
  <sheetViews>
    <sheetView zoomScale="238" workbookViewId="0"/>
  </sheetViews>
  <sheetFormatPr baseColWidth="10" defaultRowHeight="16" x14ac:dyDescent="0.2"/>
  <cols>
    <col min="1" max="1" width="36.1640625" bestFit="1" customWidth="1"/>
    <col min="2" max="4" width="12.1640625" bestFit="1" customWidth="1"/>
    <col min="5" max="5" width="13.1640625" bestFit="1" customWidth="1"/>
    <col min="6" max="6" width="14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112601341998</v>
      </c>
      <c r="C2">
        <v>119925216627</v>
      </c>
      <c r="D2">
        <v>112174690502</v>
      </c>
      <c r="E2">
        <v>110838057456</v>
      </c>
      <c r="F2">
        <v>111242079659</v>
      </c>
    </row>
    <row r="3" spans="1:6" x14ac:dyDescent="0.2">
      <c r="A3" t="s">
        <v>6</v>
      </c>
      <c r="B3">
        <v>14935872126.799999</v>
      </c>
      <c r="C3">
        <v>12451710462.1</v>
      </c>
      <c r="D3">
        <v>16760289929.9</v>
      </c>
      <c r="E3">
        <v>49250737459.800003</v>
      </c>
      <c r="F3">
        <v>56304421742.400002</v>
      </c>
    </row>
    <row r="4" spans="1:6" x14ac:dyDescent="0.2">
      <c r="A4" t="s">
        <v>7</v>
      </c>
      <c r="B4">
        <v>10937493</v>
      </c>
      <c r="C4">
        <v>10734378</v>
      </c>
      <c r="D4">
        <v>11062495</v>
      </c>
      <c r="E4">
        <v>14005199</v>
      </c>
      <c r="F4">
        <v>14825523</v>
      </c>
    </row>
    <row r="5" spans="1:6" x14ac:dyDescent="0.2">
      <c r="A5" t="s">
        <v>8</v>
      </c>
      <c r="B5">
        <v>937500</v>
      </c>
      <c r="C5">
        <v>734375</v>
      </c>
      <c r="D5">
        <v>1062500</v>
      </c>
      <c r="E5">
        <v>4005207</v>
      </c>
      <c r="F5">
        <v>4825519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53F72-06DC-CE43-B795-711D0AA6563F}">
  <dimension ref="A1:F5"/>
  <sheetViews>
    <sheetView zoomScale="208" workbookViewId="0"/>
  </sheetViews>
  <sheetFormatPr baseColWidth="10" defaultRowHeight="16" x14ac:dyDescent="0.2"/>
  <cols>
    <col min="1" max="1" width="36.1640625" bestFit="1" customWidth="1"/>
    <col min="2" max="4" width="12.1640625" bestFit="1" customWidth="1"/>
    <col min="5" max="5" width="13.1640625" bestFit="1" customWidth="1"/>
    <col min="6" max="6" width="14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14751259558</v>
      </c>
      <c r="C2">
        <v>14452922020</v>
      </c>
      <c r="D2">
        <v>15385688068</v>
      </c>
      <c r="E2">
        <v>13615022887</v>
      </c>
      <c r="F2">
        <v>13269295823</v>
      </c>
    </row>
    <row r="3" spans="1:6" x14ac:dyDescent="0.2">
      <c r="A3" t="s">
        <v>6</v>
      </c>
      <c r="B3">
        <v>2777577178</v>
      </c>
      <c r="C3">
        <v>3326938212.1999998</v>
      </c>
      <c r="D3">
        <v>5570921582.6999998</v>
      </c>
      <c r="E3">
        <v>5236250640.6000004</v>
      </c>
      <c r="F3">
        <v>4468736017.8999996</v>
      </c>
    </row>
    <row r="4" spans="1:6" x14ac:dyDescent="0.2">
      <c r="A4" t="s">
        <v>7</v>
      </c>
      <c r="B4">
        <v>1160924</v>
      </c>
      <c r="C4">
        <v>1201840</v>
      </c>
      <c r="D4">
        <v>1362235</v>
      </c>
      <c r="E4">
        <v>1365889</v>
      </c>
      <c r="F4">
        <v>1300246</v>
      </c>
    </row>
    <row r="5" spans="1:6" x14ac:dyDescent="0.2">
      <c r="A5" t="s">
        <v>8</v>
      </c>
      <c r="B5">
        <v>160937</v>
      </c>
      <c r="C5">
        <v>201822</v>
      </c>
      <c r="D5">
        <v>362238</v>
      </c>
      <c r="E5">
        <v>365884</v>
      </c>
      <c r="F5">
        <v>300259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E302-E54D-0D40-AC8B-B9C36FD94327}">
  <dimension ref="A1:F5"/>
  <sheetViews>
    <sheetView zoomScale="173" workbookViewId="0"/>
  </sheetViews>
  <sheetFormatPr baseColWidth="10" defaultRowHeight="16" x14ac:dyDescent="0.2"/>
  <cols>
    <col min="1" max="1" width="36.1640625" bestFit="1" customWidth="1"/>
    <col min="2" max="4" width="12.1640625" bestFit="1" customWidth="1"/>
    <col min="5" max="5" width="13.1640625" bestFit="1" customWidth="1"/>
    <col min="6" max="6" width="14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12177782985</v>
      </c>
      <c r="C2">
        <v>12988772334</v>
      </c>
      <c r="D2">
        <v>12581040315</v>
      </c>
      <c r="E2">
        <v>12038395373</v>
      </c>
      <c r="F2">
        <v>12148101047</v>
      </c>
    </row>
    <row r="3" spans="1:6" x14ac:dyDescent="0.2">
      <c r="A3" t="s">
        <v>6</v>
      </c>
      <c r="B3">
        <v>771089845.79999995</v>
      </c>
      <c r="C3">
        <v>1318561806.2</v>
      </c>
      <c r="D3">
        <v>2342136195.9000001</v>
      </c>
      <c r="E3">
        <v>3944294701</v>
      </c>
      <c r="F3">
        <v>3924935582.3000002</v>
      </c>
    </row>
    <row r="4" spans="1:6" x14ac:dyDescent="0.2">
      <c r="A4" t="s">
        <v>7</v>
      </c>
      <c r="B4">
        <v>1045319</v>
      </c>
      <c r="C4">
        <v>1076541</v>
      </c>
      <c r="D4">
        <v>1142164</v>
      </c>
      <c r="E4">
        <v>1267440</v>
      </c>
      <c r="F4">
        <v>1263807</v>
      </c>
    </row>
    <row r="5" spans="1:6" x14ac:dyDescent="0.2">
      <c r="A5" t="s">
        <v>8</v>
      </c>
      <c r="B5">
        <v>45312</v>
      </c>
      <c r="C5">
        <v>76562</v>
      </c>
      <c r="D5">
        <v>142187</v>
      </c>
      <c r="E5">
        <v>267447</v>
      </c>
      <c r="F5">
        <v>263801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3382-C0A1-B042-916D-2DC108A8FE77}">
  <dimension ref="A1:F5"/>
  <sheetViews>
    <sheetView zoomScale="170" workbookViewId="0">
      <selection sqref="A1:F5"/>
    </sheetView>
  </sheetViews>
  <sheetFormatPr baseColWidth="10" defaultRowHeight="16" x14ac:dyDescent="0.2"/>
  <cols>
    <col min="1" max="1" width="36.1640625" bestFit="1" customWidth="1"/>
    <col min="2" max="4" width="12.1640625" bestFit="1" customWidth="1"/>
    <col min="5" max="5" width="13.1640625" bestFit="1" customWidth="1"/>
    <col min="6" max="6" width="14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10479496093</v>
      </c>
      <c r="C2">
        <v>11352493505</v>
      </c>
      <c r="D2">
        <v>10825724348</v>
      </c>
      <c r="E2">
        <v>10450394907</v>
      </c>
      <c r="F2">
        <v>10303956226</v>
      </c>
    </row>
    <row r="3" spans="1:6" x14ac:dyDescent="0.2">
      <c r="A3" t="s">
        <v>6</v>
      </c>
      <c r="B3">
        <v>2135648167.0999999</v>
      </c>
      <c r="C3">
        <v>931226177.60000002</v>
      </c>
      <c r="D3">
        <v>2019044075.7</v>
      </c>
      <c r="E3">
        <v>5651502752.1000004</v>
      </c>
      <c r="F3">
        <v>4356221751.6999998</v>
      </c>
    </row>
    <row r="4" spans="1:6" x14ac:dyDescent="0.2">
      <c r="A4" t="s">
        <v>7</v>
      </c>
      <c r="B4">
        <v>1139046</v>
      </c>
      <c r="C4">
        <v>1054675</v>
      </c>
      <c r="D4">
        <v>1129678</v>
      </c>
      <c r="E4">
        <v>1508054</v>
      </c>
      <c r="F4">
        <v>1343992</v>
      </c>
    </row>
    <row r="5" spans="1:6" x14ac:dyDescent="0.2">
      <c r="A5" t="s">
        <v>8</v>
      </c>
      <c r="B5">
        <v>139062</v>
      </c>
      <c r="C5">
        <v>54687</v>
      </c>
      <c r="D5">
        <v>129687</v>
      </c>
      <c r="E5">
        <v>508065</v>
      </c>
      <c r="F5">
        <v>343995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F93-A6C3-3E45-9E3A-4E6D3A739347}">
  <dimension ref="A1:F5"/>
  <sheetViews>
    <sheetView workbookViewId="0">
      <selection activeCell="F17" sqref="F17"/>
    </sheetView>
  </sheetViews>
  <sheetFormatPr baseColWidth="10" defaultRowHeight="16" x14ac:dyDescent="0.2"/>
  <cols>
    <col min="1" max="1" width="36.1640625" bestFit="1" customWidth="1"/>
    <col min="2" max="4" width="12.1640625" bestFit="1" customWidth="1"/>
    <col min="5" max="5" width="13.1640625" bestFit="1" customWidth="1"/>
    <col min="6" max="6" width="14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11637904988</v>
      </c>
      <c r="C2">
        <v>11855929542</v>
      </c>
      <c r="D2">
        <v>11205660853</v>
      </c>
      <c r="E2">
        <v>11034972449</v>
      </c>
      <c r="F2">
        <v>11156463147</v>
      </c>
    </row>
    <row r="3" spans="1:6" x14ac:dyDescent="0.2">
      <c r="A3" t="s">
        <v>6</v>
      </c>
      <c r="B3">
        <v>1377627881.5</v>
      </c>
      <c r="C3">
        <v>1570363917.0999999</v>
      </c>
      <c r="D3">
        <v>2178133351.6999998</v>
      </c>
      <c r="E3">
        <v>4994563330.8999996</v>
      </c>
      <c r="F3">
        <v>4927191550</v>
      </c>
    </row>
    <row r="4" spans="1:6" x14ac:dyDescent="0.2">
      <c r="A4" t="s">
        <v>7</v>
      </c>
      <c r="B4">
        <v>1089063</v>
      </c>
      <c r="C4">
        <v>1098422</v>
      </c>
      <c r="D4">
        <v>1145303</v>
      </c>
      <c r="E4">
        <v>1409625</v>
      </c>
      <c r="F4">
        <v>1402343</v>
      </c>
    </row>
    <row r="5" spans="1:6" x14ac:dyDescent="0.2">
      <c r="A5" t="s">
        <v>8</v>
      </c>
      <c r="B5">
        <v>89062</v>
      </c>
      <c r="C5">
        <v>98437</v>
      </c>
      <c r="D5">
        <v>145312</v>
      </c>
      <c r="E5">
        <v>409634</v>
      </c>
      <c r="F5">
        <v>402343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FDC7-BF06-6E43-B7F8-90A5146601E6}">
  <dimension ref="B1:J17"/>
  <sheetViews>
    <sheetView tabSelected="1" zoomScale="160" zoomScaleNormal="160" workbookViewId="0">
      <selection activeCell="K13" sqref="K13"/>
    </sheetView>
  </sheetViews>
  <sheetFormatPr baseColWidth="10" defaultRowHeight="16" x14ac:dyDescent="0.2"/>
  <cols>
    <col min="7" max="7" width="17.33203125" customWidth="1"/>
  </cols>
  <sheetData>
    <row r="1" spans="2:10" ht="46" customHeight="1" thickBot="1" x14ac:dyDescent="0.35">
      <c r="B1" s="1" t="s">
        <v>17</v>
      </c>
    </row>
    <row r="2" spans="2:10" ht="17" thickBot="1" x14ac:dyDescent="0.25">
      <c r="B2" s="2"/>
      <c r="C2" s="9" t="s">
        <v>0</v>
      </c>
      <c r="D2" s="10" t="s">
        <v>1</v>
      </c>
      <c r="E2" s="11" t="s">
        <v>2</v>
      </c>
      <c r="F2" s="10" t="s">
        <v>3</v>
      </c>
      <c r="G2" s="10" t="s">
        <v>4</v>
      </c>
      <c r="H2" s="16" t="s">
        <v>14</v>
      </c>
      <c r="I2" s="10" t="s">
        <v>15</v>
      </c>
      <c r="J2" s="16" t="s">
        <v>16</v>
      </c>
    </row>
    <row r="3" spans="2:10" x14ac:dyDescent="0.2">
      <c r="B3" s="3" t="s">
        <v>9</v>
      </c>
      <c r="C3" s="12">
        <f>'Gel 24 main'!B2/'Gel 24 main'!B5</f>
        <v>120108.09813119999</v>
      </c>
      <c r="D3" s="4">
        <f>'Gel 24 main'!C2/'Gel 24 main'!C5</f>
        <v>163302.42264102129</v>
      </c>
      <c r="E3" s="13">
        <f>'Gel 24 main'!D2/'Gel 24 main'!D5</f>
        <v>105576.179296</v>
      </c>
      <c r="F3" s="5">
        <f>'Gel 24 main'!E2/'Gel 24 main'!E5</f>
        <v>27673.490397874568</v>
      </c>
      <c r="G3" s="5">
        <f>'Gel 24 main'!F2/'Gel 24 main'!F5</f>
        <v>23052.873620226135</v>
      </c>
      <c r="H3" s="17">
        <f>AVERAGE(C3:E3)</f>
        <v>129662.23335607375</v>
      </c>
      <c r="I3" s="5">
        <f>AVERAGE(F3:G3)</f>
        <v>25363.182009050353</v>
      </c>
      <c r="J3" s="19">
        <f>H3/I3</f>
        <v>5.1122226426402779</v>
      </c>
    </row>
    <row r="4" spans="2:10" x14ac:dyDescent="0.2">
      <c r="B4" s="3" t="s">
        <v>11</v>
      </c>
      <c r="C4" s="12">
        <f>'Gel 17 supp'!B2/'Gel 17 supp'!B5</f>
        <v>91658.596581270933</v>
      </c>
      <c r="D4" s="4">
        <f>'Gel 17 supp'!C2/'Gel 17 supp'!C5</f>
        <v>71612.222750740752</v>
      </c>
      <c r="E4" s="13">
        <f>'Gel 17 supp'!D2/'Gel 17 supp'!D5</f>
        <v>42473.975861174142</v>
      </c>
      <c r="F4" s="5">
        <f>'Gel 17 supp'!E2/'Gel 17 supp'!E5</f>
        <v>37211.309833171166</v>
      </c>
      <c r="G4" s="5">
        <f>'Gel 17 supp'!F2/'Gel 17 supp'!F5</f>
        <v>44192.832930902987</v>
      </c>
      <c r="H4" s="17">
        <f t="shared" ref="H4:H7" si="0">AVERAGE(C4:E4)</f>
        <v>68581.598397728609</v>
      </c>
      <c r="I4" s="5">
        <f t="shared" ref="I4:I7" si="1">AVERAGE(F4:G4)</f>
        <v>40702.071382037073</v>
      </c>
      <c r="J4" s="19">
        <f t="shared" ref="J4:J7" si="2">H4/I4</f>
        <v>1.6849658031899459</v>
      </c>
    </row>
    <row r="5" spans="2:10" x14ac:dyDescent="0.2">
      <c r="B5" s="3" t="s">
        <v>10</v>
      </c>
      <c r="C5" s="12">
        <f>'Gel 21 supp'!B2/'Gel 21 supp'!B5</f>
        <v>268754.03833421611</v>
      </c>
      <c r="D5" s="4">
        <f>'Gel 21 supp'!C2/'Gel 21 supp'!C5</f>
        <v>169650.37922206838</v>
      </c>
      <c r="E5" s="13">
        <f>'Gel 21 supp'!D2/'Gel 21 supp'!D5</f>
        <v>88482.35292255973</v>
      </c>
      <c r="F5" s="5">
        <f>'Gel 21 supp'!E2/'Gel 21 supp'!E5</f>
        <v>45012.265506810698</v>
      </c>
      <c r="G5" s="5">
        <f>'Gel 21 supp'!F2/'Gel 21 supp'!F5</f>
        <v>46050.246386480721</v>
      </c>
      <c r="H5" s="17">
        <f t="shared" si="0"/>
        <v>175628.92349294806</v>
      </c>
      <c r="I5" s="5">
        <f t="shared" si="1"/>
        <v>45531.25594664571</v>
      </c>
      <c r="J5" s="19">
        <f t="shared" si="2"/>
        <v>3.8573265736124869</v>
      </c>
    </row>
    <row r="6" spans="2:10" x14ac:dyDescent="0.2">
      <c r="B6" s="3" t="s">
        <v>12</v>
      </c>
      <c r="C6" s="12">
        <f>'Gel 26 supp'!B2/'Gel 26 supp'!B5</f>
        <v>75358.445103622842</v>
      </c>
      <c r="D6" s="4">
        <f>'Gel 26 supp'!C2/'Gel 26 supp'!C5</f>
        <v>207590.3506317772</v>
      </c>
      <c r="E6" s="13">
        <f>'Gel 26 supp'!D2/'Gel 26 supp'!D5</f>
        <v>83475.7866864065</v>
      </c>
      <c r="F6" s="5">
        <f>'Gel 26 supp'!E2/'Gel 26 supp'!E5</f>
        <v>20569.011655988899</v>
      </c>
      <c r="G6" s="5">
        <f>'Gel 26 supp'!F2/'Gel 26 supp'!F5</f>
        <v>29953.796497042109</v>
      </c>
      <c r="H6" s="17">
        <f t="shared" si="0"/>
        <v>122141.52747393551</v>
      </c>
      <c r="I6" s="5">
        <f t="shared" si="1"/>
        <v>25261.404076515504</v>
      </c>
      <c r="J6" s="19">
        <f t="shared" si="2"/>
        <v>4.8351044583260316</v>
      </c>
    </row>
    <row r="7" spans="2:10" ht="17" thickBot="1" x14ac:dyDescent="0.25">
      <c r="B7" s="6" t="s">
        <v>13</v>
      </c>
      <c r="C7" s="14">
        <f>'Gel 27 supp'!B2/'Gel 27 supp'!B5</f>
        <v>130671.9474972491</v>
      </c>
      <c r="D7" s="7">
        <f>'Gel 27 supp'!C2/'Gel 27 supp'!C5</f>
        <v>120441.80076597215</v>
      </c>
      <c r="E7" s="15">
        <f>'Gel 27 supp'!D2/'Gel 27 supp'!D5</f>
        <v>77114.490565128828</v>
      </c>
      <c r="F7" s="8">
        <f>'Gel 27 supp'!E2/'Gel 27 supp'!E5</f>
        <v>26938.614590097503</v>
      </c>
      <c r="G7" s="8">
        <f>'Gel 27 supp'!F2/'Gel 27 supp'!F5</f>
        <v>27728.736791742369</v>
      </c>
      <c r="H7" s="18">
        <f t="shared" si="0"/>
        <v>109409.41294278337</v>
      </c>
      <c r="I7" s="8">
        <f t="shared" si="1"/>
        <v>27333.675690919936</v>
      </c>
      <c r="J7" s="20">
        <f t="shared" si="2"/>
        <v>4.0027332650005958</v>
      </c>
    </row>
    <row r="11" spans="2:10" ht="23" thickBot="1" x14ac:dyDescent="0.35">
      <c r="B11" s="1" t="s">
        <v>18</v>
      </c>
    </row>
    <row r="12" spans="2:10" ht="17" thickBot="1" x14ac:dyDescent="0.25">
      <c r="B12" s="2"/>
      <c r="C12" s="9" t="s">
        <v>0</v>
      </c>
      <c r="D12" s="10" t="s">
        <v>1</v>
      </c>
      <c r="E12" s="11" t="s">
        <v>2</v>
      </c>
      <c r="F12" s="10" t="s">
        <v>3</v>
      </c>
      <c r="G12" s="10" t="s">
        <v>4</v>
      </c>
      <c r="H12" s="16" t="s">
        <v>14</v>
      </c>
      <c r="I12" s="10" t="s">
        <v>15</v>
      </c>
      <c r="J12" s="16" t="s">
        <v>16</v>
      </c>
    </row>
    <row r="13" spans="2:10" x14ac:dyDescent="0.2">
      <c r="B13" s="3" t="s">
        <v>9</v>
      </c>
      <c r="C13" s="12">
        <f>'Gel 24 main'!B3/'Gel 24 main'!B5</f>
        <v>15931.596935253332</v>
      </c>
      <c r="D13" s="12">
        <f>'Gel 24 main'!C3/'Gel 24 main'!C5</f>
        <v>16955.520629242554</v>
      </c>
      <c r="E13" s="12">
        <f>'Gel 24 main'!D3/'Gel 24 main'!D5</f>
        <v>15774.390522258824</v>
      </c>
      <c r="F13" s="21">
        <f>'Gel 24 main'!E3/'Gel 24 main'!E5</f>
        <v>12296.677165449877</v>
      </c>
      <c r="G13" s="21">
        <f>'Gel 24 main'!F3/'Gel 24 main'!F5</f>
        <v>11668.055134048795</v>
      </c>
      <c r="H13" s="17">
        <f>AVERAGE(C13:E13)</f>
        <v>16220.502695584903</v>
      </c>
      <c r="I13" s="5">
        <f>AVERAGE(F13:G13)</f>
        <v>11982.366149749336</v>
      </c>
      <c r="J13" s="19">
        <f>H13/I13</f>
        <v>1.3536977999895476</v>
      </c>
    </row>
    <row r="14" spans="2:10" x14ac:dyDescent="0.2">
      <c r="B14" s="3" t="s">
        <v>11</v>
      </c>
      <c r="C14" s="12">
        <f>'Gel 17 supp'!B3/'Gel 17 supp'!B5</f>
        <v>17258.7855993339</v>
      </c>
      <c r="D14" s="12">
        <f>'Gel 17 supp'!C3/'Gel 17 supp'!C5</f>
        <v>16484.517110126744</v>
      </c>
      <c r="E14" s="12">
        <f>'Gel 17 supp'!D3/'Gel 17 supp'!D5</f>
        <v>15379.174969771255</v>
      </c>
      <c r="F14" s="21">
        <f>'Gel 17 supp'!E3/'Gel 17 supp'!E5</f>
        <v>14311.231539504324</v>
      </c>
      <c r="G14" s="21">
        <f>'Gel 17 supp'!F3/'Gel 17 supp'!F5</f>
        <v>14882.937790041264</v>
      </c>
      <c r="H14" s="17">
        <f t="shared" ref="H14:H17" si="3">AVERAGE(C14:E14)</f>
        <v>16374.159226410635</v>
      </c>
      <c r="I14" s="5">
        <f t="shared" ref="I14:I17" si="4">AVERAGE(F14:G14)</f>
        <v>14597.084664772794</v>
      </c>
      <c r="J14" s="19">
        <f t="shared" ref="J14:J17" si="5">H14/I14</f>
        <v>1.1217417451805607</v>
      </c>
    </row>
    <row r="15" spans="2:10" x14ac:dyDescent="0.2">
      <c r="B15" s="3" t="s">
        <v>10</v>
      </c>
      <c r="C15" s="12">
        <f>'Gel 21 supp'!B3/'Gel 21 supp'!B5</f>
        <v>17017.342995233048</v>
      </c>
      <c r="D15" s="12">
        <f>'Gel 21 supp'!C3/'Gel 21 supp'!C5</f>
        <v>17222.144225594944</v>
      </c>
      <c r="E15" s="12">
        <f>'Gel 21 supp'!D3/'Gel 21 supp'!D5</f>
        <v>16472.224576789722</v>
      </c>
      <c r="F15" s="21">
        <f>'Gel 21 supp'!E3/'Gel 21 supp'!E5</f>
        <v>14747.948943155092</v>
      </c>
      <c r="G15" s="21">
        <f>'Gel 21 supp'!F3/'Gel 21 supp'!F5</f>
        <v>14878.395390085709</v>
      </c>
      <c r="H15" s="17">
        <f t="shared" si="3"/>
        <v>16903.903932539237</v>
      </c>
      <c r="I15" s="5">
        <f t="shared" si="4"/>
        <v>14813.172166620399</v>
      </c>
      <c r="J15" s="19">
        <f t="shared" si="5"/>
        <v>1.1411400436315751</v>
      </c>
    </row>
    <row r="16" spans="2:10" x14ac:dyDescent="0.2">
      <c r="B16" s="3" t="s">
        <v>12</v>
      </c>
      <c r="C16" s="12">
        <f>'Gel 26 supp'!B3/'Gel 26 supp'!B5</f>
        <v>15357.525183730997</v>
      </c>
      <c r="D16" s="12">
        <f>'Gel 26 supp'!C3/'Gel 26 supp'!C5</f>
        <v>17028.291506208057</v>
      </c>
      <c r="E16" s="12">
        <f>'Gel 26 supp'!D3/'Gel 26 supp'!D5</f>
        <v>15568.592655393371</v>
      </c>
      <c r="F16" s="21">
        <f>'Gel 26 supp'!E3/'Gel 26 supp'!E5</f>
        <v>11123.582124531311</v>
      </c>
      <c r="G16" s="21">
        <f>'Gel 26 supp'!F3/'Gel 26 supp'!F5</f>
        <v>12663.619388944606</v>
      </c>
      <c r="H16" s="17">
        <f t="shared" si="3"/>
        <v>15984.80311511081</v>
      </c>
      <c r="I16" s="5">
        <f t="shared" si="4"/>
        <v>11893.600756737958</v>
      </c>
      <c r="J16" s="19">
        <f t="shared" si="5"/>
        <v>1.3439834951627332</v>
      </c>
    </row>
    <row r="17" spans="2:10" ht="17" thickBot="1" x14ac:dyDescent="0.25">
      <c r="B17" s="6" t="s">
        <v>13</v>
      </c>
      <c r="C17" s="14">
        <f>'Gel 27 supp'!B3/'Gel 27 supp'!B5</f>
        <v>15468.189368080662</v>
      </c>
      <c r="D17" s="14">
        <f>'Gel 27 supp'!C3/'Gel 27 supp'!C5</f>
        <v>15952.984315856842</v>
      </c>
      <c r="E17" s="14">
        <f>'Gel 27 supp'!D3/'Gel 27 supp'!D5</f>
        <v>14989.356362172428</v>
      </c>
      <c r="F17" s="22">
        <f>'Gel 27 supp'!E3/'Gel 27 supp'!E5</f>
        <v>12192.74603890302</v>
      </c>
      <c r="G17" s="22">
        <f>'Gel 27 supp'!F3/'Gel 27 supp'!F5</f>
        <v>12246.246486207043</v>
      </c>
      <c r="H17" s="17">
        <f t="shared" si="3"/>
        <v>15470.176682036645</v>
      </c>
      <c r="I17" s="5">
        <f t="shared" si="4"/>
        <v>12219.496262555032</v>
      </c>
      <c r="J17" s="19">
        <f t="shared" si="5"/>
        <v>1.2660240937625944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Gel 24 main</vt:lpstr>
      <vt:lpstr>Gel 17 supp</vt:lpstr>
      <vt:lpstr>Gel 21 supp</vt:lpstr>
      <vt:lpstr>Gel 26 supp</vt:lpstr>
      <vt:lpstr>Gel 27 supp</vt:lpstr>
      <vt:lpstr>Computations</vt:lpstr>
      <vt:lpstr>'Gel 17 supp'!Statistics_Gel17_supp_Simulations_1e_06_reps_10_1</vt:lpstr>
      <vt:lpstr>'Gel 21 supp'!Statistics_Gel21_supp_Simulations_1e_06_reps_10_1</vt:lpstr>
      <vt:lpstr>'Gel 24 main'!Statistics_Gel24_main_Simulations_1e_07_reps_10</vt:lpstr>
      <vt:lpstr>Computations!Statistics_Gel26_supp_Simulations_1e_06_reps_10_1</vt:lpstr>
      <vt:lpstr>'Gel 26 supp'!Statistics_Gel26_supp_Simulations_1e_06_reps_10_1</vt:lpstr>
      <vt:lpstr>Computations!Statistics_Gel26_supp_Simulations_1e_06_reps_10_1_1</vt:lpstr>
      <vt:lpstr>'Gel 27 supp'!Statistics_Gel27_supp_Simulations_1e_06_reps_10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Martinez Figueroa</dc:creator>
  <cp:lastModifiedBy>Francisco Martinez Figueroa</cp:lastModifiedBy>
  <dcterms:created xsi:type="dcterms:W3CDTF">2025-01-31T04:13:58Z</dcterms:created>
  <dcterms:modified xsi:type="dcterms:W3CDTF">2025-01-31T06:07:00Z</dcterms:modified>
</cp:coreProperties>
</file>