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lektronik\Altium\Projects\EPROM Emulator NG 2\Project Outputs for EPROM Emulator NG 2\BOM\"/>
    </mc:Choice>
  </mc:AlternateContent>
  <bookViews>
    <workbookView xWindow="0" yWindow="0" windowWidth="25170" windowHeight="7230"/>
  </bookViews>
  <sheets>
    <sheet name="Part List Report" sheetId="3" r:id="rId1"/>
    <sheet name="Project Information" sheetId="4" r:id="rId2"/>
  </sheets>
  <calcPr calcId="152511"/>
</workbook>
</file>

<file path=xl/calcChain.xml><?xml version="1.0" encoding="utf-8"?>
<calcChain xmlns="http://schemas.openxmlformats.org/spreadsheetml/2006/main">
  <c r="B40" i="3" l="1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N41" i="3" l="1"/>
  <c r="L43" i="3" s="1"/>
  <c r="L44" i="3" s="1"/>
  <c r="H41" i="3"/>
  <c r="K41" i="3"/>
  <c r="D8" i="3"/>
  <c r="E8" i="3"/>
  <c r="B10" i="3"/>
  <c r="B11" i="3"/>
</calcChain>
</file>

<file path=xl/sharedStrings.xml><?xml version="1.0" encoding="utf-8"?>
<sst xmlns="http://schemas.openxmlformats.org/spreadsheetml/2006/main" count="214" uniqueCount="155">
  <si>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</si>
  <si>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</si>
  <si>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</si>
  <si>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</si>
  <si>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</si>
  <si>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</si>
  <si>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</si>
  <si>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</si>
  <si>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</si>
  <si>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</si>
  <si>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</si>
  <si>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</si>
  <si>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</si>
  <si>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</si>
  <si>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</si>
  <si>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</si>
  <si>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</si>
  <si>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</si>
  <si>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</si>
  <si>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</si>
  <si>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</si>
  <si>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</si>
  <si>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</si>
  <si>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</si>
  <si>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Generated by:</t>
  </si>
  <si>
    <t>Contact:</t>
  </si>
  <si>
    <t>Price for 1pcs</t>
  </si>
  <si>
    <t>pcs:</t>
  </si>
  <si>
    <t>Bill of Materials for Project [EPROM Emulator NG 2.PrjPcb] (PCB Document : EPROM Emulator NG 2.PcbDoc)</t>
  </si>
  <si>
    <t>EPROM Emulator NG 2.PrjPcb</t>
  </si>
  <si>
    <t>&lt;Parameter ClientCompanyName not found&gt;</t>
  </si>
  <si>
    <t>None</t>
  </si>
  <si>
    <t>&lt;Parameter ClientContactName not found&gt;</t>
  </si>
  <si>
    <t>&lt;Parameter ClientContactEmail not found&gt;</t>
  </si>
  <si>
    <t>17.01.2021</t>
  </si>
  <si>
    <t>09:32</t>
  </si>
  <si>
    <t>&lt;Parameter ClientWebsite not found&gt;</t>
  </si>
  <si>
    <t>1</t>
  </si>
  <si>
    <t>USD</t>
  </si>
  <si>
    <t>#Column Name Error:' Category</t>
  </si>
  <si>
    <t>Manufacturer 1</t>
  </si>
  <si>
    <t>Raltron Electronics</t>
  </si>
  <si>
    <t>KEMET</t>
  </si>
  <si>
    <t>Alliance Memory</t>
  </si>
  <si>
    <t>Microchip / Atmel</t>
  </si>
  <si>
    <t>Wurth Electronics</t>
  </si>
  <si>
    <t>Murata</t>
  </si>
  <si>
    <t>TE Connectivity AMP</t>
  </si>
  <si>
    <t>MCC</t>
  </si>
  <si>
    <t>MPE-Garry</t>
  </si>
  <si>
    <t>Xilinx</t>
  </si>
  <si>
    <t>Microchip</t>
  </si>
  <si>
    <t>Exar</t>
  </si>
  <si>
    <t>Littelfuse</t>
  </si>
  <si>
    <t>ON Semiconductor / Fairchild</t>
  </si>
  <si>
    <t>ON Semiconductor</t>
  </si>
  <si>
    <t>Yageo</t>
  </si>
  <si>
    <t>STMicroelectronics</t>
  </si>
  <si>
    <t>ITT C&amp;K</t>
  </si>
  <si>
    <t>Manufacturer Part Number 1</t>
  </si>
  <si>
    <t>R2016-16.000-9-1010-TR-NS1</t>
  </si>
  <si>
    <t>C0603C220J5RACTU</t>
  </si>
  <si>
    <t>AS6C1008-55STIN</t>
  </si>
  <si>
    <t>ATMEGA32U4-AU</t>
  </si>
  <si>
    <t>GRM155R71A104KA01D</t>
  </si>
  <si>
    <t>5499345-8</t>
  </si>
  <si>
    <t>SS14FL-TP</t>
  </si>
  <si>
    <t>369-1-014-0-NTX-KT0</t>
  </si>
  <si>
    <t>XC95144XL-7TQ100C</t>
  </si>
  <si>
    <t>25LC512-I/SN</t>
  </si>
  <si>
    <t>C0603C105K3RACTU</t>
  </si>
  <si>
    <t>C0805C106K8RACTU</t>
  </si>
  <si>
    <t>SPX5205M5-L-3-3/TR</t>
  </si>
  <si>
    <t>150060YS55040</t>
  </si>
  <si>
    <t>1210L020WR</t>
  </si>
  <si>
    <t>MMBT4401</t>
  </si>
  <si>
    <t>MMBT4403LT1G</t>
  </si>
  <si>
    <t>1206L150THWR</t>
  </si>
  <si>
    <t>RC0603FR-071KL</t>
  </si>
  <si>
    <t>RC0603FR-074K7L</t>
  </si>
  <si>
    <t>RC0603FR-0710KL</t>
  </si>
  <si>
    <t>RC0603FR-0722RL</t>
  </si>
  <si>
    <t>TMMBAT48FILM</t>
  </si>
  <si>
    <t>RS-282G05A3-SMRT</t>
  </si>
  <si>
    <t>USBLC6-2SC6</t>
  </si>
  <si>
    <t>151033GS03000</t>
  </si>
  <si>
    <t>151033RS03000</t>
  </si>
  <si>
    <t>Case/Package</t>
  </si>
  <si>
    <t>TSOP</t>
  </si>
  <si>
    <t>TQFP</t>
  </si>
  <si>
    <t>LQFP</t>
  </si>
  <si>
    <t>SOIC</t>
  </si>
  <si>
    <t>SOT-23</t>
  </si>
  <si>
    <t>SOT-23-3</t>
  </si>
  <si>
    <t>MELF</t>
  </si>
  <si>
    <t>Radial</t>
  </si>
  <si>
    <t>Description</t>
  </si>
  <si>
    <t>16MHz ±10ppm 9pF 200Ω SMD,2.0x1.6mm SMD Crystal Resonators RoHS</t>
  </si>
  <si>
    <t>22.0PF 50.0V</t>
  </si>
  <si>
    <t>Alliance Memory AS6C1008-55STIN SRAM Memory, 1048576bit, 2.7  5.5 V, 55ns 32-Pin STSOP</t>
  </si>
  <si>
    <t>ATMEL         ATMEGA32U4-AU            MCU, 8BIT, MEGAAVR, 16MHZ, TQFP-44</t>
  </si>
  <si>
    <t>Black Button Tactile Switch, NO 50 mA 5mm Through Hole</t>
  </si>
  <si>
    <t>CAP CER 0.1UF 10V X7R 0402</t>
  </si>
  <si>
    <t>Conn Ejector Header HDR 34 POS 2.54mm Solder RA Thru-Hole Loose Piece</t>
  </si>
  <si>
    <t>DIODE SCHOTTKY 40V 1A DO221AC</t>
  </si>
  <si>
    <t>Grid pitch: 1.27 mm BL2/15-0400GTT-014 RU MPE Garry Conten</t>
  </si>
  <si>
    <t>IC CPLD 144MC 7.5NS 100TQFP</t>
  </si>
  <si>
    <t>IC, SM, EEPROM, SERIAL, 512K, SOIC8</t>
  </si>
  <si>
    <t>KEMET 1F Multilayer Ceramic Capacitor (MLCC) 25 V 10% X7R dielectric C SMD max op. temp. +125C</t>
  </si>
  <si>
    <t>KEMET - C0805C106K8RACTU - CAP, 10µF, 10V, 10%, X7R, 0805</t>
  </si>
  <si>
    <t>LDO Regulator Pos 3.3V 0.15A 5-Pin SOT-23 T/R</t>
  </si>
  <si>
    <t>LED YELLOW DIFFUSED 0603 SMD</t>
  </si>
  <si>
    <t>LITTELFUSE - 1210L020WR - PPTC Resettable Fuse, SMD, POLYFUSE 1210L Series, 200 mA, 400 mA, 30 VDC, -40 °C</t>
  </si>
  <si>
    <t>ON SEMICONDUCTOR - MMBT4401 - TRANSISTOR, NPN, SMD, SOT-23</t>
  </si>
  <si>
    <t>ON SEMICONDUCTOR - MMBT4403LT1G - Bipolar (BJT) Single Transistor, General Purpose, PNP, -40 V, 200 MHz, 300 mW, -600 mA, 200 RoHS Compliant: Yes</t>
  </si>
  <si>
    <t>PTC RESET FUSE 8V 1.5A 1206</t>
  </si>
  <si>
    <t>RES SMD 1K OHM 1% 1/10W 0603</t>
  </si>
  <si>
    <t>RES SMD 4.7K OHM 1% 1/10W 0603</t>
  </si>
  <si>
    <t>RES SMD 10K OHM 1% 1/10W 0603</t>
  </si>
  <si>
    <t>RES SMD 22 OHM 1% 1/10W 0603</t>
  </si>
  <si>
    <t>SMD Pad Connector 02x03 odd even</t>
  </si>
  <si>
    <t>Socket micro-USB B 5P, 629105150521, Würth Elektronik</t>
  </si>
  <si>
    <t>STMICROELECTRONICS         TMMBAT48FILM..             Small Signal Schottky Diode, Single, 40 V, 350 mA, 900 mV, 7.5 A, 125 C</t>
  </si>
  <si>
    <t>SWITCH TACTILE SPST-NO 0.05A 12V</t>
  </si>
  <si>
    <t>TVS DIODE 5.25V 17V SOT23-6</t>
  </si>
  <si>
    <t>WURTH ELEKTRONIK - 151033GS03000 - LED, Green, T-1 (3mm), 530 nm, 3.2 V, 30 mA, 15 cd RoHS Compliant: Yes</t>
  </si>
  <si>
    <t>WURTH ELEKTRONIK   151033RS03000   LED, 3MM,  RED, 2600MCD, 621NM</t>
  </si>
  <si>
    <t>YAGEO (PHYCOMP) - RC0603FR-0710RL - RES, THICK FILM, 10R, 1%, 0.1W, 0603</t>
  </si>
  <si>
    <t>Quantity</t>
  </si>
  <si>
    <t>Supplier 1</t>
  </si>
  <si>
    <t>Digi-Key</t>
  </si>
  <si>
    <t>Farnell</t>
  </si>
  <si>
    <t>Element14</t>
  </si>
  <si>
    <t>Mouser</t>
  </si>
  <si>
    <t>Schukat</t>
  </si>
  <si>
    <t>TME</t>
  </si>
  <si>
    <t>Conrad</t>
  </si>
  <si>
    <t>Supplier Part Number 1</t>
  </si>
  <si>
    <t>2151-R2016-16.000-9-1010-TR-NS1CT-ND</t>
  </si>
  <si>
    <t>1450-1019-ND</t>
  </si>
  <si>
    <t>833-SS14FL-TP</t>
  </si>
  <si>
    <t>BL215400-14</t>
  </si>
  <si>
    <t>122-1252-ND</t>
  </si>
  <si>
    <t>Supplier Order Qty 1</t>
  </si>
  <si>
    <t>Supplier Stock 1</t>
  </si>
  <si>
    <t>Supplier Unit Price 1</t>
  </si>
  <si>
    <t>Supplier Subtotal 1</t>
  </si>
  <si>
    <t>Supplier Currency 1</t>
  </si>
  <si>
    <t>EUR</t>
  </si>
  <si>
    <t>D:\Elektronik\Altium\Projects\EPROM Emulator NG 2\EPROM Emulator NG 2.PrjPcb</t>
  </si>
  <si>
    <t>55</t>
  </si>
  <si>
    <t>17.01.2021 09:32</t>
  </si>
  <si>
    <t>Bill of Materials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</si>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</sst>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2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2" xfId="0" applyFont="1" applyFill="1" applyBorder="1" applyAlignment="1">
      <alignment vertical="top" wrapText="1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5" fillId="4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5" fillId="4" borderId="25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8" fillId="2" borderId="34" xfId="0" applyFont="1" applyFill="1" applyBorder="1" applyAlignment="1">
      <alignment horizontal="left" vertical="top" wrapText="1"/>
    </xf>
    <xf numFmtId="0" fontId="8" fillId="6" borderId="35" xfId="0" applyFont="1" applyFill="1" applyBorder="1" applyAlignment="1">
      <alignment horizontal="left" vertical="top" wrapText="1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 vertical="top" wrapText="1"/>
    </xf>
    <xf numFmtId="0" fontId="8" fillId="6" borderId="16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  <xf numFmtId="0" fontId="7" fillId="4" borderId="5" xfId="0" quotePrefix="1" applyFont="1" applyFill="1" applyBorder="1" applyAlignment="1">
      <alignment vertical="center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</cellXfs>
  <cellStyles count="2">
    <cellStyle name="Link" xfId="1" builtinId="8"/>
    <cellStyle name="Standard" xfId="0" builtinId="0"/>
  </cellStyles>
  <dxfs count="32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49"/>
  <sheetViews>
    <sheetView showGridLines="0" tabSelected="1" zoomScaleNormal="100" workbookViewId="0">
      <selection activeCell="F25" sqref="F25"/>
    </sheetView>
  </sheetViews>
  <sheetFormatPr baseColWidth="10" defaultColWidth="9.1796875" defaultRowHeight="12.5" x14ac:dyDescent="0.25"/>
  <cols>
    <col min="1" max="1" width="3.1796875" style="1" customWidth="1"/>
    <col min="2" max="2" width="5.453125" style="1" customWidth="1"/>
    <col min="3" max="3" width="25.7265625" style="3" customWidth="1"/>
    <col min="4" max="4" width="28.7265625" style="3" customWidth="1"/>
    <col min="5" max="5" width="21.453125" style="3" customWidth="1"/>
    <col min="6" max="6" width="20.1796875" style="1" customWidth="1"/>
    <col min="7" max="7" width="31" style="1" customWidth="1"/>
    <col min="8" max="8" width="8.54296875" style="1" customWidth="1"/>
    <col min="9" max="9" width="15.81640625" style="83" customWidth="1"/>
    <col min="10" max="10" width="18.1796875" style="1" customWidth="1"/>
    <col min="11" max="11" width="7.54296875" style="1" customWidth="1"/>
    <col min="12" max="12" width="8.1796875" style="1" customWidth="1"/>
    <col min="13" max="13" width="8.54296875" style="1" customWidth="1"/>
    <col min="14" max="14" width="8" style="1" customWidth="1"/>
    <col min="15" max="15" width="8.26953125" style="3" customWidth="1"/>
    <col min="16" max="16384" width="9.1796875" style="1"/>
  </cols>
  <sheetData>
    <row r="1" spans="1:15" ht="13" thickBot="1" x14ac:dyDescent="0.3">
      <c r="A1" s="54"/>
      <c r="B1" s="55"/>
      <c r="C1" s="56"/>
      <c r="D1" s="56"/>
      <c r="E1" s="56"/>
      <c r="F1" s="55"/>
      <c r="G1" s="55"/>
      <c r="H1" s="55"/>
      <c r="I1" s="72"/>
      <c r="J1" s="55"/>
      <c r="K1" s="55"/>
      <c r="L1" s="55"/>
      <c r="M1" s="55"/>
      <c r="N1" s="55"/>
      <c r="O1" s="65"/>
    </row>
    <row r="2" spans="1:15" ht="37.5" customHeight="1" thickBot="1" x14ac:dyDescent="0.3">
      <c r="A2" s="57"/>
      <c r="B2" s="23"/>
      <c r="C2" s="23" t="s">
        <v>19</v>
      </c>
      <c r="D2" s="58"/>
      <c r="E2" s="24"/>
      <c r="F2" s="91" t="s">
        <v>28</v>
      </c>
      <c r="G2" s="12"/>
      <c r="H2" s="12"/>
      <c r="I2" s="73"/>
      <c r="J2" s="12"/>
      <c r="K2" s="12"/>
      <c r="L2" s="12"/>
      <c r="M2" s="12"/>
      <c r="N2" s="12"/>
      <c r="O2" s="66"/>
    </row>
    <row r="3" spans="1:15" ht="23.25" customHeight="1" x14ac:dyDescent="0.3">
      <c r="A3" s="57"/>
      <c r="B3" s="13"/>
      <c r="C3" s="13" t="s">
        <v>14</v>
      </c>
      <c r="D3" s="92" t="s">
        <v>29</v>
      </c>
      <c r="E3" s="13"/>
      <c r="F3" s="39"/>
      <c r="G3" s="13" t="s">
        <v>25</v>
      </c>
      <c r="H3" s="39"/>
      <c r="I3" s="74"/>
      <c r="J3" s="13"/>
      <c r="K3" s="15" t="s">
        <v>24</v>
      </c>
      <c r="L3" s="39"/>
      <c r="M3" s="45"/>
      <c r="N3" s="39"/>
      <c r="O3" s="67"/>
    </row>
    <row r="4" spans="1:15" ht="17.25" customHeight="1" x14ac:dyDescent="0.3">
      <c r="A4" s="57"/>
      <c r="B4" s="13"/>
      <c r="C4" s="13" t="s">
        <v>15</v>
      </c>
      <c r="D4" s="93" t="s">
        <v>29</v>
      </c>
      <c r="E4" s="16"/>
      <c r="F4" s="39"/>
      <c r="G4" s="64" t="s">
        <v>30</v>
      </c>
      <c r="H4" s="15"/>
      <c r="I4" s="75"/>
      <c r="J4" s="15"/>
      <c r="K4" s="39"/>
      <c r="L4" s="39"/>
      <c r="M4" s="39"/>
      <c r="N4" s="39"/>
      <c r="O4" s="67"/>
    </row>
    <row r="5" spans="1:15" ht="17.25" customHeight="1" x14ac:dyDescent="0.4">
      <c r="A5" s="57"/>
      <c r="B5" s="13"/>
      <c r="C5" s="13" t="s">
        <v>16</v>
      </c>
      <c r="D5" s="94" t="s">
        <v>31</v>
      </c>
      <c r="E5" s="18"/>
      <c r="F5" s="39"/>
      <c r="G5" s="45" t="s">
        <v>32</v>
      </c>
      <c r="H5" s="15"/>
      <c r="I5" s="75"/>
      <c r="J5" s="15"/>
      <c r="K5" s="63"/>
      <c r="L5" s="39"/>
      <c r="M5" s="39"/>
      <c r="N5" s="39"/>
      <c r="O5" s="67"/>
    </row>
    <row r="6" spans="1:15" ht="13" x14ac:dyDescent="0.3">
      <c r="A6" s="57"/>
      <c r="B6" s="19"/>
      <c r="C6" s="19"/>
      <c r="D6" s="19"/>
      <c r="E6" s="17"/>
      <c r="F6" s="14"/>
      <c r="G6" s="45" t="s">
        <v>33</v>
      </c>
      <c r="H6" s="15"/>
      <c r="I6" s="75"/>
      <c r="J6" s="15"/>
      <c r="K6" s="13"/>
      <c r="L6" s="39"/>
      <c r="M6" s="39"/>
      <c r="N6" s="39"/>
      <c r="O6" s="67"/>
    </row>
    <row r="7" spans="1:15" ht="15.75" customHeight="1" x14ac:dyDescent="0.25">
      <c r="A7" s="57"/>
      <c r="B7" s="20"/>
      <c r="C7" s="20" t="s">
        <v>18</v>
      </c>
      <c r="D7" s="95" t="s">
        <v>34</v>
      </c>
      <c r="E7" s="95" t="s">
        <v>35</v>
      </c>
      <c r="F7" s="39"/>
      <c r="G7" s="45" t="s">
        <v>36</v>
      </c>
      <c r="H7" s="20"/>
      <c r="I7" s="76"/>
      <c r="J7" s="20"/>
      <c r="K7" s="62"/>
      <c r="L7" s="39"/>
      <c r="M7" s="39"/>
      <c r="N7" s="39"/>
      <c r="O7" s="67"/>
    </row>
    <row r="8" spans="1:15" ht="15.75" customHeight="1" x14ac:dyDescent="0.25">
      <c r="A8" s="57"/>
      <c r="B8" s="18"/>
      <c r="C8" s="18" t="s">
        <v>17</v>
      </c>
      <c r="D8" s="21">
        <f ca="1">TODAY()</f>
        <v>44213</v>
      </c>
      <c r="E8" s="22">
        <f ca="1">NOW()</f>
        <v>44213.397452199075</v>
      </c>
      <c r="F8" s="39"/>
      <c r="G8" s="20"/>
      <c r="H8" s="20"/>
      <c r="I8" s="76"/>
      <c r="J8" s="20"/>
      <c r="K8" s="15"/>
      <c r="L8" s="39"/>
      <c r="M8" s="39"/>
      <c r="N8" s="39"/>
      <c r="O8" s="67"/>
    </row>
    <row r="9" spans="1:15" s="38" customFormat="1" ht="40.5" customHeight="1" x14ac:dyDescent="0.25">
      <c r="A9" s="59"/>
      <c r="B9" s="35" t="s">
        <v>22</v>
      </c>
      <c r="C9" s="36" t="s">
        <v>39</v>
      </c>
      <c r="D9" s="36" t="s">
        <v>40</v>
      </c>
      <c r="E9" s="36" t="s">
        <v>59</v>
      </c>
      <c r="F9" s="36" t="s">
        <v>87</v>
      </c>
      <c r="G9" s="36" t="s">
        <v>96</v>
      </c>
      <c r="H9" s="36" t="s">
        <v>128</v>
      </c>
      <c r="I9" s="36" t="s">
        <v>129</v>
      </c>
      <c r="J9" s="36" t="s">
        <v>137</v>
      </c>
      <c r="K9" s="40" t="s">
        <v>143</v>
      </c>
      <c r="L9" s="44" t="s">
        <v>144</v>
      </c>
      <c r="M9" s="37" t="s">
        <v>145</v>
      </c>
      <c r="N9" s="37" t="s">
        <v>146</v>
      </c>
      <c r="O9" s="37" t="s">
        <v>147</v>
      </c>
    </row>
    <row r="10" spans="1:15" s="2" customFormat="1" ht="13.5" customHeight="1" x14ac:dyDescent="0.25">
      <c r="A10" s="57"/>
      <c r="B10" s="29">
        <f>ROW(B10) - ROW($B$9)</f>
        <v>1</v>
      </c>
      <c r="C10" s="28"/>
      <c r="D10" s="28" t="s">
        <v>41</v>
      </c>
      <c r="E10" s="30" t="s">
        <v>60</v>
      </c>
      <c r="F10" s="30"/>
      <c r="G10" s="30" t="s">
        <v>97</v>
      </c>
      <c r="H10" s="30">
        <v>1</v>
      </c>
      <c r="I10" s="77" t="s">
        <v>130</v>
      </c>
      <c r="J10" s="30" t="s">
        <v>138</v>
      </c>
      <c r="K10" s="41"/>
      <c r="L10" s="41">
        <v>2990</v>
      </c>
      <c r="M10" s="85"/>
      <c r="N10" s="85"/>
      <c r="O10" s="68"/>
    </row>
    <row r="11" spans="1:15" s="2" customFormat="1" ht="13.5" customHeight="1" x14ac:dyDescent="0.25">
      <c r="A11" s="57"/>
      <c r="B11" s="31">
        <f>ROW(B11) - ROW($B$9)</f>
        <v>2</v>
      </c>
      <c r="C11" s="32"/>
      <c r="D11" s="32" t="s">
        <v>42</v>
      </c>
      <c r="E11" s="32" t="s">
        <v>61</v>
      </c>
      <c r="F11" s="32">
        <v>603</v>
      </c>
      <c r="G11" s="32" t="s">
        <v>98</v>
      </c>
      <c r="H11" s="32">
        <v>2</v>
      </c>
      <c r="I11" s="78" t="s">
        <v>131</v>
      </c>
      <c r="J11" s="32">
        <v>2821146</v>
      </c>
      <c r="K11" s="42"/>
      <c r="L11" s="42">
        <v>5639</v>
      </c>
      <c r="M11" s="86"/>
      <c r="N11" s="86"/>
      <c r="O11" s="69" t="s">
        <v>148</v>
      </c>
    </row>
    <row r="12" spans="1:15" s="2" customFormat="1" ht="13.5" customHeight="1" x14ac:dyDescent="0.25">
      <c r="A12" s="57"/>
      <c r="B12" s="29">
        <f>ROW(B12) - ROW($B$9)</f>
        <v>3</v>
      </c>
      <c r="C12" s="28"/>
      <c r="D12" s="28" t="s">
        <v>43</v>
      </c>
      <c r="E12" s="30" t="s">
        <v>62</v>
      </c>
      <c r="F12" s="30" t="s">
        <v>88</v>
      </c>
      <c r="G12" s="30" t="s">
        <v>99</v>
      </c>
      <c r="H12" s="30">
        <v>1</v>
      </c>
      <c r="I12" s="77" t="s">
        <v>130</v>
      </c>
      <c r="J12" s="30" t="s">
        <v>139</v>
      </c>
      <c r="K12" s="41"/>
      <c r="L12" s="41">
        <v>234</v>
      </c>
      <c r="M12" s="85"/>
      <c r="N12" s="85"/>
      <c r="O12" s="68"/>
    </row>
    <row r="13" spans="1:15" s="2" customFormat="1" ht="13.5" customHeight="1" x14ac:dyDescent="0.25">
      <c r="A13" s="57"/>
      <c r="B13" s="31">
        <f>ROW(B13) - ROW($B$9)</f>
        <v>4</v>
      </c>
      <c r="C13" s="32"/>
      <c r="D13" s="32" t="s">
        <v>44</v>
      </c>
      <c r="E13" s="32" t="s">
        <v>63</v>
      </c>
      <c r="F13" s="32" t="s">
        <v>89</v>
      </c>
      <c r="G13" s="32" t="s">
        <v>100</v>
      </c>
      <c r="H13" s="32">
        <v>1</v>
      </c>
      <c r="I13" s="78" t="s">
        <v>131</v>
      </c>
      <c r="J13" s="32">
        <v>1748525</v>
      </c>
      <c r="K13" s="42">
        <v>1</v>
      </c>
      <c r="L13" s="42">
        <v>1060</v>
      </c>
      <c r="M13" s="86">
        <v>3.66</v>
      </c>
      <c r="N13" s="86">
        <v>3.66</v>
      </c>
      <c r="O13" s="69" t="s">
        <v>148</v>
      </c>
    </row>
    <row r="14" spans="1:15" s="2" customFormat="1" ht="13.5" customHeight="1" x14ac:dyDescent="0.25">
      <c r="A14" s="57"/>
      <c r="B14" s="29">
        <f>ROW(B14) - ROW($B$9)</f>
        <v>5</v>
      </c>
      <c r="C14" s="28"/>
      <c r="D14" s="28" t="s">
        <v>45</v>
      </c>
      <c r="E14" s="30">
        <v>430476085716</v>
      </c>
      <c r="F14" s="30"/>
      <c r="G14" s="30" t="s">
        <v>101</v>
      </c>
      <c r="H14" s="30">
        <v>1</v>
      </c>
      <c r="I14" s="77" t="s">
        <v>132</v>
      </c>
      <c r="J14" s="30">
        <v>2402379</v>
      </c>
      <c r="K14" s="41"/>
      <c r="L14" s="41">
        <v>548</v>
      </c>
      <c r="M14" s="85"/>
      <c r="N14" s="85"/>
      <c r="O14" s="68"/>
    </row>
    <row r="15" spans="1:15" s="2" customFormat="1" ht="13.5" customHeight="1" x14ac:dyDescent="0.25">
      <c r="A15" s="57"/>
      <c r="B15" s="31">
        <f>ROW(B15) - ROW($B$9)</f>
        <v>6</v>
      </c>
      <c r="C15" s="32"/>
      <c r="D15" s="32" t="s">
        <v>46</v>
      </c>
      <c r="E15" s="32" t="s">
        <v>64</v>
      </c>
      <c r="F15" s="32">
        <v>402</v>
      </c>
      <c r="G15" s="32" t="s">
        <v>102</v>
      </c>
      <c r="H15" s="32">
        <v>13</v>
      </c>
      <c r="I15" s="78" t="s">
        <v>132</v>
      </c>
      <c r="J15" s="32">
        <v>1828860</v>
      </c>
      <c r="K15" s="42"/>
      <c r="L15" s="42">
        <v>0</v>
      </c>
      <c r="M15" s="86"/>
      <c r="N15" s="86"/>
      <c r="O15" s="69"/>
    </row>
    <row r="16" spans="1:15" s="2" customFormat="1" ht="13.5" customHeight="1" x14ac:dyDescent="0.25">
      <c r="A16" s="57"/>
      <c r="B16" s="29">
        <f>ROW(B16) - ROW($B$9)</f>
        <v>7</v>
      </c>
      <c r="C16" s="28"/>
      <c r="D16" s="28" t="s">
        <v>47</v>
      </c>
      <c r="E16" s="30" t="s">
        <v>65</v>
      </c>
      <c r="F16" s="30"/>
      <c r="G16" s="30" t="s">
        <v>103</v>
      </c>
      <c r="H16" s="30">
        <v>1</v>
      </c>
      <c r="I16" s="77" t="s">
        <v>131</v>
      </c>
      <c r="J16" s="30">
        <v>3165146</v>
      </c>
      <c r="K16" s="41"/>
      <c r="L16" s="41">
        <v>0</v>
      </c>
      <c r="M16" s="85"/>
      <c r="N16" s="85"/>
      <c r="O16" s="68" t="s">
        <v>148</v>
      </c>
    </row>
    <row r="17" spans="1:15" s="2" customFormat="1" ht="13.5" customHeight="1" x14ac:dyDescent="0.25">
      <c r="A17" s="57"/>
      <c r="B17" s="31">
        <f>ROW(B17) - ROW($B$9)</f>
        <v>8</v>
      </c>
      <c r="C17" s="32"/>
      <c r="D17" s="32" t="s">
        <v>48</v>
      </c>
      <c r="E17" s="32" t="s">
        <v>66</v>
      </c>
      <c r="F17" s="32"/>
      <c r="G17" s="32" t="s">
        <v>104</v>
      </c>
      <c r="H17" s="32">
        <v>1</v>
      </c>
      <c r="I17" s="78" t="s">
        <v>133</v>
      </c>
      <c r="J17" s="32" t="s">
        <v>140</v>
      </c>
      <c r="K17" s="42"/>
      <c r="L17" s="42">
        <v>0</v>
      </c>
      <c r="M17" s="86"/>
      <c r="N17" s="86"/>
      <c r="O17" s="69"/>
    </row>
    <row r="18" spans="1:15" s="2" customFormat="1" ht="13.5" customHeight="1" x14ac:dyDescent="0.25">
      <c r="A18" s="57"/>
      <c r="B18" s="29">
        <f>ROW(B18) - ROW($B$9)</f>
        <v>9</v>
      </c>
      <c r="C18" s="28"/>
      <c r="D18" s="28" t="s">
        <v>49</v>
      </c>
      <c r="E18" s="30" t="s">
        <v>67</v>
      </c>
      <c r="F18" s="30"/>
      <c r="G18" s="30" t="s">
        <v>105</v>
      </c>
      <c r="H18" s="30">
        <v>1</v>
      </c>
      <c r="I18" s="77" t="s">
        <v>134</v>
      </c>
      <c r="J18" s="30" t="s">
        <v>141</v>
      </c>
      <c r="K18" s="41"/>
      <c r="L18" s="41">
        <v>1050</v>
      </c>
      <c r="M18" s="85"/>
      <c r="N18" s="85"/>
      <c r="O18" s="68" t="s">
        <v>148</v>
      </c>
    </row>
    <row r="19" spans="1:15" s="2" customFormat="1" ht="13.5" customHeight="1" x14ac:dyDescent="0.25">
      <c r="A19" s="57"/>
      <c r="B19" s="31">
        <f>ROW(B19) - ROW($B$9)</f>
        <v>10</v>
      </c>
      <c r="C19" s="32"/>
      <c r="D19" s="32" t="s">
        <v>50</v>
      </c>
      <c r="E19" s="32" t="s">
        <v>68</v>
      </c>
      <c r="F19" s="32" t="s">
        <v>90</v>
      </c>
      <c r="G19" s="32" t="s">
        <v>106</v>
      </c>
      <c r="H19" s="32">
        <v>1</v>
      </c>
      <c r="I19" s="78" t="s">
        <v>130</v>
      </c>
      <c r="J19" s="32" t="s">
        <v>142</v>
      </c>
      <c r="K19" s="42"/>
      <c r="L19" s="42">
        <v>0</v>
      </c>
      <c r="M19" s="86"/>
      <c r="N19" s="86"/>
      <c r="O19" s="69"/>
    </row>
    <row r="20" spans="1:15" s="2" customFormat="1" ht="13.5" customHeight="1" x14ac:dyDescent="0.25">
      <c r="A20" s="57"/>
      <c r="B20" s="29">
        <f>ROW(B20) - ROW($B$9)</f>
        <v>11</v>
      </c>
      <c r="C20" s="28"/>
      <c r="D20" s="28" t="s">
        <v>51</v>
      </c>
      <c r="E20" s="30" t="s">
        <v>69</v>
      </c>
      <c r="F20" s="30" t="s">
        <v>91</v>
      </c>
      <c r="G20" s="30" t="s">
        <v>107</v>
      </c>
      <c r="H20" s="30">
        <v>1</v>
      </c>
      <c r="I20" s="77" t="s">
        <v>131</v>
      </c>
      <c r="J20" s="30">
        <v>1556153</v>
      </c>
      <c r="K20" s="41">
        <v>1</v>
      </c>
      <c r="L20" s="41">
        <v>3865</v>
      </c>
      <c r="M20" s="85">
        <v>1.56</v>
      </c>
      <c r="N20" s="85">
        <v>1.56</v>
      </c>
      <c r="O20" s="68" t="s">
        <v>148</v>
      </c>
    </row>
    <row r="21" spans="1:15" s="2" customFormat="1" ht="13.5" customHeight="1" x14ac:dyDescent="0.25">
      <c r="A21" s="57"/>
      <c r="B21" s="31">
        <f>ROW(B21) - ROW($B$9)</f>
        <v>12</v>
      </c>
      <c r="C21" s="32"/>
      <c r="D21" s="32" t="s">
        <v>42</v>
      </c>
      <c r="E21" s="32" t="s">
        <v>70</v>
      </c>
      <c r="F21" s="32">
        <v>603</v>
      </c>
      <c r="G21" s="32" t="s">
        <v>108</v>
      </c>
      <c r="H21" s="32">
        <v>2</v>
      </c>
      <c r="I21" s="78" t="s">
        <v>131</v>
      </c>
      <c r="J21" s="32">
        <v>2118128</v>
      </c>
      <c r="K21" s="42"/>
      <c r="L21" s="42">
        <v>63584</v>
      </c>
      <c r="M21" s="86"/>
      <c r="N21" s="86"/>
      <c r="O21" s="69" t="s">
        <v>148</v>
      </c>
    </row>
    <row r="22" spans="1:15" s="2" customFormat="1" ht="13.5" customHeight="1" x14ac:dyDescent="0.25">
      <c r="A22" s="57"/>
      <c r="B22" s="29">
        <f>ROW(B22) - ROW($B$9)</f>
        <v>13</v>
      </c>
      <c r="C22" s="28"/>
      <c r="D22" s="28" t="s">
        <v>42</v>
      </c>
      <c r="E22" s="30" t="s">
        <v>71</v>
      </c>
      <c r="F22" s="30">
        <v>805</v>
      </c>
      <c r="G22" s="30" t="s">
        <v>109</v>
      </c>
      <c r="H22" s="30">
        <v>2</v>
      </c>
      <c r="I22" s="77" t="s">
        <v>132</v>
      </c>
      <c r="J22" s="30">
        <v>2118132</v>
      </c>
      <c r="K22" s="41"/>
      <c r="L22" s="41">
        <v>29727</v>
      </c>
      <c r="M22" s="85"/>
      <c r="N22" s="85"/>
      <c r="O22" s="68"/>
    </row>
    <row r="23" spans="1:15" s="2" customFormat="1" ht="13.5" customHeight="1" x14ac:dyDescent="0.25">
      <c r="A23" s="57"/>
      <c r="B23" s="31">
        <f>ROW(B23) - ROW($B$9)</f>
        <v>14</v>
      </c>
      <c r="C23" s="32"/>
      <c r="D23" s="32" t="s">
        <v>52</v>
      </c>
      <c r="E23" s="32" t="s">
        <v>72</v>
      </c>
      <c r="F23" s="32" t="s">
        <v>92</v>
      </c>
      <c r="G23" s="32" t="s">
        <v>110</v>
      </c>
      <c r="H23" s="32">
        <v>1</v>
      </c>
      <c r="I23" s="78" t="s">
        <v>131</v>
      </c>
      <c r="J23" s="32">
        <v>2889628</v>
      </c>
      <c r="K23" s="42"/>
      <c r="L23" s="42">
        <v>22</v>
      </c>
      <c r="M23" s="86"/>
      <c r="N23" s="86"/>
      <c r="O23" s="69" t="s">
        <v>148</v>
      </c>
    </row>
    <row r="24" spans="1:15" s="2" customFormat="1" ht="13.5" customHeight="1" x14ac:dyDescent="0.25">
      <c r="A24" s="57"/>
      <c r="B24" s="29">
        <f>ROW(B24) - ROW($B$9)</f>
        <v>15</v>
      </c>
      <c r="C24" s="28"/>
      <c r="D24" s="28" t="s">
        <v>45</v>
      </c>
      <c r="E24" s="30" t="s">
        <v>73</v>
      </c>
      <c r="F24" s="30">
        <v>603</v>
      </c>
      <c r="G24" s="30" t="s">
        <v>111</v>
      </c>
      <c r="H24" s="30">
        <v>2</v>
      </c>
      <c r="I24" s="77" t="s">
        <v>132</v>
      </c>
      <c r="J24" s="30">
        <v>2900767</v>
      </c>
      <c r="K24" s="41"/>
      <c r="L24" s="41">
        <v>3535</v>
      </c>
      <c r="M24" s="85"/>
      <c r="N24" s="85"/>
      <c r="O24" s="68"/>
    </row>
    <row r="25" spans="1:15" s="2" customFormat="1" ht="13.5" customHeight="1" x14ac:dyDescent="0.25">
      <c r="A25" s="57"/>
      <c r="B25" s="31">
        <f>ROW(B25) - ROW($B$9)</f>
        <v>16</v>
      </c>
      <c r="C25" s="32"/>
      <c r="D25" s="32" t="s">
        <v>53</v>
      </c>
      <c r="E25" s="32" t="s">
        <v>74</v>
      </c>
      <c r="F25" s="32">
        <v>1210</v>
      </c>
      <c r="G25" s="32" t="s">
        <v>112</v>
      </c>
      <c r="H25" s="32">
        <v>1</v>
      </c>
      <c r="I25" s="78" t="s">
        <v>135</v>
      </c>
      <c r="J25" s="32" t="s">
        <v>74</v>
      </c>
      <c r="K25" s="42"/>
      <c r="L25" s="42">
        <v>681</v>
      </c>
      <c r="M25" s="86"/>
      <c r="N25" s="86"/>
      <c r="O25" s="69"/>
    </row>
    <row r="26" spans="1:15" s="2" customFormat="1" ht="13.5" customHeight="1" x14ac:dyDescent="0.25">
      <c r="A26" s="57"/>
      <c r="B26" s="29">
        <f>ROW(B26) - ROW($B$9)</f>
        <v>17</v>
      </c>
      <c r="C26" s="28"/>
      <c r="D26" s="28" t="s">
        <v>54</v>
      </c>
      <c r="E26" s="30" t="s">
        <v>75</v>
      </c>
      <c r="F26" s="30" t="s">
        <v>92</v>
      </c>
      <c r="G26" s="30" t="s">
        <v>113</v>
      </c>
      <c r="H26" s="30">
        <v>1</v>
      </c>
      <c r="I26" s="77" t="s">
        <v>132</v>
      </c>
      <c r="J26" s="30">
        <v>1467898</v>
      </c>
      <c r="K26" s="41"/>
      <c r="L26" s="41">
        <v>0</v>
      </c>
      <c r="M26" s="85"/>
      <c r="N26" s="85"/>
      <c r="O26" s="68"/>
    </row>
    <row r="27" spans="1:15" s="2" customFormat="1" ht="13.5" customHeight="1" x14ac:dyDescent="0.25">
      <c r="A27" s="57"/>
      <c r="B27" s="31">
        <f>ROW(B27) - ROW($B$9)</f>
        <v>18</v>
      </c>
      <c r="C27" s="32"/>
      <c r="D27" s="32" t="s">
        <v>55</v>
      </c>
      <c r="E27" s="32" t="s">
        <v>76</v>
      </c>
      <c r="F27" s="32" t="s">
        <v>93</v>
      </c>
      <c r="G27" s="32" t="s">
        <v>114</v>
      </c>
      <c r="H27" s="32">
        <v>1</v>
      </c>
      <c r="I27" s="78" t="s">
        <v>132</v>
      </c>
      <c r="J27" s="32">
        <v>1653705</v>
      </c>
      <c r="K27" s="42"/>
      <c r="L27" s="42">
        <v>66402</v>
      </c>
      <c r="M27" s="86"/>
      <c r="N27" s="86"/>
      <c r="O27" s="69"/>
    </row>
    <row r="28" spans="1:15" s="2" customFormat="1" ht="13.5" customHeight="1" x14ac:dyDescent="0.25">
      <c r="A28" s="57"/>
      <c r="B28" s="29">
        <f>ROW(B28) - ROW($B$9)</f>
        <v>19</v>
      </c>
      <c r="C28" s="28"/>
      <c r="D28" s="28" t="s">
        <v>53</v>
      </c>
      <c r="E28" s="30" t="s">
        <v>77</v>
      </c>
      <c r="F28" s="30">
        <v>1206</v>
      </c>
      <c r="G28" s="30" t="s">
        <v>115</v>
      </c>
      <c r="H28" s="30">
        <v>1</v>
      </c>
      <c r="I28" s="77" t="s">
        <v>135</v>
      </c>
      <c r="J28" s="30" t="s">
        <v>77</v>
      </c>
      <c r="K28" s="41"/>
      <c r="L28" s="41">
        <v>3000</v>
      </c>
      <c r="M28" s="85"/>
      <c r="N28" s="85"/>
      <c r="O28" s="68"/>
    </row>
    <row r="29" spans="1:15" s="2" customFormat="1" ht="13.5" customHeight="1" x14ac:dyDescent="0.25">
      <c r="A29" s="57"/>
      <c r="B29" s="31">
        <f>ROW(B29) - ROW($B$9)</f>
        <v>20</v>
      </c>
      <c r="C29" s="32"/>
      <c r="D29" s="32" t="s">
        <v>56</v>
      </c>
      <c r="E29" s="32" t="s">
        <v>78</v>
      </c>
      <c r="F29" s="32">
        <v>603</v>
      </c>
      <c r="G29" s="32" t="s">
        <v>116</v>
      </c>
      <c r="H29" s="32">
        <v>5</v>
      </c>
      <c r="I29" s="78" t="s">
        <v>131</v>
      </c>
      <c r="J29" s="32">
        <v>1117234</v>
      </c>
      <c r="K29" s="42"/>
      <c r="L29" s="42">
        <v>0</v>
      </c>
      <c r="M29" s="86"/>
      <c r="N29" s="86"/>
      <c r="O29" s="69"/>
    </row>
    <row r="30" spans="1:15" s="2" customFormat="1" ht="13.5" customHeight="1" x14ac:dyDescent="0.25">
      <c r="A30" s="57"/>
      <c r="B30" s="29">
        <f>ROW(B30) - ROW($B$9)</f>
        <v>21</v>
      </c>
      <c r="C30" s="28"/>
      <c r="D30" s="28" t="s">
        <v>56</v>
      </c>
      <c r="E30" s="30" t="s">
        <v>79</v>
      </c>
      <c r="F30" s="30">
        <v>603</v>
      </c>
      <c r="G30" s="30" t="s">
        <v>117</v>
      </c>
      <c r="H30" s="30">
        <v>1</v>
      </c>
      <c r="I30" s="77" t="s">
        <v>131</v>
      </c>
      <c r="J30" s="30">
        <v>1117265</v>
      </c>
      <c r="K30" s="41"/>
      <c r="L30" s="41">
        <v>0</v>
      </c>
      <c r="M30" s="85"/>
      <c r="N30" s="85"/>
      <c r="O30" s="68"/>
    </row>
    <row r="31" spans="1:15" s="2" customFormat="1" ht="13.5" customHeight="1" x14ac:dyDescent="0.25">
      <c r="A31" s="57"/>
      <c r="B31" s="31">
        <f>ROW(B31) - ROW($B$9)</f>
        <v>22</v>
      </c>
      <c r="C31" s="32"/>
      <c r="D31" s="32" t="s">
        <v>56</v>
      </c>
      <c r="E31" s="32" t="s">
        <v>80</v>
      </c>
      <c r="F31" s="32">
        <v>603</v>
      </c>
      <c r="G31" s="32" t="s">
        <v>118</v>
      </c>
      <c r="H31" s="32">
        <v>3</v>
      </c>
      <c r="I31" s="78" t="s">
        <v>132</v>
      </c>
      <c r="J31" s="32">
        <v>1117235</v>
      </c>
      <c r="K31" s="42"/>
      <c r="L31" s="42">
        <v>0</v>
      </c>
      <c r="M31" s="86"/>
      <c r="N31" s="86"/>
      <c r="O31" s="69"/>
    </row>
    <row r="32" spans="1:15" s="2" customFormat="1" ht="13.5" customHeight="1" x14ac:dyDescent="0.25">
      <c r="A32" s="57"/>
      <c r="B32" s="29">
        <f>ROW(B32) - ROW($B$9)</f>
        <v>23</v>
      </c>
      <c r="C32" s="28"/>
      <c r="D32" s="28" t="s">
        <v>56</v>
      </c>
      <c r="E32" s="30" t="s">
        <v>81</v>
      </c>
      <c r="F32" s="30">
        <v>603</v>
      </c>
      <c r="G32" s="30" t="s">
        <v>119</v>
      </c>
      <c r="H32" s="30">
        <v>2</v>
      </c>
      <c r="I32" s="77" t="s">
        <v>131</v>
      </c>
      <c r="J32" s="30">
        <v>1117255</v>
      </c>
      <c r="K32" s="41"/>
      <c r="L32" s="41">
        <v>0</v>
      </c>
      <c r="M32" s="85"/>
      <c r="N32" s="85"/>
      <c r="O32" s="68"/>
    </row>
    <row r="33" spans="1:15" s="2" customFormat="1" ht="13.5" customHeight="1" x14ac:dyDescent="0.25">
      <c r="A33" s="57"/>
      <c r="B33" s="31">
        <f>ROW(B33) - ROW($B$9)</f>
        <v>24</v>
      </c>
      <c r="C33" s="32"/>
      <c r="D33" s="32"/>
      <c r="E33" s="32"/>
      <c r="F33" s="32"/>
      <c r="G33" s="32" t="s">
        <v>120</v>
      </c>
      <c r="H33" s="32">
        <v>1</v>
      </c>
      <c r="I33" s="78"/>
      <c r="J33" s="32"/>
      <c r="K33" s="42"/>
      <c r="L33" s="42"/>
      <c r="M33" s="86"/>
      <c r="N33" s="86"/>
      <c r="O33" s="69"/>
    </row>
    <row r="34" spans="1:15" s="2" customFormat="1" ht="13.5" customHeight="1" x14ac:dyDescent="0.25">
      <c r="A34" s="57"/>
      <c r="B34" s="29">
        <f>ROW(B34) - ROW($B$9)</f>
        <v>25</v>
      </c>
      <c r="C34" s="28"/>
      <c r="D34" s="28" t="s">
        <v>45</v>
      </c>
      <c r="E34" s="30">
        <v>629105150521</v>
      </c>
      <c r="F34" s="30"/>
      <c r="G34" s="30" t="s">
        <v>121</v>
      </c>
      <c r="H34" s="30">
        <v>1</v>
      </c>
      <c r="I34" s="77" t="s">
        <v>136</v>
      </c>
      <c r="J34" s="30">
        <v>1898830</v>
      </c>
      <c r="K34" s="41">
        <v>1</v>
      </c>
      <c r="L34" s="41">
        <v>-2</v>
      </c>
      <c r="M34" s="85">
        <v>2.19</v>
      </c>
      <c r="N34" s="85">
        <v>2.19</v>
      </c>
      <c r="O34" s="68" t="s">
        <v>148</v>
      </c>
    </row>
    <row r="35" spans="1:15" s="2" customFormat="1" ht="13.5" customHeight="1" x14ac:dyDescent="0.25">
      <c r="A35" s="57"/>
      <c r="B35" s="31">
        <f>ROW(B35) - ROW($B$9)</f>
        <v>26</v>
      </c>
      <c r="C35" s="32"/>
      <c r="D35" s="32" t="s">
        <v>57</v>
      </c>
      <c r="E35" s="32" t="s">
        <v>82</v>
      </c>
      <c r="F35" s="32" t="s">
        <v>94</v>
      </c>
      <c r="G35" s="32" t="s">
        <v>122</v>
      </c>
      <c r="H35" s="32">
        <v>1</v>
      </c>
      <c r="I35" s="78" t="s">
        <v>132</v>
      </c>
      <c r="J35" s="32">
        <v>1467570</v>
      </c>
      <c r="K35" s="42"/>
      <c r="L35" s="42">
        <v>22858</v>
      </c>
      <c r="M35" s="86"/>
      <c r="N35" s="86"/>
      <c r="O35" s="69"/>
    </row>
    <row r="36" spans="1:15" s="2" customFormat="1" ht="13.5" customHeight="1" x14ac:dyDescent="0.25">
      <c r="A36" s="57"/>
      <c r="B36" s="29">
        <f>ROW(B36) - ROW($B$9)</f>
        <v>27</v>
      </c>
      <c r="C36" s="28"/>
      <c r="D36" s="28" t="s">
        <v>58</v>
      </c>
      <c r="E36" s="30" t="s">
        <v>83</v>
      </c>
      <c r="F36" s="30"/>
      <c r="G36" s="30" t="s">
        <v>123</v>
      </c>
      <c r="H36" s="30">
        <v>1</v>
      </c>
      <c r="I36" s="77" t="s">
        <v>131</v>
      </c>
      <c r="J36" s="30">
        <v>3263270</v>
      </c>
      <c r="K36" s="41"/>
      <c r="L36" s="41">
        <v>0</v>
      </c>
      <c r="M36" s="85"/>
      <c r="N36" s="85"/>
      <c r="O36" s="68" t="s">
        <v>148</v>
      </c>
    </row>
    <row r="37" spans="1:15" s="2" customFormat="1" ht="13.5" customHeight="1" x14ac:dyDescent="0.25">
      <c r="A37" s="57"/>
      <c r="B37" s="31">
        <f>ROW(B37) - ROW($B$9)</f>
        <v>28</v>
      </c>
      <c r="C37" s="32"/>
      <c r="D37" s="32" t="s">
        <v>57</v>
      </c>
      <c r="E37" s="32" t="s">
        <v>84</v>
      </c>
      <c r="F37" s="32" t="s">
        <v>92</v>
      </c>
      <c r="G37" s="32" t="s">
        <v>124</v>
      </c>
      <c r="H37" s="32">
        <v>1</v>
      </c>
      <c r="I37" s="78" t="s">
        <v>131</v>
      </c>
      <c r="J37" s="32">
        <v>1269406</v>
      </c>
      <c r="K37" s="42"/>
      <c r="L37" s="42">
        <v>34294</v>
      </c>
      <c r="M37" s="86"/>
      <c r="N37" s="86"/>
      <c r="O37" s="69" t="s">
        <v>148</v>
      </c>
    </row>
    <row r="38" spans="1:15" s="2" customFormat="1" ht="13.5" customHeight="1" x14ac:dyDescent="0.25">
      <c r="A38" s="57"/>
      <c r="B38" s="29">
        <f>ROW(B38) - ROW($B$9)</f>
        <v>29</v>
      </c>
      <c r="C38" s="28"/>
      <c r="D38" s="28" t="s">
        <v>45</v>
      </c>
      <c r="E38" s="30" t="s">
        <v>85</v>
      </c>
      <c r="F38" s="30" t="s">
        <v>95</v>
      </c>
      <c r="G38" s="30" t="s">
        <v>125</v>
      </c>
      <c r="H38" s="30">
        <v>1</v>
      </c>
      <c r="I38" s="77" t="s">
        <v>131</v>
      </c>
      <c r="J38" s="30">
        <v>2322118</v>
      </c>
      <c r="K38" s="41"/>
      <c r="L38" s="41">
        <v>0</v>
      </c>
      <c r="M38" s="85"/>
      <c r="N38" s="85"/>
      <c r="O38" s="68" t="s">
        <v>148</v>
      </c>
    </row>
    <row r="39" spans="1:15" s="2" customFormat="1" ht="13.5" customHeight="1" x14ac:dyDescent="0.25">
      <c r="A39" s="57"/>
      <c r="B39" s="31">
        <f>ROW(B39) - ROW($B$9)</f>
        <v>30</v>
      </c>
      <c r="C39" s="32"/>
      <c r="D39" s="32" t="s">
        <v>45</v>
      </c>
      <c r="E39" s="32" t="s">
        <v>86</v>
      </c>
      <c r="F39" s="32" t="s">
        <v>95</v>
      </c>
      <c r="G39" s="32" t="s">
        <v>126</v>
      </c>
      <c r="H39" s="32">
        <v>1</v>
      </c>
      <c r="I39" s="78" t="s">
        <v>131</v>
      </c>
      <c r="J39" s="32">
        <v>2322116</v>
      </c>
      <c r="K39" s="42"/>
      <c r="L39" s="42">
        <v>791</v>
      </c>
      <c r="M39" s="86"/>
      <c r="N39" s="86"/>
      <c r="O39" s="69" t="s">
        <v>148</v>
      </c>
    </row>
    <row r="40" spans="1:15" s="2" customFormat="1" ht="13.5" customHeight="1" x14ac:dyDescent="0.25">
      <c r="A40" s="57"/>
      <c r="B40" s="29">
        <f>ROW(B40) - ROW($B$9)</f>
        <v>31</v>
      </c>
      <c r="C40" s="28"/>
      <c r="D40" s="28"/>
      <c r="E40" s="30"/>
      <c r="F40" s="30">
        <v>603</v>
      </c>
      <c r="G40" s="30" t="s">
        <v>127</v>
      </c>
      <c r="H40" s="30">
        <v>2</v>
      </c>
      <c r="I40" s="77"/>
      <c r="J40" s="30"/>
      <c r="K40" s="41"/>
      <c r="L40" s="41"/>
      <c r="M40" s="85"/>
      <c r="N40" s="85"/>
      <c r="O40" s="68"/>
    </row>
    <row r="41" spans="1:15" x14ac:dyDescent="0.25">
      <c r="A41" s="57"/>
      <c r="B41" s="53"/>
      <c r="C41" s="52"/>
      <c r="D41" s="34"/>
      <c r="E41" s="33"/>
      <c r="F41" s="49"/>
      <c r="G41" s="39"/>
      <c r="H41" s="48">
        <f>SUM(H10:H40)</f>
        <v>55</v>
      </c>
      <c r="I41" s="79"/>
      <c r="J41" s="43"/>
      <c r="K41" s="48">
        <f>SUM(K10:K40)</f>
        <v>3</v>
      </c>
      <c r="L41" s="47"/>
      <c r="M41" s="47"/>
      <c r="N41" s="47">
        <f>SUM(N10:N40)</f>
        <v>7.41</v>
      </c>
      <c r="O41" s="70"/>
    </row>
    <row r="42" spans="1:15" ht="13.5" thickBot="1" x14ac:dyDescent="0.3">
      <c r="A42" s="57"/>
      <c r="B42" s="87" t="s">
        <v>20</v>
      </c>
      <c r="C42" s="87"/>
      <c r="D42" s="5"/>
      <c r="E42" s="7"/>
      <c r="F42" s="51" t="s">
        <v>21</v>
      </c>
      <c r="G42" s="4"/>
      <c r="H42" s="4"/>
      <c r="I42" s="80"/>
      <c r="J42" s="39"/>
      <c r="K42" s="39"/>
      <c r="L42" s="39"/>
      <c r="M42" s="39"/>
      <c r="N42" s="39"/>
      <c r="O42" s="67"/>
    </row>
    <row r="43" spans="1:15" ht="25.5" thickBot="1" x14ac:dyDescent="0.3">
      <c r="A43" s="57"/>
      <c r="B43" s="6"/>
      <c r="C43" s="6"/>
      <c r="D43" s="6"/>
      <c r="E43" s="8"/>
      <c r="F43" s="5"/>
      <c r="G43" s="5"/>
      <c r="H43" s="96" t="s">
        <v>37</v>
      </c>
      <c r="I43" s="84" t="s">
        <v>27</v>
      </c>
      <c r="J43" s="46" t="s">
        <v>23</v>
      </c>
      <c r="K43" s="39"/>
      <c r="L43" s="88">
        <f>N41</f>
        <v>7.41</v>
      </c>
      <c r="M43" s="89"/>
      <c r="N43" s="97" t="s">
        <v>38</v>
      </c>
      <c r="O43" s="67"/>
    </row>
    <row r="44" spans="1:15" x14ac:dyDescent="0.25">
      <c r="A44" s="57"/>
      <c r="B44" s="6"/>
      <c r="C44" s="6"/>
      <c r="D44" s="6"/>
      <c r="E44" s="8"/>
      <c r="F44" s="5"/>
      <c r="G44" s="5"/>
      <c r="H44" s="5"/>
      <c r="I44" s="81"/>
      <c r="J44" s="50" t="s">
        <v>26</v>
      </c>
      <c r="K44" s="6"/>
      <c r="L44" s="90">
        <f>L43/H43</f>
        <v>7.41</v>
      </c>
      <c r="M44" s="90"/>
      <c r="N44" s="98" t="s">
        <v>38</v>
      </c>
      <c r="O44" s="67"/>
    </row>
    <row r="45" spans="1:15" ht="13" thickBot="1" x14ac:dyDescent="0.3">
      <c r="A45" s="60"/>
      <c r="B45" s="27"/>
      <c r="C45" s="11"/>
      <c r="D45" s="11"/>
      <c r="E45" s="9"/>
      <c r="F45" s="10"/>
      <c r="G45" s="10"/>
      <c r="H45" s="10"/>
      <c r="I45" s="82"/>
      <c r="J45" s="10"/>
      <c r="K45" s="11"/>
      <c r="L45" s="61"/>
      <c r="M45" s="61"/>
      <c r="N45" s="61"/>
      <c r="O45" s="71"/>
    </row>
    <row r="47" spans="1:15" x14ac:dyDescent="0.25">
      <c r="C47" s="1"/>
      <c r="D47" s="1"/>
      <c r="E47" s="1"/>
    </row>
    <row r="48" spans="1:15" x14ac:dyDescent="0.25">
      <c r="C48" s="1"/>
      <c r="D48" s="1"/>
      <c r="E48" s="1"/>
    </row>
    <row r="49" spans="3:5" x14ac:dyDescent="0.25">
      <c r="C49" s="1"/>
      <c r="D49" s="1"/>
      <c r="E49" s="1"/>
    </row>
  </sheetData>
  <mergeCells count="3">
    <mergeCell ref="B42:C42"/>
    <mergeCell ref="L43:M43"/>
    <mergeCell ref="L44:M44"/>
  </mergeCells>
  <phoneticPr fontId="0" type="noConversion"/>
  <conditionalFormatting sqref="L10:L11">
    <cfRule type="cellIs" dxfId="31" priority="33" operator="lessThan">
      <formula>1</formula>
    </cfRule>
  </conditionalFormatting>
  <conditionalFormatting sqref="N10:N11">
    <cfRule type="containsBlanks" dxfId="30" priority="32">
      <formula>LEN(TRIM(N10))=0</formula>
    </cfRule>
  </conditionalFormatting>
  <conditionalFormatting sqref="L12:L13">
    <cfRule type="cellIs" dxfId="29" priority="30" operator="lessThan">
      <formula>1</formula>
    </cfRule>
  </conditionalFormatting>
  <conditionalFormatting sqref="N12:N13">
    <cfRule type="containsBlanks" dxfId="28" priority="29">
      <formula>LEN(TRIM(N12))=0</formula>
    </cfRule>
  </conditionalFormatting>
  <conditionalFormatting sqref="L14:L15">
    <cfRule type="cellIs" dxfId="27" priority="28" operator="lessThan">
      <formula>1</formula>
    </cfRule>
  </conditionalFormatting>
  <conditionalFormatting sqref="N14:N15">
    <cfRule type="containsBlanks" dxfId="26" priority="27">
      <formula>LEN(TRIM(N14))=0</formula>
    </cfRule>
  </conditionalFormatting>
  <conditionalFormatting sqref="L16:L17">
    <cfRule type="cellIs" dxfId="25" priority="26" operator="lessThan">
      <formula>1</formula>
    </cfRule>
  </conditionalFormatting>
  <conditionalFormatting sqref="N16:N17">
    <cfRule type="containsBlanks" dxfId="24" priority="25">
      <formula>LEN(TRIM(N16))=0</formula>
    </cfRule>
  </conditionalFormatting>
  <conditionalFormatting sqref="L18:L19">
    <cfRule type="cellIs" dxfId="23" priority="24" operator="lessThan">
      <formula>1</formula>
    </cfRule>
  </conditionalFormatting>
  <conditionalFormatting sqref="N18:N19">
    <cfRule type="containsBlanks" dxfId="22" priority="23">
      <formula>LEN(TRIM(N18))=0</formula>
    </cfRule>
  </conditionalFormatting>
  <conditionalFormatting sqref="L20:L21">
    <cfRule type="cellIs" dxfId="21" priority="22" operator="lessThan">
      <formula>1</formula>
    </cfRule>
  </conditionalFormatting>
  <conditionalFormatting sqref="N20:N21">
    <cfRule type="containsBlanks" dxfId="20" priority="21">
      <formula>LEN(TRIM(N20))=0</formula>
    </cfRule>
  </conditionalFormatting>
  <conditionalFormatting sqref="L22:L23">
    <cfRule type="cellIs" dxfId="19" priority="20" operator="lessThan">
      <formula>1</formula>
    </cfRule>
  </conditionalFormatting>
  <conditionalFormatting sqref="N22:N23">
    <cfRule type="containsBlanks" dxfId="18" priority="19">
      <formula>LEN(TRIM(N22))=0</formula>
    </cfRule>
  </conditionalFormatting>
  <conditionalFormatting sqref="L24:L25">
    <cfRule type="cellIs" dxfId="17" priority="18" operator="lessThan">
      <formula>1</formula>
    </cfRule>
  </conditionalFormatting>
  <conditionalFormatting sqref="N24:N25">
    <cfRule type="containsBlanks" dxfId="16" priority="17">
      <formula>LEN(TRIM(N24))=0</formula>
    </cfRule>
  </conditionalFormatting>
  <conditionalFormatting sqref="L26:L27">
    <cfRule type="cellIs" dxfId="15" priority="16" operator="lessThan">
      <formula>1</formula>
    </cfRule>
  </conditionalFormatting>
  <conditionalFormatting sqref="N26:N27">
    <cfRule type="containsBlanks" dxfId="14" priority="15">
      <formula>LEN(TRIM(N26))=0</formula>
    </cfRule>
  </conditionalFormatting>
  <conditionalFormatting sqref="L28:L29">
    <cfRule type="cellIs" dxfId="13" priority="14" operator="lessThan">
      <formula>1</formula>
    </cfRule>
  </conditionalFormatting>
  <conditionalFormatting sqref="N28:N29">
    <cfRule type="containsBlanks" dxfId="12" priority="13">
      <formula>LEN(TRIM(N28))=0</formula>
    </cfRule>
  </conditionalFormatting>
  <conditionalFormatting sqref="L30:L31">
    <cfRule type="cellIs" dxfId="11" priority="12" operator="lessThan">
      <formula>1</formula>
    </cfRule>
  </conditionalFormatting>
  <conditionalFormatting sqref="N30:N31">
    <cfRule type="containsBlanks" dxfId="10" priority="11">
      <formula>LEN(TRIM(N30))=0</formula>
    </cfRule>
  </conditionalFormatting>
  <conditionalFormatting sqref="L32:L33">
    <cfRule type="cellIs" dxfId="9" priority="10" operator="lessThan">
      <formula>1</formula>
    </cfRule>
  </conditionalFormatting>
  <conditionalFormatting sqref="N32:N33">
    <cfRule type="containsBlanks" dxfId="8" priority="9">
      <formula>LEN(TRIM(N32))=0</formula>
    </cfRule>
  </conditionalFormatting>
  <conditionalFormatting sqref="L34:L35">
    <cfRule type="cellIs" dxfId="7" priority="8" operator="lessThan">
      <formula>1</formula>
    </cfRule>
  </conditionalFormatting>
  <conditionalFormatting sqref="N34:N35">
    <cfRule type="containsBlanks" dxfId="6" priority="7">
      <formula>LEN(TRIM(N34))=0</formula>
    </cfRule>
  </conditionalFormatting>
  <conditionalFormatting sqref="L36:L37">
    <cfRule type="cellIs" dxfId="5" priority="6" operator="lessThan">
      <formula>1</formula>
    </cfRule>
  </conditionalFormatting>
  <conditionalFormatting sqref="N36:N37">
    <cfRule type="containsBlanks" dxfId="4" priority="5">
      <formula>LEN(TRIM(N36))=0</formula>
    </cfRule>
  </conditionalFormatting>
  <conditionalFormatting sqref="L38:L39">
    <cfRule type="cellIs" dxfId="3" priority="4" operator="lessThan">
      <formula>1</formula>
    </cfRule>
  </conditionalFormatting>
  <conditionalFormatting sqref="N38:N39">
    <cfRule type="containsBlanks" dxfId="2" priority="3">
      <formula>LEN(TRIM(N38))=0</formula>
    </cfRule>
  </conditionalFormatting>
  <conditionalFormatting sqref="L40">
    <cfRule type="cellIs" dxfId="1" priority="2" operator="lessThan">
      <formula>1</formula>
    </cfRule>
  </conditionalFormatting>
  <conditionalFormatting sqref="N40">
    <cfRule type="containsBlanks" dxfId="0" priority="1">
      <formula>LEN(TRIM(N40))=0</formula>
    </cfRule>
  </conditionalFormatting>
  <pageMargins left="0.47244094488188981" right="0.35433070866141736" top="0.59055118110236227" bottom="0.98425196850393704" header="0.51181102362204722" footer="0.51181102362204722"/>
  <pageSetup paperSize="9" scale="59" orientation="landscape" horizontalDpi="200" verticalDpi="200" r:id="rId1"/>
  <headerFooter alignWithMargins="0"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B7" sqref="B7"/>
    </sheetView>
  </sheetViews>
  <sheetFormatPr baseColWidth="10" defaultColWidth="8.7265625" defaultRowHeight="12.5" x14ac:dyDescent="0.25"/>
  <cols>
    <col min="1" max="1" width="28" bestFit="1" customWidth="1"/>
    <col min="2" max="2" width="110.54296875" customWidth="1"/>
  </cols>
  <sheetData>
    <row r="1" spans="1:2" ht="13" x14ac:dyDescent="0.25">
      <c r="A1" s="26" t="s">
        <v>0</v>
      </c>
      <c r="B1" s="99" t="s">
        <v>149</v>
      </c>
    </row>
    <row r="2" spans="1:2" ht="13" x14ac:dyDescent="0.25">
      <c r="A2" s="25" t="s">
        <v>1</v>
      </c>
      <c r="B2" s="100" t="s">
        <v>29</v>
      </c>
    </row>
    <row r="3" spans="1:2" ht="13" x14ac:dyDescent="0.25">
      <c r="A3" s="26" t="s">
        <v>2</v>
      </c>
      <c r="B3" s="101" t="s">
        <v>31</v>
      </c>
    </row>
    <row r="4" spans="1:2" ht="13" x14ac:dyDescent="0.25">
      <c r="A4" s="25" t="s">
        <v>3</v>
      </c>
      <c r="B4" s="100" t="s">
        <v>29</v>
      </c>
    </row>
    <row r="5" spans="1:2" ht="13" x14ac:dyDescent="0.25">
      <c r="A5" s="26" t="s">
        <v>4</v>
      </c>
      <c r="B5" s="101" t="s">
        <v>149</v>
      </c>
    </row>
    <row r="6" spans="1:2" ht="13" x14ac:dyDescent="0.25">
      <c r="A6" s="25" t="s">
        <v>5</v>
      </c>
      <c r="B6" s="100" t="s">
        <v>28</v>
      </c>
    </row>
    <row r="7" spans="1:2" ht="13" x14ac:dyDescent="0.25">
      <c r="A7" s="26" t="s">
        <v>6</v>
      </c>
      <c r="B7" s="101" t="s">
        <v>150</v>
      </c>
    </row>
    <row r="8" spans="1:2" ht="13" x14ac:dyDescent="0.25">
      <c r="A8" s="25" t="s">
        <v>7</v>
      </c>
      <c r="B8" s="100" t="s">
        <v>35</v>
      </c>
    </row>
    <row r="9" spans="1:2" ht="13" x14ac:dyDescent="0.25">
      <c r="A9" s="26" t="s">
        <v>8</v>
      </c>
      <c r="B9" s="101" t="s">
        <v>34</v>
      </c>
    </row>
    <row r="10" spans="1:2" ht="13" x14ac:dyDescent="0.25">
      <c r="A10" s="25" t="s">
        <v>9</v>
      </c>
      <c r="B10" s="100" t="s">
        <v>151</v>
      </c>
    </row>
    <row r="11" spans="1:2" ht="13" x14ac:dyDescent="0.25">
      <c r="A11" s="26" t="s">
        <v>10</v>
      </c>
      <c r="B11" s="101" t="s">
        <v>152</v>
      </c>
    </row>
    <row r="12" spans="1:2" ht="13" x14ac:dyDescent="0.25">
      <c r="A12" s="25" t="s">
        <v>11</v>
      </c>
      <c r="B12" s="100" t="s">
        <v>153</v>
      </c>
    </row>
    <row r="13" spans="1:2" ht="13" x14ac:dyDescent="0.25">
      <c r="A13" s="26" t="s">
        <v>12</v>
      </c>
      <c r="B13" s="101" t="s">
        <v>154</v>
      </c>
    </row>
    <row r="14" spans="1:2" ht="13" x14ac:dyDescent="0.25">
      <c r="A14" s="25" t="s">
        <v>13</v>
      </c>
      <c r="B14" s="100" t="s">
        <v>152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dirk@wouters.onl</dc:creator>
  <cp:lastModifiedBy>dirk@wouters.onl</cp:lastModifiedBy>
  <cp:lastPrinted>2012-02-04T13:58:31Z</cp:lastPrinted>
  <dcterms:created xsi:type="dcterms:W3CDTF">2002-11-05T15:28:02Z</dcterms:created>
  <dcterms:modified xsi:type="dcterms:W3CDTF">2021-01-17T08:32:20Z</dcterms:modified>
</cp:coreProperties>
</file>