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cscarreira/My Papers/UZModelUncertainty/UZClass/"/>
    </mc:Choice>
  </mc:AlternateContent>
  <xr:revisionPtr revIDLastSave="0" documentId="13_ncr:1_{26D7EA5A-8AD6-FA4D-ABE0-0F97AE90D6F6}" xr6:coauthVersionLast="46" xr6:coauthVersionMax="46" xr10:uidLastSave="{00000000-0000-0000-0000-000000000000}"/>
  <bookViews>
    <workbookView xWindow="47180" yWindow="8620" windowWidth="37560" windowHeight="24100" activeTab="4" xr2:uid="{A67214F9-ECA8-1142-99EB-AF86FB74E99F}"/>
  </bookViews>
  <sheets>
    <sheet name="Event_Counts" sheetId="4" r:id="rId1"/>
    <sheet name="dt_stats" sheetId="5" r:id="rId2"/>
    <sheet name="Learned_Parameters" sheetId="1" r:id="rId3"/>
    <sheet name="Exogeneity_Ratio" sheetId="3" r:id="rId4"/>
    <sheet name="Parameters_14h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5" l="1"/>
  <c r="E15" i="5"/>
  <c r="F15" i="5"/>
  <c r="C15" i="5"/>
  <c r="N2" i="4"/>
  <c r="N1" i="4"/>
  <c r="M25" i="4"/>
  <c r="L25" i="4"/>
  <c r="K25" i="4"/>
  <c r="J25" i="4"/>
  <c r="N25" i="4" s="1"/>
  <c r="M24" i="4"/>
  <c r="L24" i="4"/>
  <c r="K24" i="4"/>
  <c r="J24" i="4"/>
  <c r="N24" i="4" s="1"/>
  <c r="M23" i="4"/>
  <c r="L23" i="4"/>
  <c r="K23" i="4"/>
  <c r="J23" i="4"/>
  <c r="N23" i="4" s="1"/>
  <c r="M22" i="4"/>
  <c r="L22" i="4"/>
  <c r="K22" i="4"/>
  <c r="J22" i="4"/>
  <c r="N22" i="4" s="1"/>
  <c r="M21" i="4"/>
  <c r="L21" i="4"/>
  <c r="K21" i="4"/>
  <c r="J21" i="4"/>
  <c r="N21" i="4" s="1"/>
  <c r="M20" i="4"/>
  <c r="L20" i="4"/>
  <c r="K20" i="4"/>
  <c r="J20" i="4"/>
  <c r="N20" i="4" s="1"/>
  <c r="M19" i="4"/>
  <c r="L19" i="4"/>
  <c r="K19" i="4"/>
  <c r="J19" i="4"/>
  <c r="N19" i="4" s="1"/>
  <c r="M18" i="4"/>
  <c r="L18" i="4"/>
  <c r="K18" i="4"/>
  <c r="J18" i="4"/>
  <c r="N18" i="4" s="1"/>
  <c r="M17" i="4"/>
  <c r="L17" i="4"/>
  <c r="K17" i="4"/>
  <c r="J17" i="4"/>
  <c r="N17" i="4" s="1"/>
  <c r="M16" i="4"/>
  <c r="L16" i="4"/>
  <c r="K16" i="4"/>
  <c r="J16" i="4"/>
  <c r="N16" i="4" s="1"/>
  <c r="M15" i="4"/>
  <c r="L15" i="4"/>
  <c r="K15" i="4"/>
  <c r="J15" i="4"/>
  <c r="N15" i="4" s="1"/>
  <c r="M14" i="4"/>
  <c r="L14" i="4"/>
  <c r="K14" i="4"/>
  <c r="J14" i="4"/>
  <c r="N14" i="4" s="1"/>
  <c r="M13" i="4"/>
  <c r="L13" i="4"/>
  <c r="K13" i="4"/>
  <c r="J13" i="4"/>
  <c r="N13" i="4" s="1"/>
  <c r="M12" i="4"/>
  <c r="L12" i="4"/>
  <c r="K12" i="4"/>
  <c r="J12" i="4"/>
  <c r="N12" i="4" s="1"/>
  <c r="M11" i="4"/>
  <c r="L11" i="4"/>
  <c r="K11" i="4"/>
  <c r="J11" i="4"/>
  <c r="N11" i="4" s="1"/>
  <c r="M10" i="4"/>
  <c r="L10" i="4"/>
  <c r="K10" i="4"/>
  <c r="J10" i="4"/>
  <c r="N10" i="4" s="1"/>
  <c r="M9" i="4"/>
  <c r="L9" i="4"/>
  <c r="K9" i="4"/>
  <c r="J9" i="4"/>
  <c r="N9" i="4" s="1"/>
  <c r="M8" i="4"/>
  <c r="L8" i="4"/>
  <c r="K8" i="4"/>
  <c r="J8" i="4"/>
  <c r="N8" i="4" s="1"/>
  <c r="M7" i="4"/>
  <c r="L7" i="4"/>
  <c r="K7" i="4"/>
  <c r="J7" i="4"/>
  <c r="N7" i="4" s="1"/>
  <c r="M6" i="4"/>
  <c r="L6" i="4"/>
  <c r="K6" i="4"/>
  <c r="J6" i="4"/>
  <c r="N6" i="4" s="1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Q25" i="3"/>
  <c r="P25" i="3"/>
  <c r="O25" i="3"/>
  <c r="N25" i="3"/>
  <c r="Q24" i="3"/>
  <c r="P24" i="3"/>
  <c r="O24" i="3"/>
  <c r="N24" i="3"/>
  <c r="Q23" i="3"/>
  <c r="P23" i="3"/>
  <c r="O23" i="3"/>
  <c r="N23" i="3"/>
  <c r="Q22" i="3"/>
  <c r="P22" i="3"/>
  <c r="O22" i="3"/>
  <c r="N22" i="3"/>
  <c r="Q21" i="3"/>
  <c r="P21" i="3"/>
  <c r="O21" i="3"/>
  <c r="N21" i="3"/>
  <c r="Q20" i="3"/>
  <c r="P20" i="3"/>
  <c r="O20" i="3"/>
  <c r="N20" i="3"/>
  <c r="Q19" i="3"/>
  <c r="P19" i="3"/>
  <c r="O19" i="3"/>
  <c r="N19" i="3"/>
  <c r="Q18" i="3"/>
  <c r="P18" i="3"/>
  <c r="O18" i="3"/>
  <c r="N18" i="3"/>
  <c r="Q17" i="3"/>
  <c r="P17" i="3"/>
  <c r="O17" i="3"/>
  <c r="N17" i="3"/>
  <c r="Q16" i="3"/>
  <c r="P16" i="3"/>
  <c r="O16" i="3"/>
  <c r="N16" i="3"/>
  <c r="Q15" i="3"/>
  <c r="P15" i="3"/>
  <c r="O15" i="3"/>
  <c r="N15" i="3"/>
  <c r="Q14" i="3"/>
  <c r="P14" i="3"/>
  <c r="O14" i="3"/>
  <c r="N14" i="3"/>
  <c r="Q13" i="3"/>
  <c r="P13" i="3"/>
  <c r="O13" i="3"/>
  <c r="N13" i="3"/>
  <c r="Q12" i="3"/>
  <c r="P12" i="3"/>
  <c r="O12" i="3"/>
  <c r="N12" i="3"/>
  <c r="Q11" i="3"/>
  <c r="P11" i="3"/>
  <c r="O11" i="3"/>
  <c r="N11" i="3"/>
  <c r="Q10" i="3"/>
  <c r="P10" i="3"/>
  <c r="O10" i="3"/>
  <c r="N10" i="3"/>
  <c r="Q9" i="3"/>
  <c r="P9" i="3"/>
  <c r="O9" i="3"/>
  <c r="N9" i="3"/>
  <c r="Q8" i="3"/>
  <c r="P8" i="3"/>
  <c r="O8" i="3"/>
  <c r="N8" i="3"/>
  <c r="Q7" i="3"/>
  <c r="P7" i="3"/>
  <c r="O7" i="3"/>
  <c r="N7" i="3"/>
  <c r="Q6" i="3"/>
  <c r="P6" i="3"/>
  <c r="O6" i="3"/>
  <c r="N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G6" i="3"/>
  <c r="H6" i="3"/>
  <c r="I6" i="3"/>
  <c r="C3" i="3"/>
  <c r="F6" i="3" s="1"/>
  <c r="AO5" i="2"/>
  <c r="AP5" i="2"/>
  <c r="AQ5" i="2"/>
  <c r="AR5" i="2"/>
  <c r="AO6" i="2"/>
  <c r="AP6" i="2"/>
  <c r="AQ6" i="2"/>
  <c r="AR6" i="2"/>
  <c r="AO7" i="2"/>
  <c r="AP7" i="2"/>
  <c r="AQ7" i="2"/>
  <c r="AR7" i="2"/>
  <c r="AO8" i="2"/>
  <c r="AP8" i="2"/>
  <c r="AQ8" i="2"/>
  <c r="AR8" i="2"/>
  <c r="AO9" i="2"/>
  <c r="AP9" i="2"/>
  <c r="AQ9" i="2"/>
  <c r="AR9" i="2"/>
  <c r="AO10" i="2"/>
  <c r="AP10" i="2"/>
  <c r="AQ10" i="2"/>
  <c r="AR10" i="2"/>
  <c r="AO11" i="2"/>
  <c r="AP11" i="2"/>
  <c r="AQ11" i="2"/>
  <c r="AR11" i="2"/>
  <c r="AO12" i="2"/>
  <c r="AP12" i="2"/>
  <c r="AQ12" i="2"/>
  <c r="AR12" i="2"/>
  <c r="AO13" i="2"/>
  <c r="AP13" i="2"/>
  <c r="AQ13" i="2"/>
  <c r="AR13" i="2"/>
  <c r="AO14" i="2"/>
  <c r="AP14" i="2"/>
  <c r="AQ14" i="2"/>
  <c r="AR14" i="2"/>
  <c r="AO15" i="2"/>
  <c r="AP15" i="2"/>
  <c r="AQ15" i="2"/>
  <c r="AR15" i="2"/>
  <c r="AO16" i="2"/>
  <c r="AP16" i="2"/>
  <c r="AQ16" i="2"/>
  <c r="AR16" i="2"/>
  <c r="AO17" i="2"/>
  <c r="AP17" i="2"/>
  <c r="AQ17" i="2"/>
  <c r="AR17" i="2"/>
  <c r="AO18" i="2"/>
  <c r="AP18" i="2"/>
  <c r="AQ18" i="2"/>
  <c r="AR18" i="2"/>
  <c r="AO19" i="2"/>
  <c r="AP19" i="2"/>
  <c r="AQ19" i="2"/>
  <c r="AR19" i="2"/>
  <c r="AO20" i="2"/>
  <c r="AP20" i="2"/>
  <c r="AQ20" i="2"/>
  <c r="AR20" i="2"/>
  <c r="AO21" i="2"/>
  <c r="AP21" i="2"/>
  <c r="AQ21" i="2"/>
  <c r="AR21" i="2"/>
  <c r="AO22" i="2"/>
  <c r="AP22" i="2"/>
  <c r="AQ22" i="2"/>
  <c r="AR22" i="2"/>
  <c r="AO23" i="2"/>
  <c r="AP23" i="2"/>
  <c r="AQ23" i="2"/>
  <c r="AR23" i="2"/>
  <c r="AP4" i="2"/>
  <c r="AQ4" i="2"/>
  <c r="AR4" i="2"/>
  <c r="AO4" i="2"/>
  <c r="AK5" i="2"/>
  <c r="AL5" i="2"/>
  <c r="AM5" i="2"/>
  <c r="AN5" i="2"/>
  <c r="AK6" i="2"/>
  <c r="AL6" i="2"/>
  <c r="AM6" i="2"/>
  <c r="AN6" i="2"/>
  <c r="AK7" i="2"/>
  <c r="AL7" i="2"/>
  <c r="AM7" i="2"/>
  <c r="AN7" i="2"/>
  <c r="AK8" i="2"/>
  <c r="AL8" i="2"/>
  <c r="AM8" i="2"/>
  <c r="AN8" i="2"/>
  <c r="AK9" i="2"/>
  <c r="AL9" i="2"/>
  <c r="AM9" i="2"/>
  <c r="AN9" i="2"/>
  <c r="AK10" i="2"/>
  <c r="AL10" i="2"/>
  <c r="AM10" i="2"/>
  <c r="AN10" i="2"/>
  <c r="AK11" i="2"/>
  <c r="AL11" i="2"/>
  <c r="AM11" i="2"/>
  <c r="AN11" i="2"/>
  <c r="AK12" i="2"/>
  <c r="AL12" i="2"/>
  <c r="AM12" i="2"/>
  <c r="AN12" i="2"/>
  <c r="AK13" i="2"/>
  <c r="AL13" i="2"/>
  <c r="AM13" i="2"/>
  <c r="AN13" i="2"/>
  <c r="AK14" i="2"/>
  <c r="AL14" i="2"/>
  <c r="AM14" i="2"/>
  <c r="AN14" i="2"/>
  <c r="AK15" i="2"/>
  <c r="AL15" i="2"/>
  <c r="AM15" i="2"/>
  <c r="AN15" i="2"/>
  <c r="AK16" i="2"/>
  <c r="AL16" i="2"/>
  <c r="AM16" i="2"/>
  <c r="AN16" i="2"/>
  <c r="AK17" i="2"/>
  <c r="AL17" i="2"/>
  <c r="AM17" i="2"/>
  <c r="AN17" i="2"/>
  <c r="AK18" i="2"/>
  <c r="AL18" i="2"/>
  <c r="AM18" i="2"/>
  <c r="AN18" i="2"/>
  <c r="AK19" i="2"/>
  <c r="AL19" i="2"/>
  <c r="AM19" i="2"/>
  <c r="AN19" i="2"/>
  <c r="AK20" i="2"/>
  <c r="AL20" i="2"/>
  <c r="AM20" i="2"/>
  <c r="AN20" i="2"/>
  <c r="AK21" i="2"/>
  <c r="AL21" i="2"/>
  <c r="AM21" i="2"/>
  <c r="AN21" i="2"/>
  <c r="AK22" i="2"/>
  <c r="AL22" i="2"/>
  <c r="AM22" i="2"/>
  <c r="AN22" i="2"/>
  <c r="AK23" i="2"/>
  <c r="AL23" i="2"/>
  <c r="AM23" i="2"/>
  <c r="AN23" i="2"/>
  <c r="AL4" i="2"/>
  <c r="AM4" i="2"/>
  <c r="AN4" i="2"/>
  <c r="AK4" i="2"/>
  <c r="K28" i="1"/>
  <c r="J29" i="1" s="1"/>
  <c r="J28" i="1"/>
  <c r="K29" i="1" s="1"/>
  <c r="I28" i="1"/>
  <c r="H29" i="1" s="1"/>
  <c r="H28" i="1"/>
  <c r="K26" i="1"/>
  <c r="J27" i="1" s="1"/>
  <c r="J26" i="1"/>
  <c r="K27" i="1" s="1"/>
  <c r="I26" i="1"/>
  <c r="H27" i="1" s="1"/>
  <c r="H26" i="1"/>
  <c r="I27" i="1" s="1"/>
  <c r="N3" i="4" l="1"/>
  <c r="I29" i="1"/>
</calcChain>
</file>

<file path=xl/sharedStrings.xml><?xml version="1.0" encoding="utf-8"?>
<sst xmlns="http://schemas.openxmlformats.org/spreadsheetml/2006/main" count="150" uniqueCount="73">
  <si>
    <t>PuPu</t>
  </si>
  <si>
    <t>TaPu</t>
  </si>
  <si>
    <t>PdPu</t>
  </si>
  <si>
    <t>TbPu</t>
  </si>
  <si>
    <t>count</t>
  </si>
  <si>
    <t>mean</t>
  </si>
  <si>
    <t>std</t>
  </si>
  <si>
    <t>min</t>
  </si>
  <si>
    <t>max</t>
  </si>
  <si>
    <t>PuTa</t>
  </si>
  <si>
    <t>TaTa</t>
  </si>
  <si>
    <t>PdTa</t>
  </si>
  <si>
    <t>TbTa</t>
  </si>
  <si>
    <t>λ0Pu</t>
  </si>
  <si>
    <t>λ0Pd</t>
  </si>
  <si>
    <t>λ0Ta</t>
  </si>
  <si>
    <t>λ0Tb</t>
  </si>
  <si>
    <t>α11</t>
  </si>
  <si>
    <t>α12</t>
  </si>
  <si>
    <t>α13</t>
  </si>
  <si>
    <t>α14</t>
  </si>
  <si>
    <t>α31</t>
  </si>
  <si>
    <t>α32</t>
  </si>
  <si>
    <t>α33</t>
  </si>
  <si>
    <t>α34</t>
  </si>
  <si>
    <t>β11</t>
  </si>
  <si>
    <t>β13</t>
  </si>
  <si>
    <t>β31</t>
  </si>
  <si>
    <t>β33</t>
  </si>
  <si>
    <t>Pu</t>
  </si>
  <si>
    <t>Pd</t>
  </si>
  <si>
    <t>Ta</t>
  </si>
  <si>
    <t>Tb</t>
  </si>
  <si>
    <t>Day</t>
  </si>
  <si>
    <t>α21</t>
  </si>
  <si>
    <t>α22</t>
  </si>
  <si>
    <t>α23</t>
  </si>
  <si>
    <t>α24</t>
  </si>
  <si>
    <t>α41</t>
  </si>
  <si>
    <t>α42</t>
  </si>
  <si>
    <t>α43</t>
  </si>
  <si>
    <t>α44</t>
  </si>
  <si>
    <t>β12</t>
  </si>
  <si>
    <t>β14</t>
  </si>
  <si>
    <t>β21</t>
  </si>
  <si>
    <t>β22</t>
  </si>
  <si>
    <t>β23</t>
  </si>
  <si>
    <t>β24</t>
  </si>
  <si>
    <t>β32</t>
  </si>
  <si>
    <t>nPu</t>
  </si>
  <si>
    <t>nPd</t>
  </si>
  <si>
    <t>nTa</t>
  </si>
  <si>
    <t>nTb</t>
  </si>
  <si>
    <t>ΛPu</t>
  </si>
  <si>
    <t>ΛPd</t>
  </si>
  <si>
    <t>ΛTa</t>
  </si>
  <si>
    <t>ΛTb</t>
  </si>
  <si>
    <t>λPu</t>
  </si>
  <si>
    <t>λPd</t>
  </si>
  <si>
    <t>λTa</t>
  </si>
  <si>
    <t>λTb</t>
  </si>
  <si>
    <t>RPu</t>
  </si>
  <si>
    <t>RPd</t>
  </si>
  <si>
    <t>RTa</t>
  </si>
  <si>
    <t>From 8h to 22h</t>
  </si>
  <si>
    <t>From 10h to 18h</t>
  </si>
  <si>
    <t>Average</t>
  </si>
  <si>
    <t>8h / 14h</t>
  </si>
  <si>
    <t>Average of averages</t>
  </si>
  <si>
    <t>% of events captured</t>
  </si>
  <si>
    <t>avg count</t>
  </si>
  <si>
    <t>Parameters</t>
  </si>
  <si>
    <t>Ratios (α/β)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</si>
</sst>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_ ;[Red]\-#,##0.00\ "/>
    <numFmt numFmtId="165" formatCode="#,##0_ ;[Red]\-#,##0\ "/>
    <numFmt numFmtId="166" formatCode="0.0%"/>
    <numFmt numFmtId="168" formatCode="0.0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9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/>
    <xf numFmtId="0" fontId="0" fillId="0" borderId="8" xfId="0" applyBorder="1"/>
    <xf numFmtId="10" fontId="0" fillId="0" borderId="0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4" fontId="0" fillId="0" borderId="0" xfId="0" applyNumberForma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0" fontId="0" fillId="0" borderId="13" xfId="0" applyBorder="1" applyAlignment="1">
      <alignment horizontal="center"/>
    </xf>
    <xf numFmtId="0" fontId="0" fillId="2" borderId="5" xfId="0" applyFill="1" applyBorder="1"/>
    <xf numFmtId="164" fontId="0" fillId="2" borderId="14" xfId="0" applyNumberFormat="1" applyFill="1" applyBorder="1"/>
    <xf numFmtId="164" fontId="0" fillId="2" borderId="0" xfId="0" applyNumberFormat="1" applyFill="1"/>
    <xf numFmtId="164" fontId="0" fillId="2" borderId="8" xfId="0" applyNumberFormat="1" applyFill="1" applyBorder="1"/>
    <xf numFmtId="4" fontId="0" fillId="2" borderId="14" xfId="0" applyNumberFormat="1" applyFill="1" applyBorder="1"/>
    <xf numFmtId="0" fontId="0" fillId="2" borderId="6" xfId="0" applyFill="1" applyBorder="1"/>
    <xf numFmtId="164" fontId="0" fillId="2" borderId="11" xfId="0" applyNumberFormat="1" applyFill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4" fontId="0" fillId="2" borderId="11" xfId="0" applyNumberFormat="1" applyFill="1" applyBorder="1"/>
    <xf numFmtId="4" fontId="0" fillId="2" borderId="9" xfId="0" applyNumberFormat="1" applyFill="1" applyBorder="1"/>
    <xf numFmtId="4" fontId="0" fillId="2" borderId="0" xfId="0" applyNumberFormat="1" applyFill="1" applyBorder="1"/>
    <xf numFmtId="4" fontId="0" fillId="2" borderId="8" xfId="0" applyNumberFormat="1" applyFill="1" applyBorder="1"/>
    <xf numFmtId="4" fontId="0" fillId="2" borderId="10" xfId="0" applyNumberFormat="1" applyFill="1" applyBorder="1"/>
    <xf numFmtId="165" fontId="0" fillId="0" borderId="0" xfId="0" applyNumberFormat="1"/>
    <xf numFmtId="165" fontId="0" fillId="0" borderId="14" xfId="0" applyNumberFormat="1" applyBorder="1"/>
    <xf numFmtId="165" fontId="0" fillId="0" borderId="0" xfId="0" applyNumberFormat="1" applyBorder="1"/>
    <xf numFmtId="165" fontId="0" fillId="0" borderId="8" xfId="0" applyNumberFormat="1" applyBorder="1"/>
    <xf numFmtId="165" fontId="0" fillId="0" borderId="11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0" fontId="0" fillId="2" borderId="14" xfId="0" applyNumberFormat="1" applyFill="1" applyBorder="1"/>
    <xf numFmtId="10" fontId="0" fillId="2" borderId="0" xfId="0" applyNumberFormat="1" applyFill="1"/>
    <xf numFmtId="10" fontId="0" fillId="2" borderId="8" xfId="0" applyNumberFormat="1" applyFill="1" applyBorder="1"/>
    <xf numFmtId="10" fontId="0" fillId="2" borderId="11" xfId="0" applyNumberFormat="1" applyFill="1" applyBorder="1"/>
    <xf numFmtId="10" fontId="0" fillId="2" borderId="9" xfId="0" applyNumberFormat="1" applyFill="1" applyBorder="1"/>
    <xf numFmtId="10" fontId="0" fillId="2" borderId="10" xfId="0" applyNumberFormat="1" applyFill="1" applyBorder="1"/>
    <xf numFmtId="10" fontId="0" fillId="0" borderId="14" xfId="0" applyNumberFormat="1" applyFill="1" applyBorder="1"/>
    <xf numFmtId="10" fontId="0" fillId="0" borderId="0" xfId="0" applyNumberFormat="1" applyFill="1"/>
    <xf numFmtId="10" fontId="0" fillId="0" borderId="8" xfId="0" applyNumberFormat="1" applyFill="1" applyBorder="1"/>
    <xf numFmtId="10" fontId="0" fillId="0" borderId="11" xfId="0" applyNumberFormat="1" applyFill="1" applyBorder="1"/>
    <xf numFmtId="10" fontId="0" fillId="0" borderId="9" xfId="0" applyNumberFormat="1" applyFill="1" applyBorder="1"/>
    <xf numFmtId="10" fontId="0" fillId="0" borderId="10" xfId="0" applyNumberFormat="1" applyFill="1" applyBorder="1"/>
    <xf numFmtId="9" fontId="0" fillId="0" borderId="0" xfId="0" applyNumberFormat="1"/>
    <xf numFmtId="0" fontId="0" fillId="0" borderId="5" xfId="0" applyFill="1" applyBorder="1"/>
    <xf numFmtId="166" fontId="0" fillId="0" borderId="0" xfId="0" applyNumberFormat="1" applyFill="1" applyBorder="1"/>
    <xf numFmtId="0" fontId="0" fillId="0" borderId="6" xfId="0" applyFill="1" applyBorder="1"/>
    <xf numFmtId="165" fontId="0" fillId="0" borderId="14" xfId="0" applyNumberFormat="1" applyFill="1" applyBorder="1"/>
    <xf numFmtId="165" fontId="0" fillId="0" borderId="0" xfId="0" applyNumberFormat="1" applyFill="1" applyBorder="1"/>
    <xf numFmtId="165" fontId="0" fillId="0" borderId="8" xfId="0" applyNumberFormat="1" applyFill="1" applyBorder="1"/>
    <xf numFmtId="165" fontId="0" fillId="0" borderId="11" xfId="0" applyNumberFormat="1" applyFill="1" applyBorder="1"/>
    <xf numFmtId="165" fontId="0" fillId="0" borderId="9" xfId="0" applyNumberFormat="1" applyFill="1" applyBorder="1"/>
    <xf numFmtId="165" fontId="0" fillId="0" borderId="10" xfId="0" applyNumberFormat="1" applyFill="1" applyBorder="1"/>
    <xf numFmtId="166" fontId="0" fillId="0" borderId="14" xfId="0" applyNumberFormat="1" applyFill="1" applyBorder="1"/>
    <xf numFmtId="166" fontId="0" fillId="0" borderId="8" xfId="0" applyNumberFormat="1" applyFill="1" applyBorder="1"/>
    <xf numFmtId="166" fontId="0" fillId="0" borderId="11" xfId="0" applyNumberFormat="1" applyFill="1" applyBorder="1"/>
    <xf numFmtId="166" fontId="0" fillId="0" borderId="9" xfId="0" applyNumberFormat="1" applyFill="1" applyBorder="1"/>
    <xf numFmtId="166" fontId="0" fillId="0" borderId="10" xfId="0" applyNumberFormat="1" applyFill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6" fontId="0" fillId="0" borderId="1" xfId="0" applyNumberFormat="1" applyFill="1" applyBorder="1"/>
    <xf numFmtId="166" fontId="0" fillId="0" borderId="2" xfId="0" applyNumberFormat="1" applyFill="1" applyBorder="1"/>
    <xf numFmtId="166" fontId="0" fillId="0" borderId="3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14" xfId="0" applyNumberFormat="1" applyFill="1" applyBorder="1"/>
    <xf numFmtId="9" fontId="0" fillId="0" borderId="0" xfId="0" applyNumberFormat="1" applyFill="1" applyBorder="1"/>
    <xf numFmtId="9" fontId="0" fillId="0" borderId="8" xfId="0" applyNumberFormat="1" applyFill="1" applyBorder="1"/>
    <xf numFmtId="9" fontId="0" fillId="0" borderId="11" xfId="0" applyNumberFormat="1" applyFill="1" applyBorder="1"/>
    <xf numFmtId="9" fontId="0" fillId="0" borderId="9" xfId="0" applyNumberFormat="1" applyFill="1" applyBorder="1"/>
    <xf numFmtId="9" fontId="0" fillId="0" borderId="10" xfId="0" applyNumberFormat="1" applyFill="1" applyBorder="1"/>
    <xf numFmtId="0" fontId="0" fillId="0" borderId="13" xfId="0" applyFill="1" applyBorder="1" applyAlignment="1">
      <alignment horizontal="center"/>
    </xf>
    <xf numFmtId="9" fontId="0" fillId="0" borderId="4" xfId="0" applyNumberFormat="1" applyBorder="1"/>
    <xf numFmtId="9" fontId="0" fillId="0" borderId="5" xfId="0" applyNumberFormat="1" applyBorder="1"/>
    <xf numFmtId="9" fontId="0" fillId="0" borderId="6" xfId="0" applyNumberFormat="1" applyBorder="1"/>
    <xf numFmtId="0" fontId="0" fillId="0" borderId="7" xfId="0" applyBorder="1"/>
    <xf numFmtId="0" fontId="0" fillId="0" borderId="15" xfId="0" applyBorder="1"/>
    <xf numFmtId="0" fontId="0" fillId="0" borderId="12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0" fillId="0" borderId="13" xfId="0" applyBorder="1" applyAlignment="1">
      <alignment horizontal="right"/>
    </xf>
    <xf numFmtId="2" fontId="0" fillId="0" borderId="14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11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9" fontId="0" fillId="0" borderId="13" xfId="0" applyNumberFormat="1" applyBorder="1" applyAlignment="1">
      <alignment horizontal="right"/>
    </xf>
    <xf numFmtId="9" fontId="0" fillId="0" borderId="4" xfId="0" applyNumberFormat="1" applyBorder="1" applyAlignment="1">
      <alignment horizontal="right"/>
    </xf>
    <xf numFmtId="9" fontId="0" fillId="0" borderId="6" xfId="0" applyNumberFormat="1" applyBorder="1" applyAlignment="1">
      <alignment horizontal="right"/>
    </xf>
    <xf numFmtId="2" fontId="0" fillId="0" borderId="7" xfId="0" applyNumberFormat="1" applyBorder="1"/>
    <xf numFmtId="2" fontId="0" fillId="0" borderId="15" xfId="0" applyNumberFormat="1" applyBorder="1"/>
    <xf numFmtId="2" fontId="0" fillId="0" borderId="12" xfId="0" applyNumberFormat="1" applyBorder="1"/>
    <xf numFmtId="3" fontId="0" fillId="0" borderId="7" xfId="0" applyNumberFormat="1" applyBorder="1"/>
    <xf numFmtId="3" fontId="0" fillId="0" borderId="15" xfId="0" applyNumberFormat="1" applyBorder="1"/>
    <xf numFmtId="3" fontId="0" fillId="0" borderId="12" xfId="0" applyNumberFormat="1" applyBorder="1"/>
    <xf numFmtId="168" fontId="0" fillId="0" borderId="1" xfId="0" applyNumberFormat="1" applyBorder="1"/>
    <xf numFmtId="168" fontId="0" fillId="0" borderId="2" xfId="0" applyNumberFormat="1" applyBorder="1"/>
    <xf numFmtId="168" fontId="0" fillId="0" borderId="3" xfId="0" applyNumberFormat="1" applyBorder="1"/>
    <xf numFmtId="166" fontId="0" fillId="0" borderId="0" xfId="0" applyNumberFormat="1" applyBorder="1"/>
    <xf numFmtId="166" fontId="0" fillId="0" borderId="9" xfId="0" applyNumberFormat="1" applyBorder="1"/>
    <xf numFmtId="166" fontId="0" fillId="0" borderId="10" xfId="0" applyNumberFormat="1" applyBorder="1"/>
    <xf numFmtId="166" fontId="0" fillId="0" borderId="7" xfId="0" applyNumberFormat="1" applyBorder="1"/>
    <xf numFmtId="166" fontId="0" fillId="0" borderId="12" xfId="0" applyNumberFormat="1" applyBorder="1"/>
    <xf numFmtId="166" fontId="0" fillId="0" borderId="11" xfId="0" applyNumberFormat="1" applyBorder="1"/>
    <xf numFmtId="4" fontId="0" fillId="0" borderId="14" xfId="0" applyNumberFormat="1" applyBorder="1"/>
    <xf numFmtId="4" fontId="0" fillId="0" borderId="11" xfId="0" applyNumberFormat="1" applyBorder="1"/>
    <xf numFmtId="4" fontId="0" fillId="3" borderId="8" xfId="0" applyNumberFormat="1" applyFill="1" applyBorder="1"/>
    <xf numFmtId="4" fontId="0" fillId="3" borderId="0" xfId="0" applyNumberFormat="1" applyFill="1" applyBorder="1"/>
    <xf numFmtId="166" fontId="0" fillId="3" borderId="7" xfId="0" applyNumberFormat="1" applyFill="1" applyBorder="1"/>
    <xf numFmtId="166" fontId="0" fillId="3" borderId="12" xfId="0" applyNumberFormat="1" applyFill="1" applyBorder="1"/>
    <xf numFmtId="166" fontId="0" fillId="3" borderId="11" xfId="0" applyNumberFormat="1" applyFill="1" applyBorder="1"/>
    <xf numFmtId="166" fontId="0" fillId="3" borderId="10" xfId="0" applyNumberFormat="1" applyFill="1" applyBorder="1"/>
    <xf numFmtId="166" fontId="0" fillId="3" borderId="0" xfId="0" applyNumberFormat="1" applyFill="1" applyBorder="1"/>
    <xf numFmtId="10" fontId="0" fillId="3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D469-9B57-2C49-A21A-ECDBD872E30E}">
  <dimension ref="A1:N25"/>
  <sheetViews>
    <sheetView showGridLines="0" workbookViewId="0">
      <selection activeCell="G1" sqref="G1"/>
    </sheetView>
  </sheetViews>
  <sheetFormatPr baseColWidth="10" defaultRowHeight="16" x14ac:dyDescent="0.2"/>
  <sheetData>
    <row r="1" spans="1:14" x14ac:dyDescent="0.2">
      <c r="M1" s="1" t="s">
        <v>67</v>
      </c>
      <c r="N1" s="54">
        <f>8/14</f>
        <v>0.5714285714285714</v>
      </c>
    </row>
    <row r="2" spans="1:14" x14ac:dyDescent="0.2">
      <c r="M2" s="1" t="s">
        <v>69</v>
      </c>
      <c r="N2" s="54">
        <f>SUM(F6:I25)/SUM(B6:E25)</f>
        <v>0.76711380425310105</v>
      </c>
    </row>
    <row r="3" spans="1:14" x14ac:dyDescent="0.2">
      <c r="B3" s="75" t="s">
        <v>64</v>
      </c>
      <c r="C3" s="76"/>
      <c r="D3" s="76"/>
      <c r="E3" s="77"/>
      <c r="F3" s="75" t="s">
        <v>65</v>
      </c>
      <c r="G3" s="76"/>
      <c r="H3" s="76"/>
      <c r="I3" s="77"/>
      <c r="M3" s="1" t="s">
        <v>68</v>
      </c>
      <c r="N3" s="54">
        <f>AVERAGE(N6:N24)</f>
        <v>0.76280761981679879</v>
      </c>
    </row>
    <row r="5" spans="1:14" x14ac:dyDescent="0.2">
      <c r="A5" s="20" t="s">
        <v>33</v>
      </c>
      <c r="B5" s="2" t="s">
        <v>49</v>
      </c>
      <c r="C5" s="3" t="s">
        <v>50</v>
      </c>
      <c r="D5" s="3" t="s">
        <v>51</v>
      </c>
      <c r="E5" s="4" t="s">
        <v>52</v>
      </c>
      <c r="F5" s="2" t="s">
        <v>49</v>
      </c>
      <c r="G5" s="3" t="s">
        <v>50</v>
      </c>
      <c r="H5" s="3" t="s">
        <v>51</v>
      </c>
      <c r="I5" s="4" t="s">
        <v>52</v>
      </c>
      <c r="J5" s="2" t="s">
        <v>49</v>
      </c>
      <c r="K5" s="3" t="s">
        <v>50</v>
      </c>
      <c r="L5" s="3" t="s">
        <v>51</v>
      </c>
      <c r="M5" s="4" t="s">
        <v>52</v>
      </c>
      <c r="N5" s="84" t="s">
        <v>66</v>
      </c>
    </row>
    <row r="6" spans="1:14" x14ac:dyDescent="0.2">
      <c r="A6">
        <v>1</v>
      </c>
      <c r="B6" s="58">
        <v>5295</v>
      </c>
      <c r="C6" s="59">
        <v>5466</v>
      </c>
      <c r="D6" s="59">
        <v>12430</v>
      </c>
      <c r="E6" s="60">
        <v>15137</v>
      </c>
      <c r="F6" s="58">
        <v>3749</v>
      </c>
      <c r="G6" s="59">
        <v>3839</v>
      </c>
      <c r="H6" s="59">
        <v>8956</v>
      </c>
      <c r="I6" s="60">
        <v>10949</v>
      </c>
      <c r="J6" s="78">
        <f>F6/B6</f>
        <v>0.70802644003777149</v>
      </c>
      <c r="K6" s="79">
        <f t="shared" ref="K6:K25" si="0">G6/C6</f>
        <v>0.70234174899377977</v>
      </c>
      <c r="L6" s="79">
        <f t="shared" ref="L6:L25" si="1">H6/D6</f>
        <v>0.72051488334674174</v>
      </c>
      <c r="M6" s="80">
        <f t="shared" ref="M6:M25" si="2">I6/E6</f>
        <v>0.72332694721543234</v>
      </c>
      <c r="N6" s="85">
        <f>AVERAGE(J6:M6)</f>
        <v>0.71355250489843136</v>
      </c>
    </row>
    <row r="7" spans="1:14" x14ac:dyDescent="0.2">
      <c r="A7">
        <v>2</v>
      </c>
      <c r="B7" s="58">
        <v>5233</v>
      </c>
      <c r="C7" s="59">
        <v>5180</v>
      </c>
      <c r="D7" s="59">
        <v>12789</v>
      </c>
      <c r="E7" s="60">
        <v>17244</v>
      </c>
      <c r="F7" s="58">
        <v>3704</v>
      </c>
      <c r="G7" s="59">
        <v>3640</v>
      </c>
      <c r="H7" s="59">
        <v>9766</v>
      </c>
      <c r="I7" s="60">
        <v>12305</v>
      </c>
      <c r="J7" s="78">
        <f t="shared" ref="J7:J25" si="3">F7/B7</f>
        <v>0.70781578444486914</v>
      </c>
      <c r="K7" s="79">
        <f t="shared" si="0"/>
        <v>0.70270270270270274</v>
      </c>
      <c r="L7" s="79">
        <f t="shared" si="1"/>
        <v>0.76362499022597541</v>
      </c>
      <c r="M7" s="80">
        <f t="shared" si="2"/>
        <v>0.71358153560658777</v>
      </c>
      <c r="N7" s="86">
        <f t="shared" ref="N7:N25" si="4">AVERAGE(J7:M7)</f>
        <v>0.72193125324503371</v>
      </c>
    </row>
    <row r="8" spans="1:14" x14ac:dyDescent="0.2">
      <c r="A8">
        <v>3</v>
      </c>
      <c r="B8" s="58">
        <v>5014</v>
      </c>
      <c r="C8" s="59">
        <v>5091</v>
      </c>
      <c r="D8" s="59">
        <v>15025</v>
      </c>
      <c r="E8" s="60">
        <v>14081</v>
      </c>
      <c r="F8" s="58">
        <v>4061</v>
      </c>
      <c r="G8" s="59">
        <v>4116</v>
      </c>
      <c r="H8" s="59">
        <v>11349</v>
      </c>
      <c r="I8" s="60">
        <v>11253</v>
      </c>
      <c r="J8" s="78">
        <f t="shared" si="3"/>
        <v>0.80993218986836857</v>
      </c>
      <c r="K8" s="79">
        <f t="shared" si="0"/>
        <v>0.80848556275780792</v>
      </c>
      <c r="L8" s="79">
        <f t="shared" si="1"/>
        <v>0.75534109816971717</v>
      </c>
      <c r="M8" s="80">
        <f t="shared" si="2"/>
        <v>0.79916199133584265</v>
      </c>
      <c r="N8" s="86">
        <f t="shared" si="4"/>
        <v>0.79323021053293408</v>
      </c>
    </row>
    <row r="9" spans="1:14" x14ac:dyDescent="0.2">
      <c r="A9">
        <v>4</v>
      </c>
      <c r="B9" s="58">
        <v>8462</v>
      </c>
      <c r="C9" s="59">
        <v>8392</v>
      </c>
      <c r="D9" s="59">
        <v>16699</v>
      </c>
      <c r="E9" s="60">
        <v>18790</v>
      </c>
      <c r="F9" s="58">
        <v>6479</v>
      </c>
      <c r="G9" s="59">
        <v>6417</v>
      </c>
      <c r="H9" s="59">
        <v>13542</v>
      </c>
      <c r="I9" s="60">
        <v>13873</v>
      </c>
      <c r="J9" s="78">
        <f t="shared" si="3"/>
        <v>0.76565823682344603</v>
      </c>
      <c r="K9" s="79">
        <f t="shared" si="0"/>
        <v>0.76465681601525259</v>
      </c>
      <c r="L9" s="79">
        <f t="shared" si="1"/>
        <v>0.81094676327923831</v>
      </c>
      <c r="M9" s="80">
        <f t="shared" si="2"/>
        <v>0.73831825439063337</v>
      </c>
      <c r="N9" s="86">
        <f t="shared" si="4"/>
        <v>0.76989501762714263</v>
      </c>
    </row>
    <row r="10" spans="1:14" x14ac:dyDescent="0.2">
      <c r="A10">
        <v>5</v>
      </c>
      <c r="B10" s="58">
        <v>4280</v>
      </c>
      <c r="C10" s="59">
        <v>4318</v>
      </c>
      <c r="D10" s="59">
        <v>9780</v>
      </c>
      <c r="E10" s="60">
        <v>9983</v>
      </c>
      <c r="F10" s="58">
        <v>3232</v>
      </c>
      <c r="G10" s="59">
        <v>3253</v>
      </c>
      <c r="H10" s="59">
        <v>6940</v>
      </c>
      <c r="I10" s="60">
        <v>7508</v>
      </c>
      <c r="J10" s="78">
        <f t="shared" si="3"/>
        <v>0.7551401869158878</v>
      </c>
      <c r="K10" s="79">
        <f t="shared" si="0"/>
        <v>0.75335803612783692</v>
      </c>
      <c r="L10" s="79">
        <f t="shared" si="1"/>
        <v>0.70961145194274033</v>
      </c>
      <c r="M10" s="80">
        <f t="shared" si="2"/>
        <v>0.75207853350696185</v>
      </c>
      <c r="N10" s="86">
        <f t="shared" si="4"/>
        <v>0.7425470521233567</v>
      </c>
    </row>
    <row r="11" spans="1:14" x14ac:dyDescent="0.2">
      <c r="A11">
        <v>6</v>
      </c>
      <c r="B11" s="58">
        <v>5816</v>
      </c>
      <c r="C11" s="59">
        <v>5759</v>
      </c>
      <c r="D11" s="59">
        <v>11870</v>
      </c>
      <c r="E11" s="60">
        <v>17505</v>
      </c>
      <c r="F11" s="58">
        <v>4354</v>
      </c>
      <c r="G11" s="59">
        <v>4276</v>
      </c>
      <c r="H11" s="59">
        <v>9562</v>
      </c>
      <c r="I11" s="60">
        <v>14051</v>
      </c>
      <c r="J11" s="78">
        <f t="shared" si="3"/>
        <v>0.74862448418156813</v>
      </c>
      <c r="K11" s="79">
        <f t="shared" si="0"/>
        <v>0.74249001562771311</v>
      </c>
      <c r="L11" s="79">
        <f t="shared" si="1"/>
        <v>0.80556023588879533</v>
      </c>
      <c r="M11" s="80">
        <f t="shared" si="2"/>
        <v>0.80268494715795491</v>
      </c>
      <c r="N11" s="86">
        <f t="shared" si="4"/>
        <v>0.77483992071400787</v>
      </c>
    </row>
    <row r="12" spans="1:14" x14ac:dyDescent="0.2">
      <c r="A12">
        <v>7</v>
      </c>
      <c r="B12" s="58">
        <v>6508</v>
      </c>
      <c r="C12" s="59">
        <v>6550</v>
      </c>
      <c r="D12" s="59">
        <v>12976</v>
      </c>
      <c r="E12" s="60">
        <v>14215</v>
      </c>
      <c r="F12" s="58">
        <v>4674</v>
      </c>
      <c r="G12" s="59">
        <v>4709</v>
      </c>
      <c r="H12" s="59">
        <v>9094</v>
      </c>
      <c r="I12" s="60">
        <v>10605</v>
      </c>
      <c r="J12" s="78">
        <f t="shared" si="3"/>
        <v>0.71819299323909036</v>
      </c>
      <c r="K12" s="79">
        <f t="shared" si="0"/>
        <v>0.7189312977099237</v>
      </c>
      <c r="L12" s="79">
        <f t="shared" si="1"/>
        <v>0.70083230579531441</v>
      </c>
      <c r="M12" s="80">
        <f t="shared" si="2"/>
        <v>0.74604291241646148</v>
      </c>
      <c r="N12" s="86">
        <f t="shared" si="4"/>
        <v>0.72099987729019754</v>
      </c>
    </row>
    <row r="13" spans="1:14" x14ac:dyDescent="0.2">
      <c r="A13">
        <v>8</v>
      </c>
      <c r="B13" s="58">
        <v>4830</v>
      </c>
      <c r="C13" s="59">
        <v>4952</v>
      </c>
      <c r="D13" s="59">
        <v>10968</v>
      </c>
      <c r="E13" s="60">
        <v>16965</v>
      </c>
      <c r="F13" s="58">
        <v>3560</v>
      </c>
      <c r="G13" s="59">
        <v>3649</v>
      </c>
      <c r="H13" s="59">
        <v>8965</v>
      </c>
      <c r="I13" s="60">
        <v>13212</v>
      </c>
      <c r="J13" s="78">
        <f t="shared" si="3"/>
        <v>0.73706004140786752</v>
      </c>
      <c r="K13" s="79">
        <f t="shared" si="0"/>
        <v>0.73687399030694667</v>
      </c>
      <c r="L13" s="79">
        <f t="shared" si="1"/>
        <v>0.81737782640408463</v>
      </c>
      <c r="M13" s="80">
        <f t="shared" si="2"/>
        <v>0.77877984084880636</v>
      </c>
      <c r="N13" s="86">
        <f t="shared" si="4"/>
        <v>0.76752292474192629</v>
      </c>
    </row>
    <row r="14" spans="1:14" x14ac:dyDescent="0.2">
      <c r="A14">
        <v>9</v>
      </c>
      <c r="B14" s="58">
        <v>7308</v>
      </c>
      <c r="C14" s="59">
        <v>7301</v>
      </c>
      <c r="D14" s="59">
        <v>15846</v>
      </c>
      <c r="E14" s="60">
        <v>16778</v>
      </c>
      <c r="F14" s="58">
        <v>5439</v>
      </c>
      <c r="G14" s="59">
        <v>5405</v>
      </c>
      <c r="H14" s="59">
        <v>12125</v>
      </c>
      <c r="I14" s="60">
        <v>11724</v>
      </c>
      <c r="J14" s="78">
        <f t="shared" si="3"/>
        <v>0.74425287356321834</v>
      </c>
      <c r="K14" s="79">
        <f t="shared" si="0"/>
        <v>0.74030954663744697</v>
      </c>
      <c r="L14" s="79">
        <f t="shared" si="1"/>
        <v>0.76517733181875547</v>
      </c>
      <c r="M14" s="80">
        <f t="shared" si="2"/>
        <v>0.69877220169269283</v>
      </c>
      <c r="N14" s="86">
        <f t="shared" si="4"/>
        <v>0.7371279884280284</v>
      </c>
    </row>
    <row r="15" spans="1:14" x14ac:dyDescent="0.2">
      <c r="A15">
        <v>10</v>
      </c>
      <c r="B15" s="58">
        <v>7688</v>
      </c>
      <c r="C15" s="59">
        <v>7624</v>
      </c>
      <c r="D15" s="59">
        <v>19646</v>
      </c>
      <c r="E15" s="60">
        <v>20070</v>
      </c>
      <c r="F15" s="58">
        <v>6610</v>
      </c>
      <c r="G15" s="59">
        <v>6550</v>
      </c>
      <c r="H15" s="59">
        <v>17013</v>
      </c>
      <c r="I15" s="60">
        <v>17190</v>
      </c>
      <c r="J15" s="78">
        <f t="shared" si="3"/>
        <v>0.85978147762747137</v>
      </c>
      <c r="K15" s="79">
        <f t="shared" si="0"/>
        <v>0.85912906610703044</v>
      </c>
      <c r="L15" s="79">
        <f t="shared" si="1"/>
        <v>0.86597780718721373</v>
      </c>
      <c r="M15" s="80">
        <f t="shared" si="2"/>
        <v>0.8565022421524664</v>
      </c>
      <c r="N15" s="86">
        <f t="shared" si="4"/>
        <v>0.86034764826854548</v>
      </c>
    </row>
    <row r="16" spans="1:14" x14ac:dyDescent="0.2">
      <c r="A16">
        <v>11</v>
      </c>
      <c r="B16" s="58">
        <v>4413</v>
      </c>
      <c r="C16" s="59">
        <v>4433</v>
      </c>
      <c r="D16" s="59">
        <v>12106</v>
      </c>
      <c r="E16" s="60">
        <v>12040</v>
      </c>
      <c r="F16" s="58">
        <v>3118</v>
      </c>
      <c r="G16" s="59">
        <v>3119</v>
      </c>
      <c r="H16" s="59">
        <v>8682</v>
      </c>
      <c r="I16" s="60">
        <v>9275</v>
      </c>
      <c r="J16" s="78">
        <f t="shared" si="3"/>
        <v>0.70654883299342852</v>
      </c>
      <c r="K16" s="79">
        <f t="shared" si="0"/>
        <v>0.70358673584480036</v>
      </c>
      <c r="L16" s="79">
        <f t="shared" si="1"/>
        <v>0.71716504212787047</v>
      </c>
      <c r="M16" s="80">
        <f t="shared" si="2"/>
        <v>0.77034883720930236</v>
      </c>
      <c r="N16" s="86">
        <f t="shared" si="4"/>
        <v>0.72441236204385051</v>
      </c>
    </row>
    <row r="17" spans="1:14" x14ac:dyDescent="0.2">
      <c r="A17">
        <v>12</v>
      </c>
      <c r="B17" s="58">
        <v>7936</v>
      </c>
      <c r="C17" s="59">
        <v>7891</v>
      </c>
      <c r="D17" s="59">
        <v>23381</v>
      </c>
      <c r="E17" s="60">
        <v>16878</v>
      </c>
      <c r="F17" s="58">
        <v>6976</v>
      </c>
      <c r="G17" s="59">
        <v>6919</v>
      </c>
      <c r="H17" s="59">
        <v>18388</v>
      </c>
      <c r="I17" s="60">
        <v>13842</v>
      </c>
      <c r="J17" s="78">
        <f t="shared" si="3"/>
        <v>0.87903225806451613</v>
      </c>
      <c r="K17" s="79">
        <f t="shared" si="0"/>
        <v>0.87682169560258527</v>
      </c>
      <c r="L17" s="79">
        <f t="shared" si="1"/>
        <v>0.7864505367606176</v>
      </c>
      <c r="M17" s="80">
        <f t="shared" si="2"/>
        <v>0.82012086740135082</v>
      </c>
      <c r="N17" s="86">
        <f t="shared" si="4"/>
        <v>0.84060633945726748</v>
      </c>
    </row>
    <row r="18" spans="1:14" x14ac:dyDescent="0.2">
      <c r="A18">
        <v>13</v>
      </c>
      <c r="B18" s="58">
        <v>7401</v>
      </c>
      <c r="C18" s="59">
        <v>7304</v>
      </c>
      <c r="D18" s="59">
        <v>17865</v>
      </c>
      <c r="E18" s="60">
        <v>19425</v>
      </c>
      <c r="F18" s="58">
        <v>6323</v>
      </c>
      <c r="G18" s="59">
        <v>6246</v>
      </c>
      <c r="H18" s="59">
        <v>15328</v>
      </c>
      <c r="I18" s="60">
        <v>16845</v>
      </c>
      <c r="J18" s="78">
        <f t="shared" si="3"/>
        <v>0.85434400756654505</v>
      </c>
      <c r="K18" s="79">
        <f t="shared" si="0"/>
        <v>0.85514786418400879</v>
      </c>
      <c r="L18" s="79">
        <f t="shared" si="1"/>
        <v>0.85799048418695778</v>
      </c>
      <c r="M18" s="80">
        <f t="shared" si="2"/>
        <v>0.86718146718146716</v>
      </c>
      <c r="N18" s="86">
        <f t="shared" si="4"/>
        <v>0.85866595577974469</v>
      </c>
    </row>
    <row r="19" spans="1:14" x14ac:dyDescent="0.2">
      <c r="A19">
        <v>14</v>
      </c>
      <c r="B19" s="58">
        <v>5834</v>
      </c>
      <c r="C19" s="59">
        <v>5807</v>
      </c>
      <c r="D19" s="59">
        <v>12379</v>
      </c>
      <c r="E19" s="60">
        <v>17615</v>
      </c>
      <c r="F19" s="58">
        <v>4367</v>
      </c>
      <c r="G19" s="59">
        <v>4318</v>
      </c>
      <c r="H19" s="59">
        <v>8839</v>
      </c>
      <c r="I19" s="60">
        <v>12916</v>
      </c>
      <c r="J19" s="78">
        <f t="shared" si="3"/>
        <v>0.74854302365443948</v>
      </c>
      <c r="K19" s="79">
        <f t="shared" si="0"/>
        <v>0.74358532805235056</v>
      </c>
      <c r="L19" s="79">
        <f t="shared" si="1"/>
        <v>0.71403182809596899</v>
      </c>
      <c r="M19" s="80">
        <f t="shared" si="2"/>
        <v>0.73323871700255461</v>
      </c>
      <c r="N19" s="86">
        <f t="shared" si="4"/>
        <v>0.73484972420132844</v>
      </c>
    </row>
    <row r="20" spans="1:14" x14ac:dyDescent="0.2">
      <c r="A20">
        <v>15</v>
      </c>
      <c r="B20" s="58">
        <v>7477</v>
      </c>
      <c r="C20" s="59">
        <v>7420</v>
      </c>
      <c r="D20" s="59">
        <v>16268</v>
      </c>
      <c r="E20" s="60">
        <v>19078</v>
      </c>
      <c r="F20" s="58">
        <v>6225</v>
      </c>
      <c r="G20" s="59">
        <v>6167</v>
      </c>
      <c r="H20" s="59">
        <v>13250</v>
      </c>
      <c r="I20" s="60">
        <v>15804</v>
      </c>
      <c r="J20" s="78">
        <f t="shared" si="3"/>
        <v>0.83255316303330218</v>
      </c>
      <c r="K20" s="79">
        <f t="shared" si="0"/>
        <v>0.8311320754716981</v>
      </c>
      <c r="L20" s="79">
        <f t="shared" si="1"/>
        <v>0.81448241947381361</v>
      </c>
      <c r="M20" s="80">
        <f t="shared" si="2"/>
        <v>0.82838871999161334</v>
      </c>
      <c r="N20" s="86">
        <f t="shared" si="4"/>
        <v>0.82663909449260675</v>
      </c>
    </row>
    <row r="21" spans="1:14" x14ac:dyDescent="0.2">
      <c r="A21">
        <v>16</v>
      </c>
      <c r="B21" s="58">
        <v>6394</v>
      </c>
      <c r="C21" s="59">
        <v>6432</v>
      </c>
      <c r="D21" s="59">
        <v>16801</v>
      </c>
      <c r="E21" s="60">
        <v>16920</v>
      </c>
      <c r="F21" s="58">
        <v>4762</v>
      </c>
      <c r="G21" s="59">
        <v>4755</v>
      </c>
      <c r="H21" s="59">
        <v>11657</v>
      </c>
      <c r="I21" s="60">
        <v>11378</v>
      </c>
      <c r="J21" s="78">
        <f t="shared" si="3"/>
        <v>0.7447607131685956</v>
      </c>
      <c r="K21" s="79">
        <f t="shared" si="0"/>
        <v>0.73927238805970152</v>
      </c>
      <c r="L21" s="79">
        <f t="shared" si="1"/>
        <v>0.69382774834831262</v>
      </c>
      <c r="M21" s="80">
        <f t="shared" si="2"/>
        <v>0.67245862884160756</v>
      </c>
      <c r="N21" s="86">
        <f t="shared" si="4"/>
        <v>0.71257986960455433</v>
      </c>
    </row>
    <row r="22" spans="1:14" x14ac:dyDescent="0.2">
      <c r="A22">
        <v>17</v>
      </c>
      <c r="B22" s="58">
        <v>6762</v>
      </c>
      <c r="C22" s="59">
        <v>6664</v>
      </c>
      <c r="D22" s="59">
        <v>15735</v>
      </c>
      <c r="E22" s="60">
        <v>18826</v>
      </c>
      <c r="F22" s="58">
        <v>5174</v>
      </c>
      <c r="G22" s="59">
        <v>5079</v>
      </c>
      <c r="H22" s="59">
        <v>12520</v>
      </c>
      <c r="I22" s="60">
        <v>14811</v>
      </c>
      <c r="J22" s="78">
        <f t="shared" si="3"/>
        <v>0.76515823720792664</v>
      </c>
      <c r="K22" s="79">
        <f t="shared" si="0"/>
        <v>0.76215486194477788</v>
      </c>
      <c r="L22" s="79">
        <f t="shared" si="1"/>
        <v>0.7956784238957737</v>
      </c>
      <c r="M22" s="80">
        <f t="shared" si="2"/>
        <v>0.78673111654095396</v>
      </c>
      <c r="N22" s="86">
        <f t="shared" si="4"/>
        <v>0.77743065989735805</v>
      </c>
    </row>
    <row r="23" spans="1:14" x14ac:dyDescent="0.2">
      <c r="A23">
        <v>18</v>
      </c>
      <c r="B23" s="58">
        <v>4496</v>
      </c>
      <c r="C23" s="59">
        <v>4541</v>
      </c>
      <c r="D23" s="59">
        <v>12598</v>
      </c>
      <c r="E23" s="60">
        <v>15214</v>
      </c>
      <c r="F23" s="58">
        <v>2715</v>
      </c>
      <c r="G23" s="59">
        <v>2769</v>
      </c>
      <c r="H23" s="59">
        <v>8517</v>
      </c>
      <c r="I23" s="60">
        <v>10979</v>
      </c>
      <c r="J23" s="78">
        <f t="shared" si="3"/>
        <v>0.60387010676156583</v>
      </c>
      <c r="K23" s="79">
        <f t="shared" si="0"/>
        <v>0.60977758203038979</v>
      </c>
      <c r="L23" s="79">
        <f t="shared" si="1"/>
        <v>0.67605969201460547</v>
      </c>
      <c r="M23" s="80">
        <f t="shared" si="2"/>
        <v>0.72163796503220723</v>
      </c>
      <c r="N23" s="86">
        <f t="shared" si="4"/>
        <v>0.65283633645969208</v>
      </c>
    </row>
    <row r="24" spans="1:14" x14ac:dyDescent="0.2">
      <c r="A24">
        <v>19</v>
      </c>
      <c r="B24" s="58">
        <v>4784</v>
      </c>
      <c r="C24" s="59">
        <v>4808</v>
      </c>
      <c r="D24" s="59">
        <v>13402</v>
      </c>
      <c r="E24" s="60">
        <v>17599</v>
      </c>
      <c r="F24" s="58">
        <v>3641</v>
      </c>
      <c r="G24" s="59">
        <v>3696</v>
      </c>
      <c r="H24" s="59">
        <v>9875</v>
      </c>
      <c r="I24" s="60">
        <v>13845</v>
      </c>
      <c r="J24" s="78">
        <f t="shared" si="3"/>
        <v>0.7610785953177257</v>
      </c>
      <c r="K24" s="79">
        <f t="shared" si="0"/>
        <v>0.7687188019966722</v>
      </c>
      <c r="L24" s="79">
        <f t="shared" si="1"/>
        <v>0.73683032383226388</v>
      </c>
      <c r="M24" s="80">
        <f t="shared" si="2"/>
        <v>0.78669242570600606</v>
      </c>
      <c r="N24" s="86">
        <f t="shared" si="4"/>
        <v>0.7633300367131669</v>
      </c>
    </row>
    <row r="25" spans="1:14" x14ac:dyDescent="0.2">
      <c r="A25">
        <v>20</v>
      </c>
      <c r="B25" s="61">
        <v>3371</v>
      </c>
      <c r="C25" s="62">
        <v>3413</v>
      </c>
      <c r="D25" s="62">
        <v>9495</v>
      </c>
      <c r="E25" s="63">
        <v>18397</v>
      </c>
      <c r="F25" s="61">
        <v>2225</v>
      </c>
      <c r="G25" s="62">
        <v>2235</v>
      </c>
      <c r="H25" s="62">
        <v>6170</v>
      </c>
      <c r="I25" s="63">
        <v>13861</v>
      </c>
      <c r="J25" s="81">
        <f t="shared" si="3"/>
        <v>0.66004153070305549</v>
      </c>
      <c r="K25" s="82">
        <f t="shared" si="0"/>
        <v>0.65484910635804283</v>
      </c>
      <c r="L25" s="82">
        <f t="shared" si="1"/>
        <v>0.64981569246972093</v>
      </c>
      <c r="M25" s="83">
        <f t="shared" si="2"/>
        <v>0.75343806055335105</v>
      </c>
      <c r="N25" s="87">
        <f t="shared" si="4"/>
        <v>0.67953609752104249</v>
      </c>
    </row>
  </sheetData>
  <mergeCells count="2">
    <mergeCell ref="B3:E3"/>
    <mergeCell ref="F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4690-2480-A649-B37F-EFABFF9CA89D}">
  <dimension ref="B3:F15"/>
  <sheetViews>
    <sheetView showGridLines="0" workbookViewId="0">
      <selection activeCell="C11" sqref="C11"/>
    </sheetView>
  </sheetViews>
  <sheetFormatPr baseColWidth="10" defaultRowHeight="16" x14ac:dyDescent="0.2"/>
  <sheetData>
    <row r="3" spans="2:6" x14ac:dyDescent="0.2">
      <c r="C3" s="2" t="s">
        <v>29</v>
      </c>
      <c r="D3" s="3" t="s">
        <v>30</v>
      </c>
      <c r="E3" s="3" t="s">
        <v>31</v>
      </c>
      <c r="F3" s="4" t="s">
        <v>32</v>
      </c>
    </row>
    <row r="4" spans="2:6" x14ac:dyDescent="0.2">
      <c r="B4" s="5" t="s">
        <v>4</v>
      </c>
      <c r="C4" s="111">
        <v>91368</v>
      </c>
      <c r="D4" s="112">
        <v>91137</v>
      </c>
      <c r="E4" s="112">
        <v>220518</v>
      </c>
      <c r="F4" s="113">
        <v>256206</v>
      </c>
    </row>
    <row r="5" spans="2:6" x14ac:dyDescent="0.2">
      <c r="B5" s="5" t="s">
        <v>5</v>
      </c>
      <c r="C5" s="108">
        <v>6.2904850000000003</v>
      </c>
      <c r="D5" s="109">
        <v>6.2970519999999999</v>
      </c>
      <c r="E5" s="109">
        <v>2.6104720000000001</v>
      </c>
      <c r="F5" s="110">
        <v>2.2473049999999999</v>
      </c>
    </row>
    <row r="6" spans="2:6" x14ac:dyDescent="0.2">
      <c r="B6" s="8" t="s">
        <v>6</v>
      </c>
      <c r="C6" s="99">
        <v>20.015536000000001</v>
      </c>
      <c r="D6" s="100">
        <v>20.358090000000001</v>
      </c>
      <c r="E6" s="100">
        <v>6.988721</v>
      </c>
      <c r="F6" s="101">
        <v>6.1960649999999999</v>
      </c>
    </row>
    <row r="7" spans="2:6" x14ac:dyDescent="0.2">
      <c r="B7" s="6" t="s">
        <v>7</v>
      </c>
      <c r="C7" s="91">
        <v>1.4E-5</v>
      </c>
      <c r="D7" s="10">
        <v>1.4E-5</v>
      </c>
      <c r="E7" s="10">
        <v>5.8999999999999998E-5</v>
      </c>
      <c r="F7" s="11">
        <v>5.7000000000000003E-5</v>
      </c>
    </row>
    <row r="8" spans="2:6" x14ac:dyDescent="0.2">
      <c r="B8" s="106">
        <v>0.1</v>
      </c>
      <c r="C8" s="88">
        <v>1.9599999999999999E-4</v>
      </c>
      <c r="D8" s="89">
        <v>1.9599999999999999E-4</v>
      </c>
      <c r="E8" s="89">
        <v>1.47E-4</v>
      </c>
      <c r="F8" s="90">
        <v>2.2900000000000001E-4</v>
      </c>
    </row>
    <row r="9" spans="2:6" x14ac:dyDescent="0.2">
      <c r="B9" s="7">
        <v>0.15</v>
      </c>
      <c r="C9" s="91">
        <v>2.41E-4</v>
      </c>
      <c r="D9" s="10">
        <v>2.42E-4</v>
      </c>
      <c r="E9" s="10">
        <v>3.1700000000000001E-4</v>
      </c>
      <c r="F9" s="11">
        <v>4.7100000000000001E-4</v>
      </c>
    </row>
    <row r="10" spans="2:6" x14ac:dyDescent="0.2">
      <c r="B10" s="107">
        <v>0.25</v>
      </c>
      <c r="C10" s="92">
        <v>3.4200000000000002E-4</v>
      </c>
      <c r="D10" s="93">
        <v>3.4000000000000002E-4</v>
      </c>
      <c r="E10" s="93">
        <v>1.89E-3</v>
      </c>
      <c r="F10" s="94">
        <v>1.1756000000000001E-2</v>
      </c>
    </row>
    <row r="11" spans="2:6" x14ac:dyDescent="0.2">
      <c r="B11" s="105">
        <v>0.5</v>
      </c>
      <c r="C11" s="114">
        <v>1.4095E-2</v>
      </c>
      <c r="D11" s="115">
        <v>1.302E-2</v>
      </c>
      <c r="E11" s="115">
        <v>0.15971399999999999</v>
      </c>
      <c r="F11" s="116">
        <v>0.18323700000000001</v>
      </c>
    </row>
    <row r="12" spans="2:6" x14ac:dyDescent="0.2">
      <c r="B12" s="7">
        <v>0.75</v>
      </c>
      <c r="C12" s="96">
        <v>2.48034</v>
      </c>
      <c r="D12" s="97">
        <v>2.4065989999999999</v>
      </c>
      <c r="E12" s="97">
        <v>1.8722460000000001</v>
      </c>
      <c r="F12" s="98">
        <v>1.4593119999999999</v>
      </c>
    </row>
    <row r="13" spans="2:6" x14ac:dyDescent="0.2">
      <c r="B13" s="7">
        <v>0.9</v>
      </c>
      <c r="C13" s="96">
        <v>16.945536000000001</v>
      </c>
      <c r="D13" s="97">
        <v>17.141701999999999</v>
      </c>
      <c r="E13" s="97">
        <v>7.459613</v>
      </c>
      <c r="F13" s="98">
        <v>6.2918190000000003</v>
      </c>
    </row>
    <row r="14" spans="2:6" x14ac:dyDescent="0.2">
      <c r="B14" s="8" t="s">
        <v>8</v>
      </c>
      <c r="C14" s="99">
        <v>579.58805299999995</v>
      </c>
      <c r="D14" s="100">
        <v>766.52240600000005</v>
      </c>
      <c r="E14" s="100">
        <v>216.16511700000001</v>
      </c>
      <c r="F14" s="101">
        <v>225.042067</v>
      </c>
    </row>
    <row r="15" spans="2:6" x14ac:dyDescent="0.2">
      <c r="B15" s="95" t="s">
        <v>70</v>
      </c>
      <c r="C15" s="102">
        <f>C4/20</f>
        <v>4568.3999999999996</v>
      </c>
      <c r="D15" s="103">
        <f t="shared" ref="D15:F15" si="0">D4/20</f>
        <v>4556.8500000000004</v>
      </c>
      <c r="E15" s="103">
        <f t="shared" si="0"/>
        <v>11025.9</v>
      </c>
      <c r="F15" s="104">
        <f t="shared" si="0"/>
        <v>12810.3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D524-8125-534F-A0AF-4BC5DB357AA1}">
  <dimension ref="A1:AC38"/>
  <sheetViews>
    <sheetView showGridLines="0" workbookViewId="0">
      <selection activeCell="H31" sqref="H31"/>
    </sheetView>
  </sheetViews>
  <sheetFormatPr baseColWidth="10" defaultRowHeight="16" x14ac:dyDescent="0.2"/>
  <sheetData>
    <row r="1" spans="1:29" x14ac:dyDescent="0.2">
      <c r="A1" s="75" t="s">
        <v>71</v>
      </c>
      <c r="B1" s="76"/>
      <c r="C1" s="76"/>
      <c r="D1" s="76"/>
      <c r="E1" s="77"/>
      <c r="G1" s="75" t="s">
        <v>72</v>
      </c>
      <c r="H1" s="76"/>
      <c r="I1" s="76"/>
      <c r="J1" s="76"/>
      <c r="K1" s="77"/>
    </row>
    <row r="3" spans="1:29" x14ac:dyDescent="0.2">
      <c r="A3" s="9"/>
      <c r="B3" s="2" t="s">
        <v>13</v>
      </c>
      <c r="C3" s="3" t="s">
        <v>14</v>
      </c>
      <c r="D3" s="3" t="s">
        <v>15</v>
      </c>
      <c r="E3" s="4" t="s">
        <v>16</v>
      </c>
      <c r="G3" s="9"/>
      <c r="H3" s="2" t="s">
        <v>0</v>
      </c>
      <c r="I3" s="3" t="s">
        <v>2</v>
      </c>
      <c r="J3" s="3" t="s">
        <v>1</v>
      </c>
      <c r="K3" s="4" t="s">
        <v>3</v>
      </c>
    </row>
    <row r="4" spans="1:29" x14ac:dyDescent="0.2">
      <c r="A4" s="5" t="s">
        <v>4</v>
      </c>
      <c r="B4" s="10">
        <v>20</v>
      </c>
      <c r="C4" s="10">
        <v>20</v>
      </c>
      <c r="D4" s="10">
        <v>20</v>
      </c>
      <c r="E4" s="11">
        <v>20</v>
      </c>
      <c r="G4" s="5" t="s">
        <v>4</v>
      </c>
      <c r="H4" s="10">
        <v>20</v>
      </c>
      <c r="I4" s="10">
        <v>20</v>
      </c>
      <c r="J4" s="10">
        <v>20</v>
      </c>
      <c r="K4" s="11">
        <v>20</v>
      </c>
    </row>
    <row r="5" spans="1:29" x14ac:dyDescent="0.2">
      <c r="A5" s="6" t="s">
        <v>5</v>
      </c>
      <c r="B5" s="12">
        <v>4.0050000000000002E-2</v>
      </c>
      <c r="C5" s="12">
        <v>4.0285000000000001E-2</v>
      </c>
      <c r="D5" s="12">
        <v>0.14247399999999999</v>
      </c>
      <c r="E5" s="13">
        <v>0.16125500000000001</v>
      </c>
      <c r="G5" s="6" t="s">
        <v>5</v>
      </c>
      <c r="H5" s="117">
        <v>0.236872</v>
      </c>
      <c r="I5" s="117">
        <v>0.15682699999999999</v>
      </c>
      <c r="J5" s="117">
        <v>0.12833800000000001</v>
      </c>
      <c r="K5" s="13">
        <v>4.6449999999999998E-3</v>
      </c>
    </row>
    <row r="6" spans="1:29" x14ac:dyDescent="0.2">
      <c r="A6" s="6" t="s">
        <v>6</v>
      </c>
      <c r="B6" s="12">
        <v>1.4598E-2</v>
      </c>
      <c r="C6" s="12">
        <v>1.3074000000000001E-2</v>
      </c>
      <c r="D6" s="12">
        <v>3.8190000000000002E-2</v>
      </c>
      <c r="E6" s="13">
        <v>3.8716E-2</v>
      </c>
      <c r="G6" s="6" t="s">
        <v>6</v>
      </c>
      <c r="H6" s="117">
        <v>1.4158E-2</v>
      </c>
      <c r="I6" s="117">
        <v>2.3751000000000001E-2</v>
      </c>
      <c r="J6" s="117">
        <v>1.9699000000000001E-2</v>
      </c>
      <c r="K6" s="13">
        <v>1.062E-3</v>
      </c>
    </row>
    <row r="7" spans="1:29" x14ac:dyDescent="0.2">
      <c r="A7" s="6" t="s">
        <v>7</v>
      </c>
      <c r="B7" s="12">
        <v>1.4855999999999999E-2</v>
      </c>
      <c r="C7" s="12">
        <v>1.7422E-2</v>
      </c>
      <c r="D7" s="12">
        <v>7.0720000000000005E-2</v>
      </c>
      <c r="E7" s="13">
        <v>9.6085000000000004E-2</v>
      </c>
      <c r="G7" s="6" t="s">
        <v>7</v>
      </c>
      <c r="H7" s="117">
        <v>0.218615</v>
      </c>
      <c r="I7" s="117">
        <v>0.12030200000000001</v>
      </c>
      <c r="J7" s="117">
        <v>8.6239999999999997E-2</v>
      </c>
      <c r="K7" s="13">
        <v>3.0140000000000002E-3</v>
      </c>
    </row>
    <row r="8" spans="1:29" x14ac:dyDescent="0.2">
      <c r="A8" s="7">
        <v>0.25</v>
      </c>
      <c r="B8" s="12">
        <v>2.9786E-2</v>
      </c>
      <c r="C8" s="12">
        <v>3.0943999999999999E-2</v>
      </c>
      <c r="D8" s="12">
        <v>0.115943</v>
      </c>
      <c r="E8" s="13">
        <v>0.140126</v>
      </c>
      <c r="G8" s="7">
        <v>0.25</v>
      </c>
      <c r="H8" s="117">
        <v>0.226691</v>
      </c>
      <c r="I8" s="117">
        <v>0.13597500000000001</v>
      </c>
      <c r="J8" s="117">
        <v>0.118672</v>
      </c>
      <c r="K8" s="13">
        <v>3.7789999999999998E-3</v>
      </c>
      <c r="AC8" s="54"/>
    </row>
    <row r="9" spans="1:29" x14ac:dyDescent="0.2">
      <c r="A9" s="7">
        <v>0.5</v>
      </c>
      <c r="B9" s="12">
        <v>3.7610999999999999E-2</v>
      </c>
      <c r="C9" s="12">
        <v>3.8127000000000001E-2</v>
      </c>
      <c r="D9" s="12">
        <v>0.14216200000000001</v>
      </c>
      <c r="E9" s="13">
        <v>0.15634400000000001</v>
      </c>
      <c r="G9" s="7">
        <v>0.5</v>
      </c>
      <c r="H9" s="117">
        <v>0.23549500000000001</v>
      </c>
      <c r="I9" s="117">
        <v>0.153668</v>
      </c>
      <c r="J9" s="117">
        <v>0.125082</v>
      </c>
      <c r="K9" s="13">
        <v>4.6379999999999998E-3</v>
      </c>
      <c r="AC9" s="54"/>
    </row>
    <row r="10" spans="1:29" x14ac:dyDescent="0.2">
      <c r="A10" s="7">
        <v>0.75</v>
      </c>
      <c r="B10" s="12">
        <v>4.8922E-2</v>
      </c>
      <c r="C10" s="12">
        <v>4.6141000000000001E-2</v>
      </c>
      <c r="D10" s="12">
        <v>0.166242</v>
      </c>
      <c r="E10" s="13">
        <v>0.18194399999999999</v>
      </c>
      <c r="G10" s="7">
        <v>0.75</v>
      </c>
      <c r="H10" s="117">
        <v>0.24207200000000001</v>
      </c>
      <c r="I10" s="117">
        <v>0.175675</v>
      </c>
      <c r="J10" s="117">
        <v>0.14494499999999999</v>
      </c>
      <c r="K10" s="13">
        <v>5.6759999999999996E-3</v>
      </c>
      <c r="AC10" s="54"/>
    </row>
    <row r="11" spans="1:29" x14ac:dyDescent="0.2">
      <c r="A11" s="8" t="s">
        <v>8</v>
      </c>
      <c r="B11" s="14">
        <v>7.3168999999999998E-2</v>
      </c>
      <c r="C11" s="14">
        <v>6.8049999999999999E-2</v>
      </c>
      <c r="D11" s="14">
        <v>0.245418</v>
      </c>
      <c r="E11" s="15">
        <v>0.26365</v>
      </c>
      <c r="G11" s="8" t="s">
        <v>8</v>
      </c>
      <c r="H11" s="118">
        <v>0.27482699999999999</v>
      </c>
      <c r="I11" s="118">
        <v>0.19661799999999999</v>
      </c>
      <c r="J11" s="118">
        <v>0.16064999999999999</v>
      </c>
      <c r="K11" s="15">
        <v>6.6140000000000001E-3</v>
      </c>
    </row>
    <row r="12" spans="1:29" x14ac:dyDescent="0.2">
      <c r="A12" s="9"/>
      <c r="B12" s="2" t="s">
        <v>17</v>
      </c>
      <c r="C12" s="3" t="s">
        <v>18</v>
      </c>
      <c r="D12" s="3" t="s">
        <v>19</v>
      </c>
      <c r="E12" s="4" t="s">
        <v>20</v>
      </c>
      <c r="G12" s="9"/>
      <c r="H12" s="2" t="s">
        <v>9</v>
      </c>
      <c r="I12" s="3" t="s">
        <v>11</v>
      </c>
      <c r="J12" s="3" t="s">
        <v>10</v>
      </c>
      <c r="K12" s="4" t="s">
        <v>12</v>
      </c>
    </row>
    <row r="13" spans="1:29" x14ac:dyDescent="0.2">
      <c r="A13" s="5" t="s">
        <v>4</v>
      </c>
      <c r="B13" s="10">
        <v>20</v>
      </c>
      <c r="C13" s="10">
        <v>20</v>
      </c>
      <c r="D13" s="10">
        <v>20</v>
      </c>
      <c r="E13" s="11">
        <v>20</v>
      </c>
      <c r="G13" s="5" t="s">
        <v>4</v>
      </c>
      <c r="H13" s="10">
        <v>20</v>
      </c>
      <c r="I13" s="10">
        <v>20</v>
      </c>
      <c r="J13" s="10">
        <v>20</v>
      </c>
      <c r="K13" s="11">
        <v>20</v>
      </c>
    </row>
    <row r="14" spans="1:29" x14ac:dyDescent="0.2">
      <c r="A14" s="6" t="s">
        <v>5</v>
      </c>
      <c r="B14" s="16">
        <v>736.79863899999998</v>
      </c>
      <c r="C14" s="16">
        <v>488.09894300000002</v>
      </c>
      <c r="D14" s="16">
        <v>401.03885300000002</v>
      </c>
      <c r="E14" s="17">
        <v>14.491174000000001</v>
      </c>
      <c r="G14" s="6" t="s">
        <v>5</v>
      </c>
      <c r="H14" s="12">
        <v>2.1361999999999999E-2</v>
      </c>
      <c r="I14" s="117">
        <v>0.28319800000000001</v>
      </c>
      <c r="J14" s="131">
        <v>0.48013800000000001</v>
      </c>
      <c r="K14" s="132">
        <v>3.0710999999999999E-2</v>
      </c>
    </row>
    <row r="15" spans="1:29" x14ac:dyDescent="0.2">
      <c r="A15" s="6" t="s">
        <v>6</v>
      </c>
      <c r="B15" s="16">
        <v>83.400347999999994</v>
      </c>
      <c r="C15" s="16">
        <v>89.935919999999996</v>
      </c>
      <c r="D15" s="16">
        <v>65.305571</v>
      </c>
      <c r="E15" s="17">
        <v>3.3109459999999999</v>
      </c>
      <c r="G15" s="6" t="s">
        <v>6</v>
      </c>
      <c r="H15" s="12">
        <v>8.5019999999999991E-3</v>
      </c>
      <c r="I15" s="117">
        <v>4.1354000000000002E-2</v>
      </c>
      <c r="J15" s="117">
        <v>0.100414</v>
      </c>
      <c r="K15" s="13">
        <v>1.1929E-2</v>
      </c>
    </row>
    <row r="16" spans="1:29" x14ac:dyDescent="0.2">
      <c r="A16" s="6" t="s">
        <v>7</v>
      </c>
      <c r="B16" s="16">
        <v>577.34749899999997</v>
      </c>
      <c r="C16" s="16">
        <v>355.54999099999998</v>
      </c>
      <c r="D16" s="16">
        <v>256.12104199999999</v>
      </c>
      <c r="E16" s="17">
        <v>8.9510419999999993</v>
      </c>
      <c r="G16" s="6" t="s">
        <v>7</v>
      </c>
      <c r="H16" s="12">
        <v>7.8180000000000003E-3</v>
      </c>
      <c r="I16" s="117">
        <v>0.19513900000000001</v>
      </c>
      <c r="J16" s="117">
        <v>0.23480999999999999</v>
      </c>
      <c r="K16" s="13">
        <v>4.5669999999999999E-3</v>
      </c>
    </row>
    <row r="17" spans="1:29" x14ac:dyDescent="0.2">
      <c r="A17" s="7">
        <v>0.25</v>
      </c>
      <c r="B17" s="16">
        <v>685.88843699999995</v>
      </c>
      <c r="C17" s="16">
        <v>424.18188800000001</v>
      </c>
      <c r="D17" s="16">
        <v>378.39136999999999</v>
      </c>
      <c r="E17" s="17">
        <v>12.815709999999999</v>
      </c>
      <c r="G17" s="7">
        <v>0.25</v>
      </c>
      <c r="H17" s="12">
        <v>1.5938000000000001E-2</v>
      </c>
      <c r="I17" s="117">
        <v>0.25936599999999999</v>
      </c>
      <c r="J17" s="117">
        <v>0.44107600000000002</v>
      </c>
      <c r="K17" s="13">
        <v>2.5853999999999999E-2</v>
      </c>
      <c r="AC17" s="54"/>
    </row>
    <row r="18" spans="1:29" x14ac:dyDescent="0.2">
      <c r="A18" s="7">
        <v>0.5</v>
      </c>
      <c r="B18" s="16">
        <v>725.62845800000002</v>
      </c>
      <c r="C18" s="16">
        <v>461.66004900000001</v>
      </c>
      <c r="D18" s="16">
        <v>398.104465</v>
      </c>
      <c r="E18" s="17">
        <v>14.249919999999999</v>
      </c>
      <c r="G18" s="7">
        <v>0.5</v>
      </c>
      <c r="H18" s="12">
        <v>2.0704E-2</v>
      </c>
      <c r="I18" s="117">
        <v>0.27913300000000002</v>
      </c>
      <c r="J18" s="117">
        <v>0.48318699999999998</v>
      </c>
      <c r="K18" s="13">
        <v>3.2648999999999997E-2</v>
      </c>
      <c r="AC18" s="54"/>
    </row>
    <row r="19" spans="1:29" x14ac:dyDescent="0.2">
      <c r="A19" s="7">
        <v>0.75</v>
      </c>
      <c r="B19" s="16">
        <v>780.55888500000003</v>
      </c>
      <c r="C19" s="16">
        <v>560.48079600000005</v>
      </c>
      <c r="D19" s="16">
        <v>439.71657499999998</v>
      </c>
      <c r="E19" s="17">
        <v>16.508264</v>
      </c>
      <c r="G19" s="7">
        <v>0.75</v>
      </c>
      <c r="H19" s="12">
        <v>2.5252E-2</v>
      </c>
      <c r="I19" s="117">
        <v>0.30044700000000002</v>
      </c>
      <c r="J19" s="117">
        <v>0.54652100000000003</v>
      </c>
      <c r="K19" s="13">
        <v>3.7425E-2</v>
      </c>
      <c r="AC19" s="54"/>
    </row>
    <row r="20" spans="1:29" x14ac:dyDescent="0.2">
      <c r="A20" s="8" t="s">
        <v>8</v>
      </c>
      <c r="B20" s="18">
        <v>925.50544400000001</v>
      </c>
      <c r="C20" s="18">
        <v>650.118247</v>
      </c>
      <c r="D20" s="18">
        <v>515.95694000000003</v>
      </c>
      <c r="E20" s="19">
        <v>21.956897999999999</v>
      </c>
      <c r="G20" s="8" t="s">
        <v>8</v>
      </c>
      <c r="H20" s="14">
        <v>4.5247999999999997E-2</v>
      </c>
      <c r="I20" s="118">
        <v>0.35656900000000002</v>
      </c>
      <c r="J20" s="118">
        <v>0.65703299999999998</v>
      </c>
      <c r="K20" s="15">
        <v>6.2047999999999999E-2</v>
      </c>
    </row>
    <row r="21" spans="1:29" x14ac:dyDescent="0.2">
      <c r="A21" s="9"/>
      <c r="B21" s="2" t="s">
        <v>21</v>
      </c>
      <c r="C21" s="3" t="s">
        <v>22</v>
      </c>
      <c r="D21" s="3" t="s">
        <v>23</v>
      </c>
      <c r="E21" s="4" t="s">
        <v>24</v>
      </c>
    </row>
    <row r="22" spans="1:29" x14ac:dyDescent="0.2">
      <c r="A22" s="5" t="s">
        <v>4</v>
      </c>
      <c r="B22" s="10">
        <v>20</v>
      </c>
      <c r="C22" s="10">
        <v>20</v>
      </c>
      <c r="D22" s="10">
        <v>20</v>
      </c>
      <c r="E22" s="11">
        <v>20</v>
      </c>
    </row>
    <row r="23" spans="1:29" x14ac:dyDescent="0.2">
      <c r="A23" s="6" t="s">
        <v>5</v>
      </c>
      <c r="B23" s="16">
        <v>23.612383000000001</v>
      </c>
      <c r="C23" s="16">
        <v>315.954837</v>
      </c>
      <c r="D23" s="126">
        <v>12.084676</v>
      </c>
      <c r="E23" s="125">
        <v>0.50311600000000001</v>
      </c>
    </row>
    <row r="24" spans="1:29" x14ac:dyDescent="0.2">
      <c r="A24" s="6" t="s">
        <v>6</v>
      </c>
      <c r="B24" s="16">
        <v>8.4484480000000008</v>
      </c>
      <c r="C24" s="16">
        <v>38.877820999999997</v>
      </c>
      <c r="D24" s="16">
        <v>26.131710000000002</v>
      </c>
      <c r="E24" s="17">
        <v>0.61072800000000005</v>
      </c>
    </row>
    <row r="25" spans="1:29" x14ac:dyDescent="0.2">
      <c r="A25" s="6" t="s">
        <v>7</v>
      </c>
      <c r="B25" s="16">
        <v>8.2771740000000005</v>
      </c>
      <c r="C25" s="16">
        <v>246.81300400000001</v>
      </c>
      <c r="D25" s="16">
        <v>1.758205</v>
      </c>
      <c r="E25" s="17">
        <v>3.9399999999999998E-2</v>
      </c>
      <c r="G25" s="9"/>
      <c r="H25" s="2" t="s">
        <v>29</v>
      </c>
      <c r="I25" s="3" t="s">
        <v>30</v>
      </c>
      <c r="J25" s="3" t="s">
        <v>31</v>
      </c>
      <c r="K25" s="4" t="s">
        <v>32</v>
      </c>
    </row>
    <row r="26" spans="1:29" x14ac:dyDescent="0.2">
      <c r="A26" s="7">
        <v>0.25</v>
      </c>
      <c r="B26" s="16">
        <v>19.489360000000001</v>
      </c>
      <c r="C26" s="16">
        <v>290.32118600000001</v>
      </c>
      <c r="D26" s="16">
        <v>2.9176039999999999</v>
      </c>
      <c r="E26" s="17">
        <v>0.18034500000000001</v>
      </c>
      <c r="G26" s="5" t="s">
        <v>29</v>
      </c>
      <c r="H26" s="120">
        <f>B14/B32</f>
        <v>0.23668208131489599</v>
      </c>
      <c r="I26" s="121">
        <f>C14/B32</f>
        <v>0.15679219206163705</v>
      </c>
      <c r="J26" s="120">
        <f>D14/C32</f>
        <v>0.12830362684555804</v>
      </c>
      <c r="K26" s="121">
        <f>E14/C32</f>
        <v>4.6361347972687641E-3</v>
      </c>
      <c r="V26" s="54"/>
    </row>
    <row r="27" spans="1:29" x14ac:dyDescent="0.2">
      <c r="A27" s="7">
        <v>0.5</v>
      </c>
      <c r="B27" s="16">
        <v>24.162756000000002</v>
      </c>
      <c r="C27" s="16">
        <v>315.80176599999999</v>
      </c>
      <c r="D27" s="126">
        <v>3.8266</v>
      </c>
      <c r="E27" s="125">
        <v>0.27326600000000001</v>
      </c>
      <c r="G27" s="6" t="s">
        <v>30</v>
      </c>
      <c r="H27" s="122">
        <f>I26</f>
        <v>0.15679219206163705</v>
      </c>
      <c r="I27" s="119">
        <f>H26</f>
        <v>0.23668208131489599</v>
      </c>
      <c r="J27" s="122">
        <f>K26</f>
        <v>4.6361347972687641E-3</v>
      </c>
      <c r="K27" s="119">
        <f>J26</f>
        <v>0.12830362684555804</v>
      </c>
      <c r="V27" s="54"/>
    </row>
    <row r="28" spans="1:29" x14ac:dyDescent="0.2">
      <c r="A28" s="7">
        <v>0.75</v>
      </c>
      <c r="B28" s="16">
        <v>26.978563000000001</v>
      </c>
      <c r="C28" s="16">
        <v>343.36821600000002</v>
      </c>
      <c r="D28" s="16">
        <v>5.345631</v>
      </c>
      <c r="E28" s="17">
        <v>0.41578799999999999</v>
      </c>
      <c r="G28" s="6" t="s">
        <v>31</v>
      </c>
      <c r="H28" s="120">
        <f>B23/D32</f>
        <v>2.1053999737291149E-2</v>
      </c>
      <c r="I28" s="121">
        <f>C23/D32</f>
        <v>0.28172137709242928</v>
      </c>
      <c r="J28" s="127">
        <f>D23/E32</f>
        <v>0.29669891085870037</v>
      </c>
      <c r="K28" s="128">
        <f>E23/E32</f>
        <v>1.2352335241390493E-2</v>
      </c>
      <c r="V28" s="54"/>
    </row>
    <row r="29" spans="1:29" x14ac:dyDescent="0.2">
      <c r="A29" s="8" t="s">
        <v>8</v>
      </c>
      <c r="B29" s="18">
        <v>46.486451000000002</v>
      </c>
      <c r="C29" s="18">
        <v>386.17988500000001</v>
      </c>
      <c r="D29" s="18">
        <v>117.405157</v>
      </c>
      <c r="E29" s="19">
        <v>2.2832819999999998</v>
      </c>
      <c r="G29" s="8" t="s">
        <v>32</v>
      </c>
      <c r="H29" s="122">
        <f>I28</f>
        <v>0.28172137709242928</v>
      </c>
      <c r="I29" s="119">
        <f>H28</f>
        <v>2.1053999737291149E-2</v>
      </c>
      <c r="J29" s="129">
        <f>K28</f>
        <v>1.2352335241390493E-2</v>
      </c>
      <c r="K29" s="130">
        <f>J28</f>
        <v>0.29669891085870037</v>
      </c>
    </row>
    <row r="30" spans="1:29" x14ac:dyDescent="0.2">
      <c r="A30" s="9"/>
      <c r="B30" s="2" t="s">
        <v>25</v>
      </c>
      <c r="C30" s="3" t="s">
        <v>26</v>
      </c>
      <c r="D30" s="3" t="s">
        <v>27</v>
      </c>
      <c r="E30" s="4" t="s">
        <v>28</v>
      </c>
    </row>
    <row r="31" spans="1:29" x14ac:dyDescent="0.2">
      <c r="A31" s="5" t="s">
        <v>4</v>
      </c>
      <c r="B31" s="88">
        <v>20</v>
      </c>
      <c r="C31" s="89">
        <v>20</v>
      </c>
      <c r="D31" s="89">
        <v>20</v>
      </c>
      <c r="E31" s="90">
        <v>20</v>
      </c>
    </row>
    <row r="32" spans="1:29" x14ac:dyDescent="0.2">
      <c r="A32" s="6" t="s">
        <v>5</v>
      </c>
      <c r="B32" s="123">
        <v>3113.0309269999998</v>
      </c>
      <c r="C32" s="16">
        <v>3125.7016100000001</v>
      </c>
      <c r="D32" s="16">
        <v>1121.515308</v>
      </c>
      <c r="E32" s="125">
        <v>40.730435999999997</v>
      </c>
    </row>
    <row r="33" spans="1:22" x14ac:dyDescent="0.2">
      <c r="A33" s="6" t="s">
        <v>6</v>
      </c>
      <c r="B33" s="123">
        <v>323.22633300000001</v>
      </c>
      <c r="C33" s="16">
        <v>215.45081200000001</v>
      </c>
      <c r="D33" s="16">
        <v>76.947079000000002</v>
      </c>
      <c r="E33" s="17">
        <v>111.197546</v>
      </c>
    </row>
    <row r="34" spans="1:22" x14ac:dyDescent="0.2">
      <c r="A34" s="6" t="s">
        <v>7</v>
      </c>
      <c r="B34" s="123">
        <v>2388.9868459999998</v>
      </c>
      <c r="C34" s="16">
        <v>2859.1235919999999</v>
      </c>
      <c r="D34" s="16">
        <v>992.50940600000001</v>
      </c>
      <c r="E34" s="17">
        <v>2.6759759999999999</v>
      </c>
    </row>
    <row r="35" spans="1:22" x14ac:dyDescent="0.2">
      <c r="A35" s="7">
        <v>0.25</v>
      </c>
      <c r="B35" s="123">
        <v>2935.4823759999999</v>
      </c>
      <c r="C35" s="16">
        <v>3003.6393360000002</v>
      </c>
      <c r="D35" s="16">
        <v>1066.541017</v>
      </c>
      <c r="E35" s="17">
        <v>5.0870490000000004</v>
      </c>
      <c r="V35" s="54"/>
    </row>
    <row r="36" spans="1:22" x14ac:dyDescent="0.2">
      <c r="A36" s="7">
        <v>0.5</v>
      </c>
      <c r="B36" s="123">
        <v>3084.3331699999999</v>
      </c>
      <c r="C36" s="16">
        <v>3074.2078540000002</v>
      </c>
      <c r="D36" s="16">
        <v>1113.8242969999999</v>
      </c>
      <c r="E36" s="125">
        <v>7.8444240000000001</v>
      </c>
      <c r="V36" s="54"/>
    </row>
    <row r="37" spans="1:22" x14ac:dyDescent="0.2">
      <c r="A37" s="7">
        <v>0.75</v>
      </c>
      <c r="B37" s="123">
        <v>3217.7416450000001</v>
      </c>
      <c r="C37" s="16">
        <v>3184.458983</v>
      </c>
      <c r="D37" s="16">
        <v>1171.804511</v>
      </c>
      <c r="E37" s="17">
        <v>12.016717999999999</v>
      </c>
      <c r="V37" s="54"/>
    </row>
    <row r="38" spans="1:22" x14ac:dyDescent="0.2">
      <c r="A38" s="8" t="s">
        <v>8</v>
      </c>
      <c r="B38" s="124">
        <v>3768.6326880000001</v>
      </c>
      <c r="C38" s="18">
        <v>3712.1022509999998</v>
      </c>
      <c r="D38" s="18">
        <v>1264.805863</v>
      </c>
      <c r="E38" s="19">
        <v>500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5D87-416A-8A4A-A574-E1F2095757E7}">
  <dimension ref="A1:Q27"/>
  <sheetViews>
    <sheetView showGridLines="0" workbookViewId="0">
      <selection activeCell="M3" sqref="M3"/>
    </sheetView>
  </sheetViews>
  <sheetFormatPr baseColWidth="10" defaultRowHeight="16" x14ac:dyDescent="0.2"/>
  <cols>
    <col min="1" max="1" width="4.1640625" bestFit="1" customWidth="1"/>
    <col min="2" max="5" width="7.5" customWidth="1"/>
    <col min="6" max="9" width="8.6640625" customWidth="1"/>
    <col min="10" max="17" width="9" customWidth="1"/>
  </cols>
  <sheetData>
    <row r="1" spans="1:17" x14ac:dyDescent="0.2">
      <c r="B1">
        <v>3600</v>
      </c>
    </row>
    <row r="3" spans="1:17" x14ac:dyDescent="0.2">
      <c r="B3">
        <v>8</v>
      </c>
      <c r="C3">
        <f>$B$3*$B$1</f>
        <v>28800</v>
      </c>
    </row>
    <row r="5" spans="1:17" x14ac:dyDescent="0.2">
      <c r="A5" s="20" t="s">
        <v>33</v>
      </c>
      <c r="B5" s="2" t="s">
        <v>49</v>
      </c>
      <c r="C5" s="3" t="s">
        <v>50</v>
      </c>
      <c r="D5" s="3" t="s">
        <v>51</v>
      </c>
      <c r="E5" s="4" t="s">
        <v>52</v>
      </c>
      <c r="F5" s="2" t="s">
        <v>57</v>
      </c>
      <c r="G5" s="3" t="s">
        <v>58</v>
      </c>
      <c r="H5" s="3" t="s">
        <v>59</v>
      </c>
      <c r="I5" s="4" t="s">
        <v>60</v>
      </c>
      <c r="J5" s="2" t="s">
        <v>13</v>
      </c>
      <c r="K5" s="3" t="s">
        <v>14</v>
      </c>
      <c r="L5" s="3" t="s">
        <v>15</v>
      </c>
      <c r="M5" s="4" t="s">
        <v>16</v>
      </c>
      <c r="N5" s="2" t="s">
        <v>61</v>
      </c>
      <c r="O5" s="3" t="s">
        <v>62</v>
      </c>
      <c r="P5" s="3" t="s">
        <v>63</v>
      </c>
      <c r="Q5" s="4" t="s">
        <v>16</v>
      </c>
    </row>
    <row r="6" spans="1:17" x14ac:dyDescent="0.2">
      <c r="A6" s="55">
        <v>1</v>
      </c>
      <c r="B6" s="58">
        <v>3749</v>
      </c>
      <c r="C6" s="59">
        <v>3839</v>
      </c>
      <c r="D6" s="59">
        <v>8956</v>
      </c>
      <c r="E6" s="60">
        <v>10949</v>
      </c>
      <c r="F6" s="64">
        <f>B6/$C$3</f>
        <v>0.13017361111111111</v>
      </c>
      <c r="G6" s="56">
        <f t="shared" ref="G6:I6" si="0">C6/$C$3</f>
        <v>0.1332986111111111</v>
      </c>
      <c r="H6" s="56">
        <f t="shared" si="0"/>
        <v>0.31097222222222221</v>
      </c>
      <c r="I6" s="65">
        <f t="shared" si="0"/>
        <v>0.38017361111111109</v>
      </c>
      <c r="J6" s="64">
        <v>3.5137037822161529E-2</v>
      </c>
      <c r="K6" s="56">
        <v>3.4554926124171319E-2</v>
      </c>
      <c r="L6" s="56">
        <v>0.10197008710451375</v>
      </c>
      <c r="M6" s="65">
        <v>0.10449328149068338</v>
      </c>
      <c r="N6" s="64">
        <f>J6/F6</f>
        <v>0.26992443032228647</v>
      </c>
      <c r="O6" s="56">
        <f t="shared" ref="O6:O25" si="1">K6/G6</f>
        <v>0.25922945360149363</v>
      </c>
      <c r="P6" s="56">
        <f t="shared" ref="P6:P25" si="2">L6/H6</f>
        <v>0.32790738148838722</v>
      </c>
      <c r="Q6" s="65">
        <f t="shared" ref="Q6:Q25" si="3">M6/I6</f>
        <v>0.27485674554129885</v>
      </c>
    </row>
    <row r="7" spans="1:17" x14ac:dyDescent="0.2">
      <c r="A7" s="55">
        <v>2</v>
      </c>
      <c r="B7" s="58">
        <v>3704</v>
      </c>
      <c r="C7" s="59">
        <v>3640</v>
      </c>
      <c r="D7" s="59">
        <v>9766</v>
      </c>
      <c r="E7" s="60">
        <v>12305</v>
      </c>
      <c r="F7" s="64">
        <f t="shared" ref="F7:F25" si="4">B7/$C$3</f>
        <v>0.12861111111111112</v>
      </c>
      <c r="G7" s="56">
        <f t="shared" ref="G7:G25" si="5">C7/$C$3</f>
        <v>0.12638888888888888</v>
      </c>
      <c r="H7" s="56">
        <f t="shared" ref="H7:H25" si="6">D7/$C$3</f>
        <v>0.33909722222222222</v>
      </c>
      <c r="I7" s="65">
        <f t="shared" ref="I7:I25" si="7">E7/$C$3</f>
        <v>0.42725694444444445</v>
      </c>
      <c r="J7" s="64">
        <v>2.9528422443609894E-2</v>
      </c>
      <c r="K7" s="56">
        <v>3.1482757919282289E-2</v>
      </c>
      <c r="L7" s="56">
        <v>0.10748539446628812</v>
      </c>
      <c r="M7" s="65">
        <v>0.11478326070247802</v>
      </c>
      <c r="N7" s="64">
        <f t="shared" ref="N7:N25" si="8">J7/F7</f>
        <v>0.22959464534988253</v>
      </c>
      <c r="O7" s="56">
        <f t="shared" si="1"/>
        <v>0.2490943483723434</v>
      </c>
      <c r="P7" s="56">
        <f t="shared" si="2"/>
        <v>0.31697515468247983</v>
      </c>
      <c r="Q7" s="65">
        <f t="shared" si="3"/>
        <v>0.26865159758076934</v>
      </c>
    </row>
    <row r="8" spans="1:17" x14ac:dyDescent="0.2">
      <c r="A8" s="55">
        <v>3</v>
      </c>
      <c r="B8" s="58">
        <v>4061</v>
      </c>
      <c r="C8" s="59">
        <v>4116</v>
      </c>
      <c r="D8" s="59">
        <v>11349</v>
      </c>
      <c r="E8" s="60">
        <v>11253</v>
      </c>
      <c r="F8" s="64">
        <f t="shared" si="4"/>
        <v>0.14100694444444445</v>
      </c>
      <c r="G8" s="56">
        <f t="shared" si="5"/>
        <v>0.14291666666666666</v>
      </c>
      <c r="H8" s="56">
        <f t="shared" si="6"/>
        <v>0.39406249999999998</v>
      </c>
      <c r="I8" s="65">
        <f t="shared" si="7"/>
        <v>0.39072916666666668</v>
      </c>
      <c r="J8" s="64">
        <v>3.5871074165778866E-2</v>
      </c>
      <c r="K8" s="56">
        <v>3.7347071539816999E-2</v>
      </c>
      <c r="L8" s="56">
        <v>0.14595527997115423</v>
      </c>
      <c r="M8" s="65">
        <v>0.15579657770028449</v>
      </c>
      <c r="N8" s="64">
        <f t="shared" si="8"/>
        <v>0.25439225214834554</v>
      </c>
      <c r="O8" s="56">
        <f t="shared" si="1"/>
        <v>0.26132061718822391</v>
      </c>
      <c r="P8" s="56">
        <f t="shared" si="2"/>
        <v>0.37038611888001077</v>
      </c>
      <c r="Q8" s="65">
        <f t="shared" si="3"/>
        <v>0.39873291013669182</v>
      </c>
    </row>
    <row r="9" spans="1:17" x14ac:dyDescent="0.2">
      <c r="A9" s="55">
        <v>4</v>
      </c>
      <c r="B9" s="58">
        <v>6479</v>
      </c>
      <c r="C9" s="59">
        <v>6417</v>
      </c>
      <c r="D9" s="59">
        <v>13542</v>
      </c>
      <c r="E9" s="60">
        <v>13873</v>
      </c>
      <c r="F9" s="64">
        <f t="shared" si="4"/>
        <v>0.22496527777777778</v>
      </c>
      <c r="G9" s="56">
        <f t="shared" si="5"/>
        <v>0.2228125</v>
      </c>
      <c r="H9" s="56">
        <f t="shared" si="6"/>
        <v>0.47020833333333334</v>
      </c>
      <c r="I9" s="65">
        <f t="shared" si="7"/>
        <v>0.48170138888888892</v>
      </c>
      <c r="J9" s="64">
        <v>5.5606237817844295E-2</v>
      </c>
      <c r="K9" s="56">
        <v>5.6620031352155521E-2</v>
      </c>
      <c r="L9" s="56">
        <v>0.17788650331974395</v>
      </c>
      <c r="M9" s="65">
        <v>0.18182124778063977</v>
      </c>
      <c r="N9" s="64">
        <f t="shared" si="8"/>
        <v>0.24717697934155206</v>
      </c>
      <c r="O9" s="56">
        <f t="shared" si="1"/>
        <v>0.25411514772355914</v>
      </c>
      <c r="P9" s="56">
        <f t="shared" si="2"/>
        <v>0.37831422947929594</v>
      </c>
      <c r="Q9" s="65">
        <f t="shared" si="3"/>
        <v>0.3774563494617188</v>
      </c>
    </row>
    <row r="10" spans="1:17" x14ac:dyDescent="0.2">
      <c r="A10" s="55">
        <v>5</v>
      </c>
      <c r="B10" s="58">
        <v>3232</v>
      </c>
      <c r="C10" s="59">
        <v>3253</v>
      </c>
      <c r="D10" s="59">
        <v>6940</v>
      </c>
      <c r="E10" s="60">
        <v>7508</v>
      </c>
      <c r="F10" s="64">
        <f t="shared" si="4"/>
        <v>0.11222222222222222</v>
      </c>
      <c r="G10" s="56">
        <f t="shared" si="5"/>
        <v>0.11295138888888889</v>
      </c>
      <c r="H10" s="56">
        <f t="shared" si="6"/>
        <v>0.24097222222222223</v>
      </c>
      <c r="I10" s="65">
        <f t="shared" si="7"/>
        <v>0.26069444444444445</v>
      </c>
      <c r="J10" s="64">
        <v>3.0216194410937335E-2</v>
      </c>
      <c r="K10" s="56">
        <v>2.9030148260112451E-2</v>
      </c>
      <c r="L10" s="56">
        <v>0.13836941432557917</v>
      </c>
      <c r="M10" s="65">
        <v>0.13852297409519301</v>
      </c>
      <c r="N10" s="64">
        <f t="shared" si="8"/>
        <v>0.26925321752320397</v>
      </c>
      <c r="O10" s="56">
        <f t="shared" si="1"/>
        <v>0.25701453116853323</v>
      </c>
      <c r="P10" s="56">
        <f t="shared" si="2"/>
        <v>0.57421313149519881</v>
      </c>
      <c r="Q10" s="65">
        <f t="shared" si="3"/>
        <v>0.53136143499487998</v>
      </c>
    </row>
    <row r="11" spans="1:17" x14ac:dyDescent="0.2">
      <c r="A11" s="55">
        <v>6</v>
      </c>
      <c r="B11" s="58">
        <v>4354</v>
      </c>
      <c r="C11" s="59">
        <v>4276</v>
      </c>
      <c r="D11" s="59">
        <v>9562</v>
      </c>
      <c r="E11" s="60">
        <v>14051</v>
      </c>
      <c r="F11" s="64">
        <f t="shared" si="4"/>
        <v>0.15118055555555557</v>
      </c>
      <c r="G11" s="56">
        <f t="shared" si="5"/>
        <v>0.14847222222222223</v>
      </c>
      <c r="H11" s="56">
        <f t="shared" si="6"/>
        <v>0.33201388888888889</v>
      </c>
      <c r="I11" s="65">
        <f t="shared" si="7"/>
        <v>0.48788194444444444</v>
      </c>
      <c r="J11" s="64">
        <v>3.648499215851693E-2</v>
      </c>
      <c r="K11" s="56">
        <v>3.5571010697487214E-2</v>
      </c>
      <c r="L11" s="56">
        <v>0.10422943278616087</v>
      </c>
      <c r="M11" s="65">
        <v>0.1386785552805086</v>
      </c>
      <c r="N11" s="64">
        <f t="shared" si="8"/>
        <v>0.24133389392863747</v>
      </c>
      <c r="O11" s="56">
        <f t="shared" si="1"/>
        <v>0.23958024043209347</v>
      </c>
      <c r="P11" s="56">
        <f t="shared" si="2"/>
        <v>0.31393094166925672</v>
      </c>
      <c r="Q11" s="65">
        <f t="shared" si="3"/>
        <v>0.28424613138414689</v>
      </c>
    </row>
    <row r="12" spans="1:17" x14ac:dyDescent="0.2">
      <c r="A12" s="55">
        <v>7</v>
      </c>
      <c r="B12" s="58">
        <v>4674</v>
      </c>
      <c r="C12" s="59">
        <v>4709</v>
      </c>
      <c r="D12" s="59">
        <v>9094</v>
      </c>
      <c r="E12" s="60">
        <v>10605</v>
      </c>
      <c r="F12" s="64">
        <f t="shared" si="4"/>
        <v>0.16229166666666667</v>
      </c>
      <c r="G12" s="56">
        <f t="shared" si="5"/>
        <v>0.16350694444444444</v>
      </c>
      <c r="H12" s="56">
        <f t="shared" si="6"/>
        <v>0.3157638888888889</v>
      </c>
      <c r="I12" s="65">
        <f t="shared" si="7"/>
        <v>0.36822916666666666</v>
      </c>
      <c r="J12" s="64">
        <v>3.8736290507644267E-2</v>
      </c>
      <c r="K12" s="56">
        <v>4.2866245226671554E-2</v>
      </c>
      <c r="L12" s="56">
        <v>0.12718584097749303</v>
      </c>
      <c r="M12" s="65">
        <v>0.14997168378525466</v>
      </c>
      <c r="N12" s="64">
        <f t="shared" si="8"/>
        <v>0.23868317642707634</v>
      </c>
      <c r="O12" s="56">
        <f t="shared" si="1"/>
        <v>0.26216773466301568</v>
      </c>
      <c r="P12" s="56">
        <f t="shared" si="2"/>
        <v>0.40278779636593348</v>
      </c>
      <c r="Q12" s="65">
        <f t="shared" si="3"/>
        <v>0.40727812286801834</v>
      </c>
    </row>
    <row r="13" spans="1:17" x14ac:dyDescent="0.2">
      <c r="A13" s="55">
        <v>8</v>
      </c>
      <c r="B13" s="58">
        <v>3560</v>
      </c>
      <c r="C13" s="59">
        <v>3649</v>
      </c>
      <c r="D13" s="59">
        <v>8965</v>
      </c>
      <c r="E13" s="60">
        <v>13212</v>
      </c>
      <c r="F13" s="64">
        <f t="shared" si="4"/>
        <v>0.12361111111111112</v>
      </c>
      <c r="G13" s="56">
        <f t="shared" si="5"/>
        <v>0.12670138888888888</v>
      </c>
      <c r="H13" s="56">
        <f t="shared" si="6"/>
        <v>0.3112847222222222</v>
      </c>
      <c r="I13" s="65">
        <f t="shared" si="7"/>
        <v>0.45874999999999999</v>
      </c>
      <c r="J13" s="64">
        <v>2.74109218164399E-2</v>
      </c>
      <c r="K13" s="56">
        <v>2.9257313580769651E-2</v>
      </c>
      <c r="L13" s="56">
        <v>0.11703707541531877</v>
      </c>
      <c r="M13" s="65">
        <v>0.14207165520344556</v>
      </c>
      <c r="N13" s="64">
        <f t="shared" si="8"/>
        <v>0.22175127761614299</v>
      </c>
      <c r="O13" s="56">
        <f t="shared" si="1"/>
        <v>0.23091549222421651</v>
      </c>
      <c r="P13" s="56">
        <f t="shared" si="2"/>
        <v>0.37598078884118025</v>
      </c>
      <c r="Q13" s="65">
        <f t="shared" si="3"/>
        <v>0.30969298136990858</v>
      </c>
    </row>
    <row r="14" spans="1:17" x14ac:dyDescent="0.2">
      <c r="A14" s="55">
        <v>9</v>
      </c>
      <c r="B14" s="58">
        <v>5439</v>
      </c>
      <c r="C14" s="59">
        <v>5405</v>
      </c>
      <c r="D14" s="59">
        <v>12125</v>
      </c>
      <c r="E14" s="60">
        <v>11724</v>
      </c>
      <c r="F14" s="64">
        <f t="shared" si="4"/>
        <v>0.18885416666666666</v>
      </c>
      <c r="G14" s="56">
        <f t="shared" si="5"/>
        <v>0.18767361111111111</v>
      </c>
      <c r="H14" s="56">
        <f t="shared" si="6"/>
        <v>0.42100694444444442</v>
      </c>
      <c r="I14" s="65">
        <f t="shared" si="7"/>
        <v>0.40708333333333335</v>
      </c>
      <c r="J14" s="64">
        <v>4.7029777010251052E-2</v>
      </c>
      <c r="K14" s="56">
        <v>4.3707658342880998E-2</v>
      </c>
      <c r="L14" s="56">
        <v>0.17011935751914936</v>
      </c>
      <c r="M14" s="65">
        <v>0.19159488969035193</v>
      </c>
      <c r="N14" s="64">
        <f t="shared" si="8"/>
        <v>0.2490269494199725</v>
      </c>
      <c r="O14" s="56">
        <f t="shared" si="1"/>
        <v>0.23289187054116053</v>
      </c>
      <c r="P14" s="56">
        <f t="shared" si="2"/>
        <v>0.40407731930321666</v>
      </c>
      <c r="Q14" s="65">
        <f t="shared" si="3"/>
        <v>0.47065274847169358</v>
      </c>
    </row>
    <row r="15" spans="1:17" x14ac:dyDescent="0.2">
      <c r="A15" s="55">
        <v>10</v>
      </c>
      <c r="B15" s="58">
        <v>6610</v>
      </c>
      <c r="C15" s="59">
        <v>6550</v>
      </c>
      <c r="D15" s="59">
        <v>17013</v>
      </c>
      <c r="E15" s="60">
        <v>17190</v>
      </c>
      <c r="F15" s="64">
        <f t="shared" si="4"/>
        <v>0.22951388888888888</v>
      </c>
      <c r="G15" s="56">
        <f t="shared" si="5"/>
        <v>0.22743055555555555</v>
      </c>
      <c r="H15" s="56">
        <f t="shared" si="6"/>
        <v>0.59072916666666664</v>
      </c>
      <c r="I15" s="65">
        <f t="shared" si="7"/>
        <v>0.59687500000000004</v>
      </c>
      <c r="J15" s="64">
        <v>6.4459538031215888E-2</v>
      </c>
      <c r="K15" s="56">
        <v>6.2733679881978838E-2</v>
      </c>
      <c r="L15" s="56">
        <v>0.15199539722577693</v>
      </c>
      <c r="M15" s="65">
        <v>0.1643052453212587</v>
      </c>
      <c r="N15" s="64">
        <f t="shared" si="8"/>
        <v>0.28085245012088011</v>
      </c>
      <c r="O15" s="56">
        <f t="shared" si="1"/>
        <v>0.27583663825969323</v>
      </c>
      <c r="P15" s="56">
        <f t="shared" si="2"/>
        <v>0.25730132487523516</v>
      </c>
      <c r="Q15" s="65">
        <f t="shared" si="3"/>
        <v>0.2752758036795957</v>
      </c>
    </row>
    <row r="16" spans="1:17" x14ac:dyDescent="0.2">
      <c r="A16" s="55">
        <v>11</v>
      </c>
      <c r="B16" s="58">
        <v>3118</v>
      </c>
      <c r="C16" s="59">
        <v>3119</v>
      </c>
      <c r="D16" s="59">
        <v>8682</v>
      </c>
      <c r="E16" s="60">
        <v>9275</v>
      </c>
      <c r="F16" s="64">
        <f t="shared" si="4"/>
        <v>0.1082638888888889</v>
      </c>
      <c r="G16" s="56">
        <f t="shared" si="5"/>
        <v>0.10829861111111111</v>
      </c>
      <c r="H16" s="56">
        <f t="shared" si="6"/>
        <v>0.30145833333333333</v>
      </c>
      <c r="I16" s="65">
        <f t="shared" si="7"/>
        <v>0.3220486111111111</v>
      </c>
      <c r="J16" s="64">
        <v>2.7418504127015592E-2</v>
      </c>
      <c r="K16" s="56">
        <v>2.9329053376762067E-2</v>
      </c>
      <c r="L16" s="56">
        <v>0.17292462158522351</v>
      </c>
      <c r="M16" s="65">
        <v>0.18231086794670534</v>
      </c>
      <c r="N16" s="64">
        <f t="shared" si="8"/>
        <v>0.25325622798526265</v>
      </c>
      <c r="O16" s="56">
        <f t="shared" si="1"/>
        <v>0.27081652364563885</v>
      </c>
      <c r="P16" s="56">
        <f t="shared" si="2"/>
        <v>0.5736269409876108</v>
      </c>
      <c r="Q16" s="65">
        <f t="shared" si="3"/>
        <v>0.56609735815257289</v>
      </c>
    </row>
    <row r="17" spans="1:17" x14ac:dyDescent="0.2">
      <c r="A17" s="55">
        <v>12</v>
      </c>
      <c r="B17" s="58">
        <v>6976</v>
      </c>
      <c r="C17" s="59">
        <v>6919</v>
      </c>
      <c r="D17" s="59">
        <v>18388</v>
      </c>
      <c r="E17" s="60">
        <v>13842</v>
      </c>
      <c r="F17" s="64">
        <f t="shared" si="4"/>
        <v>0.24222222222222223</v>
      </c>
      <c r="G17" s="56">
        <f t="shared" si="5"/>
        <v>0.24024305555555556</v>
      </c>
      <c r="H17" s="56">
        <f t="shared" si="6"/>
        <v>0.63847222222222222</v>
      </c>
      <c r="I17" s="65">
        <f t="shared" si="7"/>
        <v>0.48062500000000002</v>
      </c>
      <c r="J17" s="64">
        <v>7.3168973047491342E-2</v>
      </c>
      <c r="K17" s="56">
        <v>6.8050145181954208E-2</v>
      </c>
      <c r="L17" s="56">
        <v>0.17578668691056051</v>
      </c>
      <c r="M17" s="65">
        <v>0.14060810972023954</v>
      </c>
      <c r="N17" s="64">
        <f t="shared" si="8"/>
        <v>0.30207374193918446</v>
      </c>
      <c r="O17" s="56">
        <f t="shared" si="1"/>
        <v>0.28325540992054937</v>
      </c>
      <c r="P17" s="56">
        <f t="shared" si="2"/>
        <v>0.27532393860257465</v>
      </c>
      <c r="Q17" s="65">
        <f t="shared" si="3"/>
        <v>0.29255263400830073</v>
      </c>
    </row>
    <row r="18" spans="1:17" x14ac:dyDescent="0.2">
      <c r="A18" s="55">
        <v>13</v>
      </c>
      <c r="B18" s="58">
        <v>6323</v>
      </c>
      <c r="C18" s="59">
        <v>6246</v>
      </c>
      <c r="D18" s="59">
        <v>15328</v>
      </c>
      <c r="E18" s="60">
        <v>16845</v>
      </c>
      <c r="F18" s="64">
        <f t="shared" si="4"/>
        <v>0.21954861111111112</v>
      </c>
      <c r="G18" s="56">
        <f t="shared" si="5"/>
        <v>0.21687500000000001</v>
      </c>
      <c r="H18" s="56">
        <f t="shared" si="6"/>
        <v>0.53222222222222226</v>
      </c>
      <c r="I18" s="65">
        <f t="shared" si="7"/>
        <v>0.58489583333333328</v>
      </c>
      <c r="J18" s="64">
        <v>5.4596801146778499E-2</v>
      </c>
      <c r="K18" s="56">
        <v>5.4082039097997699E-2</v>
      </c>
      <c r="L18" s="56">
        <v>0.1603785166574018</v>
      </c>
      <c r="M18" s="65">
        <v>0.18040226738390402</v>
      </c>
      <c r="N18" s="64">
        <f t="shared" si="8"/>
        <v>0.24867750640949243</v>
      </c>
      <c r="O18" s="56">
        <f t="shared" si="1"/>
        <v>0.24936963272851964</v>
      </c>
      <c r="P18" s="56">
        <f t="shared" si="2"/>
        <v>0.30133750520179875</v>
      </c>
      <c r="Q18" s="65">
        <f t="shared" si="3"/>
        <v>0.30843486498405676</v>
      </c>
    </row>
    <row r="19" spans="1:17" x14ac:dyDescent="0.2">
      <c r="A19" s="55">
        <v>14</v>
      </c>
      <c r="B19" s="58">
        <v>4367</v>
      </c>
      <c r="C19" s="59">
        <v>4318</v>
      </c>
      <c r="D19" s="59">
        <v>8839</v>
      </c>
      <c r="E19" s="60">
        <v>12916</v>
      </c>
      <c r="F19" s="64">
        <f t="shared" si="4"/>
        <v>0.15163194444444444</v>
      </c>
      <c r="G19" s="56">
        <f t="shared" si="5"/>
        <v>0.14993055555555557</v>
      </c>
      <c r="H19" s="56">
        <f t="shared" si="6"/>
        <v>0.30690972222222224</v>
      </c>
      <c r="I19" s="65">
        <f t="shared" si="7"/>
        <v>0.44847222222222222</v>
      </c>
      <c r="J19" s="64">
        <v>3.9916190113760325E-2</v>
      </c>
      <c r="K19" s="56">
        <v>3.890791024259857E-2</v>
      </c>
      <c r="L19" s="56">
        <v>0.12023514825171561</v>
      </c>
      <c r="M19" s="65">
        <v>0.15754341194350735</v>
      </c>
      <c r="N19" s="64">
        <f t="shared" si="8"/>
        <v>0.26324393754895747</v>
      </c>
      <c r="O19" s="56">
        <f t="shared" si="1"/>
        <v>0.25950621004790153</v>
      </c>
      <c r="P19" s="56">
        <f t="shared" si="2"/>
        <v>0.39176063691021712</v>
      </c>
      <c r="Q19" s="65">
        <f t="shared" si="3"/>
        <v>0.35128911922987083</v>
      </c>
    </row>
    <row r="20" spans="1:17" x14ac:dyDescent="0.2">
      <c r="A20" s="55">
        <v>15</v>
      </c>
      <c r="B20" s="58">
        <v>6225</v>
      </c>
      <c r="C20" s="59">
        <v>6167</v>
      </c>
      <c r="D20" s="59">
        <v>13250</v>
      </c>
      <c r="E20" s="60">
        <v>15804</v>
      </c>
      <c r="F20" s="64">
        <f t="shared" si="4"/>
        <v>0.21614583333333334</v>
      </c>
      <c r="G20" s="56">
        <f t="shared" si="5"/>
        <v>0.21413194444444444</v>
      </c>
      <c r="H20" s="56">
        <f t="shared" si="6"/>
        <v>0.46006944444444442</v>
      </c>
      <c r="I20" s="65">
        <f t="shared" si="7"/>
        <v>0.54874999999999996</v>
      </c>
      <c r="J20" s="64">
        <v>5.469841840660522E-2</v>
      </c>
      <c r="K20" s="56">
        <v>5.3442628881948256E-2</v>
      </c>
      <c r="L20" s="56">
        <v>0.1649489878240106</v>
      </c>
      <c r="M20" s="65">
        <v>0.21338006573455667</v>
      </c>
      <c r="N20" s="64">
        <f t="shared" si="8"/>
        <v>0.25306256226670365</v>
      </c>
      <c r="O20" s="56">
        <f t="shared" si="1"/>
        <v>0.24957803012811899</v>
      </c>
      <c r="P20" s="56">
        <f t="shared" si="2"/>
        <v>0.35853063013822684</v>
      </c>
      <c r="Q20" s="65">
        <f t="shared" si="3"/>
        <v>0.3888475001996477</v>
      </c>
    </row>
    <row r="21" spans="1:17" x14ac:dyDescent="0.2">
      <c r="A21" s="55">
        <v>16</v>
      </c>
      <c r="B21" s="58">
        <v>4762</v>
      </c>
      <c r="C21" s="59">
        <v>4755</v>
      </c>
      <c r="D21" s="59">
        <v>11657</v>
      </c>
      <c r="E21" s="60">
        <v>11378</v>
      </c>
      <c r="F21" s="64">
        <f t="shared" si="4"/>
        <v>0.16534722222222223</v>
      </c>
      <c r="G21" s="56">
        <f t="shared" si="5"/>
        <v>0.16510416666666666</v>
      </c>
      <c r="H21" s="56">
        <f t="shared" si="6"/>
        <v>0.40475694444444443</v>
      </c>
      <c r="I21" s="65">
        <f t="shared" si="7"/>
        <v>0.39506944444444442</v>
      </c>
      <c r="J21" s="64">
        <v>4.2006590643222139E-2</v>
      </c>
      <c r="K21" s="56">
        <v>4.1093003584024686E-2</v>
      </c>
      <c r="L21" s="56">
        <v>0.24541811454815088</v>
      </c>
      <c r="M21" s="65">
        <v>0.26364958799912946</v>
      </c>
      <c r="N21" s="64">
        <f t="shared" si="8"/>
        <v>0.2540507791946236</v>
      </c>
      <c r="O21" s="56">
        <f t="shared" si="1"/>
        <v>0.24889137817453438</v>
      </c>
      <c r="P21" s="56">
        <f t="shared" si="2"/>
        <v>0.60633453710103336</v>
      </c>
      <c r="Q21" s="65">
        <f t="shared" si="3"/>
        <v>0.6673499854433933</v>
      </c>
    </row>
    <row r="22" spans="1:17" x14ac:dyDescent="0.2">
      <c r="A22" s="55">
        <v>17</v>
      </c>
      <c r="B22" s="58">
        <v>5174</v>
      </c>
      <c r="C22" s="59">
        <v>5079</v>
      </c>
      <c r="D22" s="59">
        <v>12520</v>
      </c>
      <c r="E22" s="60">
        <v>14811</v>
      </c>
      <c r="F22" s="64">
        <f t="shared" si="4"/>
        <v>0.17965277777777777</v>
      </c>
      <c r="G22" s="56">
        <f t="shared" si="5"/>
        <v>0.17635416666666667</v>
      </c>
      <c r="H22" s="56">
        <f t="shared" si="6"/>
        <v>0.43472222222222223</v>
      </c>
      <c r="I22" s="65">
        <f t="shared" si="7"/>
        <v>0.51427083333333334</v>
      </c>
      <c r="J22" s="64">
        <v>4.159280551330205E-2</v>
      </c>
      <c r="K22" s="56">
        <v>4.2308862503504581E-2</v>
      </c>
      <c r="L22" s="56">
        <v>0.15574095668056148</v>
      </c>
      <c r="M22" s="65">
        <v>0.19884426880264597</v>
      </c>
      <c r="N22" s="64">
        <f t="shared" si="8"/>
        <v>0.23151774232375322</v>
      </c>
      <c r="O22" s="56">
        <f t="shared" si="1"/>
        <v>0.23990849381786414</v>
      </c>
      <c r="P22" s="56">
        <f t="shared" si="2"/>
        <v>0.35825395785943853</v>
      </c>
      <c r="Q22" s="65">
        <f t="shared" si="3"/>
        <v>0.38665282165391962</v>
      </c>
    </row>
    <row r="23" spans="1:17" x14ac:dyDescent="0.2">
      <c r="A23" s="55">
        <v>18</v>
      </c>
      <c r="B23" s="58">
        <v>2715</v>
      </c>
      <c r="C23" s="59">
        <v>2769</v>
      </c>
      <c r="D23" s="59">
        <v>8517</v>
      </c>
      <c r="E23" s="60">
        <v>10979</v>
      </c>
      <c r="F23" s="64">
        <f t="shared" si="4"/>
        <v>9.4270833333333331E-2</v>
      </c>
      <c r="G23" s="56">
        <f t="shared" si="5"/>
        <v>9.6145833333333333E-2</v>
      </c>
      <c r="H23" s="56">
        <f t="shared" si="6"/>
        <v>0.29572916666666665</v>
      </c>
      <c r="I23" s="65">
        <f t="shared" si="7"/>
        <v>0.38121527777777775</v>
      </c>
      <c r="J23" s="64">
        <v>2.2392554918136628E-2</v>
      </c>
      <c r="K23" s="56">
        <v>2.51881117013882E-2</v>
      </c>
      <c r="L23" s="56">
        <v>0.11266253474125873</v>
      </c>
      <c r="M23" s="65">
        <v>0.15333698526807893</v>
      </c>
      <c r="N23" s="64">
        <f t="shared" si="8"/>
        <v>0.237534284214488</v>
      </c>
      <c r="O23" s="56">
        <f t="shared" si="1"/>
        <v>0.26197819321053817</v>
      </c>
      <c r="P23" s="56">
        <f t="shared" si="2"/>
        <v>0.38096524604300241</v>
      </c>
      <c r="Q23" s="65">
        <f t="shared" si="3"/>
        <v>0.40223200434654099</v>
      </c>
    </row>
    <row r="24" spans="1:17" x14ac:dyDescent="0.2">
      <c r="A24" s="55">
        <v>19</v>
      </c>
      <c r="B24" s="58">
        <v>3641</v>
      </c>
      <c r="C24" s="59">
        <v>3696</v>
      </c>
      <c r="D24" s="59">
        <v>9875</v>
      </c>
      <c r="E24" s="60">
        <v>13845</v>
      </c>
      <c r="F24" s="64">
        <f t="shared" si="4"/>
        <v>0.12642361111111111</v>
      </c>
      <c r="G24" s="56">
        <f t="shared" si="5"/>
        <v>0.12833333333333333</v>
      </c>
      <c r="H24" s="56">
        <f t="shared" si="6"/>
        <v>0.34288194444444442</v>
      </c>
      <c r="I24" s="65">
        <f t="shared" si="7"/>
        <v>0.48072916666666665</v>
      </c>
      <c r="J24" s="64">
        <v>2.9871821826753298E-2</v>
      </c>
      <c r="K24" s="56">
        <v>3.2713339881387367E-2</v>
      </c>
      <c r="L24" s="56">
        <v>0.12843528987066979</v>
      </c>
      <c r="M24" s="65">
        <v>0.15689075661668897</v>
      </c>
      <c r="N24" s="64">
        <f t="shared" si="8"/>
        <v>0.23628356731955369</v>
      </c>
      <c r="O24" s="56">
        <f t="shared" si="1"/>
        <v>0.25490914193288861</v>
      </c>
      <c r="P24" s="56">
        <f t="shared" si="2"/>
        <v>0.37457583273673828</v>
      </c>
      <c r="Q24" s="65">
        <f t="shared" si="3"/>
        <v>0.32635997042691534</v>
      </c>
    </row>
    <row r="25" spans="1:17" x14ac:dyDescent="0.2">
      <c r="A25" s="57">
        <v>20</v>
      </c>
      <c r="B25" s="61">
        <v>2225</v>
      </c>
      <c r="C25" s="62">
        <v>2235</v>
      </c>
      <c r="D25" s="62">
        <v>6170</v>
      </c>
      <c r="E25" s="63">
        <v>13861</v>
      </c>
      <c r="F25" s="66">
        <f t="shared" si="4"/>
        <v>7.7256944444444448E-2</v>
      </c>
      <c r="G25" s="67">
        <f t="shared" si="5"/>
        <v>7.7604166666666669E-2</v>
      </c>
      <c r="H25" s="67">
        <f t="shared" si="6"/>
        <v>0.2142361111111111</v>
      </c>
      <c r="I25" s="68">
        <f t="shared" si="7"/>
        <v>0.48128472222222224</v>
      </c>
      <c r="J25" s="66">
        <v>1.4856295028800606E-2</v>
      </c>
      <c r="K25" s="67">
        <v>1.7422310776068838E-2</v>
      </c>
      <c r="L25" s="67">
        <v>7.0719830752377005E-2</v>
      </c>
      <c r="M25" s="68">
        <v>9.6085074512936464E-2</v>
      </c>
      <c r="N25" s="66">
        <f t="shared" si="8"/>
        <v>0.19229721205818312</v>
      </c>
      <c r="O25" s="67">
        <f t="shared" si="1"/>
        <v>0.22450225966477966</v>
      </c>
      <c r="P25" s="67">
        <f t="shared" si="2"/>
        <v>0.33010228941141945</v>
      </c>
      <c r="Q25" s="68">
        <f t="shared" si="3"/>
        <v>0.19964289344005268</v>
      </c>
    </row>
    <row r="27" spans="1:17" x14ac:dyDescent="0.2">
      <c r="B27" s="69">
        <f>AVERAGE(B6:B25)</f>
        <v>4569.3999999999996</v>
      </c>
      <c r="C27" s="70">
        <f t="shared" ref="C27:Q27" si="9">AVERAGE(C6:C25)</f>
        <v>4557.8500000000004</v>
      </c>
      <c r="D27" s="70">
        <f t="shared" si="9"/>
        <v>11026.9</v>
      </c>
      <c r="E27" s="71">
        <f t="shared" si="9"/>
        <v>12811.3</v>
      </c>
      <c r="F27" s="72">
        <f t="shared" si="9"/>
        <v>0.15865972222222222</v>
      </c>
      <c r="G27" s="73">
        <f t="shared" si="9"/>
        <v>0.15825868055555553</v>
      </c>
      <c r="H27" s="73">
        <f t="shared" si="9"/>
        <v>0.38287847222222227</v>
      </c>
      <c r="I27" s="74">
        <f t="shared" si="9"/>
        <v>0.4448368055555556</v>
      </c>
      <c r="J27" s="72">
        <f t="shared" si="9"/>
        <v>4.0049972047813284E-2</v>
      </c>
      <c r="K27" s="73">
        <f t="shared" si="9"/>
        <v>4.0285412407648068E-2</v>
      </c>
      <c r="L27" s="73">
        <f t="shared" si="9"/>
        <v>0.1424742235466554</v>
      </c>
      <c r="M27" s="74">
        <f t="shared" si="9"/>
        <v>0.16125453834892456</v>
      </c>
      <c r="N27" s="72">
        <f t="shared" si="9"/>
        <v>0.24869934167290902</v>
      </c>
      <c r="O27" s="73">
        <f t="shared" si="9"/>
        <v>0.25324406737228333</v>
      </c>
      <c r="P27" s="73">
        <f t="shared" si="9"/>
        <v>0.38363428510361275</v>
      </c>
      <c r="Q27" s="74">
        <f t="shared" si="9"/>
        <v>0.37438319886869958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37D0-CF52-A84A-B708-DE95F97C392F}">
  <dimension ref="A1:AR2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AO3" sqref="AO3"/>
    </sheetView>
  </sheetViews>
  <sheetFormatPr baseColWidth="10" defaultRowHeight="16" x14ac:dyDescent="0.2"/>
  <cols>
    <col min="1" max="1" width="5.1640625" bestFit="1" customWidth="1"/>
    <col min="2" max="3" width="6.83203125" bestFit="1" customWidth="1"/>
    <col min="4" max="8" width="7.1640625" bestFit="1" customWidth="1"/>
    <col min="9" max="9" width="6.1640625" bestFit="1" customWidth="1"/>
    <col min="10" max="11" width="7.1640625" bestFit="1" customWidth="1"/>
    <col min="12" max="12" width="6.1640625" bestFit="1" customWidth="1"/>
    <col min="13" max="13" width="7.1640625" bestFit="1" customWidth="1"/>
    <col min="14" max="14" width="6.1640625" bestFit="1" customWidth="1"/>
    <col min="15" max="15" width="7.1640625" bestFit="1" customWidth="1"/>
    <col min="16" max="16" width="6.1640625" bestFit="1" customWidth="1"/>
    <col min="17" max="17" width="5.1640625" bestFit="1" customWidth="1"/>
    <col min="18" max="18" width="7.1640625" bestFit="1" customWidth="1"/>
    <col min="19" max="19" width="6.1640625" bestFit="1" customWidth="1"/>
    <col min="20" max="20" width="5.1640625" bestFit="1" customWidth="1"/>
    <col min="21" max="21" width="6.1640625" bestFit="1" customWidth="1"/>
    <col min="22" max="31" width="8.1640625" bestFit="1" customWidth="1"/>
    <col min="32" max="32" width="5.6640625" bestFit="1" customWidth="1"/>
    <col min="33" max="34" width="6.1640625" bestFit="1" customWidth="1"/>
    <col min="35" max="40" width="7.1640625" bestFit="1" customWidth="1"/>
    <col min="41" max="44" width="4.6640625" bestFit="1" customWidth="1"/>
  </cols>
  <sheetData>
    <row r="1" spans="1:44" x14ac:dyDescent="0.2">
      <c r="AI1" s="35"/>
      <c r="AJ1" s="35"/>
    </row>
    <row r="2" spans="1:44" x14ac:dyDescent="0.2">
      <c r="AG2" s="35"/>
      <c r="AH2" s="35"/>
      <c r="AI2" s="35"/>
      <c r="AJ2" s="35"/>
    </row>
    <row r="3" spans="1:44" x14ac:dyDescent="0.2">
      <c r="A3" s="20" t="s">
        <v>33</v>
      </c>
      <c r="B3" s="2" t="s">
        <v>13</v>
      </c>
      <c r="C3" s="3" t="s">
        <v>14</v>
      </c>
      <c r="D3" s="3" t="s">
        <v>15</v>
      </c>
      <c r="E3" s="4" t="s">
        <v>16</v>
      </c>
      <c r="F3" s="2" t="s">
        <v>17</v>
      </c>
      <c r="G3" s="3" t="s">
        <v>18</v>
      </c>
      <c r="H3" s="3" t="s">
        <v>19</v>
      </c>
      <c r="I3" s="3" t="s">
        <v>20</v>
      </c>
      <c r="J3" s="3" t="s">
        <v>34</v>
      </c>
      <c r="K3" s="3" t="s">
        <v>35</v>
      </c>
      <c r="L3" s="3" t="s">
        <v>36</v>
      </c>
      <c r="M3" s="3" t="s">
        <v>37</v>
      </c>
      <c r="N3" s="3" t="s">
        <v>21</v>
      </c>
      <c r="O3" s="3" t="s">
        <v>22</v>
      </c>
      <c r="P3" s="3" t="s">
        <v>23</v>
      </c>
      <c r="Q3" s="3" t="s">
        <v>24</v>
      </c>
      <c r="R3" s="3" t="s">
        <v>38</v>
      </c>
      <c r="S3" s="3" t="s">
        <v>39</v>
      </c>
      <c r="T3" s="3" t="s">
        <v>40</v>
      </c>
      <c r="U3" s="4" t="s">
        <v>41</v>
      </c>
      <c r="V3" s="2" t="s">
        <v>25</v>
      </c>
      <c r="W3" s="3" t="s">
        <v>42</v>
      </c>
      <c r="X3" s="3" t="s">
        <v>26</v>
      </c>
      <c r="Y3" s="3" t="s">
        <v>43</v>
      </c>
      <c r="Z3" s="3" t="s">
        <v>44</v>
      </c>
      <c r="AA3" s="3" t="s">
        <v>45</v>
      </c>
      <c r="AB3" s="3" t="s">
        <v>46</v>
      </c>
      <c r="AC3" s="3" t="s">
        <v>47</v>
      </c>
      <c r="AD3" s="3" t="s">
        <v>27</v>
      </c>
      <c r="AE3" s="3" t="s">
        <v>48</v>
      </c>
      <c r="AF3" s="4" t="s">
        <v>28</v>
      </c>
      <c r="AG3" s="2" t="s">
        <v>49</v>
      </c>
      <c r="AH3" s="3" t="s">
        <v>50</v>
      </c>
      <c r="AI3" s="3" t="s">
        <v>51</v>
      </c>
      <c r="AJ3" s="4" t="s">
        <v>52</v>
      </c>
      <c r="AK3" s="2" t="s">
        <v>53</v>
      </c>
      <c r="AL3" s="3" t="s">
        <v>54</v>
      </c>
      <c r="AM3" s="3" t="s">
        <v>55</v>
      </c>
      <c r="AN3" s="4" t="s">
        <v>56</v>
      </c>
    </row>
    <row r="4" spans="1:44" x14ac:dyDescent="0.2">
      <c r="A4" s="21">
        <v>1</v>
      </c>
      <c r="B4" s="42">
        <v>3.0104318579670348E-2</v>
      </c>
      <c r="C4" s="43">
        <v>2.9509029783585394E-2</v>
      </c>
      <c r="D4" s="43">
        <v>8.1897813012410031E-2</v>
      </c>
      <c r="E4" s="44">
        <v>8.4520290746982044E-2</v>
      </c>
      <c r="F4" s="22">
        <v>694.71139912401361</v>
      </c>
      <c r="G4" s="23">
        <v>534.11532732301544</v>
      </c>
      <c r="H4" s="23">
        <v>321.73452174637492</v>
      </c>
      <c r="I4" s="23">
        <v>11.626013232900025</v>
      </c>
      <c r="J4" s="23">
        <v>534.11532732301544</v>
      </c>
      <c r="K4" s="23">
        <v>694.71139912401361</v>
      </c>
      <c r="L4" s="23">
        <v>11.626013232900025</v>
      </c>
      <c r="M4" s="23">
        <v>321.73452174637492</v>
      </c>
      <c r="N4" s="23">
        <v>34.171284956771011</v>
      </c>
      <c r="O4" s="23">
        <v>282.51496258429995</v>
      </c>
      <c r="P4" s="23">
        <v>2.5012095417994189</v>
      </c>
      <c r="Q4" s="23">
        <v>0.15977006524968432</v>
      </c>
      <c r="R4" s="23">
        <v>282.51496258429995</v>
      </c>
      <c r="S4" s="23">
        <v>34.171284956771011</v>
      </c>
      <c r="T4" s="23">
        <v>0.15977006524968432</v>
      </c>
      <c r="U4" s="24">
        <v>2.5012095417994189</v>
      </c>
      <c r="V4" s="25">
        <v>2947.3900423597502</v>
      </c>
      <c r="W4" s="32">
        <v>2947.3900423597502</v>
      </c>
      <c r="X4" s="32">
        <v>2725.5268227681618</v>
      </c>
      <c r="Y4" s="32">
        <v>2725.5268227681618</v>
      </c>
      <c r="Z4" s="32">
        <v>2947.3900423597502</v>
      </c>
      <c r="AA4" s="32">
        <v>2947.3900423597502</v>
      </c>
      <c r="AB4" s="32">
        <v>2725.5268227681618</v>
      </c>
      <c r="AC4" s="32">
        <v>2725.5268227681618</v>
      </c>
      <c r="AD4" s="32">
        <v>1093.3202976246735</v>
      </c>
      <c r="AE4" s="32">
        <v>1093.3202976246735</v>
      </c>
      <c r="AF4" s="33">
        <v>4.558981503333138</v>
      </c>
      <c r="AG4" s="36">
        <v>5295</v>
      </c>
      <c r="AH4" s="37">
        <v>5466</v>
      </c>
      <c r="AI4" s="37">
        <v>12430</v>
      </c>
      <c r="AJ4" s="38">
        <v>15137</v>
      </c>
      <c r="AK4" s="48">
        <f>AG4/(14*3600)</f>
        <v>0.10505952380952381</v>
      </c>
      <c r="AL4" s="49">
        <f t="shared" ref="AL4:AN4" si="0">AH4/(14*3600)</f>
        <v>0.10845238095238095</v>
      </c>
      <c r="AM4" s="49">
        <f t="shared" si="0"/>
        <v>0.24662698412698414</v>
      </c>
      <c r="AN4" s="50">
        <f t="shared" si="0"/>
        <v>0.3003373015873016</v>
      </c>
      <c r="AO4" s="54">
        <f>B4/AK4</f>
        <v>0.28654535531924186</v>
      </c>
      <c r="AP4" s="54">
        <f t="shared" ref="AP4:AR4" si="1">C4/AL4</f>
        <v>0.27209204191231318</v>
      </c>
      <c r="AQ4" s="54">
        <f t="shared" si="1"/>
        <v>0.33207158293044775</v>
      </c>
      <c r="AR4" s="54">
        <f t="shared" si="1"/>
        <v>0.28141789348271751</v>
      </c>
    </row>
    <row r="5" spans="1:44" x14ac:dyDescent="0.2">
      <c r="A5" s="21">
        <v>2</v>
      </c>
      <c r="B5" s="42">
        <v>2.4580995771837692E-2</v>
      </c>
      <c r="C5" s="43">
        <v>2.5739343707645523E-2</v>
      </c>
      <c r="D5" s="43">
        <v>7.6488683161199333E-2</v>
      </c>
      <c r="E5" s="44">
        <v>8.2141077161234741E-2</v>
      </c>
      <c r="F5" s="22">
        <v>661.72650233619902</v>
      </c>
      <c r="G5" s="23">
        <v>471.95496519560118</v>
      </c>
      <c r="H5" s="23">
        <v>287.45351425390521</v>
      </c>
      <c r="I5" s="23">
        <v>10.375700259022658</v>
      </c>
      <c r="J5" s="23">
        <v>471.95496519560118</v>
      </c>
      <c r="K5" s="23">
        <v>661.72650233619902</v>
      </c>
      <c r="L5" s="23">
        <v>10.375700259022658</v>
      </c>
      <c r="M5" s="23">
        <v>287.45351425390521</v>
      </c>
      <c r="N5" s="23">
        <v>28.815261785248001</v>
      </c>
      <c r="O5" s="23">
        <v>260.01724073026787</v>
      </c>
      <c r="P5" s="23">
        <v>2.5474950837333799</v>
      </c>
      <c r="Q5" s="23">
        <v>0.19931345546650503</v>
      </c>
      <c r="R5" s="23">
        <v>260.01724073026787</v>
      </c>
      <c r="S5" s="23">
        <v>28.815261785248001</v>
      </c>
      <c r="T5" s="23">
        <v>0.19931345546650503</v>
      </c>
      <c r="U5" s="24">
        <v>2.5474950837333799</v>
      </c>
      <c r="V5" s="25">
        <v>2485.8252591018231</v>
      </c>
      <c r="W5" s="32">
        <v>2485.8252591018231</v>
      </c>
      <c r="X5" s="32">
        <v>2707.9781789383028</v>
      </c>
      <c r="Y5" s="32">
        <v>2707.9781789383028</v>
      </c>
      <c r="Z5" s="32">
        <v>2485.8252591018231</v>
      </c>
      <c r="AA5" s="32">
        <v>2485.8252591018231</v>
      </c>
      <c r="AB5" s="32">
        <v>2707.9781789383028</v>
      </c>
      <c r="AC5" s="32">
        <v>2707.9781789383028</v>
      </c>
      <c r="AD5" s="32">
        <v>956.48193119423934</v>
      </c>
      <c r="AE5" s="32">
        <v>956.48193119423934</v>
      </c>
      <c r="AF5" s="33">
        <v>4.3478740895559858</v>
      </c>
      <c r="AG5" s="36">
        <v>5233</v>
      </c>
      <c r="AH5" s="37">
        <v>5180</v>
      </c>
      <c r="AI5" s="37">
        <v>12789</v>
      </c>
      <c r="AJ5" s="38">
        <v>17244</v>
      </c>
      <c r="AK5" s="48">
        <f t="shared" ref="AK5:AK23" si="2">AG5/(14*3600)</f>
        <v>0.10382936507936508</v>
      </c>
      <c r="AL5" s="49">
        <f t="shared" ref="AL5:AL23" si="3">AH5/(14*3600)</f>
        <v>0.10277777777777777</v>
      </c>
      <c r="AM5" s="49">
        <f t="shared" ref="AM5:AM23" si="4">AI5/(14*3600)</f>
        <v>0.25374999999999998</v>
      </c>
      <c r="AN5" s="50">
        <f t="shared" ref="AN5:AN23" si="5">AJ5/(14*3600)</f>
        <v>0.34214285714285714</v>
      </c>
      <c r="AO5" s="54">
        <f t="shared" ref="AO5:AO23" si="6">B5/AK5</f>
        <v>0.23674415954531239</v>
      </c>
      <c r="AP5" s="54">
        <f t="shared" ref="AP5:AP23" si="7">C5/AL5</f>
        <v>0.25043685769601048</v>
      </c>
      <c r="AQ5" s="54">
        <f t="shared" ref="AQ5:AQ23" si="8">D5/AM5</f>
        <v>0.30143323413280526</v>
      </c>
      <c r="AR5" s="54">
        <f t="shared" ref="AR5:AR23" si="9">E5/AN5</f>
        <v>0.24007830485538337</v>
      </c>
    </row>
    <row r="6" spans="1:44" x14ac:dyDescent="0.2">
      <c r="A6" s="21">
        <v>3</v>
      </c>
      <c r="B6" s="42">
        <v>2.7180678855868536E-2</v>
      </c>
      <c r="C6" s="43">
        <v>2.8354878120430953E-2</v>
      </c>
      <c r="D6" s="43">
        <v>0.11050773382104044</v>
      </c>
      <c r="E6" s="44">
        <v>0.10937428065336033</v>
      </c>
      <c r="F6" s="22">
        <v>627.32017341740288</v>
      </c>
      <c r="G6" s="23">
        <v>461.65108023494855</v>
      </c>
      <c r="H6" s="23">
        <v>359.72038903731266</v>
      </c>
      <c r="I6" s="23">
        <v>15.833429057738297</v>
      </c>
      <c r="J6" s="23">
        <v>461.65108023494855</v>
      </c>
      <c r="K6" s="23">
        <v>627.32017341740288</v>
      </c>
      <c r="L6" s="23">
        <v>15.833429057738297</v>
      </c>
      <c r="M6" s="23">
        <v>359.72038903731266</v>
      </c>
      <c r="N6" s="23">
        <v>27.349665368454573</v>
      </c>
      <c r="O6" s="23">
        <v>334.85832929592249</v>
      </c>
      <c r="P6" s="23">
        <v>3.5687059917884048</v>
      </c>
      <c r="Q6" s="23">
        <v>0.33169236520117396</v>
      </c>
      <c r="R6" s="23">
        <v>334.85832929592249</v>
      </c>
      <c r="S6" s="23">
        <v>27.349665368454573</v>
      </c>
      <c r="T6" s="23">
        <v>0.33169236520117396</v>
      </c>
      <c r="U6" s="24">
        <v>3.5687059917884048</v>
      </c>
      <c r="V6" s="25">
        <v>3011.9722857541328</v>
      </c>
      <c r="W6" s="32">
        <v>3011.9722857541328</v>
      </c>
      <c r="X6" s="32">
        <v>2890.2329224507293</v>
      </c>
      <c r="Y6" s="32">
        <v>2890.2329224507293</v>
      </c>
      <c r="Z6" s="32">
        <v>3011.9722857541328</v>
      </c>
      <c r="AA6" s="32">
        <v>3011.9722857541328</v>
      </c>
      <c r="AB6" s="32">
        <v>2890.2329224507293</v>
      </c>
      <c r="AC6" s="32">
        <v>2890.2329224507293</v>
      </c>
      <c r="AD6" s="32">
        <v>1054.0740033239397</v>
      </c>
      <c r="AE6" s="32">
        <v>1054.0740033239397</v>
      </c>
      <c r="AF6" s="33">
        <v>7.8519545513639866</v>
      </c>
      <c r="AG6" s="36">
        <v>5014</v>
      </c>
      <c r="AH6" s="37">
        <v>5091</v>
      </c>
      <c r="AI6" s="37">
        <v>15025</v>
      </c>
      <c r="AJ6" s="38">
        <v>14081</v>
      </c>
      <c r="AK6" s="48">
        <f t="shared" si="2"/>
        <v>9.948412698412698E-2</v>
      </c>
      <c r="AL6" s="49">
        <f t="shared" si="3"/>
        <v>0.10101190476190476</v>
      </c>
      <c r="AM6" s="49">
        <f t="shared" si="4"/>
        <v>0.29811507936507936</v>
      </c>
      <c r="AN6" s="50">
        <f t="shared" si="5"/>
        <v>0.27938492063492065</v>
      </c>
      <c r="AO6" s="54">
        <f t="shared" si="6"/>
        <v>0.27321623740242806</v>
      </c>
      <c r="AP6" s="54">
        <f t="shared" si="7"/>
        <v>0.28070828074439602</v>
      </c>
      <c r="AQ6" s="54">
        <f t="shared" si="8"/>
        <v>0.37068817201866477</v>
      </c>
      <c r="AR6" s="54">
        <f t="shared" si="9"/>
        <v>0.39148240500883175</v>
      </c>
    </row>
    <row r="7" spans="1:44" x14ac:dyDescent="0.2">
      <c r="A7" s="21">
        <v>4</v>
      </c>
      <c r="B7" s="42">
        <v>4.5879157673725295E-2</v>
      </c>
      <c r="C7" s="43">
        <v>4.6567057051133932E-2</v>
      </c>
      <c r="D7" s="43">
        <v>0.13282760993281834</v>
      </c>
      <c r="E7" s="44">
        <v>0.14818214161748625</v>
      </c>
      <c r="F7" s="22">
        <v>547.64594400930901</v>
      </c>
      <c r="G7" s="23">
        <v>537.27141546016912</v>
      </c>
      <c r="H7" s="23">
        <v>427.96807288964766</v>
      </c>
      <c r="I7" s="23">
        <v>14.24784250219807</v>
      </c>
      <c r="J7" s="23">
        <v>537.27141546016912</v>
      </c>
      <c r="K7" s="23">
        <v>547.64594400930901</v>
      </c>
      <c r="L7" s="23">
        <v>14.24784250219807</v>
      </c>
      <c r="M7" s="23">
        <v>427.96807288964766</v>
      </c>
      <c r="N7" s="23">
        <v>19.644427114417102</v>
      </c>
      <c r="O7" s="23">
        <v>242.81870819963251</v>
      </c>
      <c r="P7" s="23">
        <v>6.9185791946311532</v>
      </c>
      <c r="Q7" s="23">
        <v>0.76563722314291505</v>
      </c>
      <c r="R7" s="23">
        <v>242.81870819963251</v>
      </c>
      <c r="S7" s="23">
        <v>19.644427114417102</v>
      </c>
      <c r="T7" s="23">
        <v>0.76563722314291505</v>
      </c>
      <c r="U7" s="24">
        <v>6.9185791946311532</v>
      </c>
      <c r="V7" s="25">
        <v>2666.1570956181527</v>
      </c>
      <c r="W7" s="32">
        <v>2666.1570956181527</v>
      </c>
      <c r="X7" s="32">
        <v>3024.6800023765245</v>
      </c>
      <c r="Y7" s="32">
        <v>3024.6800023765245</v>
      </c>
      <c r="Z7" s="32">
        <v>2666.1570956181527</v>
      </c>
      <c r="AA7" s="32">
        <v>2666.1570956181527</v>
      </c>
      <c r="AB7" s="32">
        <v>3024.6800023765245</v>
      </c>
      <c r="AC7" s="32">
        <v>3024.6800023765245</v>
      </c>
      <c r="AD7" s="32">
        <v>1107.8335123304473</v>
      </c>
      <c r="AE7" s="32">
        <v>1107.8335123304473</v>
      </c>
      <c r="AF7" s="33">
        <v>15.821721030293704</v>
      </c>
      <c r="AG7" s="36">
        <v>8462</v>
      </c>
      <c r="AH7" s="37">
        <v>8392</v>
      </c>
      <c r="AI7" s="37">
        <v>16699</v>
      </c>
      <c r="AJ7" s="38">
        <v>18790</v>
      </c>
      <c r="AK7" s="48">
        <f t="shared" si="2"/>
        <v>0.16789682539682541</v>
      </c>
      <c r="AL7" s="49">
        <f t="shared" si="3"/>
        <v>0.16650793650793652</v>
      </c>
      <c r="AM7" s="49">
        <f t="shared" si="4"/>
        <v>0.33132936507936506</v>
      </c>
      <c r="AN7" s="50">
        <f t="shared" si="5"/>
        <v>0.37281746031746033</v>
      </c>
      <c r="AO7" s="54">
        <f t="shared" si="6"/>
        <v>0.27325804145069188</v>
      </c>
      <c r="AP7" s="54">
        <f t="shared" si="7"/>
        <v>0.27966869344341633</v>
      </c>
      <c r="AQ7" s="54">
        <f t="shared" si="8"/>
        <v>0.40089296009425979</v>
      </c>
      <c r="AR7" s="54">
        <f t="shared" si="9"/>
        <v>0.39746566990533833</v>
      </c>
    </row>
    <row r="8" spans="1:44" x14ac:dyDescent="0.2">
      <c r="A8" s="21">
        <v>5</v>
      </c>
      <c r="B8" s="42">
        <v>2.4408895639780777E-2</v>
      </c>
      <c r="C8" s="43">
        <v>2.272516594034248E-2</v>
      </c>
      <c r="D8" s="43">
        <v>0.10871093174481432</v>
      </c>
      <c r="E8" s="44">
        <v>0.10193531072127815</v>
      </c>
      <c r="F8" s="22">
        <v>738.30847628379138</v>
      </c>
      <c r="G8" s="23">
        <v>535.96703541830379</v>
      </c>
      <c r="H8" s="23">
        <v>363.68386849882052</v>
      </c>
      <c r="I8" s="23">
        <v>14.861662526946438</v>
      </c>
      <c r="J8" s="23">
        <v>535.96703541830379</v>
      </c>
      <c r="K8" s="23">
        <v>738.30847628379138</v>
      </c>
      <c r="L8" s="23">
        <v>14.861662526946438</v>
      </c>
      <c r="M8" s="23">
        <v>363.68386849882052</v>
      </c>
      <c r="N8" s="23">
        <v>6.8156460590388193</v>
      </c>
      <c r="O8" s="23">
        <v>189.42825983094198</v>
      </c>
      <c r="P8" s="23">
        <v>26.526922363181214</v>
      </c>
      <c r="Q8" s="23">
        <v>2.0119116829769581</v>
      </c>
      <c r="R8" s="23">
        <v>189.42825983094198</v>
      </c>
      <c r="S8" s="23">
        <v>6.8156460590388193</v>
      </c>
      <c r="T8" s="23">
        <v>2.0119116829769581</v>
      </c>
      <c r="U8" s="24">
        <v>26.526922363181214</v>
      </c>
      <c r="V8" s="25">
        <v>3310.402278184346</v>
      </c>
      <c r="W8" s="32">
        <v>3310.402278184346</v>
      </c>
      <c r="X8" s="32">
        <v>2786.2368834194231</v>
      </c>
      <c r="Y8" s="32">
        <v>2786.2368834194231</v>
      </c>
      <c r="Z8" s="32">
        <v>3310.402278184346</v>
      </c>
      <c r="AA8" s="32">
        <v>3310.402278184346</v>
      </c>
      <c r="AB8" s="32">
        <v>2786.2368834194231</v>
      </c>
      <c r="AC8" s="32">
        <v>2786.2368834194231</v>
      </c>
      <c r="AD8" s="32">
        <v>1066.7686336616612</v>
      </c>
      <c r="AE8" s="32">
        <v>1066.7686336616612</v>
      </c>
      <c r="AF8" s="33">
        <v>75.448840545834742</v>
      </c>
      <c r="AG8" s="36">
        <v>4280</v>
      </c>
      <c r="AH8" s="37">
        <v>4318</v>
      </c>
      <c r="AI8" s="37">
        <v>9780</v>
      </c>
      <c r="AJ8" s="38">
        <v>9983</v>
      </c>
      <c r="AK8" s="48">
        <f t="shared" si="2"/>
        <v>8.4920634920634924E-2</v>
      </c>
      <c r="AL8" s="49">
        <f t="shared" si="3"/>
        <v>8.5674603174603181E-2</v>
      </c>
      <c r="AM8" s="49">
        <f t="shared" si="4"/>
        <v>0.19404761904761905</v>
      </c>
      <c r="AN8" s="50">
        <f t="shared" si="5"/>
        <v>0.19807539682539682</v>
      </c>
      <c r="AO8" s="54">
        <f t="shared" si="6"/>
        <v>0.28743185519741848</v>
      </c>
      <c r="AP8" s="54">
        <f t="shared" si="7"/>
        <v>0.26524973677472463</v>
      </c>
      <c r="AQ8" s="54">
        <f t="shared" si="8"/>
        <v>0.56022811451315357</v>
      </c>
      <c r="AR8" s="54">
        <f t="shared" si="9"/>
        <v>0.51462883505483514</v>
      </c>
    </row>
    <row r="9" spans="1:44" x14ac:dyDescent="0.2">
      <c r="A9" s="21">
        <v>6</v>
      </c>
      <c r="B9" s="42">
        <v>2.8839301967847442E-2</v>
      </c>
      <c r="C9" s="43">
        <v>2.8943470994095832E-2</v>
      </c>
      <c r="D9" s="43">
        <v>7.649939123942906E-2</v>
      </c>
      <c r="E9" s="44">
        <v>0.10106181928856701</v>
      </c>
      <c r="F9" s="22">
        <v>861.06828193788022</v>
      </c>
      <c r="G9" s="23">
        <v>782.0065008714347</v>
      </c>
      <c r="H9" s="23">
        <v>349.96207335621369</v>
      </c>
      <c r="I9" s="23">
        <v>11.766224835592576</v>
      </c>
      <c r="J9" s="23">
        <v>782.0065008714347</v>
      </c>
      <c r="K9" s="23">
        <v>861.06828193788022</v>
      </c>
      <c r="L9" s="23">
        <v>11.766224835592576</v>
      </c>
      <c r="M9" s="23">
        <v>349.96207335621369</v>
      </c>
      <c r="N9" s="23">
        <v>18.336673138980363</v>
      </c>
      <c r="O9" s="23">
        <v>255.63678614375013</v>
      </c>
      <c r="P9" s="23">
        <v>2.9294527810227313</v>
      </c>
      <c r="Q9" s="23">
        <v>0.20929063392892241</v>
      </c>
      <c r="R9" s="23">
        <v>255.63678614375013</v>
      </c>
      <c r="S9" s="23">
        <v>18.336673138980363</v>
      </c>
      <c r="T9" s="23">
        <v>0.20929063392892241</v>
      </c>
      <c r="U9" s="24">
        <v>2.9294527810227313</v>
      </c>
      <c r="V9" s="25">
        <v>3747.8935906260217</v>
      </c>
      <c r="W9" s="32">
        <v>3747.8935906260217</v>
      </c>
      <c r="X9" s="32">
        <v>2942.8996341584598</v>
      </c>
      <c r="Y9" s="32">
        <v>2942.8996341584598</v>
      </c>
      <c r="Z9" s="32">
        <v>3747.8935906260217</v>
      </c>
      <c r="AA9" s="32">
        <v>3747.8935906260217</v>
      </c>
      <c r="AB9" s="32">
        <v>2942.8996341584598</v>
      </c>
      <c r="AC9" s="32">
        <v>2942.8996341584598</v>
      </c>
      <c r="AD9" s="32">
        <v>1063.7263321418222</v>
      </c>
      <c r="AE9" s="32">
        <v>1063.7263321418222</v>
      </c>
      <c r="AF9" s="33">
        <v>5.2707434561771853</v>
      </c>
      <c r="AG9" s="36">
        <v>5816</v>
      </c>
      <c r="AH9" s="37">
        <v>5759</v>
      </c>
      <c r="AI9" s="37">
        <v>11870</v>
      </c>
      <c r="AJ9" s="38">
        <v>17505</v>
      </c>
      <c r="AK9" s="48">
        <f t="shared" si="2"/>
        <v>0.1153968253968254</v>
      </c>
      <c r="AL9" s="49">
        <f t="shared" si="3"/>
        <v>0.11426587301587302</v>
      </c>
      <c r="AM9" s="49">
        <f t="shared" si="4"/>
        <v>0.23551587301587301</v>
      </c>
      <c r="AN9" s="50">
        <f t="shared" si="5"/>
        <v>0.34732142857142856</v>
      </c>
      <c r="AO9" s="54">
        <f t="shared" si="6"/>
        <v>0.24991417111064496</v>
      </c>
      <c r="AP9" s="54">
        <f t="shared" si="7"/>
        <v>0.2532993467793766</v>
      </c>
      <c r="AQ9" s="54">
        <f t="shared" si="8"/>
        <v>0.32481628630726406</v>
      </c>
      <c r="AR9" s="54">
        <f t="shared" si="9"/>
        <v>0.29097490386425467</v>
      </c>
    </row>
    <row r="10" spans="1:44" x14ac:dyDescent="0.2">
      <c r="A10" s="21">
        <v>7</v>
      </c>
      <c r="B10" s="42">
        <v>3.3201765667000838E-2</v>
      </c>
      <c r="C10" s="43">
        <v>3.5679152491079169E-2</v>
      </c>
      <c r="D10" s="43">
        <v>0.10255491509084622</v>
      </c>
      <c r="E10" s="44">
        <v>0.11227012818612116</v>
      </c>
      <c r="F10" s="22">
        <v>761.11376227097151</v>
      </c>
      <c r="G10" s="23">
        <v>648.9232978544361</v>
      </c>
      <c r="H10" s="23">
        <v>428.10709698870556</v>
      </c>
      <c r="I10" s="23">
        <v>24.254718332532022</v>
      </c>
      <c r="J10" s="23">
        <v>648.9232978544361</v>
      </c>
      <c r="K10" s="23">
        <v>761.11376227097151</v>
      </c>
      <c r="L10" s="23">
        <v>24.254718332532022</v>
      </c>
      <c r="M10" s="23">
        <v>428.10709698870556</v>
      </c>
      <c r="N10" s="23">
        <v>20.58505671657927</v>
      </c>
      <c r="O10" s="23">
        <v>280.93032884154127</v>
      </c>
      <c r="P10" s="23">
        <v>4.6890412480158101</v>
      </c>
      <c r="Q10" s="23">
        <v>0.39172987109975771</v>
      </c>
      <c r="R10" s="23">
        <v>280.93032884154127</v>
      </c>
      <c r="S10" s="23">
        <v>20.58505671657927</v>
      </c>
      <c r="T10" s="23">
        <v>0.39172987109975771</v>
      </c>
      <c r="U10" s="24">
        <v>4.6890412480158101</v>
      </c>
      <c r="V10" s="25">
        <v>3296.0446050714677</v>
      </c>
      <c r="W10" s="32">
        <v>3296.0446050714677</v>
      </c>
      <c r="X10" s="32">
        <v>2951.8253003309983</v>
      </c>
      <c r="Y10" s="32">
        <v>2951.8253003309983</v>
      </c>
      <c r="Z10" s="32">
        <v>3296.0446050714677</v>
      </c>
      <c r="AA10" s="32">
        <v>3296.0446050714677</v>
      </c>
      <c r="AB10" s="32">
        <v>2951.8253003309983</v>
      </c>
      <c r="AC10" s="32">
        <v>2951.8253003309983</v>
      </c>
      <c r="AD10" s="32">
        <v>1113.7381124939909</v>
      </c>
      <c r="AE10" s="32">
        <v>1113.7381124939909</v>
      </c>
      <c r="AF10" s="33">
        <v>10.741966639674219</v>
      </c>
      <c r="AG10" s="36">
        <v>6508</v>
      </c>
      <c r="AH10" s="37">
        <v>6550</v>
      </c>
      <c r="AI10" s="37">
        <v>12976</v>
      </c>
      <c r="AJ10" s="38">
        <v>14215</v>
      </c>
      <c r="AK10" s="48">
        <f t="shared" si="2"/>
        <v>0.12912698412698412</v>
      </c>
      <c r="AL10" s="49">
        <f t="shared" si="3"/>
        <v>0.12996031746031747</v>
      </c>
      <c r="AM10" s="49">
        <f t="shared" si="4"/>
        <v>0.25746031746031744</v>
      </c>
      <c r="AN10" s="50">
        <f t="shared" si="5"/>
        <v>0.28204365079365079</v>
      </c>
      <c r="AO10" s="54">
        <f t="shared" si="6"/>
        <v>0.257124921576036</v>
      </c>
      <c r="AP10" s="54">
        <f t="shared" si="7"/>
        <v>0.27453882222143361</v>
      </c>
      <c r="AQ10" s="54">
        <f t="shared" si="8"/>
        <v>0.39833290078442118</v>
      </c>
      <c r="AR10" s="54">
        <f t="shared" si="9"/>
        <v>0.39805940630182951</v>
      </c>
    </row>
    <row r="11" spans="1:44" x14ac:dyDescent="0.2">
      <c r="A11" s="21">
        <v>8</v>
      </c>
      <c r="B11" s="42">
        <v>2.382948592905406E-2</v>
      </c>
      <c r="C11" s="43">
        <v>2.5893584686195025E-2</v>
      </c>
      <c r="D11" s="43">
        <v>8.161388511937967E-2</v>
      </c>
      <c r="E11" s="44">
        <v>9.4673417790184039E-2</v>
      </c>
      <c r="F11" s="22">
        <v>841.78200450929387</v>
      </c>
      <c r="G11" s="23">
        <v>544.87498782510363</v>
      </c>
      <c r="H11" s="23">
        <v>358.96994402107254</v>
      </c>
      <c r="I11" s="23">
        <v>10.428306021235191</v>
      </c>
      <c r="J11" s="23">
        <v>544.87498782510363</v>
      </c>
      <c r="K11" s="23">
        <v>841.78200450929387</v>
      </c>
      <c r="L11" s="23">
        <v>10.428306021235191</v>
      </c>
      <c r="M11" s="23">
        <v>358.96994402107254</v>
      </c>
      <c r="N11" s="23">
        <v>24.814683590521824</v>
      </c>
      <c r="O11" s="23">
        <v>311.26494236028839</v>
      </c>
      <c r="P11" s="23">
        <v>3.5325138534843776</v>
      </c>
      <c r="Q11" s="23">
        <v>0.21391077857859311</v>
      </c>
      <c r="R11" s="23">
        <v>311.26494236028839</v>
      </c>
      <c r="S11" s="23">
        <v>24.814683590521824</v>
      </c>
      <c r="T11" s="23">
        <v>0.21391077857859311</v>
      </c>
      <c r="U11" s="24">
        <v>3.5325138534843776</v>
      </c>
      <c r="V11" s="25">
        <v>3415.0834326151562</v>
      </c>
      <c r="W11" s="32">
        <v>3415.0834326151562</v>
      </c>
      <c r="X11" s="32">
        <v>3137.2781272610619</v>
      </c>
      <c r="Y11" s="32">
        <v>3137.2781272610619</v>
      </c>
      <c r="Z11" s="32">
        <v>3415.0834326151562</v>
      </c>
      <c r="AA11" s="32">
        <v>3415.0834326151562</v>
      </c>
      <c r="AB11" s="32">
        <v>3137.2781272610619</v>
      </c>
      <c r="AC11" s="32">
        <v>3137.2781272610619</v>
      </c>
      <c r="AD11" s="32">
        <v>1194.6735404081726</v>
      </c>
      <c r="AE11" s="32">
        <v>1194.6735404081726</v>
      </c>
      <c r="AF11" s="33">
        <v>6.3843051665265822</v>
      </c>
      <c r="AG11" s="36">
        <v>4830</v>
      </c>
      <c r="AH11" s="37">
        <v>4952</v>
      </c>
      <c r="AI11" s="37">
        <v>10968</v>
      </c>
      <c r="AJ11" s="38">
        <v>16965</v>
      </c>
      <c r="AK11" s="48">
        <f t="shared" si="2"/>
        <v>9.583333333333334E-2</v>
      </c>
      <c r="AL11" s="49">
        <f t="shared" si="3"/>
        <v>9.825396825396826E-2</v>
      </c>
      <c r="AM11" s="49">
        <f t="shared" si="4"/>
        <v>0.21761904761904763</v>
      </c>
      <c r="AN11" s="50">
        <f t="shared" si="5"/>
        <v>0.33660714285714288</v>
      </c>
      <c r="AO11" s="54">
        <f t="shared" si="6"/>
        <v>0.24865550534665104</v>
      </c>
      <c r="AP11" s="54">
        <f t="shared" si="7"/>
        <v>0.26353729163655676</v>
      </c>
      <c r="AQ11" s="54">
        <f t="shared" si="8"/>
        <v>0.37503098194900941</v>
      </c>
      <c r="AR11" s="54">
        <f t="shared" si="9"/>
        <v>0.28125789900532128</v>
      </c>
    </row>
    <row r="12" spans="1:44" x14ac:dyDescent="0.2">
      <c r="A12" s="21">
        <v>9</v>
      </c>
      <c r="B12" s="42">
        <v>3.6491467331180839E-2</v>
      </c>
      <c r="C12" s="43">
        <v>3.560302910765839E-2</v>
      </c>
      <c r="D12" s="43">
        <v>0.10777573255040707</v>
      </c>
      <c r="E12" s="44">
        <v>0.13444001762438093</v>
      </c>
      <c r="F12" s="22">
        <v>630.71105347529453</v>
      </c>
      <c r="G12" s="23">
        <v>615.83564808684264</v>
      </c>
      <c r="H12" s="23">
        <v>363.05801833933759</v>
      </c>
      <c r="I12" s="23">
        <v>12.344094513536138</v>
      </c>
      <c r="J12" s="23">
        <v>615.83564808684264</v>
      </c>
      <c r="K12" s="23">
        <v>630.71105347529453</v>
      </c>
      <c r="L12" s="23">
        <v>12.344094513536138</v>
      </c>
      <c r="M12" s="23">
        <v>363.05801833933759</v>
      </c>
      <c r="N12" s="23">
        <v>19.455615761570495</v>
      </c>
      <c r="O12" s="23">
        <v>239.68400637927184</v>
      </c>
      <c r="P12" s="23">
        <v>4.6471836209546362</v>
      </c>
      <c r="Q12" s="23">
        <v>0.49787864865828479</v>
      </c>
      <c r="R12" s="23">
        <v>239.68400637927184</v>
      </c>
      <c r="S12" s="23">
        <v>19.455615761570495</v>
      </c>
      <c r="T12" s="23">
        <v>0.49787864865828479</v>
      </c>
      <c r="U12" s="24">
        <v>4.6471836209546362</v>
      </c>
      <c r="V12" s="25">
        <v>2912.5832906477967</v>
      </c>
      <c r="W12" s="32">
        <v>2912.5832906477967</v>
      </c>
      <c r="X12" s="32">
        <v>2693.081023196462</v>
      </c>
      <c r="Y12" s="32">
        <v>2693.081023196462</v>
      </c>
      <c r="Z12" s="32">
        <v>2912.5832906477967</v>
      </c>
      <c r="AA12" s="32">
        <v>2912.5832906477967</v>
      </c>
      <c r="AB12" s="32">
        <v>2693.081023196462</v>
      </c>
      <c r="AC12" s="32">
        <v>2693.081023196462</v>
      </c>
      <c r="AD12" s="32">
        <v>1080.5697297357851</v>
      </c>
      <c r="AE12" s="32">
        <v>1080.5697297357851</v>
      </c>
      <c r="AF12" s="33">
        <v>9.9165663420708707</v>
      </c>
      <c r="AG12" s="36">
        <v>7308</v>
      </c>
      <c r="AH12" s="37">
        <v>7301</v>
      </c>
      <c r="AI12" s="37">
        <v>15846</v>
      </c>
      <c r="AJ12" s="38">
        <v>16778</v>
      </c>
      <c r="AK12" s="48">
        <f t="shared" si="2"/>
        <v>0.14499999999999999</v>
      </c>
      <c r="AL12" s="49">
        <f t="shared" si="3"/>
        <v>0.14486111111111111</v>
      </c>
      <c r="AM12" s="49">
        <f t="shared" si="4"/>
        <v>0.31440476190476191</v>
      </c>
      <c r="AN12" s="50">
        <f t="shared" si="5"/>
        <v>0.33289682539682541</v>
      </c>
      <c r="AO12" s="54">
        <f t="shared" si="6"/>
        <v>0.25166529193917819</v>
      </c>
      <c r="AP12" s="54">
        <f t="shared" si="7"/>
        <v>0.24577354705190835</v>
      </c>
      <c r="AQ12" s="54">
        <f t="shared" si="8"/>
        <v>0.34279293957721291</v>
      </c>
      <c r="AR12" s="54">
        <f t="shared" si="9"/>
        <v>0.40384890262658235</v>
      </c>
    </row>
    <row r="13" spans="1:44" x14ac:dyDescent="0.2">
      <c r="A13" s="21">
        <v>10</v>
      </c>
      <c r="B13" s="42">
        <v>4.5576428196873256E-2</v>
      </c>
      <c r="C13" s="43">
        <v>4.5004538878369083E-2</v>
      </c>
      <c r="D13" s="43">
        <v>9.61451666477698E-2</v>
      </c>
      <c r="E13" s="44">
        <v>0.11029533234155436</v>
      </c>
      <c r="F13" s="22">
        <v>586.86806724407768</v>
      </c>
      <c r="G13" s="23">
        <v>394.79989525863164</v>
      </c>
      <c r="H13" s="23">
        <v>363.30689437711396</v>
      </c>
      <c r="I13" s="23">
        <v>12.200193676771921</v>
      </c>
      <c r="J13" s="23">
        <v>394.79989525863164</v>
      </c>
      <c r="K13" s="23">
        <v>586.86806724407768</v>
      </c>
      <c r="L13" s="23">
        <v>12.200193676771921</v>
      </c>
      <c r="M13" s="23">
        <v>363.30689437711396</v>
      </c>
      <c r="N13" s="23">
        <v>26.961046930481189</v>
      </c>
      <c r="O13" s="23">
        <v>302.64068136637508</v>
      </c>
      <c r="P13" s="23">
        <v>2.1949508173023498</v>
      </c>
      <c r="Q13" s="23">
        <v>0.27035531855051059</v>
      </c>
      <c r="R13" s="23">
        <v>302.64068136637508</v>
      </c>
      <c r="S13" s="23">
        <v>26.961046930481189</v>
      </c>
      <c r="T13" s="23">
        <v>0.27035531855051059</v>
      </c>
      <c r="U13" s="24">
        <v>2.1949508173023498</v>
      </c>
      <c r="V13" s="25">
        <v>2412.4528252766158</v>
      </c>
      <c r="W13" s="32">
        <v>2412.4528252766158</v>
      </c>
      <c r="X13" s="32">
        <v>3249.4224361100037</v>
      </c>
      <c r="Y13" s="32">
        <v>3249.4224361100037</v>
      </c>
      <c r="Z13" s="32">
        <v>2412.4528252766158</v>
      </c>
      <c r="AA13" s="32">
        <v>2412.4528252766158</v>
      </c>
      <c r="AB13" s="32">
        <v>3249.4224361100037</v>
      </c>
      <c r="AC13" s="32">
        <v>3249.4224361100037</v>
      </c>
      <c r="AD13" s="32">
        <v>1043.7918994177764</v>
      </c>
      <c r="AE13" s="32">
        <v>1043.7918994177764</v>
      </c>
      <c r="AF13" s="33">
        <v>3.9848938372517906</v>
      </c>
      <c r="AG13" s="36">
        <v>7688</v>
      </c>
      <c r="AH13" s="37">
        <v>7624</v>
      </c>
      <c r="AI13" s="37">
        <v>19646</v>
      </c>
      <c r="AJ13" s="38">
        <v>20070</v>
      </c>
      <c r="AK13" s="48">
        <f t="shared" si="2"/>
        <v>0.15253968253968253</v>
      </c>
      <c r="AL13" s="49">
        <f t="shared" si="3"/>
        <v>0.15126984126984128</v>
      </c>
      <c r="AM13" s="49">
        <f t="shared" si="4"/>
        <v>0.38980158730158732</v>
      </c>
      <c r="AN13" s="50">
        <f t="shared" si="5"/>
        <v>0.39821428571428569</v>
      </c>
      <c r="AO13" s="54">
        <f t="shared" si="6"/>
        <v>0.29878407662882572</v>
      </c>
      <c r="AP13" s="54">
        <f t="shared" si="7"/>
        <v>0.29751164211303799</v>
      </c>
      <c r="AQ13" s="54">
        <f t="shared" si="8"/>
        <v>0.24665155243039794</v>
      </c>
      <c r="AR13" s="54">
        <f t="shared" si="9"/>
        <v>0.27697482561107822</v>
      </c>
    </row>
    <row r="14" spans="1:44" x14ac:dyDescent="0.2">
      <c r="A14" s="21">
        <v>11</v>
      </c>
      <c r="B14" s="42">
        <v>2.5897062308070658E-2</v>
      </c>
      <c r="C14" s="43">
        <v>2.7339692359087713E-2</v>
      </c>
      <c r="D14" s="43">
        <v>0.11780294691333042</v>
      </c>
      <c r="E14" s="44">
        <v>0.11304717254159273</v>
      </c>
      <c r="F14" s="22">
        <v>597.56332340090955</v>
      </c>
      <c r="G14" s="23">
        <v>393.62418491523596</v>
      </c>
      <c r="H14" s="23">
        <v>378.40897110636587</v>
      </c>
      <c r="I14" s="23">
        <v>18.707967720651638</v>
      </c>
      <c r="J14" s="23">
        <v>393.62418491523596</v>
      </c>
      <c r="K14" s="23">
        <v>597.56332340090955</v>
      </c>
      <c r="L14" s="23">
        <v>18.707967720651638</v>
      </c>
      <c r="M14" s="23">
        <v>378.40897110636587</v>
      </c>
      <c r="N14" s="23">
        <v>26.580287949856448</v>
      </c>
      <c r="O14" s="23">
        <v>307.88491093094228</v>
      </c>
      <c r="P14" s="23">
        <v>7.1152704805560214</v>
      </c>
      <c r="Q14" s="23">
        <v>0.58287360484688</v>
      </c>
      <c r="R14" s="23">
        <v>307.88491093094228</v>
      </c>
      <c r="S14" s="23">
        <v>26.580287949856448</v>
      </c>
      <c r="T14" s="23">
        <v>0.58287360484688</v>
      </c>
      <c r="U14" s="24">
        <v>7.1152704805560214</v>
      </c>
      <c r="V14" s="25">
        <v>2691.4013304666964</v>
      </c>
      <c r="W14" s="32">
        <v>2691.4013304666964</v>
      </c>
      <c r="X14" s="32">
        <v>3222.042992796507</v>
      </c>
      <c r="Y14" s="32">
        <v>3222.042992796507</v>
      </c>
      <c r="Z14" s="32">
        <v>2691.4013304666964</v>
      </c>
      <c r="AA14" s="32">
        <v>2691.4013304666964</v>
      </c>
      <c r="AB14" s="32">
        <v>3222.042992796507</v>
      </c>
      <c r="AC14" s="32">
        <v>3222.042992796507</v>
      </c>
      <c r="AD14" s="32">
        <v>1085.0774651698277</v>
      </c>
      <c r="AE14" s="32">
        <v>1085.0774651698277</v>
      </c>
      <c r="AF14" s="33">
        <v>19.031633775531233</v>
      </c>
      <c r="AG14" s="36">
        <v>4413</v>
      </c>
      <c r="AH14" s="37">
        <v>4433</v>
      </c>
      <c r="AI14" s="37">
        <v>12106</v>
      </c>
      <c r="AJ14" s="38">
        <v>12040</v>
      </c>
      <c r="AK14" s="48">
        <f t="shared" si="2"/>
        <v>8.7559523809523809E-2</v>
      </c>
      <c r="AL14" s="49">
        <f t="shared" si="3"/>
        <v>8.7956349206349205E-2</v>
      </c>
      <c r="AM14" s="49">
        <f t="shared" si="4"/>
        <v>0.24019841269841269</v>
      </c>
      <c r="AN14" s="50">
        <f t="shared" si="5"/>
        <v>0.2388888888888889</v>
      </c>
      <c r="AO14" s="54">
        <f t="shared" si="6"/>
        <v>0.29576522554424678</v>
      </c>
      <c r="AP14" s="54">
        <f t="shared" si="7"/>
        <v>0.31083250505256504</v>
      </c>
      <c r="AQ14" s="54">
        <f t="shared" si="8"/>
        <v>0.49044015566098242</v>
      </c>
      <c r="AR14" s="54">
        <f t="shared" si="9"/>
        <v>0.47322072226713235</v>
      </c>
    </row>
    <row r="15" spans="1:44" x14ac:dyDescent="0.2">
      <c r="A15" s="21">
        <v>12</v>
      </c>
      <c r="B15" s="42">
        <v>4.8953791527231158E-2</v>
      </c>
      <c r="C15" s="43">
        <v>4.6214709573417542E-2</v>
      </c>
      <c r="D15" s="43">
        <v>0.11322156224133673</v>
      </c>
      <c r="E15" s="44">
        <v>9.5157355658648704E-2</v>
      </c>
      <c r="F15" s="22">
        <v>686.43849012359431</v>
      </c>
      <c r="G15" s="23">
        <v>417.32560983597369</v>
      </c>
      <c r="H15" s="23">
        <v>387.60854731753301</v>
      </c>
      <c r="I15" s="23">
        <v>13.66688606405083</v>
      </c>
      <c r="J15" s="23">
        <v>417.32560983597369</v>
      </c>
      <c r="K15" s="23">
        <v>686.43849012359431</v>
      </c>
      <c r="L15" s="23">
        <v>13.66688606405083</v>
      </c>
      <c r="M15" s="23">
        <v>387.60854731753301</v>
      </c>
      <c r="N15" s="23">
        <v>26.641140697561649</v>
      </c>
      <c r="O15" s="23">
        <v>272.46522931409856</v>
      </c>
      <c r="P15" s="23">
        <v>1.9711045417742994</v>
      </c>
      <c r="Q15" s="23">
        <v>0.14603022690682668</v>
      </c>
      <c r="R15" s="23">
        <v>272.46522931409856</v>
      </c>
      <c r="S15" s="23">
        <v>26.641140697561649</v>
      </c>
      <c r="T15" s="23">
        <v>0.14603022690682668</v>
      </c>
      <c r="U15" s="24">
        <v>1.9711045417742994</v>
      </c>
      <c r="V15" s="25">
        <v>2616.6600069937808</v>
      </c>
      <c r="W15" s="32">
        <v>2616.6600069937808</v>
      </c>
      <c r="X15" s="32">
        <v>3694.884135963297</v>
      </c>
      <c r="Y15" s="32">
        <v>3694.884135963297</v>
      </c>
      <c r="Z15" s="32">
        <v>2616.6600069937808</v>
      </c>
      <c r="AA15" s="32">
        <v>2616.6600069937808</v>
      </c>
      <c r="AB15" s="32">
        <v>3694.884135963297</v>
      </c>
      <c r="AC15" s="32">
        <v>3694.884135963297</v>
      </c>
      <c r="AD15" s="32">
        <v>999.68686545617379</v>
      </c>
      <c r="AE15" s="32">
        <v>999.68686545617379</v>
      </c>
      <c r="AF15" s="33">
        <v>3.4065946520676458</v>
      </c>
      <c r="AG15" s="36">
        <v>7936</v>
      </c>
      <c r="AH15" s="37">
        <v>7891</v>
      </c>
      <c r="AI15" s="37">
        <v>23381</v>
      </c>
      <c r="AJ15" s="38">
        <v>16878</v>
      </c>
      <c r="AK15" s="48">
        <f t="shared" si="2"/>
        <v>0.15746031746031747</v>
      </c>
      <c r="AL15" s="49">
        <f t="shared" si="3"/>
        <v>0.15656746031746033</v>
      </c>
      <c r="AM15" s="49">
        <f t="shared" si="4"/>
        <v>0.46390873015873013</v>
      </c>
      <c r="AN15" s="50">
        <f t="shared" si="5"/>
        <v>0.33488095238095239</v>
      </c>
      <c r="AO15" s="54">
        <f t="shared" si="6"/>
        <v>0.3108960550620527</v>
      </c>
      <c r="AP15" s="54">
        <f t="shared" si="7"/>
        <v>0.2951744218096875</v>
      </c>
      <c r="AQ15" s="54">
        <f t="shared" si="8"/>
        <v>0.24405999473775164</v>
      </c>
      <c r="AR15" s="54">
        <f t="shared" si="9"/>
        <v>0.28415278618295381</v>
      </c>
    </row>
    <row r="16" spans="1:44" x14ac:dyDescent="0.2">
      <c r="A16" s="21">
        <v>13</v>
      </c>
      <c r="B16" s="42">
        <v>3.7837134653461335E-2</v>
      </c>
      <c r="C16" s="43">
        <v>3.7587532167364206E-2</v>
      </c>
      <c r="D16" s="43">
        <v>0.10975384332332135</v>
      </c>
      <c r="E16" s="44">
        <v>0.11774448425607718</v>
      </c>
      <c r="F16" s="22">
        <v>696.59513404400718</v>
      </c>
      <c r="G16" s="23">
        <v>583.55045599919049</v>
      </c>
      <c r="H16" s="23">
        <v>370.92831396930865</v>
      </c>
      <c r="I16" s="23">
        <v>14.522872894451668</v>
      </c>
      <c r="J16" s="23">
        <v>583.55045599919049</v>
      </c>
      <c r="K16" s="23">
        <v>696.59513404400718</v>
      </c>
      <c r="L16" s="23">
        <v>14.522872894451668</v>
      </c>
      <c r="M16" s="23">
        <v>370.92831396930865</v>
      </c>
      <c r="N16" s="23">
        <v>29.892379187123399</v>
      </c>
      <c r="O16" s="23">
        <v>248.14800949893223</v>
      </c>
      <c r="P16" s="23">
        <v>3.0953961470898066</v>
      </c>
      <c r="Q16" s="23">
        <v>0.30800510040030427</v>
      </c>
      <c r="R16" s="23">
        <v>248.14800949893223</v>
      </c>
      <c r="S16" s="23">
        <v>29.892379187123399</v>
      </c>
      <c r="T16" s="23">
        <v>0.30800510040030427</v>
      </c>
      <c r="U16" s="24">
        <v>3.0953961470898066</v>
      </c>
      <c r="V16" s="25">
        <v>3040.4349559520842</v>
      </c>
      <c r="W16" s="32">
        <v>3040.4349559520842</v>
      </c>
      <c r="X16" s="32">
        <v>3093.5648812453487</v>
      </c>
      <c r="Y16" s="32">
        <v>3093.5648812453487</v>
      </c>
      <c r="Z16" s="32">
        <v>3040.4349559520842</v>
      </c>
      <c r="AA16" s="32">
        <v>3040.4349559520842</v>
      </c>
      <c r="AB16" s="32">
        <v>3093.5648812453487</v>
      </c>
      <c r="AC16" s="32">
        <v>3093.5648812453487</v>
      </c>
      <c r="AD16" s="32">
        <v>972.50994055917488</v>
      </c>
      <c r="AE16" s="32">
        <v>972.50994055917488</v>
      </c>
      <c r="AF16" s="33">
        <v>5.8852244093559918</v>
      </c>
      <c r="AG16" s="36">
        <v>7401</v>
      </c>
      <c r="AH16" s="37">
        <v>7304</v>
      </c>
      <c r="AI16" s="37">
        <v>17865</v>
      </c>
      <c r="AJ16" s="38">
        <v>19425</v>
      </c>
      <c r="AK16" s="48">
        <f t="shared" si="2"/>
        <v>0.14684523809523808</v>
      </c>
      <c r="AL16" s="49">
        <f t="shared" si="3"/>
        <v>0.14492063492063492</v>
      </c>
      <c r="AM16" s="49">
        <f t="shared" si="4"/>
        <v>0.35446428571428573</v>
      </c>
      <c r="AN16" s="50">
        <f t="shared" si="5"/>
        <v>0.38541666666666669</v>
      </c>
      <c r="AO16" s="54">
        <f t="shared" si="6"/>
        <v>0.25766674591736949</v>
      </c>
      <c r="AP16" s="54">
        <f t="shared" si="7"/>
        <v>0.25936632273208599</v>
      </c>
      <c r="AQ16" s="54">
        <f t="shared" si="8"/>
        <v>0.30963300887183853</v>
      </c>
      <c r="AR16" s="54">
        <f t="shared" si="9"/>
        <v>0.30549920239414619</v>
      </c>
    </row>
    <row r="17" spans="1:44" x14ac:dyDescent="0.2">
      <c r="A17" s="21">
        <v>14</v>
      </c>
      <c r="B17" s="42">
        <v>3.2399525141369373E-2</v>
      </c>
      <c r="C17" s="43">
        <v>3.2767982434480654E-2</v>
      </c>
      <c r="D17" s="43">
        <v>9.6902297915063329E-2</v>
      </c>
      <c r="E17" s="44">
        <v>0.118963476263427</v>
      </c>
      <c r="F17" s="22">
        <v>837.23612996747511</v>
      </c>
      <c r="G17" s="23">
        <v>408.68148598429792</v>
      </c>
      <c r="H17" s="23">
        <v>358.57252931008486</v>
      </c>
      <c r="I17" s="23">
        <v>20.483428928800375</v>
      </c>
      <c r="J17" s="23">
        <v>408.68148598429792</v>
      </c>
      <c r="K17" s="23">
        <v>837.23612996747511</v>
      </c>
      <c r="L17" s="23">
        <v>20.483428928800375</v>
      </c>
      <c r="M17" s="23">
        <v>358.57252931008486</v>
      </c>
      <c r="N17" s="23">
        <v>20.573897427125786</v>
      </c>
      <c r="O17" s="23">
        <v>283.6349796554735</v>
      </c>
      <c r="P17" s="23">
        <v>3.8833400126681852</v>
      </c>
      <c r="Q17" s="23">
        <v>0.34167023338111124</v>
      </c>
      <c r="R17" s="23">
        <v>283.6349796554735</v>
      </c>
      <c r="S17" s="23">
        <v>20.573897427125786</v>
      </c>
      <c r="T17" s="23">
        <v>0.34167023338111124</v>
      </c>
      <c r="U17" s="24">
        <v>3.8833400126681852</v>
      </c>
      <c r="V17" s="25">
        <v>3464.7334265213167</v>
      </c>
      <c r="W17" s="32">
        <v>3464.7334265213167</v>
      </c>
      <c r="X17" s="32">
        <v>2868.7232259590951</v>
      </c>
      <c r="Y17" s="32">
        <v>2868.7232259590951</v>
      </c>
      <c r="Z17" s="32">
        <v>3464.7334265213167</v>
      </c>
      <c r="AA17" s="32">
        <v>3464.7334265213167</v>
      </c>
      <c r="AB17" s="32">
        <v>2868.7232259590951</v>
      </c>
      <c r="AC17" s="32">
        <v>2868.7232259590951</v>
      </c>
      <c r="AD17" s="32">
        <v>1027.2675570948566</v>
      </c>
      <c r="AE17" s="32">
        <v>1027.2675570948566</v>
      </c>
      <c r="AF17" s="33">
        <v>8.0575693361776715</v>
      </c>
      <c r="AG17" s="36">
        <v>5834</v>
      </c>
      <c r="AH17" s="37">
        <v>5807</v>
      </c>
      <c r="AI17" s="37">
        <v>12379</v>
      </c>
      <c r="AJ17" s="38">
        <v>17615</v>
      </c>
      <c r="AK17" s="48">
        <f t="shared" si="2"/>
        <v>0.11575396825396825</v>
      </c>
      <c r="AL17" s="49">
        <f t="shared" si="3"/>
        <v>0.11521825396825397</v>
      </c>
      <c r="AM17" s="49">
        <f t="shared" si="4"/>
        <v>0.24561507936507937</v>
      </c>
      <c r="AN17" s="50">
        <f t="shared" si="5"/>
        <v>0.34950396825396823</v>
      </c>
      <c r="AO17" s="54">
        <f t="shared" si="6"/>
        <v>0.27989990866044162</v>
      </c>
      <c r="AP17" s="54">
        <f t="shared" si="7"/>
        <v>0.28439922760424058</v>
      </c>
      <c r="AQ17" s="54">
        <f t="shared" si="8"/>
        <v>0.39452910694879972</v>
      </c>
      <c r="AR17" s="54">
        <f t="shared" si="9"/>
        <v>0.34037804165067959</v>
      </c>
    </row>
    <row r="18" spans="1:44" x14ac:dyDescent="0.2">
      <c r="A18" s="21">
        <v>15</v>
      </c>
      <c r="B18" s="42">
        <v>4.0202436631764815E-2</v>
      </c>
      <c r="C18" s="43">
        <v>3.9305673345053062E-2</v>
      </c>
      <c r="D18" s="43">
        <v>0.11484914452548008</v>
      </c>
      <c r="E18" s="44">
        <v>0.13876512779538316</v>
      </c>
      <c r="F18" s="22">
        <v>731.64496976210205</v>
      </c>
      <c r="G18" s="23">
        <v>440.74117098170888</v>
      </c>
      <c r="H18" s="23">
        <v>468.25873613844755</v>
      </c>
      <c r="I18" s="23">
        <v>25.225775323679031</v>
      </c>
      <c r="J18" s="23">
        <v>440.74117098170888</v>
      </c>
      <c r="K18" s="23">
        <v>731.64496976210205</v>
      </c>
      <c r="L18" s="23">
        <v>25.225775323679031</v>
      </c>
      <c r="M18" s="23">
        <v>468.25873613844755</v>
      </c>
      <c r="N18" s="23">
        <v>16.922641744036696</v>
      </c>
      <c r="O18" s="23">
        <v>301.11609028156352</v>
      </c>
      <c r="P18" s="23">
        <v>4.6264909445923577</v>
      </c>
      <c r="Q18" s="23">
        <v>0.41777151111770711</v>
      </c>
      <c r="R18" s="23">
        <v>301.11609028156352</v>
      </c>
      <c r="S18" s="23">
        <v>16.922641744036696</v>
      </c>
      <c r="T18" s="23">
        <v>0.41777151111770711</v>
      </c>
      <c r="U18" s="24">
        <v>4.6264909445923577</v>
      </c>
      <c r="V18" s="25">
        <v>3129.3390898044709</v>
      </c>
      <c r="W18" s="32">
        <v>3129.3390898044709</v>
      </c>
      <c r="X18" s="32">
        <v>3117.3901206995201</v>
      </c>
      <c r="Y18" s="32">
        <v>3117.3901206995201</v>
      </c>
      <c r="Z18" s="32">
        <v>3129.3390898044709</v>
      </c>
      <c r="AA18" s="32">
        <v>3129.3390898044709</v>
      </c>
      <c r="AB18" s="32">
        <v>3117.3901206995201</v>
      </c>
      <c r="AC18" s="32">
        <v>3117.3901206995201</v>
      </c>
      <c r="AD18" s="32">
        <v>1114.3186847426232</v>
      </c>
      <c r="AE18" s="32">
        <v>1114.3186847426232</v>
      </c>
      <c r="AF18" s="33">
        <v>9.6689055161100246</v>
      </c>
      <c r="AG18" s="36">
        <v>7477</v>
      </c>
      <c r="AH18" s="37">
        <v>7420</v>
      </c>
      <c r="AI18" s="37">
        <v>16268</v>
      </c>
      <c r="AJ18" s="38">
        <v>19078</v>
      </c>
      <c r="AK18" s="48">
        <f t="shared" si="2"/>
        <v>0.1483531746031746</v>
      </c>
      <c r="AL18" s="49">
        <f t="shared" si="3"/>
        <v>0.14722222222222223</v>
      </c>
      <c r="AM18" s="49">
        <f t="shared" si="4"/>
        <v>0.32277777777777777</v>
      </c>
      <c r="AN18" s="50">
        <f t="shared" si="5"/>
        <v>0.37853174603174605</v>
      </c>
      <c r="AO18" s="54">
        <f t="shared" si="6"/>
        <v>0.27099141450326958</v>
      </c>
      <c r="AP18" s="54">
        <f t="shared" si="7"/>
        <v>0.26698193215507737</v>
      </c>
      <c r="AQ18" s="54">
        <f t="shared" si="8"/>
        <v>0.35581490558668527</v>
      </c>
      <c r="AR18" s="54">
        <f t="shared" si="9"/>
        <v>0.36658782057277028</v>
      </c>
    </row>
    <row r="19" spans="1:44" x14ac:dyDescent="0.2">
      <c r="A19" s="21">
        <v>16</v>
      </c>
      <c r="B19" s="42">
        <v>3.6692751082494431E-2</v>
      </c>
      <c r="C19" s="43">
        <v>3.594935213931013E-2</v>
      </c>
      <c r="D19" s="43">
        <v>0.17089218078104668</v>
      </c>
      <c r="E19" s="44">
        <v>0.19267484627563228</v>
      </c>
      <c r="F19" s="22">
        <v>584.80280521178508</v>
      </c>
      <c r="G19" s="23">
        <v>415.79655601841381</v>
      </c>
      <c r="H19" s="23">
        <v>457.71984539897488</v>
      </c>
      <c r="I19" s="23">
        <v>18.338612145280251</v>
      </c>
      <c r="J19" s="23">
        <v>415.79655601841381</v>
      </c>
      <c r="K19" s="23">
        <v>584.80280521178508</v>
      </c>
      <c r="L19" s="23">
        <v>18.338612145280251</v>
      </c>
      <c r="M19" s="23">
        <v>457.71984539897488</v>
      </c>
      <c r="N19" s="23">
        <v>10.999757885189604</v>
      </c>
      <c r="O19" s="23">
        <v>270.30506167061492</v>
      </c>
      <c r="P19" s="23">
        <v>25.053472813324888</v>
      </c>
      <c r="Q19" s="23">
        <v>1.7735852757907824</v>
      </c>
      <c r="R19" s="23">
        <v>270.30506167061492</v>
      </c>
      <c r="S19" s="23">
        <v>10.999757885189604</v>
      </c>
      <c r="T19" s="23">
        <v>1.7735852757907824</v>
      </c>
      <c r="U19" s="24">
        <v>25.053472813324888</v>
      </c>
      <c r="V19" s="25">
        <v>2844.9694436579271</v>
      </c>
      <c r="W19" s="32">
        <v>2844.9694436579271</v>
      </c>
      <c r="X19" s="32">
        <v>3163.3486140817708</v>
      </c>
      <c r="Y19" s="32">
        <v>3163.3486140817708</v>
      </c>
      <c r="Z19" s="32">
        <v>2844.9694436579271</v>
      </c>
      <c r="AA19" s="32">
        <v>2844.9694436579271</v>
      </c>
      <c r="AB19" s="32">
        <v>3163.3486140817708</v>
      </c>
      <c r="AC19" s="32">
        <v>3163.3486140817708</v>
      </c>
      <c r="AD19" s="32">
        <v>1068.8745534914731</v>
      </c>
      <c r="AE19" s="32">
        <v>1068.8745534914731</v>
      </c>
      <c r="AF19" s="33">
        <v>75.745740100122831</v>
      </c>
      <c r="AG19" s="36">
        <v>6394</v>
      </c>
      <c r="AH19" s="37">
        <v>6432</v>
      </c>
      <c r="AI19" s="37">
        <v>16801</v>
      </c>
      <c r="AJ19" s="38">
        <v>16920</v>
      </c>
      <c r="AK19" s="48">
        <f t="shared" si="2"/>
        <v>0.12686507936507938</v>
      </c>
      <c r="AL19" s="49">
        <f t="shared" si="3"/>
        <v>0.12761904761904763</v>
      </c>
      <c r="AM19" s="49">
        <f t="shared" si="4"/>
        <v>0.3333531746031746</v>
      </c>
      <c r="AN19" s="50">
        <f t="shared" si="5"/>
        <v>0.33571428571428569</v>
      </c>
      <c r="AO19" s="54">
        <f t="shared" si="6"/>
        <v>0.28922656467903018</v>
      </c>
      <c r="AP19" s="54">
        <f t="shared" si="7"/>
        <v>0.28169268467369873</v>
      </c>
      <c r="AQ19" s="54">
        <f t="shared" si="8"/>
        <v>0.51264602769863421</v>
      </c>
      <c r="AR19" s="54">
        <f t="shared" si="9"/>
        <v>0.57392507401252169</v>
      </c>
    </row>
    <row r="20" spans="1:44" x14ac:dyDescent="0.2">
      <c r="A20" s="21">
        <v>17</v>
      </c>
      <c r="B20" s="42">
        <v>3.3458248217976612E-2</v>
      </c>
      <c r="C20" s="43">
        <v>3.359341375611305E-2</v>
      </c>
      <c r="D20" s="43">
        <v>0.10983862434412915</v>
      </c>
      <c r="E20" s="44">
        <v>0.1425620830983628</v>
      </c>
      <c r="F20" s="22">
        <v>795.96864034153009</v>
      </c>
      <c r="G20" s="23">
        <v>568.98292498867772</v>
      </c>
      <c r="H20" s="23">
        <v>400.11662686776066</v>
      </c>
      <c r="I20" s="23">
        <v>12.643826268304467</v>
      </c>
      <c r="J20" s="23">
        <v>568.98292498867772</v>
      </c>
      <c r="K20" s="23">
        <v>795.96864034153009</v>
      </c>
      <c r="L20" s="23">
        <v>12.643826268304467</v>
      </c>
      <c r="M20" s="23">
        <v>400.11662686776066</v>
      </c>
      <c r="N20" s="23">
        <v>18.127631069349025</v>
      </c>
      <c r="O20" s="23">
        <v>239.4085429103333</v>
      </c>
      <c r="P20" s="23">
        <v>3.7554464489550847</v>
      </c>
      <c r="Q20" s="23">
        <v>0.3306704345888446</v>
      </c>
      <c r="R20" s="23">
        <v>239.4085429103333</v>
      </c>
      <c r="S20" s="23">
        <v>18.127631069349025</v>
      </c>
      <c r="T20" s="23">
        <v>0.3306704345888446</v>
      </c>
      <c r="U20" s="24">
        <v>3.7554464489550847</v>
      </c>
      <c r="V20" s="25">
        <v>3289.7089589923789</v>
      </c>
      <c r="W20" s="32">
        <v>3289.7089589923789</v>
      </c>
      <c r="X20" s="32">
        <v>3212.2798936011154</v>
      </c>
      <c r="Y20" s="32">
        <v>3212.2798936011154</v>
      </c>
      <c r="Z20" s="32">
        <v>3289.7089589923789</v>
      </c>
      <c r="AA20" s="32">
        <v>3289.7089589923789</v>
      </c>
      <c r="AB20" s="32">
        <v>3212.2798936011154</v>
      </c>
      <c r="AC20" s="32">
        <v>3212.2798936011154</v>
      </c>
      <c r="AD20" s="32">
        <v>930.97312052155883</v>
      </c>
      <c r="AE20" s="32">
        <v>930.97312052155883</v>
      </c>
      <c r="AF20" s="33">
        <v>7.7827525918440985</v>
      </c>
      <c r="AG20" s="36">
        <v>6762</v>
      </c>
      <c r="AH20" s="37">
        <v>6664</v>
      </c>
      <c r="AI20" s="37">
        <v>15735</v>
      </c>
      <c r="AJ20" s="38">
        <v>18826</v>
      </c>
      <c r="AK20" s="48">
        <f t="shared" si="2"/>
        <v>0.13416666666666666</v>
      </c>
      <c r="AL20" s="49">
        <f t="shared" si="3"/>
        <v>0.13222222222222221</v>
      </c>
      <c r="AM20" s="49">
        <f t="shared" si="4"/>
        <v>0.31220238095238095</v>
      </c>
      <c r="AN20" s="50">
        <f t="shared" si="5"/>
        <v>0.37353174603174605</v>
      </c>
      <c r="AO20" s="54">
        <f t="shared" si="6"/>
        <v>0.24937824758740335</v>
      </c>
      <c r="AP20" s="54">
        <f t="shared" si="7"/>
        <v>0.25406783513026676</v>
      </c>
      <c r="AQ20" s="54">
        <f t="shared" si="8"/>
        <v>0.35181866329482742</v>
      </c>
      <c r="AR20" s="54">
        <f t="shared" si="9"/>
        <v>0.38165988463600792</v>
      </c>
    </row>
    <row r="21" spans="1:44" x14ac:dyDescent="0.2">
      <c r="A21" s="21">
        <v>18</v>
      </c>
      <c r="B21" s="42">
        <v>2.5472394585262764E-2</v>
      </c>
      <c r="C21" s="43">
        <v>2.8159256150522654E-2</v>
      </c>
      <c r="D21" s="43">
        <v>9.4879768445280566E-2</v>
      </c>
      <c r="E21" s="44">
        <v>0.11686156010522132</v>
      </c>
      <c r="F21" s="22">
        <v>611.83293332734831</v>
      </c>
      <c r="G21" s="23">
        <v>403.97948720282386</v>
      </c>
      <c r="H21" s="23">
        <v>263.38850336939907</v>
      </c>
      <c r="I21" s="23">
        <v>13.276040313317221</v>
      </c>
      <c r="J21" s="23">
        <v>403.97948720282386</v>
      </c>
      <c r="K21" s="23">
        <v>611.83293332734831</v>
      </c>
      <c r="L21" s="23">
        <v>13.276040313317221</v>
      </c>
      <c r="M21" s="23">
        <v>263.38850336939907</v>
      </c>
      <c r="N21" s="23">
        <v>28.836376410356909</v>
      </c>
      <c r="O21" s="23">
        <v>265.09716321766257</v>
      </c>
      <c r="P21" s="23">
        <v>3.4068753536098852</v>
      </c>
      <c r="Q21" s="23">
        <v>0.27164637653187768</v>
      </c>
      <c r="R21" s="23">
        <v>265.09716321766257</v>
      </c>
      <c r="S21" s="23">
        <v>28.836376410356909</v>
      </c>
      <c r="T21" s="23">
        <v>0.27164637653187768</v>
      </c>
      <c r="U21" s="24">
        <v>3.4068753536098852</v>
      </c>
      <c r="V21" s="25">
        <v>2667.6391318538663</v>
      </c>
      <c r="W21" s="32">
        <v>2667.6391318538663</v>
      </c>
      <c r="X21" s="32">
        <v>2895.2950202912757</v>
      </c>
      <c r="Y21" s="32">
        <v>2895.2950202912757</v>
      </c>
      <c r="Z21" s="32">
        <v>2667.6391318538663</v>
      </c>
      <c r="AA21" s="32">
        <v>2667.6391318538663</v>
      </c>
      <c r="AB21" s="32">
        <v>2895.2950202912757</v>
      </c>
      <c r="AC21" s="32">
        <v>2895.2950202912757</v>
      </c>
      <c r="AD21" s="32">
        <v>949.32104301844083</v>
      </c>
      <c r="AE21" s="32">
        <v>949.32104301844083</v>
      </c>
      <c r="AF21" s="33">
        <v>7.1368058602719016</v>
      </c>
      <c r="AG21" s="36">
        <v>4496</v>
      </c>
      <c r="AH21" s="37">
        <v>4541</v>
      </c>
      <c r="AI21" s="37">
        <v>12598</v>
      </c>
      <c r="AJ21" s="38">
        <v>15214</v>
      </c>
      <c r="AK21" s="48">
        <f t="shared" si="2"/>
        <v>8.9206349206349206E-2</v>
      </c>
      <c r="AL21" s="49">
        <f t="shared" si="3"/>
        <v>9.0099206349206346E-2</v>
      </c>
      <c r="AM21" s="49">
        <f t="shared" si="4"/>
        <v>0.24996031746031747</v>
      </c>
      <c r="AN21" s="50">
        <f t="shared" si="5"/>
        <v>0.30186507936507939</v>
      </c>
      <c r="AO21" s="54">
        <f t="shared" si="6"/>
        <v>0.28554463680988507</v>
      </c>
      <c r="AP21" s="54">
        <f t="shared" si="7"/>
        <v>0.3125361175922356</v>
      </c>
      <c r="AQ21" s="54">
        <f t="shared" si="8"/>
        <v>0.37957932446754566</v>
      </c>
      <c r="AR21" s="54">
        <f t="shared" si="9"/>
        <v>0.3871317621469143</v>
      </c>
    </row>
    <row r="22" spans="1:44" x14ac:dyDescent="0.2">
      <c r="A22" s="21">
        <v>19</v>
      </c>
      <c r="B22" s="42">
        <v>2.6059872888010902E-2</v>
      </c>
      <c r="C22" s="43">
        <v>2.6986768478680947E-2</v>
      </c>
      <c r="D22" s="43">
        <v>9.5200569245523087E-2</v>
      </c>
      <c r="E22" s="44">
        <v>0.11135707321203636</v>
      </c>
      <c r="F22" s="22">
        <v>731.84292741682157</v>
      </c>
      <c r="G22" s="23">
        <v>465.95481873545145</v>
      </c>
      <c r="H22" s="23">
        <v>331.99033578616724</v>
      </c>
      <c r="I22" s="23">
        <v>15.080499361928004</v>
      </c>
      <c r="J22" s="23">
        <v>465.95481873545145</v>
      </c>
      <c r="K22" s="23">
        <v>731.84292741682157</v>
      </c>
      <c r="L22" s="23">
        <v>15.080499361928004</v>
      </c>
      <c r="M22" s="23">
        <v>331.99033578616724</v>
      </c>
      <c r="N22" s="23">
        <v>23.046260578999991</v>
      </c>
      <c r="O22" s="23">
        <v>287.78647476339444</v>
      </c>
      <c r="P22" s="23">
        <v>3.2845479848696146</v>
      </c>
      <c r="Q22" s="23">
        <v>0.21352633048720485</v>
      </c>
      <c r="R22" s="23">
        <v>287.78647476339444</v>
      </c>
      <c r="S22" s="23">
        <v>23.046260578999991</v>
      </c>
      <c r="T22" s="23">
        <v>0.21352633048720485</v>
      </c>
      <c r="U22" s="24">
        <v>3.2845479848696146</v>
      </c>
      <c r="V22" s="25">
        <v>3327.796316017992</v>
      </c>
      <c r="W22" s="32">
        <v>3327.796316017992</v>
      </c>
      <c r="X22" s="32">
        <v>3256.0677817552541</v>
      </c>
      <c r="Y22" s="32">
        <v>3256.0677817552541</v>
      </c>
      <c r="Z22" s="32">
        <v>3327.796316017992</v>
      </c>
      <c r="AA22" s="32">
        <v>3327.796316017992</v>
      </c>
      <c r="AB22" s="32">
        <v>3256.0677817552541</v>
      </c>
      <c r="AC22" s="32">
        <v>3256.0677817552541</v>
      </c>
      <c r="AD22" s="32">
        <v>932.92723979097002</v>
      </c>
      <c r="AE22" s="32">
        <v>932.92723979097002</v>
      </c>
      <c r="AF22" s="33">
        <v>6.2361442196038643</v>
      </c>
      <c r="AG22" s="36">
        <v>4784</v>
      </c>
      <c r="AH22" s="37">
        <v>4808</v>
      </c>
      <c r="AI22" s="37">
        <v>13402</v>
      </c>
      <c r="AJ22" s="38">
        <v>17599</v>
      </c>
      <c r="AK22" s="48">
        <f t="shared" si="2"/>
        <v>9.4920634920634919E-2</v>
      </c>
      <c r="AL22" s="49">
        <f t="shared" si="3"/>
        <v>9.5396825396825397E-2</v>
      </c>
      <c r="AM22" s="49">
        <f t="shared" si="4"/>
        <v>0.26591269841269843</v>
      </c>
      <c r="AN22" s="50">
        <f t="shared" si="5"/>
        <v>0.34918650793650796</v>
      </c>
      <c r="AO22" s="54">
        <f t="shared" si="6"/>
        <v>0.27454381136198774</v>
      </c>
      <c r="AP22" s="54">
        <f t="shared" si="7"/>
        <v>0.28288958638217965</v>
      </c>
      <c r="AQ22" s="54">
        <f t="shared" si="8"/>
        <v>0.35801437770290728</v>
      </c>
      <c r="AR22" s="54">
        <f t="shared" si="9"/>
        <v>0.31890428375968138</v>
      </c>
    </row>
    <row r="23" spans="1:44" x14ac:dyDescent="0.2">
      <c r="A23" s="26">
        <v>20</v>
      </c>
      <c r="B23" s="45">
        <v>1.5410480500508634E-2</v>
      </c>
      <c r="C23" s="46">
        <v>1.6143547566021505E-2</v>
      </c>
      <c r="D23" s="46">
        <v>5.8385339209615264E-2</v>
      </c>
      <c r="E23" s="47">
        <v>7.7939767525738071E-2</v>
      </c>
      <c r="F23" s="27">
        <v>725.7183139403927</v>
      </c>
      <c r="G23" s="28">
        <v>487.10775930610157</v>
      </c>
      <c r="H23" s="28">
        <v>264.78946576070382</v>
      </c>
      <c r="I23" s="28">
        <v>10.561212277331546</v>
      </c>
      <c r="J23" s="28">
        <v>487.10775930610157</v>
      </c>
      <c r="K23" s="28">
        <v>725.7183139403927</v>
      </c>
      <c r="L23" s="28">
        <v>10.561212277331546</v>
      </c>
      <c r="M23" s="28">
        <v>264.78946576070382</v>
      </c>
      <c r="N23" s="28">
        <v>41.942304910575949</v>
      </c>
      <c r="O23" s="28">
        <v>272.03668776662374</v>
      </c>
      <c r="P23" s="28">
        <v>1.4232517368837434</v>
      </c>
      <c r="Q23" s="28">
        <v>5.2713936199104194E-2</v>
      </c>
      <c r="R23" s="28">
        <v>272.03668776662374</v>
      </c>
      <c r="S23" s="28">
        <v>41.942304910575949</v>
      </c>
      <c r="T23" s="28">
        <v>5.2713936199104194E-2</v>
      </c>
      <c r="U23" s="29">
        <v>1.4232517368837434</v>
      </c>
      <c r="V23" s="30">
        <v>3098.9251536297229</v>
      </c>
      <c r="W23" s="31">
        <v>3098.9251536297229</v>
      </c>
      <c r="X23" s="31">
        <v>3116.9566789017636</v>
      </c>
      <c r="Y23" s="31">
        <v>3116.9566789017636</v>
      </c>
      <c r="Z23" s="31">
        <v>3098.9251536297229</v>
      </c>
      <c r="AA23" s="31">
        <v>3098.9251536297229</v>
      </c>
      <c r="AB23" s="31">
        <v>3116.9566789017636</v>
      </c>
      <c r="AC23" s="31">
        <v>3116.9566789017636</v>
      </c>
      <c r="AD23" s="31">
        <v>953.29253648325084</v>
      </c>
      <c r="AE23" s="31">
        <v>953.29253648325084</v>
      </c>
      <c r="AF23" s="34">
        <v>2.2024992234013401</v>
      </c>
      <c r="AG23" s="39">
        <v>3371</v>
      </c>
      <c r="AH23" s="40">
        <v>3413</v>
      </c>
      <c r="AI23" s="40">
        <v>9495</v>
      </c>
      <c r="AJ23" s="41">
        <v>18397</v>
      </c>
      <c r="AK23" s="51">
        <f t="shared" si="2"/>
        <v>6.688492063492063E-2</v>
      </c>
      <c r="AL23" s="52">
        <f t="shared" si="3"/>
        <v>6.7718253968253969E-2</v>
      </c>
      <c r="AM23" s="52">
        <f t="shared" si="4"/>
        <v>0.18839285714285714</v>
      </c>
      <c r="AN23" s="53">
        <f t="shared" si="5"/>
        <v>0.36501984126984127</v>
      </c>
      <c r="AO23" s="54">
        <f t="shared" si="6"/>
        <v>0.23040291225916201</v>
      </c>
      <c r="AP23" s="54">
        <f t="shared" si="7"/>
        <v>0.23839285008130204</v>
      </c>
      <c r="AQ23" s="54">
        <f t="shared" si="8"/>
        <v>0.309912701017863</v>
      </c>
      <c r="AR23" s="54">
        <f t="shared" si="9"/>
        <v>0.21352200267963248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Event_Counts</vt:lpstr>
      <vt:lpstr>dt_stats</vt:lpstr>
      <vt:lpstr>Learned_Parameters</vt:lpstr>
      <vt:lpstr>Exogeneity_Ratio</vt:lpstr>
      <vt:lpstr>Parameters_14h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Carreira</dc:creator>
  <cp:lastModifiedBy>Marcos Carreira</cp:lastModifiedBy>
  <dcterms:created xsi:type="dcterms:W3CDTF">2021-01-08T13:30:36Z</dcterms:created>
  <dcterms:modified xsi:type="dcterms:W3CDTF">2021-01-15T19:47:10Z</dcterms:modified>
</cp:coreProperties>
</file>