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ückliste_Mark3_10&quot;_optimiert" sheetId="1" r:id="rId4"/>
    <sheet state="visible" name="3D_Druck" sheetId="2" r:id="rId5"/>
    <sheet state="visible" name="Einkauf" sheetId="3" r:id="rId6"/>
    <sheet state="visible" name="Mark3_hendrik_2" sheetId="4" r:id="rId7"/>
  </sheets>
  <definedNames>
    <definedName hidden="1" localSheetId="0" name="_xlnm._FilterDatabase">'Stückliste_Mark3_10"_optimiert'!$A$13:$K$182</definedName>
  </definedNames>
  <calcPr/>
  <extLst>
    <ext uri="GoogleSheetsCustomDataVersion1">
      <go:sheetsCustomData xmlns:go="http://customooxmlschemas.google.com/" r:id="rId8" roundtripDataSignature="AMtx7mgc4ubQbYOu7rJPO8tOgIAh2ukGh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8">
      <text>
        <t xml:space="preserve">======
ID#AAAAupsqoMU
Daniel Busse    (2023-04-04 15:43:03)
eigentlich nur 8 Stk. notwendig, 2 Spare Parts aber sinnvoll</t>
      </text>
    </comment>
    <comment authorId="0" ref="A11">
      <text>
        <t xml:space="preserve">======
ID#AAAAuZ42Jk0
    (2023-03-31 18:41:26)
@h.ohrdes@dlaxv.de 
Ich habe die Liste mal separiert, um Verwechslung zu vermeiden.
Habe auch eine Eigene Kategorie "Akkus"
_Hendrik Ohrdes zugewiesen_
	-Daniel Busse</t>
      </text>
    </comment>
  </commentList>
  <extLst>
    <ext uri="GoogleSheetsCustomDataVersion1">
      <go:sheetsCustomData xmlns:go="http://customooxmlschemas.google.com/" r:id="rId1" roundtripDataSignature="AMtx7migto5rvDJAKPbuYSp00qvBGe4k+w=="/>
    </ext>
  </extLst>
</comments>
</file>

<file path=xl/sharedStrings.xml><?xml version="1.0" encoding="utf-8"?>
<sst xmlns="http://schemas.openxmlformats.org/spreadsheetml/2006/main" count="1118" uniqueCount="491">
  <si>
    <t>MPX</t>
  </si>
  <si>
    <t>Kosten /qm</t>
  </si>
  <si>
    <t>21mm</t>
  </si>
  <si>
    <t>18mm</t>
  </si>
  <si>
    <t>15mm</t>
  </si>
  <si>
    <t>12mm</t>
  </si>
  <si>
    <t>9mm</t>
  </si>
  <si>
    <t>10" LED Module (Akku extern) Alu-Profile</t>
  </si>
  <si>
    <t>€</t>
  </si>
  <si>
    <t>Mark 3</t>
  </si>
  <si>
    <t>Laufzeit:</t>
  </si>
  <si>
    <t>&lt;12</t>
  </si>
  <si>
    <t>h</t>
  </si>
  <si>
    <t>(je nach Akku Option auch mehr)</t>
  </si>
  <si>
    <t>Nr.</t>
  </si>
  <si>
    <t>Name</t>
  </si>
  <si>
    <t>€/Stk.</t>
  </si>
  <si>
    <t>Anzahl</t>
  </si>
  <si>
    <t>€ gesamt</t>
  </si>
  <si>
    <t>Shop</t>
  </si>
  <si>
    <t>Link</t>
  </si>
  <si>
    <t>[mm]</t>
  </si>
  <si>
    <t>1</t>
  </si>
  <si>
    <t>Gehäuse</t>
  </si>
  <si>
    <t>(L)</t>
  </si>
  <si>
    <t>(B)</t>
  </si>
  <si>
    <t>1.1</t>
  </si>
  <si>
    <t>Alu-Profile</t>
  </si>
  <si>
    <t>1.1.1</t>
  </si>
  <si>
    <t>Oben/Unten Alu-Profile</t>
  </si>
  <si>
    <t>Dold</t>
  </si>
  <si>
    <t>DOLD Mechatronik | Aluminiumprofil 16x120E I-Typ Nut 8 (dold-mechatronik.de)</t>
  </si>
  <si>
    <t>1.1.2</t>
  </si>
  <si>
    <t>Seiten Alu-Profile</t>
  </si>
  <si>
    <t>1.1.3</t>
  </si>
  <si>
    <t>Scheiben-Dichtungen (min. 7 m)</t>
  </si>
  <si>
    <t>https://www.dold-mechatronik.de/Scheibendichtung-I-Typ-Nut-8-fuer-Scheibenstaerke-4-6mm-Laenge-1m</t>
  </si>
  <si>
    <t>1.1.4</t>
  </si>
  <si>
    <t>Befestigungsmaterial Dold</t>
  </si>
  <si>
    <t>1.1.4.1</t>
  </si>
  <si>
    <t>Schraube - M5x20 Zylinderkopfschraube Edelstahl x100</t>
  </si>
  <si>
    <t>DIN 912 Zylinderschraube mit Innensechskant, Edelstahl A2, 0,18 € (dold-mechatronik.de)</t>
  </si>
  <si>
    <t>1.1.4.2</t>
  </si>
  <si>
    <t>Schraube - M3x20 Senkkopfschraube</t>
  </si>
  <si>
    <t>DIN 7991 Senkschraube mit Innensechskant, A2, M3X20, 0,19 € (dold-mechatronik.de)</t>
  </si>
  <si>
    <t>1.1.4.3</t>
  </si>
  <si>
    <t>Mutter - M3 Mutter (Selbstsichernd)</t>
  </si>
  <si>
    <t>Mutter selbstsichernd DIN985-A2 Größe wählbar, 0,17 € (dold-mechatronik.de)</t>
  </si>
  <si>
    <t>1.1.5</t>
  </si>
  <si>
    <t>Dold Versand</t>
  </si>
  <si>
    <t>1.2</t>
  </si>
  <si>
    <t>Plattenmaterial</t>
  </si>
  <si>
    <t>Optionen Base Plate</t>
  </si>
  <si>
    <t>1.2.1.1</t>
  </si>
  <si>
    <t>Grundplatte LEDs (MDF, schwarz) 19 mm</t>
  </si>
  <si>
    <t>Baumarkt</t>
  </si>
  <si>
    <t>MDF-Platte nach Maß (Schwarz, Max. Zuschnittsmaß: 2.800 x 2.100 mm, Stärke: 19 mm) | BAUHAUS</t>
  </si>
  <si>
    <t>oder</t>
  </si>
  <si>
    <t>1.2.1.2</t>
  </si>
  <si>
    <t>Grundplatte LEDs (MDF) 8 mm</t>
  </si>
  <si>
    <t>Expresszuschnitt</t>
  </si>
  <si>
    <t>MDF Platten 8mm 〉 Zuschnitt nach Maß online kaufen ⇒ (expresszuschnitt.de)</t>
  </si>
  <si>
    <t>1.2.1.3</t>
  </si>
  <si>
    <t>Versand</t>
  </si>
  <si>
    <t>1.2.1.4</t>
  </si>
  <si>
    <t>Schwarzer Lack oder Stoff zum Bespannen (geschätzt)</t>
  </si>
  <si>
    <t>Selber suchen</t>
  </si>
  <si>
    <t>1.2.2</t>
  </si>
  <si>
    <t>Rückwand hart PVC dunkel grau 4 mm</t>
  </si>
  <si>
    <t>Kunststoffplattenonline</t>
  </si>
  <si>
    <t>Hart PVC Platten Dunkelgrau 4 mm - Zuschnitt nach Maß (kunststoffplattenonline.de)</t>
  </si>
  <si>
    <t>1.2.3</t>
  </si>
  <si>
    <t>Polycarbonat Platte klar 4 mm</t>
  </si>
  <si>
    <t>Polycarbonat Platten transparent (klar) 4 mm (kunststoffplattenonline.de)</t>
  </si>
  <si>
    <t>1.2.4</t>
  </si>
  <si>
    <t>Versand Platten</t>
  </si>
  <si>
    <t>1.3</t>
  </si>
  <si>
    <t>Riemengriff</t>
  </si>
  <si>
    <t>Thomann</t>
  </si>
  <si>
    <t>⁣Adam Hall 3427 Strap Handle Black – Musikhaus Thomann</t>
  </si>
  <si>
    <t>1.4</t>
  </si>
  <si>
    <t>Gurt Ösen</t>
  </si>
  <si>
    <t>⁣Adam Hall Hardware 2882 Mounting Ring – Musikhaus Thomann</t>
  </si>
  <si>
    <t>1.5</t>
  </si>
  <si>
    <t>Schrauben (Holz)</t>
  </si>
  <si>
    <t>1.5.1</t>
  </si>
  <si>
    <t>Schraube - SPANPL.FLAKO A2 5 x 40 10Stk (Griff)</t>
  </si>
  <si>
    <t>1.5.2</t>
  </si>
  <si>
    <t>Schraube - SPANPL.PANH.BLAU 4,0 x 40 10Stk (Ösen)</t>
  </si>
  <si>
    <t>1.5.3</t>
  </si>
  <si>
    <t>Schraube - INOX SPANPL A2 4,0 x 50 5Stk (Flange)</t>
  </si>
  <si>
    <t>1.5.4</t>
  </si>
  <si>
    <t>Schraube - Senkkopf 3,0 x 20 2Stk</t>
  </si>
  <si>
    <t>1.6</t>
  </si>
  <si>
    <t>Filament extrudr® BDP ø1.75mm (0.8kg) Greentec PRO CARBON</t>
  </si>
  <si>
    <t>Amazon</t>
  </si>
  <si>
    <t>extrudr® BDP ø1.75mm (0.8kg) Greentec PRO CARBON - erdölfreies BIO-Filament! mit Carbon-Verstärkung! Mechanisch &amp; Thermisch hoch belastbar! Made in Austria - europäische Qualität zum fairen Preis! : Amazon.de: Gewerbe, Industrie &amp; Wissenschaft</t>
  </si>
  <si>
    <t>1.6.1</t>
  </si>
  <si>
    <t>3D Druck Ecken</t>
  </si>
  <si>
    <t>3D-Druck</t>
  </si>
  <si>
    <t>1.6.2</t>
  </si>
  <si>
    <t>3D Druck Stativ Aufnahme</t>
  </si>
  <si>
    <t>1.6.3</t>
  </si>
  <si>
    <t>3D Druck Typen-Plakette</t>
  </si>
  <si>
    <t>1.6.4</t>
  </si>
  <si>
    <t>3D Druck Buchsen-Plakette</t>
  </si>
  <si>
    <t>1.6.5</t>
  </si>
  <si>
    <t>3D Druck Lüftungsgitter (optional)</t>
  </si>
  <si>
    <t>1.6.6</t>
  </si>
  <si>
    <t>3D Druck Platinen Stand-Ups</t>
  </si>
  <si>
    <t>1.6.7</t>
  </si>
  <si>
    <t>3D Druck Antennenhalter</t>
  </si>
  <si>
    <t>1.6.8</t>
  </si>
  <si>
    <t>3D Druck Traversen-Manschetten-Clip (Horn-Cuff-Clip)</t>
  </si>
  <si>
    <t>Optionen Dichtungen</t>
  </si>
  <si>
    <t>1.7</t>
  </si>
  <si>
    <t>Filament Flex 45 Sample 50g</t>
  </si>
  <si>
    <t>TND3D</t>
  </si>
  <si>
    <t>https://die-3d-druckerei.de/produkt/flex-45-sample-50g</t>
  </si>
  <si>
    <t>1.7.1</t>
  </si>
  <si>
    <t>3D Druck Dichtungen Ecken</t>
  </si>
  <si>
    <t>1.7.2</t>
  </si>
  <si>
    <t>3D Druck Dichtungen Scheiben für Ecken (optional)</t>
  </si>
  <si>
    <t>1.7.3</t>
  </si>
  <si>
    <t>3D Druck Dichtungen Ösen-Platte</t>
  </si>
  <si>
    <t>1.7.4</t>
  </si>
  <si>
    <t>3D Druck Dichtungen Ösen-Schrauben</t>
  </si>
  <si>
    <t>1.8</t>
  </si>
  <si>
    <t>0,5 mm EPDM-Matte mit Plotter geschnitten</t>
  </si>
  <si>
    <t>1.8.1</t>
  </si>
  <si>
    <t>Dichtungen Ecken</t>
  </si>
  <si>
    <t>devdrik</t>
  </si>
  <si>
    <t>1.8.2</t>
  </si>
  <si>
    <t>Dichtungen Scheiben für Ecken (optional)</t>
  </si>
  <si>
    <t>1.8.3</t>
  </si>
  <si>
    <t>Dichtungen Ösen-Platte</t>
  </si>
  <si>
    <t>1.8.4</t>
  </si>
  <si>
    <t>Dichtungen Ösen-Schrauben (Scheiben)</t>
  </si>
  <si>
    <t>1.9</t>
  </si>
  <si>
    <t>Sikaflex-291i Haftstarker Dichtstoff 70ml Schwarz</t>
  </si>
  <si>
    <t>Sikaflex-291I Haftstarker Marine-Dichtstoff 70ml Schwarz : Amazon.de: Auto &amp; Motorrad</t>
  </si>
  <si>
    <t>Gesamt Gehäuse / Set</t>
  </si>
  <si>
    <t>Gesamt Gehäuse / Display</t>
  </si>
  <si>
    <t>2</t>
  </si>
  <si>
    <t>Elektronik</t>
  </si>
  <si>
    <t>2.1</t>
  </si>
  <si>
    <t>esp32 lora</t>
  </si>
  <si>
    <t>Aliexpress</t>
  </si>
  <si>
    <t>https://s.click.aliexpress.com/e/_A1a1bz</t>
  </si>
  <si>
    <t xml:space="preserve"> --&gt; alternativ (schneller/teurer)</t>
  </si>
  <si>
    <t>DollaTek 433MHz - 470MHz Lora SX1278 Entwicklungsboard 0.96 OLED-Display ESP32 WiFi Kit 32 Bluetooth-Kartenentwicklung IOT-Modul für Arduino: Amazon.de: Elektronik &amp; Foto</t>
  </si>
  <si>
    <t>2.2</t>
  </si>
  <si>
    <t>PCA9685 (unbestückt)</t>
  </si>
  <si>
    <t>https://s.click.aliexpress.com/e/_AM8t7v</t>
  </si>
  <si>
    <t>DollaTek 16-Kanal 12-Bit-PWM-Servomotortreiber I2C Modul Board PCA9685 Für Arduino/Roboter/Raspberry Pi: Amazon.de: Elektronik &amp; Foto</t>
  </si>
  <si>
    <t>2.3</t>
  </si>
  <si>
    <t>Mosfet Treiber 4er (YYNMOS-4, grün)</t>
  </si>
  <si>
    <t>https://s.click.aliexpress.com/e/_AUCgwn</t>
  </si>
  <si>
    <t>2.4</t>
  </si>
  <si>
    <t>Kabel</t>
  </si>
  <si>
    <t>2.4.1</t>
  </si>
  <si>
    <t>Kabel DC + Horn</t>
  </si>
  <si>
    <t>5m KFZ Verlängerungskabel 12V, Verlängerung, 15A Sicherung, Vollgummileitung mit Stecker und Buchse, Klettband, für Zigarettenanzünder-Buchse: Amazon.de: Auto &amp; Motorrad</t>
  </si>
  <si>
    <t>2.4.2</t>
  </si>
  <si>
    <t>Stecker DC</t>
  </si>
  <si>
    <t>https://www.thomann.de/de/varytec_real_pf.htm?partner_id=81150</t>
  </si>
  <si>
    <t>2.4.3</t>
  </si>
  <si>
    <t>Stecker Horn</t>
  </si>
  <si>
    <t>https://www.thomann.de/de/varytec_real_pm.htm?partner_id=81150</t>
  </si>
  <si>
    <t>2.4.4</t>
  </si>
  <si>
    <t>Flachsteckklemmen 12 Stk.</t>
  </si>
  <si>
    <t>2.4.5</t>
  </si>
  <si>
    <t>Aderendhülsen 1,5 qmm</t>
  </si>
  <si>
    <t>2.5</t>
  </si>
  <si>
    <t>Horn/Hupe/Buzzer</t>
  </si>
  <si>
    <t>HELLA 3AL 922 000-951 Horn - S90 - 12V - 113dB(A) - Frequenzbereich: 350Hz - Tiefton - Gehäusefarbe: rot/schwarz - Flachsteckanschluss : Amazon.de: Auto &amp; Motorrad</t>
  </si>
  <si>
    <t>2.6</t>
  </si>
  <si>
    <t>LED Module (weiß oder rot) 4x</t>
  </si>
  <si>
    <t>https://s.click.aliexpress.com/e/_AUnjyR</t>
  </si>
  <si>
    <t>2.7</t>
  </si>
  <si>
    <t>Ein/Aus Schalter</t>
  </si>
  <si>
    <t>2.7.1</t>
  </si>
  <si>
    <t>Taster 16mm (2er Paket)</t>
  </si>
  <si>
    <t>Gebildet 2 Stücke 16mm Edelstahl Latching Drucktastenschalter 12V-24V 5A Power Symbol LED 1NO1NC SPDT ON Off Wasserdichter Kippschalter mit Steckdose Stecker (Weiß LED) : Amazon.de: Baumarkt</t>
  </si>
  <si>
    <t>2.7.2</t>
  </si>
  <si>
    <t>Aderendhülse 0,5 qmm??</t>
  </si>
  <si>
    <t>2.8</t>
  </si>
  <si>
    <t>Step-down LM2596S (3er Packet, einer Ersatz)</t>
  </si>
  <si>
    <t>AZDelivery 3 x LM2596S DC-DC Netzteil Adapter Step down Modul kompatibel mit Arduino inklusive eBook!: Computer &amp; Zubehör (amazon.de)</t>
  </si>
  <si>
    <t>2.9</t>
  </si>
  <si>
    <t>Kabeldurchführung DC (Buchse)</t>
  </si>
  <si>
    <t>https://www.thomann.de/de/varytec_real_cm.htm?partner_id=81150</t>
  </si>
  <si>
    <t>2.10</t>
  </si>
  <si>
    <t>Kabeldurchführung Horn (Buchse)</t>
  </si>
  <si>
    <t>https://www.thomann.de/de/varytec_real_cf.htm?partner_id=81150</t>
  </si>
  <si>
    <t>2.11.1</t>
  </si>
  <si>
    <t>Abdeckung/Dichtung Buchsen Power In</t>
  </si>
  <si>
    <t>⁣Neutrik SCnac-MPX True1 5pc – Musikhaus Thomann</t>
  </si>
  <si>
    <t>2.11.2</t>
  </si>
  <si>
    <t>Abdeckung/Dichtung Buchsen Horn</t>
  </si>
  <si>
    <t>Neutrik SCnac-FPX True1 – Musikhaus Thomann</t>
  </si>
  <si>
    <t>2.12</t>
  </si>
  <si>
    <t>JST connector 2Pin (Buchse XH2.54, min 32x)</t>
  </si>
  <si>
    <t>https://s.click.aliexpress.com/e/_Apw30B</t>
  </si>
  <si>
    <t>2.13</t>
  </si>
  <si>
    <t>Platinen</t>
  </si>
  <si>
    <t>2.14</t>
  </si>
  <si>
    <t>Bauteile Platine passiv (Buchsen, Klemmen usw.)</t>
  </si>
  <si>
    <t>2.14.1</t>
  </si>
  <si>
    <t>40er Stiftleiste männlich (1x)</t>
  </si>
  <si>
    <t>2.14.2</t>
  </si>
  <si>
    <t>40er Stiftleiste weiblich (8x)</t>
  </si>
  <si>
    <t>2.14.3</t>
  </si>
  <si>
    <t>Schalter/Jumper (2x)</t>
  </si>
  <si>
    <t>2.14.4</t>
  </si>
  <si>
    <t>Elko 100 oder 200 uF (2x)</t>
  </si>
  <si>
    <t>2.14.5</t>
  </si>
  <si>
    <t>Schraubklemme 5.08? 2Pin (6x)</t>
  </si>
  <si>
    <t>2.14.6</t>
  </si>
  <si>
    <t>Diode 1N4004 ? (4x)</t>
  </si>
  <si>
    <t>2.14.7</t>
  </si>
  <si>
    <t>Schraube - SPANPL.PANH.BLAU 3,0 x 13 12Stk. (vorher 3.0 x 20)</t>
  </si>
  <si>
    <t>2.15</t>
  </si>
  <si>
    <t>Schraube - SPANPL.PANH.BLAU 3,0 x 25 66Stk. (LEDs) (vorher 3,5 x 30)</t>
  </si>
  <si>
    <t>2.16</t>
  </si>
  <si>
    <t>Schraube - Senkkopf 2,0 x 10 4Stk</t>
  </si>
  <si>
    <t>2.20</t>
  </si>
  <si>
    <t>Optionen</t>
  </si>
  <si>
    <t>2.20.1</t>
  </si>
  <si>
    <t>Aktive Lüftung</t>
  </si>
  <si>
    <t>(€ gesamt)</t>
  </si>
  <si>
    <t>2.20.1.1</t>
  </si>
  <si>
    <t>Lüfter 60mm 2Stk.</t>
  </si>
  <si>
    <t>Security-01 6015 Lüfter mit Kugellager, bürstenlos, 60 mm x 60 mm x 15 mm, 12 V Gleichstrom, 2-polig: Amazon.de: Computer &amp; Zubehör</t>
  </si>
  <si>
    <t>2.20.1.2</t>
  </si>
  <si>
    <t>Tempsensor LM75A (2stk.)</t>
  </si>
  <si>
    <t>Hailege 2pcs LM75 LM75A Temperature Sensor High Speed I2C Interface High Precision Development Board : Amazon.de: Gewerbe, Industrie &amp; Wissenschaft</t>
  </si>
  <si>
    <t>2.20.1.3</t>
  </si>
  <si>
    <t>Schraube - M4x30 Senkkopfschraube</t>
  </si>
  <si>
    <t>DIN 7991 Senkschraube mit Innensechskant, Edelstahl A2, 0,14 € (dold-mechatronik.de)</t>
  </si>
  <si>
    <t>2.20.1.4</t>
  </si>
  <si>
    <t>Scheibe - M4 Unterlegscheibe</t>
  </si>
  <si>
    <t>Scheibe DIN125A-43 X M4-A2, 0,14 € (dold-mechatronik.de)</t>
  </si>
  <si>
    <t>2.20.1.5</t>
  </si>
  <si>
    <t>Mutter- M4 Mutter (Selbstsicherend)</t>
  </si>
  <si>
    <t>2.20.2</t>
  </si>
  <si>
    <t>Kabel-Verbindung</t>
  </si>
  <si>
    <t>2.20.2.1</t>
  </si>
  <si>
    <t>RS-485</t>
  </si>
  <si>
    <t xml:space="preserve"> --&gt; alternativ (schneller/teurer/zu viele)</t>
  </si>
  <si>
    <t>JZK 5 Stück TTL-auf-RS485-Modul, 485 auf seriellen Anschluss, UART-Niveau-Konvertierung, automatische Durchflusskontrolle, TTL-Drehung RS485, 3,3 V, 5 V: Amazon.de: Elektronik &amp; Foto</t>
  </si>
  <si>
    <t>2.20.2.2</t>
  </si>
  <si>
    <t>Ethernet patch kabel 0,5m</t>
  </si>
  <si>
    <t>deleyCON 0,5m CAT.6 Ethernet Gigabit Lan Netzwerkkabel RJ45 CAT6 Kabel Patchkabel Kompatibel zu CAT.5 CAT.5e CAT.6a Cat.7 - Schwarz : Amazon.de: Computer &amp; Zubehör</t>
  </si>
  <si>
    <t>2.20.2.3</t>
  </si>
  <si>
    <t>Ethernet patch kabel 1-2m</t>
  </si>
  <si>
    <t>deleyCON 2m CAT.6 Ethernet Gigabit Lan Netzwerkkabel RJ45 CAT6 Kabel Patchkabel Kompatibel zu CAT.5 CAT.5e CAT.6a Cat.7 - Schwarz : Amazon.de: Computer &amp; Zubehör</t>
  </si>
  <si>
    <t>2.20.2.4</t>
  </si>
  <si>
    <t>Ethernet Kabel 60m</t>
  </si>
  <si>
    <t>Goobay 94396 CAT6 Kabel für Außenbereich Netzwerkkabel UV- und Wassergeschützt schwarz/blau, 60 Meter: Amazon.de: Computer &amp; Zubehör</t>
  </si>
  <si>
    <t>2.20.2.5</t>
  </si>
  <si>
    <t>Seetronic SE8MC-05-NEW RJ45</t>
  </si>
  <si>
    <t>Seetronic SE8MC-05-NEW RJ45 – Musikhaus Thomann</t>
  </si>
  <si>
    <t>2.20.2.6</t>
  </si>
  <si>
    <t>Seetronic SE8FD05-02 RJ45 IP65</t>
  </si>
  <si>
    <t>Seetronic SE8FD05-02 RJ45 IP65 – Musikhaus Thomann</t>
  </si>
  <si>
    <t>2.20.2.7</t>
  </si>
  <si>
    <t>Platine Verteilung</t>
  </si>
  <si>
    <t>2.20.2.8</t>
  </si>
  <si>
    <t>Ethernetbuchsen Platine</t>
  </si>
  <si>
    <t>2.20.2.9</t>
  </si>
  <si>
    <t>Gehäuse Verteilung (3D Druck)</t>
  </si>
  <si>
    <t>2.20.2.10</t>
  </si>
  <si>
    <t>Schraube - 4x Schrauben für Gehäuse</t>
  </si>
  <si>
    <t>Gesamt Elektronik / Set</t>
  </si>
  <si>
    <t>Gesamt Elektronik / Display</t>
  </si>
  <si>
    <t>3</t>
  </si>
  <si>
    <t>Steuerung</t>
  </si>
  <si>
    <t>3.1</t>
  </si>
  <si>
    <t>3D-Druck Gehäuse (Oben und Unten)</t>
  </si>
  <si>
    <t>3.2</t>
  </si>
  <si>
    <t>Ladegerät 5v min 1A und Micro-USB Kabel</t>
  </si>
  <si>
    <t>Dericam 5V 1A Micro USB Wandladegerät, Android Ladekabel, 5 Volt 1000mA AC, DC Netzteil für die Überwachungskamera von Android Smartphones,Tablets und Heimkameras, 1,5m Netzkabel, EU Stecker: Amazon.de: Elektronik &amp; Foto</t>
  </si>
  <si>
    <t>3.3</t>
  </si>
  <si>
    <t>Akku Lipo 2000 mah (optional)</t>
  </si>
  <si>
    <t>3.4</t>
  </si>
  <si>
    <t>esp32 lora (bei Elektronik mit dabei)</t>
  </si>
  <si>
    <t>3.5</t>
  </si>
  <si>
    <t>PCBs</t>
  </si>
  <si>
    <t>3.6</t>
  </si>
  <si>
    <t>Teile (Button, Schalter usw.)</t>
  </si>
  <si>
    <t>3.6.1</t>
  </si>
  <si>
    <t>Ethernet Buchse</t>
  </si>
  <si>
    <t>3.6.2</t>
  </si>
  <si>
    <t>TP4056 Lipo Lademodul</t>
  </si>
  <si>
    <t>3.6.3</t>
  </si>
  <si>
    <t>Button 6x</t>
  </si>
  <si>
    <t>3.6.4</t>
  </si>
  <si>
    <t>Steiftleiste männlich 4x4er von Elektronik</t>
  </si>
  <si>
    <t>3.6.5</t>
  </si>
  <si>
    <t>Stiftleiste weiblich 4x4er (speziell?, sonst bei Elektronik +1)</t>
  </si>
  <si>
    <t>3.6.6</t>
  </si>
  <si>
    <t>Linearregler</t>
  </si>
  <si>
    <t>3.6.7</t>
  </si>
  <si>
    <t>1.25 Batterie Buchse</t>
  </si>
  <si>
    <t>3.7</t>
  </si>
  <si>
    <t>Schraube - Senkkopf 2,0 x 10 8Stk</t>
  </si>
  <si>
    <t>Schraube - Senkkopf 2,0 x 4,5 4Stk</t>
  </si>
  <si>
    <t>?</t>
  </si>
  <si>
    <t>Gesamt Steuerung / Set</t>
  </si>
  <si>
    <t>4</t>
  </si>
  <si>
    <t>Akku (Optionen)</t>
  </si>
  <si>
    <t>4.1.1</t>
  </si>
  <si>
    <t>RoyPow Akku 86.58Wh</t>
  </si>
  <si>
    <t>RoyPow Tragbares Ladegerät 30W PD USB-C Power Bank mit 12V Zigarettenanzünder Steckdose, externem Akku für Laptop MacBook Air iPad iPhone Autokamera oder Camping Reisen: Amazon.de: Elektronik &amp; Foto</t>
  </si>
  <si>
    <t>4.1.2</t>
  </si>
  <si>
    <t>Ladegerät (PD)</t>
  </si>
  <si>
    <t>4.2</t>
  </si>
  <si>
    <t>Rebelcell 48k 153Wh (/Fox Halo Power Pack 48k)</t>
  </si>
  <si>
    <t>Rebelcell Power Rebel 48K | Wetterfeste Outdoor Powerbank &amp;#9830; (echolotprofis.de)</t>
  </si>
  <si>
    <t>4.3</t>
  </si>
  <si>
    <t>PowerOak K2 185Wh</t>
  </si>
  <si>
    <t>PowerOak K2 185Wh / 50000mAh laptop powerbank für Powerbanks</t>
  </si>
  <si>
    <t>4.4</t>
  </si>
  <si>
    <t>Fox Halo Power Pack 96k 307Wh</t>
  </si>
  <si>
    <t>Fox Halo Power 96K, Fishingtackle24 - Angelbedarf Angelruten Angelbekleidung Angelzubehör Kunstköder Angeltaschen Angelzelt Angelschnur</t>
  </si>
  <si>
    <t>4.5</t>
  </si>
  <si>
    <t>TotalCool MSC 38k 144Wh</t>
  </si>
  <si>
    <t>campingandmore24</t>
  </si>
  <si>
    <t>Camping und Freizeitzubehör (campingandmore24.de)</t>
  </si>
  <si>
    <t>Gesamt Akku / Set</t>
  </si>
  <si>
    <t>5</t>
  </si>
  <si>
    <t>Zubehör</t>
  </si>
  <si>
    <t>5.1</t>
  </si>
  <si>
    <t>Stativ-2er-Set + Tasche</t>
  </si>
  <si>
    <t>Millenium BS-2211B MKII Profi Boxenständer Set – Musikhaus Thomann</t>
  </si>
  <si>
    <t>5.2</t>
  </si>
  <si>
    <t>Feuer-/Wasserfeste Akku (Trage-)Tasche</t>
  </si>
  <si>
    <t>Aitere Feuerfeste Dokumententasche 39 x 13 x 31cm Feuersichere wasserdichte Tasche Hülle Beutel Behälter für A4 Dokumente Passport Bankdatei Geld Wertsachen : Amazon.de: Baumarkt</t>
  </si>
  <si>
    <t>5.3</t>
  </si>
  <si>
    <t>(Gummi)-Bänder mit Haken (Aufhängen zB an Ballfangnetzen, Basketballkörben, Banden-Scheiben usw.)</t>
  </si>
  <si>
    <t>5.4</t>
  </si>
  <si>
    <t>Kabel Binder Klett</t>
  </si>
  <si>
    <t>https://www.thomann.de/de/thomann_v1012_10er_pack_kabelbinder.htm?partner_id=81150</t>
  </si>
  <si>
    <t>5.5</t>
  </si>
  <si>
    <t>Befestigung Horn</t>
  </si>
  <si>
    <t>5.5.1</t>
  </si>
  <si>
    <t>Rohrschelle/Traversenhalterung</t>
  </si>
  <si>
    <t>Duratruss Jr Eye Clamp 75kg black – Musikhaus Thomann</t>
  </si>
  <si>
    <t>5.5.2</t>
  </si>
  <si>
    <t>Mutter - M8 Mutter Selbsicherend</t>
  </si>
  <si>
    <t>Nut DIN 985-A2 size selectable, 0,29 € (dold-mechatronik.de)</t>
  </si>
  <si>
    <t>5.5.3</t>
  </si>
  <si>
    <t>Traversen-Schelle-Clip</t>
  </si>
  <si>
    <t>5.6</t>
  </si>
  <si>
    <t>Netzteil (optional, nur Indoor)</t>
  </si>
  <si>
    <t>Digit.Tail Netzgleichrichter Netzadapter Spannungswandler Konverter 220V/230V/240V auf 12V/10A (120W) KFZ Zigarettenanzünder Wechselrichter AC/DC Adapter für PKW Kühlbox Navi : Amazon.de: Auto &amp; Motorrad</t>
  </si>
  <si>
    <t>Gesamt Zubehör / Set</t>
  </si>
  <si>
    <t>Gesamt Zubehör / Display</t>
  </si>
  <si>
    <t>Gesamt / Set</t>
  </si>
  <si>
    <t>Basis Set</t>
  </si>
  <si>
    <t>(Uhren, Controller, kleinste Akkus)</t>
  </si>
  <si>
    <t>Carbon Pro</t>
  </si>
  <si>
    <t>No.</t>
  </si>
  <si>
    <t>Part</t>
  </si>
  <si>
    <t>Amount</t>
  </si>
  <si>
    <t>Gewicht [g]</t>
  </si>
  <si>
    <t>Zeit [min]</t>
  </si>
  <si>
    <t>Gewicht gesamt[g]</t>
  </si>
  <si>
    <t>Zeit gesamt [min]</t>
  </si>
  <si>
    <t>Type_Plate_1</t>
  </si>
  <si>
    <t>Type_Plate_2</t>
  </si>
  <si>
    <t>Socket_Plate</t>
  </si>
  <si>
    <t>Ventialtion_Grid (optional)</t>
  </si>
  <si>
    <t>Lower_Corner_Joint</t>
  </si>
  <si>
    <t>Upper_Corner_Joint</t>
  </si>
  <si>
    <t>Tripod_Flange</t>
  </si>
  <si>
    <t>Tripod_Flange_Insert</t>
  </si>
  <si>
    <t>Tripod_Cuff (to be tested)</t>
  </si>
  <si>
    <t>Antenna_Bracket</t>
  </si>
  <si>
    <t>PCB_Stand_Offs</t>
  </si>
  <si>
    <t>Upper_Controller_Shell</t>
  </si>
  <si>
    <t>Lower_Controller_Shell</t>
  </si>
  <si>
    <t>Upper_Junction_Case</t>
  </si>
  <si>
    <t>Lower_Junction_Case</t>
  </si>
  <si>
    <t>Gesamt</t>
  </si>
  <si>
    <t>Filament Flex (i.e. Flex 45 Sample 50g)</t>
  </si>
  <si>
    <t>Sealing_Corner_Joint</t>
  </si>
  <si>
    <t>Round_Sealing_Corner_Joint (optional)</t>
  </si>
  <si>
    <t>Sealing_Hinge</t>
  </si>
  <si>
    <t>Round_Sealing_Hinge</t>
  </si>
  <si>
    <t>Anzahl Sets</t>
  </si>
  <si>
    <t>Schrauben</t>
  </si>
  <si>
    <t>benötigt 1 Set</t>
  </si>
  <si>
    <t>Preis</t>
  </si>
  <si>
    <t>Preis pro</t>
  </si>
  <si>
    <t>benötigt 7 Sets</t>
  </si>
  <si>
    <t>Anzahl Packung</t>
  </si>
  <si>
    <t>Übrig</t>
  </si>
  <si>
    <t>SPANPL.FLAKO A2 4,5 x 50 10Stk (Griff)</t>
  </si>
  <si>
    <t>SPANPL.PANH.BLAU 4,0 x 40 10Stk (Ösen)</t>
  </si>
  <si>
    <t>INOX SPANPL A2 4,0 x 50 5Stk. (Flange)</t>
  </si>
  <si>
    <t>Senkkopf 3,0 x 20 2Stk</t>
  </si>
  <si>
    <t>Senkkopf 2,0 x 10 4Stk</t>
  </si>
  <si>
    <t>SPANPL.PANH.BLAU 3,0 x 20 12Stk.</t>
  </si>
  <si>
    <t>SPANPL.PANH.BLAU 3,5 x 30 66Stk. (LEDs)</t>
  </si>
  <si>
    <t>Option gewählt</t>
  </si>
  <si>
    <t>bestellbar</t>
  </si>
  <si>
    <t>was ist noch zu tun?Kommentare</t>
  </si>
  <si>
    <t>DLaxV Bestand</t>
  </si>
  <si>
    <t>Hendrik</t>
  </si>
  <si>
    <t>ja</t>
  </si>
  <si>
    <t>Unten?</t>
  </si>
  <si>
    <t>100 fast günstiger als 40</t>
  </si>
  <si>
    <t>1.2.1</t>
  </si>
  <si>
    <t>Daniel</t>
  </si>
  <si>
    <t>drucken</t>
  </si>
  <si>
    <t>nein</t>
  </si>
  <si>
    <t>weicheres Material Testen?</t>
  </si>
  <si>
    <t>oder andere Dichtmasse, die gut klebt</t>
  </si>
  <si>
    <t>https://de.aliexpress.com/item/1005004988709157.html?spm=a2g0o.cart.0.0.564c4ae48l8pe0&amp;mp=1&amp;gatewayAdapt=glo2deu</t>
  </si>
  <si>
    <t>https://s.click.aliexpress.com/e/_DkZ0mXN</t>
  </si>
  <si>
    <t>eigentich 8stk, 2 Spare Parts sinnvoll</t>
  </si>
  <si>
    <t>https://de.aliexpress.com/item/1005004718835990.html?spm=a2g0o.cart.0.0.30cb4ae4NNPF0j&amp;mp=1&amp;gatewayAdapt=glo2deu</t>
  </si>
  <si>
    <t>Nach gewünschter Länge zum akku auswählen</t>
  </si>
  <si>
    <t>Flachsteckklemmen</t>
  </si>
  <si>
    <t>Qualität nicht so gut/zu viele</t>
  </si>
  <si>
    <t>Fixpoint 17002 Flachsteckhülse, Steckmaß 6.4 mm x 0.8 mm, 10 A, Rot (100-er pack) : Amazon.de: Gewerbe, Industrie &amp; Wissenschaft</t>
  </si>
  <si>
    <t>Leistung nach Akku Option wählen</t>
  </si>
  <si>
    <t>https://s.click.aliexpress.com/e/_DElUHUx</t>
  </si>
  <si>
    <t>oder Aliexpress</t>
  </si>
  <si>
    <t>https://s.click.aliexpress.com/e/_DeYbGT9</t>
  </si>
  <si>
    <t>richtige Größe???</t>
  </si>
  <si>
    <t>Step-down LM2596S (3er Packet)</t>
  </si>
  <si>
    <t>braucht nur 2, einer als ersatzteil</t>
  </si>
  <si>
    <t>AZDelivery 5 x LM2596S DC-DC Netzteil Adapter Step down Modul kompatibel mit Arduino inklusive eBook!: Computer &amp; Zubehör (amazon.de)</t>
  </si>
  <si>
    <t>Platine (5er Pack) -&gt; zu viel? noch auf Lager?</t>
  </si>
  <si>
    <t>Kosten Hendrik neues Design</t>
  </si>
  <si>
    <t>Bauteile Platine (Buchsen, Klemmen usw.)</t>
  </si>
  <si>
    <t>auswählen</t>
  </si>
  <si>
    <t>falsch gekauft 3,0x13? dünner??</t>
  </si>
  <si>
    <t>testen</t>
  </si>
  <si>
    <t>https://s.click.aliexpress.com/e/_DEfDRGx</t>
  </si>
  <si>
    <t>raussuchen, 2 Stück für in Uhr</t>
  </si>
  <si>
    <t>Ethernet patch kabel 2m</t>
  </si>
  <si>
    <t>https://www.amazon.de/-/en/gp/product/B07HV1JQ21/ref=ppx_yo_dt_b_search_asin_title?ie=UTF8&amp;th=1</t>
  </si>
  <si>
    <t>Ethernet Kabel 50m</t>
  </si>
  <si>
    <t>Länge aussreichend? sonst länger wählen</t>
  </si>
  <si>
    <t>Neutrik NE8MX-B-1 Zugentlastung</t>
  </si>
  <si>
    <t>Neutrik NE8MX-B-1 – Musikhaus Thomann</t>
  </si>
  <si>
    <t>Seetronic SE8FDYH-62-B-NS RJ45</t>
  </si>
  <si>
    <t>Seetronic SE8FDYH-62-B-NS RJ45 – Musikhaus Thomann</t>
  </si>
  <si>
    <t>Hendirk Kosten bestimmen</t>
  </si>
  <si>
    <t>woher?</t>
  </si>
  <si>
    <t>Akku Lipo 3000 mah</t>
  </si>
  <si>
    <t>link beschaffung/Auswahl??</t>
  </si>
  <si>
    <t>PCB + Teile (Button, Schalter usw.)</t>
  </si>
  <si>
    <t>Kosten bestimmen Hendirk</t>
  </si>
  <si>
    <t>3.5.1</t>
  </si>
  <si>
    <t>3.5.2</t>
  </si>
  <si>
    <t>noch auf Lager (nur in 10er packs erhältlich)</t>
  </si>
  <si>
    <t>3.5.3</t>
  </si>
  <si>
    <t>3.5.4</t>
  </si>
  <si>
    <t>3.5.5</t>
  </si>
  <si>
    <t>3.5.6</t>
  </si>
  <si>
    <t>Powerbank USB-C</t>
  </si>
  <si>
    <t>Micro-USB-Kabel</t>
  </si>
  <si>
    <t>Option (Wasserschutz notwendig)</t>
  </si>
  <si>
    <t>entsprechend RoyPow Akku</t>
  </si>
  <si>
    <t>Option</t>
  </si>
  <si>
    <t>Option (kein robustes Design, keine Zigarettenanzünder-Buchse)</t>
  </si>
  <si>
    <t>Option: 188-270€ (schlechte Verfügbarkeit)</t>
  </si>
  <si>
    <t>Angelgeräte Wilkerling: Fox Halo Power Pack 96K mAh (angelgeraete-wilkerling.de)</t>
  </si>
  <si>
    <t>Akkus von Aliexpress/alibaba</t>
  </si>
  <si>
    <t>wirklich eine Option?! Sicherheitsbedenken</t>
  </si>
  <si>
    <t>4.6</t>
  </si>
  <si>
    <t>beste Option</t>
  </si>
  <si>
    <t>Stative</t>
  </si>
  <si>
    <t>5.1.1</t>
  </si>
  <si>
    <t>5.1.2</t>
  </si>
  <si>
    <t>Schraube - M4 x 16 mm Zylinderkopfschrauben</t>
  </si>
  <si>
    <t>5.1.3</t>
  </si>
  <si>
    <t>Mutter - M4 Mutter (Selbstsichernd)</t>
  </si>
  <si>
    <t>5.1.4</t>
  </si>
  <si>
    <t>Schraube - M3 x 16 mm Gewindestifte</t>
  </si>
  <si>
    <t>5.1.5</t>
  </si>
  <si>
    <t>3D Druck Stativ Manschatte</t>
  </si>
  <si>
    <t>empfohlen</t>
  </si>
  <si>
    <t>https://www.amazon.de/-/en/dp/B09XV29DSP?psc=1&amp;smid=AKSFID9AJ63PA&amp;ref_=chk_typ_imgToDp</t>
  </si>
  <si>
    <t>auswählen passen zu Eckverbinder Aufnahme</t>
  </si>
  <si>
    <t>optional , 2x notwendig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</si>
</sst>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4.0"/>
      <color theme="1"/>
      <name val="Arial"/>
    </font>
    <font>
      <color rgb="FF000000"/>
      <name val="Arial"/>
    </font>
    <font>
      <u/>
      <color rgb="FF1155CC"/>
    </font>
    <font>
      <u/>
      <color rgb="FF0000FF"/>
    </font>
    <font>
      <color theme="1"/>
      <name val="Arial"/>
      <scheme val="minor"/>
    </font>
    <font>
      <u/>
      <color rgb="FF0000FF"/>
    </font>
    <font>
      <u/>
      <color rgb="FF0563C1"/>
      <name val="Arial"/>
    </font>
    <font>
      <u/>
      <color rgb="FF0563C1"/>
    </font>
    <font>
      <u/>
      <color rgb="FF1155CC"/>
      <name val="Arial"/>
    </font>
    <font>
      <b/>
      <color rgb="FF000000"/>
      <name val="Arial"/>
    </font>
    <font>
      <b/>
      <u/>
      <color rgb="FF1155CC"/>
    </font>
    <font>
      <u/>
      <color rgb="FF1155CC"/>
      <name val="Arial"/>
    </font>
    <font>
      <b/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1" fillId="0" fontId="2" numFmtId="0" xfId="0" applyBorder="1" applyFont="1"/>
    <xf borderId="2" fillId="0" fontId="2" numFmtId="0" xfId="0" applyBorder="1" applyFont="1"/>
    <xf borderId="3" fillId="0" fontId="1" numFmtId="0" xfId="0" applyBorder="1" applyFont="1"/>
    <xf borderId="0" fillId="0" fontId="1" numFmtId="1" xfId="0" applyFont="1" applyNumberFormat="1"/>
    <xf borderId="0" fillId="0" fontId="3" numFmtId="49" xfId="0" applyFont="1" applyNumberFormat="1"/>
    <xf borderId="0" fillId="0" fontId="3" numFmtId="0" xfId="0" applyFont="1"/>
    <xf borderId="4" fillId="0" fontId="2" numFmtId="0" xfId="0" applyBorder="1" applyFont="1"/>
    <xf borderId="0" fillId="0" fontId="2" numFmtId="164" xfId="0" applyFont="1" applyNumberFormat="1"/>
    <xf borderId="0" fillId="0" fontId="2" numFmtId="0" xfId="0" applyFont="1"/>
    <xf borderId="5" fillId="0" fontId="1" numFmtId="0" xfId="0" applyBorder="1" applyFont="1"/>
    <xf borderId="0" fillId="0" fontId="3" numFmtId="1" xfId="0" applyFont="1" applyNumberFormat="1"/>
    <xf borderId="4" fillId="0" fontId="1" numFmtId="0" xfId="0" applyBorder="1" applyFont="1"/>
    <xf borderId="0" fillId="0" fontId="1" numFmtId="2" xfId="0" applyFont="1" applyNumberFormat="1"/>
    <xf borderId="4" fillId="0" fontId="4" numFmtId="0" xfId="0" applyBorder="1" applyFont="1"/>
    <xf borderId="0" fillId="0" fontId="2" numFmtId="49" xfId="0" applyFont="1" applyNumberFormat="1"/>
    <xf borderId="4" fillId="0" fontId="1" numFmtId="2" xfId="0" applyBorder="1" applyFont="1" applyNumberFormat="1"/>
    <xf borderId="0" fillId="0" fontId="5" numFmtId="0" xfId="0" applyFont="1"/>
    <xf borderId="0" fillId="0" fontId="6" numFmtId="0" xfId="0" applyFont="1"/>
    <xf borderId="0" fillId="0" fontId="2" numFmtId="0" xfId="0" applyAlignment="1" applyFont="1">
      <alignment readingOrder="0"/>
    </xf>
    <xf borderId="0" fillId="0" fontId="7" numFmtId="0" xfId="0" applyFont="1"/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4" fillId="0" fontId="1" numFmtId="2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0" fillId="2" fontId="4" numFmtId="0" xfId="0" applyFill="1" applyFont="1"/>
    <xf borderId="0" fillId="2" fontId="4" numFmtId="0" xfId="0" applyAlignment="1" applyFont="1">
      <alignment horizontal="left"/>
    </xf>
    <xf borderId="0" fillId="0" fontId="2" numFmtId="49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0" fillId="0" fontId="9" numFmtId="0" xfId="0" applyFont="1"/>
    <xf borderId="0" fillId="0" fontId="10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7" numFmtId="0" xfId="0" applyAlignment="1" applyFont="1">
      <alignment readingOrder="0"/>
    </xf>
    <xf borderId="0" fillId="3" fontId="4" numFmtId="0" xfId="0" applyFont="1"/>
    <xf borderId="0" fillId="4" fontId="1" numFmtId="0" xfId="0" applyFill="1" applyFont="1"/>
    <xf borderId="5" fillId="0" fontId="1" numFmtId="0" xfId="0" applyAlignment="1" applyBorder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3" fontId="4" numFmtId="0" xfId="0" applyAlignment="1" applyFont="1">
      <alignment horizontal="left"/>
    </xf>
    <xf borderId="0" fillId="0" fontId="1" numFmtId="49" xfId="0" applyAlignment="1" applyFont="1" applyNumberFormat="1">
      <alignment vertical="bottom"/>
    </xf>
    <xf borderId="0" fillId="2" fontId="12" numFmtId="0" xfId="0" applyAlignment="1" applyFont="1">
      <alignment horizontal="left"/>
    </xf>
    <xf borderId="0" fillId="0" fontId="4" numFmtId="0" xfId="0" applyFont="1"/>
    <xf borderId="0" fillId="0" fontId="13" numFmtId="0" xfId="0" applyFont="1"/>
    <xf borderId="6" fillId="0" fontId="3" numFmtId="0" xfId="0" applyBorder="1" applyFont="1"/>
    <xf borderId="7" fillId="0" fontId="3" numFmtId="0" xfId="0" applyBorder="1" applyFont="1"/>
    <xf borderId="7" fillId="0" fontId="3" numFmtId="1" xfId="0" applyBorder="1" applyFont="1" applyNumberFormat="1"/>
    <xf borderId="7" fillId="0" fontId="1" numFmtId="0" xfId="0" applyBorder="1" applyFont="1"/>
    <xf borderId="8" fillId="0" fontId="1" numFmtId="0" xfId="0" applyBorder="1" applyFont="1"/>
    <xf borderId="0" fillId="0" fontId="1" numFmtId="164" xfId="0" applyFont="1" applyNumberFormat="1"/>
    <xf borderId="0" fillId="5" fontId="1" numFmtId="0" xfId="0" applyFill="1" applyFont="1"/>
    <xf borderId="0" fillId="6" fontId="1" numFmtId="0" xfId="0" applyFill="1" applyFont="1"/>
    <xf borderId="0" fillId="6" fontId="4" numFmtId="0" xfId="0" applyFont="1"/>
    <xf borderId="0" fillId="6" fontId="2" numFmtId="0" xfId="0" applyFont="1"/>
    <xf borderId="0" fillId="6" fontId="4" numFmtId="0" xfId="0" applyAlignment="1" applyFont="1">
      <alignment horizontal="left"/>
    </xf>
    <xf borderId="4" fillId="3" fontId="1" numFmtId="0" xfId="0" applyBorder="1" applyFont="1"/>
    <xf borderId="0" fillId="0" fontId="14" numFmtId="0" xfId="0" applyFont="1"/>
    <xf borderId="0" fillId="0" fontId="1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de/deleyCON-Ethernet-Netzwerkkabel-Patchkabel-Kompatibel-Schwarz/dp/B01LLOGOYO/ref=sr_1_4?__mk_de_DE=%C3%85M%C3%85%C5%BD%C3%95%C3%91&amp;crid=29KUPVAI1M28D&amp;keywords=ethernet+kabel+cat5+0%2C5&amp;qid=1676572282&amp;sprefix=ethernet+kabel+cat5+0+5%2Caps%2C92&amp;sr=8-4" TargetMode="External"/><Relationship Id="rId42" Type="http://schemas.openxmlformats.org/officeDocument/2006/relationships/hyperlink" Target="https://www.amazon.de/Goobay-94396-Au%C3%9Fenbereich-Netzwerkkabel-Wassergesch%C3%BCtzt/dp/B00KP3KFXO/ref=sr_1_3?__mk_de_DE=%C3%85M%C3%85%C5%BD%C3%95%C3%91&amp;crid=2AVV2CKUYH0OF&amp;keywords=60m+lan+kabel&amp;qid=1656160344&amp;s=ce-de&amp;sprefix=60m+lan+ka%2Celectronics%2C553&amp;sr=1-3" TargetMode="External"/><Relationship Id="rId41" Type="http://schemas.openxmlformats.org/officeDocument/2006/relationships/hyperlink" Target="https://www.amazon.de/dp/B01LLOGUNY/ref=twister_B07BXRPSTJ?_encoding=UTF8&amp;psc=1" TargetMode="External"/><Relationship Id="rId44" Type="http://schemas.openxmlformats.org/officeDocument/2006/relationships/hyperlink" Target="https://www.thomann.de/de/seetronic_se8fd05_02_rj45_ip65.htm" TargetMode="External"/><Relationship Id="rId43" Type="http://schemas.openxmlformats.org/officeDocument/2006/relationships/hyperlink" Target="https://www.thomann.de/de/seetronic_se8mc_05_new_rj45.htm" TargetMode="External"/><Relationship Id="rId46" Type="http://schemas.openxmlformats.org/officeDocument/2006/relationships/hyperlink" Target="https://s.click.aliexpress.com/e/_A1a1bz" TargetMode="External"/><Relationship Id="rId45" Type="http://schemas.openxmlformats.org/officeDocument/2006/relationships/hyperlink" Target="https://www.amazon.de/dp/B07ZNS3WK1/ref=sspa_dk_detail_5?psc=1&amp;pf_rd_p=4f2ceb27-95e9-46ab-8808-db390b56ec01&amp;pd_rd_wg=A5OFn&amp;pf_rd_r=18PJ18NXQDJHN1YG13NS&amp;pd_rd_w=qBobQ&amp;pd_rd_r=acadd58a-e3a5-4c10-ac28-83b4a0e85fef&amp;s=ce-de&amp;spLa=ZW5jcnlwdGVkUXVhbGlmaWVyPUFPUjZIMVRRRk84MFYmZW5jcnlwdGVkSWQ9QTEwMzQ0ODgxS1FZSkRLQ1RQSktJJmVuY3J5cHRlZEFkSWQ9QTAzMzIxMTkxMEtNSDc3OE1BOUxNJndpZGdldE5hbWU9c3BfZGV0YWlsJmFjdGlvbj1jbGlja1JlZGlyZWN0JmRvTm90TG9nQ2xpY2s9dHJ1ZQ==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dold-mechatronik.de/Aluminiumprofil-16x120E-I-Typ-Nut-8" TargetMode="External"/><Relationship Id="rId3" Type="http://schemas.openxmlformats.org/officeDocument/2006/relationships/hyperlink" Target="https://www.dold-mechatronik.de/Aluminiumprofil-16x120E-I-Typ-Nut-8" TargetMode="External"/><Relationship Id="rId4" Type="http://schemas.openxmlformats.org/officeDocument/2006/relationships/hyperlink" Target="https://www.dold-mechatronik.de/Scheibendichtung-I-Typ-Nut-8-fuer-Scheibenstaerke-4-6mm-Laenge-1m" TargetMode="External"/><Relationship Id="rId9" Type="http://schemas.openxmlformats.org/officeDocument/2006/relationships/hyperlink" Target="https://expresszuschnitt.de/8mm-MDF-Platten-nach-Mass?a=23395&amp;ek=0" TargetMode="External"/><Relationship Id="rId48" Type="http://schemas.openxmlformats.org/officeDocument/2006/relationships/hyperlink" Target="https://www.amazon.de/RoyPow-Tragbares-Ladeger%C3%A4t-Zigarettenanz%C3%BCnder-Autokamera/dp/B08JV6HTLK/ref=sr_1_2_sspa?__mk_de_DE=%C3%85M%C3%85%C5%BD%C3%95%C3%91&amp;crid=U3ISD1MD2R4H&amp;keywords=roypow&amp;qid=1643039488&amp;sprefix=roypow%2Caps%2C123&amp;sr=8-2-spons&amp;psc=1&amp;spLa=ZW5jcnlwdGVkUXVhbGlmaWVyPUExMU8zSVQwN1k2RTBKJmVuY3J5cHRlZElkPUEwMzE1MjI2MVZSQUY3TElPVjZOUCZlbmNyeXB0ZWRBZElkPUExMDAzNTM5TkdGVzY4RlpKWkxBJndpZGdldE5hbWU9c3BfYXRmJmFjdGlvbj1jbGlja1JlZGlyZWN0JmRvTm90TG9nQ2xpY2s9dHJ1ZQ==" TargetMode="External"/><Relationship Id="rId47" Type="http://schemas.openxmlformats.org/officeDocument/2006/relationships/hyperlink" Target="https://www.amazon.de/gp/product/B07QXR7SJ5/ref=ppx_yo_dt_b_search_asin_title?ie=UTF8&amp;psc=1" TargetMode="External"/><Relationship Id="rId49" Type="http://schemas.openxmlformats.org/officeDocument/2006/relationships/hyperlink" Target="https://www.echolotprofis.de/rebelcell-power-rebel-48k-powerbank/" TargetMode="External"/><Relationship Id="rId5" Type="http://schemas.openxmlformats.org/officeDocument/2006/relationships/hyperlink" Target="https://www.dold-mechatronik.de/DIN-912-Zylinderschraube-mit-Innensechskant-Edelstahl-A2-M5X20-VO" TargetMode="External"/><Relationship Id="rId6" Type="http://schemas.openxmlformats.org/officeDocument/2006/relationships/hyperlink" Target="https://www.dold-mechatronik.de/DIN-7991-Senkschraube-mit-Innensechskant-A2-M3X20" TargetMode="External"/><Relationship Id="rId7" Type="http://schemas.openxmlformats.org/officeDocument/2006/relationships/hyperlink" Target="https://www.dold-mechatronik.de/Mutter-DIN-985-M3-A2" TargetMode="External"/><Relationship Id="rId8" Type="http://schemas.openxmlformats.org/officeDocument/2006/relationships/hyperlink" Target="https://www.bauhaus.info/zuschnittplatten/mdf-platte-nach-mass/p/14450962" TargetMode="External"/><Relationship Id="rId31" Type="http://schemas.openxmlformats.org/officeDocument/2006/relationships/hyperlink" Target="https://www.thomann.de/de/neutrik_scnac_mpx_true1_5pc.htm?partner_id=81150" TargetMode="External"/><Relationship Id="rId30" Type="http://schemas.openxmlformats.org/officeDocument/2006/relationships/hyperlink" Target="https://www.thomann.de/de/varytec_real_cf.htm?partner_id=81150" TargetMode="External"/><Relationship Id="rId33" Type="http://schemas.openxmlformats.org/officeDocument/2006/relationships/hyperlink" Target="https://s.click.aliexpress.com/e/_Apw30B" TargetMode="External"/><Relationship Id="rId32" Type="http://schemas.openxmlformats.org/officeDocument/2006/relationships/hyperlink" Target="https://www.thomann.de/de/neutrik_scnac_fpx_true1.htm?partner_id=81150" TargetMode="External"/><Relationship Id="rId35" Type="http://schemas.openxmlformats.org/officeDocument/2006/relationships/hyperlink" Target="https://www.amazon.de/gp/product/B07YTYHVLT/ref=ppx_yo_dt_b_asin_title_o04_s00?ie=UTF8&amp;psc=1" TargetMode="External"/><Relationship Id="rId34" Type="http://schemas.openxmlformats.org/officeDocument/2006/relationships/hyperlink" Target="https://www.amazon.de/dp/B072MH2ZG9/?coliid=I36MAE7IX462B9&amp;colid=1NMY0ASBL6F0I&amp;psc=1&amp;ref_=lv_ov_lig_dp_it" TargetMode="External"/><Relationship Id="rId37" Type="http://schemas.openxmlformats.org/officeDocument/2006/relationships/hyperlink" Target="https://www.dold-mechatronik.de/Scheibe-DIN125A-43-X-M4-A2" TargetMode="External"/><Relationship Id="rId36" Type="http://schemas.openxmlformats.org/officeDocument/2006/relationships/hyperlink" Target="https://www.dold-mechatronik.de/DIN-7991-Senkschraube-mit-Innensechskant-A2-M4X30" TargetMode="External"/><Relationship Id="rId39" Type="http://schemas.openxmlformats.org/officeDocument/2006/relationships/hyperlink" Target="https://www.amazon.de/JZK-TTL-auf-RS485-Modul-UART-Niveau-Konvertierung-Durchflusskontrolle-RS485/dp/B09VGJCJKQ/?_encoding=UTF8&amp;pd_rd_w=hBJdQ&amp;content-id=amzn1.sym.41b7e53c-0745-4c02-89a0-d1731ab85153&amp;pf_rd_p=41b7e53c-0745-4c02-89a0-d1731ab85153&amp;pf_rd_r=TBPWSVGZ982AG5ZTH6EC&amp;pd_rd_wg=CbvuK&amp;pd_rd_r=f6cdf7f4-76ec-411c-b858-5a2764d42ac4&amp;ref_=pd_gw_ci_mcx_mr_hp_atf_m" TargetMode="External"/><Relationship Id="rId38" Type="http://schemas.openxmlformats.org/officeDocument/2006/relationships/hyperlink" Target="https://www.dold-mechatronik.de/Mutter-DIN-985-M4-A2" TargetMode="External"/><Relationship Id="rId20" Type="http://schemas.openxmlformats.org/officeDocument/2006/relationships/hyperlink" Target="https://www.amazon.de/DollaTek-16-Kanal-12-Bit-PWM-Servomotortreiber-PCA9685-Raspberry/dp/B07DK6YD6Y/ref=sr_1_11?__mk_de_DE=%C3%85M%C3%85%C5%BD%C3%95%C3%91&amp;crid=265K11LCQXY8T&amp;keywords=pca9685&amp;qid=1653585774&amp;sprefix=pca9685%2Caps%2C138&amp;sr=8-11" TargetMode="External"/><Relationship Id="rId22" Type="http://schemas.openxmlformats.org/officeDocument/2006/relationships/hyperlink" Target="https://www.amazon.de/gp/product/B08121ZPV5/ref=ppx_yo_dt_b_search_asin_title?ie=UTF8&amp;th=1" TargetMode="External"/><Relationship Id="rId21" Type="http://schemas.openxmlformats.org/officeDocument/2006/relationships/hyperlink" Target="https://s.click.aliexpress.com/e/_AUCgwn" TargetMode="External"/><Relationship Id="rId24" Type="http://schemas.openxmlformats.org/officeDocument/2006/relationships/hyperlink" Target="https://www.thomann.de/de/varytec_real_pm.htm?partner_id=81150" TargetMode="External"/><Relationship Id="rId23" Type="http://schemas.openxmlformats.org/officeDocument/2006/relationships/hyperlink" Target="https://www.thomann.de/de/varytec_real_pf.htm?partner_id=81150" TargetMode="External"/><Relationship Id="rId60" Type="http://schemas.openxmlformats.org/officeDocument/2006/relationships/vmlDrawing" Target="../drawings/vmlDrawing1.vml"/><Relationship Id="rId26" Type="http://schemas.openxmlformats.org/officeDocument/2006/relationships/hyperlink" Target="https://s.click.aliexpress.com/e/_AUnjyR" TargetMode="External"/><Relationship Id="rId25" Type="http://schemas.openxmlformats.org/officeDocument/2006/relationships/hyperlink" Target="https://www.amazon.de/gp/product/B00H8QOLNG/ref=ppx_yo_dt_b_search_asin_title?ie=UTF8&amp;psc=1" TargetMode="External"/><Relationship Id="rId28" Type="http://schemas.openxmlformats.org/officeDocument/2006/relationships/hyperlink" Target="https://www.amazon.de/dp/B07YWLCTLK/ref=twister_B07ZQFCFXW?_encoding=UTF8&amp;psc=1" TargetMode="External"/><Relationship Id="rId27" Type="http://schemas.openxmlformats.org/officeDocument/2006/relationships/hyperlink" Target="https://www.amazon.de/dp/B07QM53HK6/ref=emc_b_5_t?th=1" TargetMode="External"/><Relationship Id="rId29" Type="http://schemas.openxmlformats.org/officeDocument/2006/relationships/hyperlink" Target="https://www.thomann.de/de/varytec_real_cm.htm?partner_id=81150" TargetMode="External"/><Relationship Id="rId51" Type="http://schemas.openxmlformats.org/officeDocument/2006/relationships/hyperlink" Target="https://www.fishingtackle24.de/outdoor/angelzelt-schirm-co/zelt-zubehoer/fox-halo-power-96k.html" TargetMode="External"/><Relationship Id="rId50" Type="http://schemas.openxmlformats.org/officeDocument/2006/relationships/hyperlink" Target="https://poweroak.de/de/powerbanks/10001-poweroak-poweroak-k2-185wh-50000mah-laptop-powerbank-8719324080002.html" TargetMode="External"/><Relationship Id="rId53" Type="http://schemas.openxmlformats.org/officeDocument/2006/relationships/hyperlink" Target="https://www.thomann.de/de/millenium_bs2211b_mkii_set.htm?partner_id=81150" TargetMode="External"/><Relationship Id="rId52" Type="http://schemas.openxmlformats.org/officeDocument/2006/relationships/hyperlink" Target="https://www.campingandmore24.de/fahrzeugausstattung/technik/klima-_-belueftung/totalcool-lithium-batterie-16ah-12_24v-oder-230v-mit-adapter142420.html" TargetMode="External"/><Relationship Id="rId11" Type="http://schemas.openxmlformats.org/officeDocument/2006/relationships/hyperlink" Target="https://kunststoffplattenonline.de/product/polycarbonat-platten-transparent-klar-4-mm/" TargetMode="External"/><Relationship Id="rId55" Type="http://schemas.openxmlformats.org/officeDocument/2006/relationships/hyperlink" Target="https://www.thomann.de/de/thomann_v1012_10er_pack_kabelbinder.htm?partner_id=81150" TargetMode="External"/><Relationship Id="rId10" Type="http://schemas.openxmlformats.org/officeDocument/2006/relationships/hyperlink" Target="https://kunststoffplattenonline.de/product/hart-pvc-platten-dunkelgrau-4-mm/" TargetMode="External"/><Relationship Id="rId54" Type="http://schemas.openxmlformats.org/officeDocument/2006/relationships/hyperlink" Target="https://www.amazon.de/gp/product/B07Q3Q3SK7/ref=ppx_yo_dt_b_asin_title_o00_s00?ie=UTF8&amp;psc=1" TargetMode="External"/><Relationship Id="rId13" Type="http://schemas.openxmlformats.org/officeDocument/2006/relationships/hyperlink" Target="https://www.thomann.de/de/adam_hall_hardware_2882_mounting_ring.htm?partner_id=81150" TargetMode="External"/><Relationship Id="rId57" Type="http://schemas.openxmlformats.org/officeDocument/2006/relationships/hyperlink" Target="https://www.dold-mechatronik.de/Nut-DIN-985-M8-A2" TargetMode="External"/><Relationship Id="rId12" Type="http://schemas.openxmlformats.org/officeDocument/2006/relationships/hyperlink" Target="https://www.thomann.de/de/adam_hall_3427_strap_handle_black.htm?partner_id=81150" TargetMode="External"/><Relationship Id="rId56" Type="http://schemas.openxmlformats.org/officeDocument/2006/relationships/hyperlink" Target="https://www.thomann.de/de/duratruss_jr_eye_clamp_75kg_black.htm" TargetMode="External"/><Relationship Id="rId15" Type="http://schemas.openxmlformats.org/officeDocument/2006/relationships/hyperlink" Target="https://die-3d-druckerei.de/produkt/flex-45-sample-50g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s://www.amazon.de/gp/product/B07R6TDJ1L/ref=ppx_yo_dt_b_asin_title_o02_s00?ie=UTF8&amp;psc=1" TargetMode="External"/><Relationship Id="rId58" Type="http://schemas.openxmlformats.org/officeDocument/2006/relationships/hyperlink" Target="https://www.amazon.de/dp/B07GMMTPJ6/?coliid=I25LYBUL8YZSND&amp;colid=1NMY0ASBL6F0I&amp;psc=1&amp;ref_=lv_ov_lig_dp_it" TargetMode="External"/><Relationship Id="rId17" Type="http://schemas.openxmlformats.org/officeDocument/2006/relationships/hyperlink" Target="https://s.click.aliexpress.com/e/_A1a1bz" TargetMode="External"/><Relationship Id="rId16" Type="http://schemas.openxmlformats.org/officeDocument/2006/relationships/hyperlink" Target="https://www.amazon.de/SIKA-FRANCE-S-A-S-487383-Mehrzweck-Fugenmasse/dp/B016KCJRT6/ref=psdc_79899031_t1_B07FCL5WC5?th=1" TargetMode="External"/><Relationship Id="rId19" Type="http://schemas.openxmlformats.org/officeDocument/2006/relationships/hyperlink" Target="https://s.click.aliexpress.com/e/_AM8t7v" TargetMode="External"/><Relationship Id="rId18" Type="http://schemas.openxmlformats.org/officeDocument/2006/relationships/hyperlink" Target="https://www.amazon.de/gp/product/B07QXR7SJ5/ref=ppx_yo_dt_b_search_asin_title?ie=UTF8&amp;psc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homann.de/de/seetronic_se8fdyh_62_b_ns_rj45.htm" TargetMode="External"/><Relationship Id="rId42" Type="http://schemas.openxmlformats.org/officeDocument/2006/relationships/hyperlink" Target="https://s.click.aliexpress.com/e/_A1a1bz" TargetMode="External"/><Relationship Id="rId41" Type="http://schemas.openxmlformats.org/officeDocument/2006/relationships/hyperlink" Target="https://www.amazon.de/dp/B07ZNS3WK1/ref=sspa_dk_detail_5?psc=1&amp;pf_rd_p=4f2ceb27-95e9-46ab-8808-db390b56ec01&amp;pd_rd_wg=A5OFn&amp;pf_rd_r=18PJ18NXQDJHN1YG13NS&amp;pd_rd_w=qBobQ&amp;pd_rd_r=acadd58a-e3a5-4c10-ac28-83b4a0e85fef&amp;s=ce-de&amp;spLa=ZW5jcnlwdGVkUXVhbGlmaWVyPUFPUjZIMVRRRk84MFYmZW5jcnlwdGVkSWQ9QTEwMzQ0ODgxS1FZSkRLQ1RQSktJJmVuY3J5cHRlZEFkSWQ9QTAzMzIxMTkxMEtNSDc3OE1BOUxNJndpZGdldE5hbWU9c3BfZGV0YWlsJmFjdGlvbj1jbGlja1JlZGlyZWN0JmRvTm90TG9nQ2xpY2s9dHJ1ZQ==" TargetMode="External"/><Relationship Id="rId44" Type="http://schemas.openxmlformats.org/officeDocument/2006/relationships/hyperlink" Target="https://www.amazon.de/RoyPow-Tragbares-Ladeger%C3%A4t-Zigarettenanz%C3%BCnder-Autokamera/dp/B08JV6HTLK/ref=sr_1_2_sspa?__mk_de_DE=%C3%85M%C3%85%C5%BD%C3%95%C3%91&amp;crid=U3ISD1MD2R4H&amp;keywords=roypow&amp;qid=1643039488&amp;sprefix=roypow%2Caps%2C123&amp;sr=8-2-spons&amp;psc=1&amp;spLa=ZW5jcnlwdGVkUXVhbGlmaWVyPUExMU8zSVQwN1k2RTBKJmVuY3J5cHRlZElkPUEwMzE1MjI2MVZSQUY3TElPVjZOUCZlbmNyeXB0ZWRBZElkPUExMDAzNTM5TkdGVzY4RlpKWkxBJndpZGdldE5hbWU9c3BfYXRmJmFjdGlvbj1jbGlja1JlZGlyZWN0JmRvTm90TG9nQ2xpY2s9dHJ1ZQ==" TargetMode="External"/><Relationship Id="rId43" Type="http://schemas.openxmlformats.org/officeDocument/2006/relationships/hyperlink" Target="https://www.amazon.de/gp/product/B07QXR7SJ5/ref=ppx_yo_dt_b_search_asin_title?ie=UTF8&amp;psc=1" TargetMode="External"/><Relationship Id="rId46" Type="http://schemas.openxmlformats.org/officeDocument/2006/relationships/hyperlink" Target="https://poweroak.de/de/powerbanks/10001-poweroak-poweroak-k2-185wh-50000mah-laptop-powerbank-8719324080002.html" TargetMode="External"/><Relationship Id="rId45" Type="http://schemas.openxmlformats.org/officeDocument/2006/relationships/hyperlink" Target="https://www.echolotprofis.de/rebelcell-power-rebel-48k-powerbank/" TargetMode="External"/><Relationship Id="rId1" Type="http://schemas.openxmlformats.org/officeDocument/2006/relationships/hyperlink" Target="https://www.dold-mechatronik.de/Aluminiumprofil-16x120E-I-Typ-Nut-8" TargetMode="External"/><Relationship Id="rId2" Type="http://schemas.openxmlformats.org/officeDocument/2006/relationships/hyperlink" Target="https://www.dold-mechatronik.de/Aluminiumprofil-16x120E-I-Typ-Nut-8" TargetMode="External"/><Relationship Id="rId3" Type="http://schemas.openxmlformats.org/officeDocument/2006/relationships/hyperlink" Target="https://www.dold-mechatronik.de/Scheibendichtung-I-Typ-Nut-8-fuer-Scheibenstaerke-4-6mm-Laenge-1m" TargetMode="External"/><Relationship Id="rId4" Type="http://schemas.openxmlformats.org/officeDocument/2006/relationships/hyperlink" Target="https://www.dold-mechatronik.de/DIN-912-Zylinderschraube-mit-Innensechskant-Edelstahl-A2-M5X20-VO" TargetMode="External"/><Relationship Id="rId9" Type="http://schemas.openxmlformats.org/officeDocument/2006/relationships/hyperlink" Target="https://kunststoffplattenonline.de/product/polycarbonat-platten-transparent-klar-4-mm/" TargetMode="External"/><Relationship Id="rId48" Type="http://schemas.openxmlformats.org/officeDocument/2006/relationships/hyperlink" Target="https://www.campingandmore24.de/fahrzeugausstattung/technik/klima-_-belueftung/totalcool-lithium-batterie-16ah-12_24v-oder-230v-mit-adapter142420.html" TargetMode="External"/><Relationship Id="rId47" Type="http://schemas.openxmlformats.org/officeDocument/2006/relationships/hyperlink" Target="https://www.angelgeraete-wilkerling.de/catalogue/products/view/47675/Fox_Halo_Power_Pack_96K_mAh" TargetMode="External"/><Relationship Id="rId49" Type="http://schemas.openxmlformats.org/officeDocument/2006/relationships/hyperlink" Target="https://www.thomann.de/de/millenium_bs2211b_mkii_set.htm?partner_id=81150" TargetMode="External"/><Relationship Id="rId5" Type="http://schemas.openxmlformats.org/officeDocument/2006/relationships/hyperlink" Target="https://www.dold-mechatronik.de/DIN-7991-Senkschraube-mit-Innensechskant-A2-M3X20" TargetMode="External"/><Relationship Id="rId6" Type="http://schemas.openxmlformats.org/officeDocument/2006/relationships/hyperlink" Target="https://www.dold-mechatronik.de/Mutter-DIN-985-M3-A2" TargetMode="External"/><Relationship Id="rId7" Type="http://schemas.openxmlformats.org/officeDocument/2006/relationships/hyperlink" Target="https://www.bauhaus.info/zuschnittplatten/mdf-platte-nach-mass/p/14450962" TargetMode="External"/><Relationship Id="rId8" Type="http://schemas.openxmlformats.org/officeDocument/2006/relationships/hyperlink" Target="https://kunststoffplattenonline.de/product/hart-pvc-platten-dunkelgrau-4-mm/" TargetMode="External"/><Relationship Id="rId31" Type="http://schemas.openxmlformats.org/officeDocument/2006/relationships/hyperlink" Target="https://www.amazon.de/dp/B072MH2ZG9/?coliid=I36MAE7IX462B9&amp;colid=1NMY0ASBL6F0I&amp;psc=1&amp;ref_=lv_ov_lig_dp_it" TargetMode="External"/><Relationship Id="rId30" Type="http://schemas.openxmlformats.org/officeDocument/2006/relationships/hyperlink" Target="https://s.click.aliexpress.com/e/_Apw30B" TargetMode="External"/><Relationship Id="rId33" Type="http://schemas.openxmlformats.org/officeDocument/2006/relationships/hyperlink" Target="https://www.dold-mechatronik.de/DIN-7991-Senkschraube-mit-Innensechskant-A2-M4X30" TargetMode="External"/><Relationship Id="rId32" Type="http://schemas.openxmlformats.org/officeDocument/2006/relationships/hyperlink" Target="https://www.amazon.de/gp/product/B07YTYHVLT/ref=ppx_yo_dt_b_asin_title_o04_s00?ie=UTF8&amp;psc=1" TargetMode="External"/><Relationship Id="rId35" Type="http://schemas.openxmlformats.org/officeDocument/2006/relationships/hyperlink" Target="https://www.dold-mechatronik.de/Mutter-DIN-985-M4-A2" TargetMode="External"/><Relationship Id="rId34" Type="http://schemas.openxmlformats.org/officeDocument/2006/relationships/hyperlink" Target="https://www.dold-mechatronik.de/Scheibe-DIN125A-43-X-M4-A2" TargetMode="External"/><Relationship Id="rId37" Type="http://schemas.openxmlformats.org/officeDocument/2006/relationships/hyperlink" Target="https://www.amazon.de/-/en/gp/product/B07HV1JQ21/ref=ppx_yo_dt_b_search_asin_title?ie=UTF8&amp;th=1" TargetMode="External"/><Relationship Id="rId36" Type="http://schemas.openxmlformats.org/officeDocument/2006/relationships/hyperlink" Target="https://s.click.aliexpress.com/e/_DEfDRGx" TargetMode="External"/><Relationship Id="rId39" Type="http://schemas.openxmlformats.org/officeDocument/2006/relationships/hyperlink" Target="https://www.thomann.de/de/neutrik_ne8mx_b_1.htm" TargetMode="External"/><Relationship Id="rId38" Type="http://schemas.openxmlformats.org/officeDocument/2006/relationships/hyperlink" Target="https://www.amazon.de/Goobay-94396-Au%C3%9Fenbereich-Netzwerkkabel-Wassergesch%C3%BCtzt/dp/B00KP3KFXO/ref=sr_1_3?__mk_de_DE=%C3%85M%C3%85%C5%BD%C3%95%C3%91&amp;crid=2AVV2CKUYH0OF&amp;keywords=60m+lan+kabel&amp;qid=1656160344&amp;s=ce-de&amp;sprefix=60m+lan+ka%2Celectronics%2C553&amp;sr=1-3" TargetMode="External"/><Relationship Id="rId20" Type="http://schemas.openxmlformats.org/officeDocument/2006/relationships/hyperlink" Target="https://www.thomann.de/de/varytec_real_pm.htm?partner_id=81150" TargetMode="External"/><Relationship Id="rId22" Type="http://schemas.openxmlformats.org/officeDocument/2006/relationships/hyperlink" Target="https://www.amazon.de/gp/product/B00H8QOLNG/ref=ppx_yo_dt_b_search_asin_title?ie=UTF8&amp;psc=1" TargetMode="External"/><Relationship Id="rId21" Type="http://schemas.openxmlformats.org/officeDocument/2006/relationships/hyperlink" Target="https://www.amazon.de/gp/product/B000L0ZCUC/ref=ppx_yo_dt_b_asin_title_o04_s00?ie=UTF8&amp;psc=1" TargetMode="External"/><Relationship Id="rId24" Type="http://schemas.openxmlformats.org/officeDocument/2006/relationships/hyperlink" Target="https://s.click.aliexpress.com/e/_DeYbGT9" TargetMode="External"/><Relationship Id="rId23" Type="http://schemas.openxmlformats.org/officeDocument/2006/relationships/hyperlink" Target="https://s.click.aliexpress.com/e/_DElUHUx" TargetMode="External"/><Relationship Id="rId26" Type="http://schemas.openxmlformats.org/officeDocument/2006/relationships/hyperlink" Target="https://www.thomann.de/de/varytec_real_cm.htm?partner_id=81150" TargetMode="External"/><Relationship Id="rId25" Type="http://schemas.openxmlformats.org/officeDocument/2006/relationships/hyperlink" Target="https://amzn.to/3vgV66Q" TargetMode="External"/><Relationship Id="rId28" Type="http://schemas.openxmlformats.org/officeDocument/2006/relationships/hyperlink" Target="https://www.thomann.de/de/neutrik_scnac_mpx_true1_5pc.htm?partner_id=81150" TargetMode="External"/><Relationship Id="rId27" Type="http://schemas.openxmlformats.org/officeDocument/2006/relationships/hyperlink" Target="https://www.thomann.de/de/varytec_real_cf.htm?partner_id=81150" TargetMode="External"/><Relationship Id="rId29" Type="http://schemas.openxmlformats.org/officeDocument/2006/relationships/hyperlink" Target="https://www.thomann.de/de/neutrik_scnac_fpx_true1.htm?partner_id=81150" TargetMode="External"/><Relationship Id="rId51" Type="http://schemas.openxmlformats.org/officeDocument/2006/relationships/hyperlink" Target="https://www.thomann.de/de/thomann_v1012_10er_pack_kabelbinder.htm?partner_id=81150" TargetMode="External"/><Relationship Id="rId50" Type="http://schemas.openxmlformats.org/officeDocument/2006/relationships/hyperlink" Target="https://www.amazon.de/-/en/dp/B09XV29DSP?psc=1&amp;smid=AKSFID9AJ63PA&amp;ref_=chk_typ_imgToDp" TargetMode="External"/><Relationship Id="rId53" Type="http://schemas.openxmlformats.org/officeDocument/2006/relationships/hyperlink" Target="https://www.amazon.de/dp/B07GMMTPJ6/?coliid=I25LYBUL8YZSND&amp;colid=1NMY0ASBL6F0I&amp;psc=1&amp;ref_=lv_ov_lig_dp_it" TargetMode="External"/><Relationship Id="rId52" Type="http://schemas.openxmlformats.org/officeDocument/2006/relationships/hyperlink" Target="https://www.thomann.de/de/duratruss_jr_eye_clamp_75kg_black.htm" TargetMode="External"/><Relationship Id="rId11" Type="http://schemas.openxmlformats.org/officeDocument/2006/relationships/hyperlink" Target="https://www.thomann.de/de/adam_hall_hardware_2882_mounting_ring.htm?partner_id=81150" TargetMode="External"/><Relationship Id="rId10" Type="http://schemas.openxmlformats.org/officeDocument/2006/relationships/hyperlink" Target="https://www.thomann.de/de/adam_hall_3427_strap_handle_black.htm?partner_id=81150" TargetMode="External"/><Relationship Id="rId54" Type="http://schemas.openxmlformats.org/officeDocument/2006/relationships/drawing" Target="../drawings/drawing4.xml"/><Relationship Id="rId13" Type="http://schemas.openxmlformats.org/officeDocument/2006/relationships/hyperlink" Target="https://die-3d-druckerei.de/produkt/flex-45-sample-50g" TargetMode="External"/><Relationship Id="rId12" Type="http://schemas.openxmlformats.org/officeDocument/2006/relationships/hyperlink" Target="https://www.amazon.de/gp/product/B07R6TDJ1L/ref=ppx_yo_dt_b_asin_title_o02_s00?ie=UTF8&amp;psc=1" TargetMode="External"/><Relationship Id="rId15" Type="http://schemas.openxmlformats.org/officeDocument/2006/relationships/hyperlink" Target="https://de.aliexpress.com/item/1005004988709157.html?spm=a2g0o.cart.0.0.564c4ae48l8pe0&amp;mp=1&amp;gatewayAdapt=glo2deu" TargetMode="External"/><Relationship Id="rId14" Type="http://schemas.openxmlformats.org/officeDocument/2006/relationships/hyperlink" Target="https://www.amazon.de/SIKA-FRANCE-S-A-S-487383-Mehrzweck-Fugenmasse/dp/B016KCJRT6/ref=psdc_79899031_t1_B07FCL5WC5?th=1" TargetMode="External"/><Relationship Id="rId17" Type="http://schemas.openxmlformats.org/officeDocument/2006/relationships/hyperlink" Target="https://de.aliexpress.com/item/1005004718835990.html?spm=a2g0o.cart.0.0.30cb4ae4NNPF0j&amp;mp=1&amp;gatewayAdapt=glo2deu" TargetMode="External"/><Relationship Id="rId16" Type="http://schemas.openxmlformats.org/officeDocument/2006/relationships/hyperlink" Target="https://s.click.aliexpress.com/e/_DkZ0mXN" TargetMode="External"/><Relationship Id="rId19" Type="http://schemas.openxmlformats.org/officeDocument/2006/relationships/hyperlink" Target="https://www.thomann.de/de/varytec_real_pf.htm?partner_id=81150" TargetMode="External"/><Relationship Id="rId18" Type="http://schemas.openxmlformats.org/officeDocument/2006/relationships/hyperlink" Target="https://www.amazon.de/gp/product/B08121ZPV5/ref=ppx_yo_dt_b_search_asin_title?ie=UTF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4.0" topLeftCell="C15" activePane="bottomRight" state="frozen"/>
      <selection activeCell="C1" sqref="C1" pane="topRight"/>
      <selection activeCell="A15" sqref="A15" pane="bottomLeft"/>
      <selection activeCell="C15" sqref="C15" pane="bottomRight"/>
    </sheetView>
  </sheetViews>
  <sheetFormatPr customHeight="1" defaultColWidth="12.63" defaultRowHeight="15.0"/>
  <cols>
    <col customWidth="1" min="1" max="1" width="12.63"/>
    <col customWidth="1" min="2" max="2" width="43.5"/>
    <col customWidth="1" min="3" max="6" width="7.0"/>
    <col customWidth="1" min="7" max="7" width="6.75"/>
    <col customWidth="1" min="8" max="8" width="17.25"/>
    <col customWidth="1" min="9" max="9" width="26.5"/>
    <col customWidth="1" min="10" max="25" width="6.75"/>
  </cols>
  <sheetData>
    <row r="1" ht="15.75" hidden="1" customHeight="1">
      <c r="A1" s="1"/>
    </row>
    <row r="2" ht="15.75" hidden="1" customHeight="1">
      <c r="A2" s="1"/>
    </row>
    <row r="3" ht="15.75" hidden="1" customHeight="1">
      <c r="C3" s="1" t="s">
        <v>0</v>
      </c>
      <c r="D3" s="2" t="s">
        <v>1</v>
      </c>
    </row>
    <row r="4" ht="15.75" hidden="1" customHeight="1">
      <c r="A4" s="1"/>
      <c r="C4" s="2" t="s">
        <v>2</v>
      </c>
      <c r="D4" s="2">
        <v>94.95</v>
      </c>
    </row>
    <row r="5" ht="15.75" hidden="1" customHeight="1">
      <c r="C5" s="1" t="s">
        <v>3</v>
      </c>
      <c r="D5" s="2">
        <v>79.95</v>
      </c>
    </row>
    <row r="6" ht="15.75" hidden="1" customHeight="1">
      <c r="C6" s="1" t="s">
        <v>4</v>
      </c>
      <c r="D6" s="2">
        <v>64.95</v>
      </c>
    </row>
    <row r="7" ht="15.75" hidden="1" customHeight="1">
      <c r="C7" s="1" t="s">
        <v>5</v>
      </c>
      <c r="D7" s="2">
        <v>59.95</v>
      </c>
    </row>
    <row r="8" ht="15.75" hidden="1" customHeight="1">
      <c r="C8" s="1" t="s">
        <v>6</v>
      </c>
      <c r="D8" s="2">
        <v>43.95</v>
      </c>
    </row>
    <row r="9" ht="15.75" hidden="1" customHeight="1"/>
    <row r="10" ht="15.75" customHeight="1">
      <c r="A10" s="1"/>
      <c r="C10" s="3" t="s">
        <v>7</v>
      </c>
      <c r="D10" s="4"/>
      <c r="E10" s="4"/>
      <c r="F10" s="4"/>
      <c r="G10" s="5"/>
      <c r="I10" s="2" t="str">
        <f>B189</f>
        <v>Basis Set</v>
      </c>
      <c r="J10" s="6">
        <f>E189</f>
        <v>1053.006</v>
      </c>
      <c r="K10" s="2" t="s">
        <v>8</v>
      </c>
    </row>
    <row r="11" ht="15.75" customHeight="1">
      <c r="A11" s="7" t="s">
        <v>9</v>
      </c>
      <c r="B11" s="8"/>
      <c r="C11" s="9" t="s">
        <v>10</v>
      </c>
      <c r="D11" s="10"/>
      <c r="E11" s="11" t="s">
        <v>11</v>
      </c>
      <c r="F11" s="11" t="s">
        <v>12</v>
      </c>
      <c r="G11" s="12"/>
      <c r="H11" s="2" t="s">
        <v>13</v>
      </c>
      <c r="I11" s="8" t="str">
        <f>B186</f>
        <v>Gesamt / Set</v>
      </c>
      <c r="J11" s="13">
        <f t="shared" ref="J11:K11" si="1">E186</f>
        <v>1220.396</v>
      </c>
      <c r="K11" s="2" t="str">
        <f t="shared" si="1"/>
        <v>€</v>
      </c>
    </row>
    <row r="12" ht="15.75" customHeight="1">
      <c r="A12" s="1"/>
      <c r="B12" s="2"/>
      <c r="C12" s="14"/>
      <c r="D12" s="2"/>
      <c r="E12" s="15"/>
      <c r="F12" s="2"/>
      <c r="G12" s="12"/>
    </row>
    <row r="13" ht="15.75" customHeight="1">
      <c r="A13" s="1" t="s">
        <v>14</v>
      </c>
      <c r="B13" s="2" t="s">
        <v>15</v>
      </c>
      <c r="C13" s="14" t="s">
        <v>16</v>
      </c>
      <c r="D13" s="2" t="s">
        <v>17</v>
      </c>
      <c r="E13" s="15" t="s">
        <v>18</v>
      </c>
      <c r="G13" s="12"/>
      <c r="H13" s="2" t="s">
        <v>19</v>
      </c>
      <c r="I13" s="2" t="s">
        <v>20</v>
      </c>
    </row>
    <row r="14" ht="15.75" customHeight="1">
      <c r="A14" s="1"/>
      <c r="C14" s="14"/>
      <c r="E14" s="15"/>
      <c r="F14" s="2" t="s">
        <v>21</v>
      </c>
      <c r="G14" s="2" t="s">
        <v>21</v>
      </c>
    </row>
    <row r="15" ht="15.75" customHeight="1">
      <c r="A15" s="1" t="s">
        <v>22</v>
      </c>
      <c r="B15" s="11" t="s">
        <v>23</v>
      </c>
      <c r="C15" s="14"/>
      <c r="E15" s="15"/>
      <c r="F15" s="2" t="s">
        <v>24</v>
      </c>
      <c r="G15" s="12" t="s">
        <v>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1"/>
      <c r="C16" s="16"/>
      <c r="E16" s="15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17" t="s">
        <v>26</v>
      </c>
      <c r="B17" s="11" t="s">
        <v>27</v>
      </c>
      <c r="C17" s="18"/>
      <c r="D17" s="2"/>
      <c r="E17" s="15"/>
      <c r="F17" s="2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1" t="s">
        <v>28</v>
      </c>
      <c r="B18" s="2" t="s">
        <v>29</v>
      </c>
      <c r="C18" s="18">
        <v>9.56</v>
      </c>
      <c r="D18" s="2">
        <v>4.0</v>
      </c>
      <c r="E18" s="15">
        <f>C18*D18</f>
        <v>38.24</v>
      </c>
      <c r="F18" s="2">
        <v>386.0</v>
      </c>
      <c r="G18" s="12"/>
      <c r="H18" s="2" t="s">
        <v>30</v>
      </c>
      <c r="I18" s="19" t="s">
        <v>31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1" t="s">
        <v>32</v>
      </c>
      <c r="B19" s="2" t="s">
        <v>33</v>
      </c>
      <c r="C19" s="18">
        <v>6.68</v>
      </c>
      <c r="D19" s="2">
        <v>4.0</v>
      </c>
      <c r="E19" s="15">
        <v>26.73</v>
      </c>
      <c r="F19" s="2">
        <v>266.0</v>
      </c>
      <c r="G19" s="12"/>
      <c r="H19" s="2" t="s">
        <v>30</v>
      </c>
      <c r="I19" s="20" t="s">
        <v>31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1" t="s">
        <v>34</v>
      </c>
      <c r="B20" s="2" t="s">
        <v>35</v>
      </c>
      <c r="C20" s="14">
        <v>2.5</v>
      </c>
      <c r="D20" s="2">
        <v>7.0</v>
      </c>
      <c r="E20" s="15">
        <f>C20*D20</f>
        <v>17.5</v>
      </c>
      <c r="G20" s="12"/>
      <c r="H20" s="2" t="s">
        <v>30</v>
      </c>
      <c r="I20" s="20" t="s">
        <v>36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17" t="s">
        <v>37</v>
      </c>
      <c r="B21" s="11" t="s">
        <v>38</v>
      </c>
      <c r="C21" s="18"/>
      <c r="D21" s="2"/>
      <c r="E21" s="15"/>
      <c r="F21" s="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 t="s">
        <v>39</v>
      </c>
      <c r="B22" s="2" t="s">
        <v>40</v>
      </c>
      <c r="C22" s="18">
        <v>0.09</v>
      </c>
      <c r="D22" s="2">
        <v>100.0</v>
      </c>
      <c r="E22" s="15">
        <f t="shared" ref="E22:E25" si="2">C22*D22</f>
        <v>9</v>
      </c>
      <c r="F22" s="2"/>
      <c r="G22" s="12"/>
      <c r="H22" s="2" t="s">
        <v>30</v>
      </c>
      <c r="I22" s="20" t="s">
        <v>41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 t="s">
        <v>42</v>
      </c>
      <c r="B23" s="2" t="s">
        <v>43</v>
      </c>
      <c r="C23" s="18">
        <v>0.19</v>
      </c>
      <c r="D23" s="2">
        <v>8.0</v>
      </c>
      <c r="E23" s="15">
        <f t="shared" si="2"/>
        <v>1.52</v>
      </c>
      <c r="F23" s="2"/>
      <c r="G23" s="12"/>
      <c r="H23" s="2" t="s">
        <v>30</v>
      </c>
      <c r="I23" s="20" t="s">
        <v>44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 t="s">
        <v>45</v>
      </c>
      <c r="B24" s="2" t="s">
        <v>46</v>
      </c>
      <c r="C24" s="18">
        <v>0.17</v>
      </c>
      <c r="D24" s="2">
        <v>8.0</v>
      </c>
      <c r="E24" s="15">
        <f t="shared" si="2"/>
        <v>1.36</v>
      </c>
      <c r="F24" s="2"/>
      <c r="G24" s="12"/>
      <c r="H24" s="2" t="s">
        <v>30</v>
      </c>
      <c r="I24" s="20" t="s">
        <v>47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1" t="s">
        <v>48</v>
      </c>
      <c r="B25" s="2" t="s">
        <v>49</v>
      </c>
      <c r="C25" s="18">
        <v>6.9</v>
      </c>
      <c r="D25" s="2">
        <v>1.0</v>
      </c>
      <c r="E25" s="15">
        <f t="shared" si="2"/>
        <v>6.9</v>
      </c>
      <c r="F25" s="2"/>
      <c r="G25" s="12"/>
      <c r="H25" s="2" t="s">
        <v>30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17" t="s">
        <v>50</v>
      </c>
      <c r="B26" s="11" t="s">
        <v>51</v>
      </c>
      <c r="C26" s="18"/>
      <c r="D26" s="2"/>
      <c r="E26" s="15"/>
      <c r="F26" s="2"/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1"/>
      <c r="B27" s="21" t="s">
        <v>52</v>
      </c>
      <c r="C27" s="18"/>
      <c r="D27" s="2"/>
      <c r="E27" s="15"/>
      <c r="F27" s="2"/>
      <c r="G27" s="12"/>
      <c r="H27" s="2"/>
      <c r="I27" s="2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3" t="s">
        <v>53</v>
      </c>
      <c r="B28" s="2" t="s">
        <v>54</v>
      </c>
      <c r="C28" s="18">
        <v>4.7</v>
      </c>
      <c r="D28" s="2">
        <v>2.0</v>
      </c>
      <c r="E28" s="15">
        <f>C28*D28</f>
        <v>9.4</v>
      </c>
      <c r="F28" s="2">
        <v>422.0</v>
      </c>
      <c r="G28" s="12">
        <v>302.0</v>
      </c>
      <c r="H28" s="2" t="s">
        <v>55</v>
      </c>
      <c r="I28" s="20" t="s">
        <v>56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3"/>
      <c r="B29" s="24" t="s">
        <v>57</v>
      </c>
      <c r="C29" s="18"/>
      <c r="D29" s="2"/>
      <c r="E29" s="15"/>
      <c r="F29" s="2"/>
      <c r="G29" s="12"/>
      <c r="H29" s="2"/>
      <c r="I29" s="22"/>
    </row>
    <row r="30" ht="15.75" customHeight="1">
      <c r="A30" s="23" t="s">
        <v>58</v>
      </c>
      <c r="B30" s="24" t="s">
        <v>59</v>
      </c>
      <c r="C30" s="25">
        <v>5.38</v>
      </c>
      <c r="D30" s="24">
        <v>2.0</v>
      </c>
      <c r="E30" s="15">
        <f t="shared" ref="E30:E42" si="3">C30*D30</f>
        <v>10.76</v>
      </c>
      <c r="F30" s="2"/>
      <c r="G30" s="12"/>
      <c r="H30" s="24" t="s">
        <v>60</v>
      </c>
      <c r="I30" s="26" t="s">
        <v>61</v>
      </c>
    </row>
    <row r="31" ht="15.75" customHeight="1">
      <c r="A31" s="23" t="s">
        <v>62</v>
      </c>
      <c r="B31" s="24" t="s">
        <v>63</v>
      </c>
      <c r="C31" s="25">
        <v>7.49</v>
      </c>
      <c r="D31" s="24">
        <v>1.0</v>
      </c>
      <c r="E31" s="15">
        <f t="shared" si="3"/>
        <v>7.49</v>
      </c>
      <c r="F31" s="2"/>
      <c r="G31" s="12"/>
      <c r="H31" s="24" t="s">
        <v>60</v>
      </c>
      <c r="I31" s="22"/>
    </row>
    <row r="32" ht="15.75" customHeight="1">
      <c r="A32" s="23" t="s">
        <v>64</v>
      </c>
      <c r="B32" s="24" t="s">
        <v>65</v>
      </c>
      <c r="C32" s="25">
        <v>5.0</v>
      </c>
      <c r="D32" s="24">
        <v>1.0</v>
      </c>
      <c r="E32" s="15">
        <f t="shared" si="3"/>
        <v>5</v>
      </c>
      <c r="F32" s="2"/>
      <c r="G32" s="12"/>
      <c r="H32" s="24" t="s">
        <v>66</v>
      </c>
      <c r="I32" s="22"/>
    </row>
    <row r="33" ht="15.75" customHeight="1">
      <c r="A33" s="1" t="s">
        <v>67</v>
      </c>
      <c r="B33" s="2" t="s">
        <v>68</v>
      </c>
      <c r="C33" s="18">
        <v>7.56</v>
      </c>
      <c r="D33" s="2">
        <v>2.0</v>
      </c>
      <c r="E33" s="15">
        <f t="shared" si="3"/>
        <v>15.12</v>
      </c>
      <c r="F33" s="2">
        <v>422.0</v>
      </c>
      <c r="G33" s="12">
        <f t="shared" ref="G33:G34" si="4">302+1</f>
        <v>303</v>
      </c>
      <c r="H33" s="2" t="s">
        <v>69</v>
      </c>
      <c r="I33" s="20" t="s">
        <v>70</v>
      </c>
    </row>
    <row r="34" ht="15.75" customHeight="1">
      <c r="A34" s="1" t="s">
        <v>71</v>
      </c>
      <c r="B34" s="2" t="s">
        <v>72</v>
      </c>
      <c r="C34" s="14">
        <v>8.25</v>
      </c>
      <c r="D34" s="2">
        <v>2.0</v>
      </c>
      <c r="E34" s="15">
        <f t="shared" si="3"/>
        <v>16.5</v>
      </c>
      <c r="F34" s="2">
        <v>422.0</v>
      </c>
      <c r="G34" s="12">
        <f t="shared" si="4"/>
        <v>303</v>
      </c>
      <c r="H34" s="2" t="s">
        <v>69</v>
      </c>
      <c r="I34" s="20" t="s">
        <v>73</v>
      </c>
    </row>
    <row r="35" ht="15.75" customHeight="1">
      <c r="A35" s="1" t="s">
        <v>74</v>
      </c>
      <c r="B35" s="2" t="s">
        <v>75</v>
      </c>
      <c r="C35" s="14">
        <v>8.27</v>
      </c>
      <c r="D35" s="2">
        <v>1.0</v>
      </c>
      <c r="E35" s="15">
        <f t="shared" si="3"/>
        <v>8.27</v>
      </c>
      <c r="G35" s="12"/>
      <c r="H35" s="2" t="s">
        <v>69</v>
      </c>
    </row>
    <row r="36" ht="15.75" customHeight="1">
      <c r="A36" s="1" t="s">
        <v>76</v>
      </c>
      <c r="B36" s="2" t="s">
        <v>77</v>
      </c>
      <c r="C36" s="14">
        <v>1.9</v>
      </c>
      <c r="D36" s="2">
        <v>2.0</v>
      </c>
      <c r="E36" s="15">
        <f t="shared" si="3"/>
        <v>3.8</v>
      </c>
      <c r="G36" s="12"/>
      <c r="H36" s="2" t="s">
        <v>78</v>
      </c>
      <c r="I36" s="19" t="s">
        <v>79</v>
      </c>
    </row>
    <row r="37" ht="15.75" customHeight="1">
      <c r="A37" s="1" t="s">
        <v>80</v>
      </c>
      <c r="B37" s="2" t="s">
        <v>81</v>
      </c>
      <c r="C37" s="14">
        <v>1.4</v>
      </c>
      <c r="D37" s="2">
        <v>4.0</v>
      </c>
      <c r="E37" s="15">
        <f t="shared" si="3"/>
        <v>5.6</v>
      </c>
      <c r="G37" s="12"/>
      <c r="H37" s="2" t="s">
        <v>78</v>
      </c>
      <c r="I37" s="19" t="s">
        <v>82</v>
      </c>
    </row>
    <row r="38" ht="15.75" customHeight="1">
      <c r="A38" s="17" t="s">
        <v>83</v>
      </c>
      <c r="B38" s="11" t="s">
        <v>84</v>
      </c>
      <c r="C38" s="14"/>
      <c r="D38" s="2">
        <v>0.0</v>
      </c>
      <c r="E38" s="15">
        <f t="shared" si="3"/>
        <v>0</v>
      </c>
      <c r="G38" s="12"/>
      <c r="H38" s="2" t="s">
        <v>55</v>
      </c>
    </row>
    <row r="39" ht="15.75" customHeight="1">
      <c r="A39" s="1" t="s">
        <v>85</v>
      </c>
      <c r="B39" s="2" t="s">
        <v>86</v>
      </c>
      <c r="C39" s="14">
        <v>1.15</v>
      </c>
      <c r="D39" s="2">
        <v>1.0</v>
      </c>
      <c r="E39" s="15">
        <f t="shared" si="3"/>
        <v>1.15</v>
      </c>
      <c r="G39" s="12"/>
      <c r="H39" s="2" t="s">
        <v>55</v>
      </c>
    </row>
    <row r="40" ht="15.75" customHeight="1">
      <c r="A40" s="1" t="s">
        <v>87</v>
      </c>
      <c r="B40" s="2" t="s">
        <v>88</v>
      </c>
      <c r="C40" s="14">
        <v>0.4</v>
      </c>
      <c r="D40" s="2">
        <v>1.0</v>
      </c>
      <c r="E40" s="15">
        <f t="shared" si="3"/>
        <v>0.4</v>
      </c>
      <c r="G40" s="12"/>
      <c r="H40" s="2" t="s">
        <v>55</v>
      </c>
    </row>
    <row r="41" ht="15.75" customHeight="1">
      <c r="A41" s="1" t="s">
        <v>89</v>
      </c>
      <c r="B41" s="2" t="s">
        <v>90</v>
      </c>
      <c r="C41" s="14">
        <v>0.81</v>
      </c>
      <c r="D41" s="2">
        <v>1.0</v>
      </c>
      <c r="E41" s="15">
        <f t="shared" si="3"/>
        <v>0.81</v>
      </c>
      <c r="G41" s="12"/>
      <c r="H41" s="2" t="s">
        <v>55</v>
      </c>
    </row>
    <row r="42" ht="15.75" customHeight="1">
      <c r="A42" s="1" t="s">
        <v>91</v>
      </c>
      <c r="B42" s="27" t="s">
        <v>92</v>
      </c>
      <c r="C42" s="14"/>
      <c r="D42" s="2">
        <v>1.0</v>
      </c>
      <c r="E42" s="15">
        <f t="shared" si="3"/>
        <v>0</v>
      </c>
      <c r="G42" s="12"/>
      <c r="H42" s="2"/>
      <c r="I42" s="2"/>
    </row>
    <row r="43" ht="15.75" customHeight="1">
      <c r="A43" s="17"/>
      <c r="B43" s="27"/>
      <c r="C43" s="14"/>
      <c r="D43" s="2"/>
      <c r="E43" s="15"/>
      <c r="G43" s="12"/>
      <c r="H43" s="2"/>
      <c r="I43" s="2"/>
    </row>
    <row r="44" ht="15.75" customHeight="1">
      <c r="A44" s="17" t="s">
        <v>93</v>
      </c>
      <c r="B44" s="11" t="s">
        <v>94</v>
      </c>
      <c r="C44" s="14">
        <v>51.99</v>
      </c>
      <c r="D44" s="2">
        <v>2.0</v>
      </c>
      <c r="E44" s="15">
        <f>C44*D44</f>
        <v>103.98</v>
      </c>
      <c r="G44" s="12"/>
      <c r="H44" s="2" t="s">
        <v>95</v>
      </c>
      <c r="I44" s="20" t="s">
        <v>96</v>
      </c>
    </row>
    <row r="45" ht="15.75" customHeight="1">
      <c r="A45" s="1" t="s">
        <v>97</v>
      </c>
      <c r="B45" s="2" t="s">
        <v>98</v>
      </c>
      <c r="C45" s="14"/>
      <c r="D45" s="2">
        <v>8.0</v>
      </c>
      <c r="E45" s="15"/>
      <c r="G45" s="12"/>
      <c r="H45" s="2" t="s">
        <v>99</v>
      </c>
    </row>
    <row r="46" ht="15.75" customHeight="1">
      <c r="A46" s="1" t="s">
        <v>100</v>
      </c>
      <c r="B46" s="2" t="s">
        <v>101</v>
      </c>
      <c r="C46" s="14"/>
      <c r="D46" s="2">
        <v>2.0</v>
      </c>
      <c r="E46" s="15"/>
      <c r="G46" s="12"/>
      <c r="H46" s="2" t="s">
        <v>99</v>
      </c>
    </row>
    <row r="47" ht="15.75" customHeight="1">
      <c r="A47" s="1" t="s">
        <v>102</v>
      </c>
      <c r="B47" s="2" t="s">
        <v>103</v>
      </c>
      <c r="C47" s="14"/>
      <c r="D47" s="2">
        <v>2.0</v>
      </c>
      <c r="E47" s="15"/>
      <c r="G47" s="12"/>
      <c r="H47" s="2" t="s">
        <v>99</v>
      </c>
    </row>
    <row r="48" ht="15.75" customHeight="1">
      <c r="A48" s="1" t="s">
        <v>104</v>
      </c>
      <c r="B48" s="28" t="s">
        <v>105</v>
      </c>
      <c r="C48" s="14"/>
      <c r="D48" s="2">
        <v>2.0</v>
      </c>
      <c r="E48" s="15"/>
      <c r="G48" s="12"/>
      <c r="H48" s="2" t="s">
        <v>99</v>
      </c>
    </row>
    <row r="49" ht="15.75" customHeight="1">
      <c r="A49" s="1" t="s">
        <v>106</v>
      </c>
      <c r="B49" s="2" t="s">
        <v>107</v>
      </c>
      <c r="C49" s="14"/>
      <c r="D49" s="2">
        <v>4.0</v>
      </c>
      <c r="E49" s="15"/>
      <c r="G49" s="12"/>
      <c r="H49" s="2" t="s">
        <v>99</v>
      </c>
    </row>
    <row r="50" ht="15.75" customHeight="1">
      <c r="A50" s="1" t="s">
        <v>108</v>
      </c>
      <c r="B50" s="2" t="s">
        <v>109</v>
      </c>
      <c r="C50" s="14"/>
      <c r="D50" s="2">
        <v>12.0</v>
      </c>
      <c r="E50" s="15"/>
      <c r="G50" s="12"/>
      <c r="H50" s="2" t="s">
        <v>99</v>
      </c>
      <c r="I50" s="2"/>
    </row>
    <row r="51" ht="15.75" customHeight="1">
      <c r="A51" s="1" t="s">
        <v>110</v>
      </c>
      <c r="B51" s="2" t="s">
        <v>111</v>
      </c>
      <c r="C51" s="14"/>
      <c r="D51" s="2">
        <v>2.0</v>
      </c>
      <c r="E51" s="15"/>
      <c r="G51" s="12"/>
      <c r="H51" s="2" t="s">
        <v>99</v>
      </c>
      <c r="I51" s="2"/>
    </row>
    <row r="52" ht="15.75" customHeight="1">
      <c r="A52" s="23" t="s">
        <v>112</v>
      </c>
      <c r="B52" s="24" t="s">
        <v>113</v>
      </c>
      <c r="C52" s="14"/>
      <c r="D52" s="24">
        <v>2.0</v>
      </c>
      <c r="E52" s="15"/>
      <c r="G52" s="12"/>
      <c r="H52" s="2" t="s">
        <v>99</v>
      </c>
      <c r="I52" s="22"/>
    </row>
    <row r="53" ht="15.75" customHeight="1">
      <c r="A53" s="17"/>
      <c r="B53" s="21" t="s">
        <v>114</v>
      </c>
      <c r="C53" s="14"/>
      <c r="D53" s="2"/>
      <c r="E53" s="15"/>
      <c r="G53" s="12"/>
      <c r="H53" s="2"/>
      <c r="I53" s="22"/>
    </row>
    <row r="54" ht="15.75" customHeight="1">
      <c r="A54" s="17" t="s">
        <v>115</v>
      </c>
      <c r="B54" s="11" t="s">
        <v>116</v>
      </c>
      <c r="C54" s="14">
        <v>7.89</v>
      </c>
      <c r="D54" s="24">
        <v>0.0</v>
      </c>
      <c r="E54" s="15">
        <f>C54*D54</f>
        <v>0</v>
      </c>
      <c r="G54" s="12"/>
      <c r="H54" s="2" t="s">
        <v>117</v>
      </c>
      <c r="I54" s="20" t="s">
        <v>118</v>
      </c>
    </row>
    <row r="55" ht="15.75" customHeight="1">
      <c r="A55" s="1" t="s">
        <v>119</v>
      </c>
      <c r="B55" s="2" t="s">
        <v>120</v>
      </c>
      <c r="C55" s="14"/>
      <c r="D55" s="2"/>
      <c r="E55" s="15"/>
      <c r="G55" s="12"/>
      <c r="H55" s="2" t="s">
        <v>99</v>
      </c>
    </row>
    <row r="56" ht="15.75" customHeight="1">
      <c r="A56" s="1" t="s">
        <v>121</v>
      </c>
      <c r="B56" s="2" t="s">
        <v>122</v>
      </c>
      <c r="C56" s="14"/>
      <c r="D56" s="2"/>
      <c r="E56" s="15"/>
      <c r="G56" s="12"/>
      <c r="H56" s="2" t="s">
        <v>99</v>
      </c>
    </row>
    <row r="57" ht="15.75" customHeight="1">
      <c r="A57" s="1" t="s">
        <v>123</v>
      </c>
      <c r="B57" s="2" t="s">
        <v>124</v>
      </c>
      <c r="C57" s="14"/>
      <c r="D57" s="2"/>
      <c r="E57" s="15"/>
      <c r="G57" s="12"/>
      <c r="H57" s="2" t="s">
        <v>99</v>
      </c>
    </row>
    <row r="58" ht="15.75" customHeight="1">
      <c r="A58" s="1" t="s">
        <v>125</v>
      </c>
      <c r="B58" s="24" t="s">
        <v>126</v>
      </c>
      <c r="C58" s="14"/>
      <c r="D58" s="2"/>
      <c r="E58" s="15"/>
      <c r="G58" s="12"/>
      <c r="H58" s="2" t="s">
        <v>99</v>
      </c>
      <c r="I58" s="22"/>
    </row>
    <row r="59" ht="15.75" customHeight="1">
      <c r="A59" s="23"/>
      <c r="B59" s="24" t="s">
        <v>57</v>
      </c>
      <c r="C59" s="14"/>
      <c r="D59" s="2"/>
      <c r="E59" s="15"/>
      <c r="G59" s="12"/>
      <c r="H59" s="2"/>
      <c r="I59" s="22"/>
    </row>
    <row r="60" ht="15.75" customHeight="1">
      <c r="A60" s="29" t="s">
        <v>127</v>
      </c>
      <c r="B60" s="21" t="s">
        <v>128</v>
      </c>
      <c r="C60" s="14"/>
      <c r="D60" s="2"/>
      <c r="E60" s="15"/>
      <c r="G60" s="12"/>
      <c r="H60" s="24"/>
      <c r="I60" s="22"/>
    </row>
    <row r="61" ht="15.75" customHeight="1">
      <c r="A61" s="23" t="s">
        <v>129</v>
      </c>
      <c r="B61" s="24" t="s">
        <v>130</v>
      </c>
      <c r="C61" s="30">
        <v>0.3</v>
      </c>
      <c r="D61" s="24">
        <v>20.0</v>
      </c>
      <c r="E61" s="15">
        <f t="shared" ref="E61:E65" si="5">C61*D61</f>
        <v>6</v>
      </c>
      <c r="G61" s="12"/>
      <c r="H61" s="24" t="s">
        <v>131</v>
      </c>
      <c r="I61" s="22"/>
    </row>
    <row r="62" ht="15.75" customHeight="1">
      <c r="A62" s="23" t="s">
        <v>132</v>
      </c>
      <c r="B62" s="24" t="s">
        <v>133</v>
      </c>
      <c r="C62" s="30">
        <v>0.1</v>
      </c>
      <c r="D62" s="24">
        <v>40.0</v>
      </c>
      <c r="E62" s="15">
        <f t="shared" si="5"/>
        <v>4</v>
      </c>
      <c r="G62" s="12"/>
      <c r="H62" s="24" t="s">
        <v>131</v>
      </c>
      <c r="I62" s="22"/>
    </row>
    <row r="63" ht="15.75" customHeight="1">
      <c r="A63" s="23" t="s">
        <v>134</v>
      </c>
      <c r="B63" s="24" t="s">
        <v>135</v>
      </c>
      <c r="C63" s="30">
        <v>0.3</v>
      </c>
      <c r="D63" s="24">
        <v>4.0</v>
      </c>
      <c r="E63" s="15">
        <f t="shared" si="5"/>
        <v>1.2</v>
      </c>
      <c r="G63" s="12"/>
      <c r="H63" s="24" t="s">
        <v>131</v>
      </c>
      <c r="I63" s="22"/>
    </row>
    <row r="64" ht="15.75" customHeight="1">
      <c r="A64" s="23" t="s">
        <v>136</v>
      </c>
      <c r="B64" s="24" t="s">
        <v>137</v>
      </c>
      <c r="C64" s="30">
        <v>0.1</v>
      </c>
      <c r="D64" s="24">
        <v>6.0</v>
      </c>
      <c r="E64" s="15">
        <f t="shared" si="5"/>
        <v>0.6</v>
      </c>
      <c r="G64" s="12"/>
      <c r="H64" s="24" t="s">
        <v>131</v>
      </c>
      <c r="I64" s="22"/>
    </row>
    <row r="65" ht="15.75" customHeight="1">
      <c r="A65" s="23" t="s">
        <v>138</v>
      </c>
      <c r="B65" s="2" t="s">
        <v>139</v>
      </c>
      <c r="C65" s="14">
        <v>8.95</v>
      </c>
      <c r="D65" s="2">
        <v>1.0</v>
      </c>
      <c r="E65" s="15">
        <f t="shared" si="5"/>
        <v>8.95</v>
      </c>
      <c r="G65" s="12"/>
      <c r="H65" s="2" t="s">
        <v>95</v>
      </c>
      <c r="I65" s="20" t="s">
        <v>140</v>
      </c>
    </row>
    <row r="66" ht="15.75" customHeight="1">
      <c r="C66" s="14"/>
      <c r="D66" s="2"/>
      <c r="E66" s="15"/>
      <c r="G66" s="12"/>
    </row>
    <row r="67" ht="15.75" customHeight="1">
      <c r="A67" s="1"/>
      <c r="B67" s="2"/>
      <c r="C67" s="14"/>
      <c r="D67" s="2"/>
      <c r="E67" s="15"/>
      <c r="G67" s="12"/>
    </row>
    <row r="68" ht="15.75" customHeight="1">
      <c r="A68" s="1"/>
      <c r="C68" s="14"/>
      <c r="E68" s="15"/>
      <c r="G68" s="12"/>
    </row>
    <row r="69" ht="15.75" customHeight="1">
      <c r="A69" s="1"/>
      <c r="B69" s="2" t="s">
        <v>141</v>
      </c>
      <c r="C69" s="14"/>
      <c r="E69" s="15">
        <f>SUM(E16:E68)</f>
        <v>310.28</v>
      </c>
      <c r="F69" s="2" t="s">
        <v>8</v>
      </c>
      <c r="G69" s="12"/>
    </row>
    <row r="70" ht="15.75" customHeight="1">
      <c r="A70" s="1"/>
      <c r="B70" s="2" t="s">
        <v>142</v>
      </c>
      <c r="C70" s="14"/>
      <c r="E70" s="15">
        <f>E69/2</f>
        <v>155.14</v>
      </c>
      <c r="F70" s="2" t="s">
        <v>8</v>
      </c>
      <c r="G70" s="12"/>
    </row>
    <row r="71" ht="15.75" customHeight="1">
      <c r="A71" s="1"/>
      <c r="C71" s="14"/>
      <c r="E71" s="15"/>
      <c r="G71" s="12"/>
    </row>
    <row r="72" ht="15.75" customHeight="1">
      <c r="A72" s="1"/>
      <c r="C72" s="14"/>
      <c r="E72" s="15"/>
      <c r="G72" s="12"/>
    </row>
    <row r="73" ht="15.75" customHeight="1">
      <c r="A73" s="1" t="s">
        <v>143</v>
      </c>
      <c r="B73" s="11" t="s">
        <v>144</v>
      </c>
      <c r="C73" s="14"/>
      <c r="E73" s="15"/>
      <c r="G73" s="12"/>
    </row>
    <row r="74" ht="15.75" customHeight="1">
      <c r="A74" s="1" t="s">
        <v>145</v>
      </c>
      <c r="B74" s="2" t="s">
        <v>146</v>
      </c>
      <c r="C74" s="14">
        <v>23.99</v>
      </c>
      <c r="D74" s="2">
        <v>3.0</v>
      </c>
      <c r="E74" s="15">
        <f t="shared" ref="E74:E78" si="6">C74*D74</f>
        <v>71.97</v>
      </c>
      <c r="G74" s="12"/>
      <c r="H74" s="2" t="s">
        <v>147</v>
      </c>
      <c r="I74" s="20" t="s">
        <v>148</v>
      </c>
    </row>
    <row r="75" ht="15.75" customHeight="1">
      <c r="A75" s="1"/>
      <c r="B75" s="2" t="s">
        <v>149</v>
      </c>
      <c r="C75" s="14">
        <v>28.99</v>
      </c>
      <c r="D75" s="2"/>
      <c r="E75" s="15">
        <f t="shared" si="6"/>
        <v>0</v>
      </c>
      <c r="G75" s="12"/>
      <c r="H75" s="2" t="s">
        <v>95</v>
      </c>
      <c r="I75" s="20" t="s">
        <v>150</v>
      </c>
    </row>
    <row r="76" ht="15.75" customHeight="1">
      <c r="A76" s="1" t="s">
        <v>151</v>
      </c>
      <c r="B76" s="2" t="s">
        <v>152</v>
      </c>
      <c r="C76" s="14">
        <v>6.0</v>
      </c>
      <c r="D76" s="2">
        <v>2.0</v>
      </c>
      <c r="E76" s="15">
        <f t="shared" si="6"/>
        <v>12</v>
      </c>
      <c r="G76" s="12"/>
      <c r="H76" s="2" t="s">
        <v>147</v>
      </c>
      <c r="I76" s="19" t="s">
        <v>153</v>
      </c>
    </row>
    <row r="77" ht="15.75" customHeight="1">
      <c r="A77" s="1"/>
      <c r="B77" s="2" t="s">
        <v>149</v>
      </c>
      <c r="C77" s="14">
        <v>8.99</v>
      </c>
      <c r="D77" s="2"/>
      <c r="E77" s="15">
        <f t="shared" si="6"/>
        <v>0</v>
      </c>
      <c r="G77" s="12"/>
      <c r="H77" s="2" t="s">
        <v>95</v>
      </c>
      <c r="I77" s="20" t="s">
        <v>154</v>
      </c>
    </row>
    <row r="78" ht="15.75" customHeight="1">
      <c r="A78" s="1" t="s">
        <v>155</v>
      </c>
      <c r="B78" s="2" t="s">
        <v>156</v>
      </c>
      <c r="C78" s="14">
        <v>4.43</v>
      </c>
      <c r="D78" s="2">
        <v>10.0</v>
      </c>
      <c r="E78" s="15">
        <f t="shared" si="6"/>
        <v>44.3</v>
      </c>
      <c r="G78" s="12"/>
      <c r="H78" s="2" t="s">
        <v>147</v>
      </c>
      <c r="I78" s="20" t="s">
        <v>157</v>
      </c>
    </row>
    <row r="79" ht="15.75" customHeight="1">
      <c r="A79" s="17" t="s">
        <v>158</v>
      </c>
      <c r="B79" s="11" t="s">
        <v>159</v>
      </c>
      <c r="C79" s="14"/>
      <c r="D79" s="2"/>
      <c r="E79" s="15"/>
      <c r="G79" s="12"/>
      <c r="H79" s="2"/>
      <c r="I79" s="31"/>
    </row>
    <row r="80" ht="15.75" customHeight="1">
      <c r="A80" s="1" t="s">
        <v>160</v>
      </c>
      <c r="B80" s="2" t="s">
        <v>161</v>
      </c>
      <c r="C80" s="14">
        <v>20.0</v>
      </c>
      <c r="D80" s="2">
        <v>2.0</v>
      </c>
      <c r="E80" s="15">
        <f t="shared" ref="E80:E86" si="7">C80*D80</f>
        <v>40</v>
      </c>
      <c r="G80" s="12"/>
      <c r="H80" s="2" t="s">
        <v>95</v>
      </c>
      <c r="I80" s="32" t="s">
        <v>162</v>
      </c>
    </row>
    <row r="81" ht="15.75" customHeight="1">
      <c r="A81" s="1" t="s">
        <v>163</v>
      </c>
      <c r="B81" s="2" t="s">
        <v>164</v>
      </c>
      <c r="C81" s="14">
        <v>4.7</v>
      </c>
      <c r="D81" s="2">
        <v>2.0</v>
      </c>
      <c r="E81" s="15">
        <f t="shared" si="7"/>
        <v>9.4</v>
      </c>
      <c r="G81" s="12"/>
      <c r="H81" s="2" t="s">
        <v>78</v>
      </c>
      <c r="I81" s="19" t="s">
        <v>165</v>
      </c>
    </row>
    <row r="82" ht="15.75" customHeight="1">
      <c r="A82" s="1" t="s">
        <v>166</v>
      </c>
      <c r="B82" s="2" t="s">
        <v>167</v>
      </c>
      <c r="C82" s="14">
        <v>4.7</v>
      </c>
      <c r="D82" s="2">
        <v>2.0</v>
      </c>
      <c r="E82" s="15">
        <f t="shared" si="7"/>
        <v>9.4</v>
      </c>
      <c r="G82" s="12"/>
      <c r="H82" s="2" t="s">
        <v>78</v>
      </c>
      <c r="I82" s="19" t="s">
        <v>168</v>
      </c>
    </row>
    <row r="83" ht="15.75" customHeight="1">
      <c r="A83" s="1" t="s">
        <v>169</v>
      </c>
      <c r="B83" s="33" t="s">
        <v>170</v>
      </c>
      <c r="C83" s="25">
        <v>0.2</v>
      </c>
      <c r="D83" s="24">
        <v>12.0</v>
      </c>
      <c r="E83" s="15">
        <f t="shared" si="7"/>
        <v>2.4</v>
      </c>
      <c r="G83" s="12"/>
      <c r="H83" s="24" t="s">
        <v>131</v>
      </c>
      <c r="I83" s="22"/>
    </row>
    <row r="84" ht="15.75" customHeight="1">
      <c r="A84" s="1" t="s">
        <v>171</v>
      </c>
      <c r="B84" s="34" t="s">
        <v>172</v>
      </c>
      <c r="C84" s="30">
        <v>0.1</v>
      </c>
      <c r="D84" s="24">
        <v>6.0</v>
      </c>
      <c r="E84" s="15">
        <f t="shared" si="7"/>
        <v>0.6</v>
      </c>
      <c r="G84" s="12"/>
      <c r="H84" s="24" t="s">
        <v>131</v>
      </c>
      <c r="I84" s="2"/>
    </row>
    <row r="85" ht="15.75" customHeight="1">
      <c r="A85" s="1" t="s">
        <v>173</v>
      </c>
      <c r="B85" s="2" t="s">
        <v>174</v>
      </c>
      <c r="C85" s="14">
        <v>7.63</v>
      </c>
      <c r="D85" s="2">
        <v>2.0</v>
      </c>
      <c r="E85" s="15">
        <f t="shared" si="7"/>
        <v>15.26</v>
      </c>
      <c r="G85" s="12"/>
      <c r="H85" s="2" t="s">
        <v>95</v>
      </c>
      <c r="I85" s="20" t="s">
        <v>175</v>
      </c>
    </row>
    <row r="86" ht="15.75" customHeight="1">
      <c r="A86" s="1" t="s">
        <v>176</v>
      </c>
      <c r="B86" s="2" t="s">
        <v>177</v>
      </c>
      <c r="C86" s="14">
        <f>136.97+15.38</f>
        <v>152.35</v>
      </c>
      <c r="D86" s="2">
        <v>1.0</v>
      </c>
      <c r="E86" s="15">
        <f t="shared" si="7"/>
        <v>152.35</v>
      </c>
      <c r="G86" s="12"/>
      <c r="H86" s="2" t="s">
        <v>147</v>
      </c>
      <c r="I86" s="19" t="s">
        <v>178</v>
      </c>
    </row>
    <row r="87" ht="15.75" customHeight="1">
      <c r="A87" s="17" t="s">
        <v>179</v>
      </c>
      <c r="B87" s="11" t="s">
        <v>180</v>
      </c>
      <c r="C87" s="14"/>
      <c r="D87" s="2"/>
      <c r="E87" s="15"/>
      <c r="G87" s="12"/>
      <c r="H87" s="2"/>
      <c r="I87" s="2"/>
    </row>
    <row r="88" ht="15.75" customHeight="1">
      <c r="A88" s="1" t="s">
        <v>181</v>
      </c>
      <c r="B88" s="2" t="s">
        <v>182</v>
      </c>
      <c r="C88" s="14">
        <v>9.49</v>
      </c>
      <c r="D88" s="2">
        <v>1.0</v>
      </c>
      <c r="E88" s="15">
        <f t="shared" ref="E88:E97" si="8">C88*D88</f>
        <v>9.49</v>
      </c>
      <c r="G88" s="12"/>
      <c r="H88" s="2" t="s">
        <v>95</v>
      </c>
      <c r="I88" s="20" t="s">
        <v>183</v>
      </c>
    </row>
    <row r="89" ht="15.75" customHeight="1">
      <c r="A89" s="1" t="s">
        <v>184</v>
      </c>
      <c r="B89" s="34" t="s">
        <v>185</v>
      </c>
      <c r="C89" s="30">
        <v>0.1</v>
      </c>
      <c r="D89" s="2">
        <v>10.0</v>
      </c>
      <c r="E89" s="15">
        <f t="shared" si="8"/>
        <v>1</v>
      </c>
      <c r="G89" s="12"/>
      <c r="H89" s="24" t="s">
        <v>131</v>
      </c>
      <c r="I89" s="2"/>
    </row>
    <row r="90" ht="15.75" customHeight="1">
      <c r="A90" s="1" t="s">
        <v>186</v>
      </c>
      <c r="B90" s="24" t="s">
        <v>187</v>
      </c>
      <c r="C90" s="14">
        <v>5.49</v>
      </c>
      <c r="D90" s="2">
        <v>1.0</v>
      </c>
      <c r="E90" s="15">
        <f t="shared" si="8"/>
        <v>5.49</v>
      </c>
      <c r="G90" s="12"/>
      <c r="H90" s="2" t="s">
        <v>95</v>
      </c>
      <c r="I90" s="20" t="s">
        <v>188</v>
      </c>
    </row>
    <row r="91" ht="15.75" customHeight="1">
      <c r="A91" s="1" t="s">
        <v>189</v>
      </c>
      <c r="B91" s="2" t="s">
        <v>190</v>
      </c>
      <c r="C91" s="14">
        <v>3.2</v>
      </c>
      <c r="D91" s="2">
        <v>2.0</v>
      </c>
      <c r="E91" s="15">
        <f t="shared" si="8"/>
        <v>6.4</v>
      </c>
      <c r="G91" s="12"/>
      <c r="H91" s="2" t="s">
        <v>78</v>
      </c>
      <c r="I91" s="19" t="s">
        <v>191</v>
      </c>
    </row>
    <row r="92" ht="15.75" customHeight="1">
      <c r="A92" s="1" t="s">
        <v>192</v>
      </c>
      <c r="B92" s="2" t="s">
        <v>193</v>
      </c>
      <c r="C92" s="14">
        <v>3.2</v>
      </c>
      <c r="D92" s="2">
        <v>2.0</v>
      </c>
      <c r="E92" s="15">
        <f t="shared" si="8"/>
        <v>6.4</v>
      </c>
      <c r="G92" s="12"/>
      <c r="H92" s="2" t="s">
        <v>78</v>
      </c>
      <c r="I92" s="19" t="s">
        <v>194</v>
      </c>
    </row>
    <row r="93" ht="15.75" customHeight="1">
      <c r="A93" s="1" t="s">
        <v>195</v>
      </c>
      <c r="B93" s="2" t="s">
        <v>196</v>
      </c>
      <c r="C93" s="14">
        <v>4.9</v>
      </c>
      <c r="D93" s="2">
        <v>1.0</v>
      </c>
      <c r="E93" s="15">
        <f t="shared" si="8"/>
        <v>4.9</v>
      </c>
      <c r="G93" s="12"/>
      <c r="H93" s="2" t="s">
        <v>78</v>
      </c>
      <c r="I93" s="19" t="s">
        <v>197</v>
      </c>
    </row>
    <row r="94" ht="15.75" customHeight="1">
      <c r="A94" s="1" t="s">
        <v>198</v>
      </c>
      <c r="B94" s="2" t="s">
        <v>199</v>
      </c>
      <c r="C94" s="14">
        <v>0.99</v>
      </c>
      <c r="D94" s="2">
        <v>2.0</v>
      </c>
      <c r="E94" s="15">
        <f t="shared" si="8"/>
        <v>1.98</v>
      </c>
      <c r="G94" s="12"/>
      <c r="H94" s="2" t="s">
        <v>78</v>
      </c>
      <c r="I94" s="19" t="s">
        <v>200</v>
      </c>
    </row>
    <row r="95" ht="15.75" customHeight="1">
      <c r="A95" s="1" t="s">
        <v>201</v>
      </c>
      <c r="B95" s="2" t="s">
        <v>202</v>
      </c>
      <c r="C95" s="14">
        <v>1.54</v>
      </c>
      <c r="D95" s="2">
        <v>1.0</v>
      </c>
      <c r="E95" s="15">
        <f t="shared" si="8"/>
        <v>1.54</v>
      </c>
      <c r="G95" s="12"/>
      <c r="H95" s="2" t="s">
        <v>147</v>
      </c>
      <c r="I95" s="20" t="s">
        <v>203</v>
      </c>
    </row>
    <row r="96" ht="15.75" customHeight="1">
      <c r="A96" s="1" t="s">
        <v>204</v>
      </c>
      <c r="B96" s="2" t="s">
        <v>205</v>
      </c>
      <c r="C96" s="14">
        <v>7.0</v>
      </c>
      <c r="D96" s="2">
        <v>2.0</v>
      </c>
      <c r="E96" s="15">
        <f t="shared" si="8"/>
        <v>14</v>
      </c>
      <c r="G96" s="12"/>
      <c r="H96" s="35" t="s">
        <v>131</v>
      </c>
    </row>
    <row r="97" ht="15.75" customHeight="1">
      <c r="A97" s="17" t="s">
        <v>206</v>
      </c>
      <c r="B97" s="11" t="s">
        <v>207</v>
      </c>
      <c r="C97" s="14">
        <v>5.0</v>
      </c>
      <c r="D97" s="2">
        <v>2.0</v>
      </c>
      <c r="E97" s="15">
        <f t="shared" si="8"/>
        <v>10</v>
      </c>
      <c r="G97" s="12"/>
      <c r="H97" s="35" t="s">
        <v>131</v>
      </c>
    </row>
    <row r="98" ht="15.75" customHeight="1">
      <c r="A98" s="2" t="s">
        <v>208</v>
      </c>
      <c r="B98" s="36" t="s">
        <v>209</v>
      </c>
      <c r="C98" s="14"/>
      <c r="E98" s="15"/>
      <c r="G98" s="12"/>
      <c r="H98" s="35" t="s">
        <v>131</v>
      </c>
    </row>
    <row r="99" ht="15.75" customHeight="1">
      <c r="A99" s="2" t="s">
        <v>210</v>
      </c>
      <c r="B99" s="36" t="s">
        <v>211</v>
      </c>
      <c r="C99" s="14"/>
      <c r="E99" s="15"/>
      <c r="G99" s="12"/>
      <c r="H99" s="35" t="s">
        <v>131</v>
      </c>
    </row>
    <row r="100" ht="15.75" customHeight="1">
      <c r="A100" s="2" t="s">
        <v>212</v>
      </c>
      <c r="B100" s="34" t="s">
        <v>213</v>
      </c>
      <c r="C100" s="14"/>
      <c r="E100" s="15"/>
      <c r="G100" s="12"/>
      <c r="H100" s="35" t="s">
        <v>131</v>
      </c>
    </row>
    <row r="101" ht="15.75" customHeight="1">
      <c r="A101" s="2" t="s">
        <v>214</v>
      </c>
      <c r="B101" s="34" t="s">
        <v>215</v>
      </c>
      <c r="C101" s="14"/>
      <c r="E101" s="15"/>
      <c r="G101" s="12"/>
      <c r="H101" s="35" t="s">
        <v>131</v>
      </c>
    </row>
    <row r="102" ht="15.75" customHeight="1">
      <c r="A102" s="2" t="s">
        <v>216</v>
      </c>
      <c r="B102" s="34" t="s">
        <v>217</v>
      </c>
      <c r="C102" s="14"/>
      <c r="E102" s="15"/>
      <c r="G102" s="12"/>
      <c r="H102" s="35" t="s">
        <v>131</v>
      </c>
    </row>
    <row r="103" ht="15.75" customHeight="1">
      <c r="A103" s="2" t="s">
        <v>218</v>
      </c>
      <c r="B103" s="34" t="s">
        <v>219</v>
      </c>
      <c r="C103" s="14"/>
      <c r="E103" s="15"/>
      <c r="G103" s="12"/>
      <c r="H103" s="35" t="s">
        <v>131</v>
      </c>
    </row>
    <row r="104" ht="15.75" customHeight="1">
      <c r="A104" s="2" t="s">
        <v>220</v>
      </c>
      <c r="B104" s="2" t="s">
        <v>221</v>
      </c>
      <c r="C104" s="14">
        <v>0.5</v>
      </c>
      <c r="D104" s="2">
        <v>1.0</v>
      </c>
      <c r="E104" s="15">
        <f t="shared" ref="E104:E106" si="9">C104*D104</f>
        <v>0.5</v>
      </c>
      <c r="G104" s="12"/>
      <c r="H104" s="2" t="s">
        <v>55</v>
      </c>
    </row>
    <row r="105" ht="15.75" customHeight="1">
      <c r="A105" s="2" t="s">
        <v>222</v>
      </c>
      <c r="B105" s="37" t="s">
        <v>223</v>
      </c>
      <c r="C105" s="14">
        <v>2.15</v>
      </c>
      <c r="D105" s="2">
        <v>1.0</v>
      </c>
      <c r="E105" s="15">
        <f t="shared" si="9"/>
        <v>2.15</v>
      </c>
      <c r="G105" s="12"/>
      <c r="H105" s="2" t="s">
        <v>55</v>
      </c>
    </row>
    <row r="106" ht="15.75" customHeight="1">
      <c r="A106" s="2" t="s">
        <v>224</v>
      </c>
      <c r="B106" s="27" t="s">
        <v>225</v>
      </c>
      <c r="C106" s="14">
        <f>4.95/150</f>
        <v>0.033</v>
      </c>
      <c r="D106" s="2">
        <v>4.0</v>
      </c>
      <c r="E106" s="15">
        <f t="shared" si="9"/>
        <v>0.132</v>
      </c>
      <c r="G106" s="12"/>
      <c r="H106" s="2" t="s">
        <v>55</v>
      </c>
    </row>
    <row r="107" ht="15.75" customHeight="1">
      <c r="B107" s="2"/>
      <c r="C107" s="14"/>
      <c r="D107" s="2"/>
      <c r="E107" s="15"/>
      <c r="G107" s="12"/>
    </row>
    <row r="108" ht="15.75" customHeight="1">
      <c r="A108" s="11"/>
      <c r="B108" s="11"/>
      <c r="C108" s="14"/>
      <c r="D108" s="2"/>
      <c r="E108" s="15"/>
      <c r="G108" s="12"/>
    </row>
    <row r="109" ht="15.75" customHeight="1">
      <c r="A109" s="11" t="s">
        <v>226</v>
      </c>
      <c r="B109" s="11" t="s">
        <v>227</v>
      </c>
      <c r="C109" s="14"/>
      <c r="D109" s="2"/>
      <c r="E109" s="15"/>
      <c r="G109" s="12"/>
    </row>
    <row r="110" ht="15.75" customHeight="1">
      <c r="A110" s="17" t="s">
        <v>228</v>
      </c>
      <c r="B110" s="11" t="s">
        <v>229</v>
      </c>
      <c r="C110" s="18">
        <f>SUM(E111:E115)</f>
        <v>24.21</v>
      </c>
      <c r="D110" s="2" t="s">
        <v>230</v>
      </c>
      <c r="E110" s="15"/>
      <c r="G110" s="12"/>
      <c r="H110" s="2"/>
      <c r="I110" s="2"/>
    </row>
    <row r="111" ht="15.75" customHeight="1">
      <c r="A111" s="1" t="s">
        <v>231</v>
      </c>
      <c r="B111" s="2" t="s">
        <v>232</v>
      </c>
      <c r="C111" s="14">
        <v>12.98</v>
      </c>
      <c r="D111" s="2">
        <v>1.0</v>
      </c>
      <c r="E111" s="15">
        <f t="shared" ref="E111:E115" si="10">C111*D111</f>
        <v>12.98</v>
      </c>
      <c r="G111" s="12"/>
      <c r="H111" s="2" t="s">
        <v>95</v>
      </c>
      <c r="I111" s="20" t="s">
        <v>233</v>
      </c>
    </row>
    <row r="112" ht="15.75" customHeight="1">
      <c r="A112" s="1" t="s">
        <v>234</v>
      </c>
      <c r="B112" s="2" t="s">
        <v>235</v>
      </c>
      <c r="C112" s="14">
        <v>6.99</v>
      </c>
      <c r="D112" s="2">
        <v>1.0</v>
      </c>
      <c r="E112" s="15">
        <f t="shared" si="10"/>
        <v>6.99</v>
      </c>
      <c r="G112" s="12"/>
      <c r="H112" s="2" t="s">
        <v>95</v>
      </c>
      <c r="I112" s="20" t="s">
        <v>236</v>
      </c>
    </row>
    <row r="113" ht="15.75" customHeight="1">
      <c r="A113" s="1" t="s">
        <v>237</v>
      </c>
      <c r="B113" s="38" t="s">
        <v>238</v>
      </c>
      <c r="C113" s="39">
        <v>0.26</v>
      </c>
      <c r="D113" s="40">
        <v>8.0</v>
      </c>
      <c r="E113" s="39">
        <f t="shared" si="10"/>
        <v>2.08</v>
      </c>
      <c r="F113" s="41"/>
      <c r="G113" s="38"/>
      <c r="H113" s="41" t="s">
        <v>30</v>
      </c>
      <c r="I113" s="42" t="s">
        <v>239</v>
      </c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ht="15.75" customHeight="1">
      <c r="A114" s="1" t="s">
        <v>240</v>
      </c>
      <c r="B114" s="38" t="s">
        <v>241</v>
      </c>
      <c r="C114" s="39">
        <v>0.12</v>
      </c>
      <c r="D114" s="40">
        <v>8.0</v>
      </c>
      <c r="E114" s="39">
        <f t="shared" si="10"/>
        <v>0.96</v>
      </c>
      <c r="F114" s="41"/>
      <c r="G114" s="38"/>
      <c r="H114" s="41" t="s">
        <v>30</v>
      </c>
      <c r="I114" s="42" t="s">
        <v>242</v>
      </c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ht="15.75" customHeight="1">
      <c r="A115" s="1" t="s">
        <v>243</v>
      </c>
      <c r="B115" s="38" t="s">
        <v>244</v>
      </c>
      <c r="C115" s="39">
        <v>0.15</v>
      </c>
      <c r="D115" s="40">
        <v>8.0</v>
      </c>
      <c r="E115" s="39">
        <f t="shared" si="10"/>
        <v>1.2</v>
      </c>
      <c r="F115" s="41"/>
      <c r="G115" s="38"/>
      <c r="H115" s="41" t="s">
        <v>30</v>
      </c>
      <c r="I115" s="42" t="s">
        <v>47</v>
      </c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ht="15.75" customHeight="1">
      <c r="A116" s="11" t="s">
        <v>245</v>
      </c>
      <c r="B116" s="11" t="s">
        <v>246</v>
      </c>
      <c r="C116" s="18">
        <f>SUM(E117:E126)</f>
        <v>120.59</v>
      </c>
      <c r="D116" s="2" t="s">
        <v>230</v>
      </c>
      <c r="E116" s="15"/>
      <c r="G116" s="12"/>
    </row>
    <row r="117" ht="15.75" customHeight="1">
      <c r="A117" s="2" t="s">
        <v>247</v>
      </c>
      <c r="B117" s="34" t="s">
        <v>248</v>
      </c>
      <c r="C117" s="14"/>
      <c r="D117" s="2"/>
      <c r="E117" s="15"/>
      <c r="G117" s="12"/>
      <c r="H117" s="2" t="s">
        <v>147</v>
      </c>
      <c r="I117" s="2"/>
    </row>
    <row r="118" ht="15.75" customHeight="1">
      <c r="B118" s="34" t="s">
        <v>249</v>
      </c>
      <c r="C118" s="14">
        <v>8.99</v>
      </c>
      <c r="D118" s="2">
        <v>2.0</v>
      </c>
      <c r="E118" s="15">
        <f t="shared" ref="E118:E126" si="11">C118*D118</f>
        <v>17.98</v>
      </c>
      <c r="G118" s="12"/>
      <c r="H118" s="2" t="s">
        <v>95</v>
      </c>
      <c r="I118" s="20" t="s">
        <v>250</v>
      </c>
    </row>
    <row r="119" ht="15.75" customHeight="1">
      <c r="A119" s="2" t="s">
        <v>251</v>
      </c>
      <c r="B119" s="34" t="s">
        <v>252</v>
      </c>
      <c r="C119" s="14">
        <v>3.29</v>
      </c>
      <c r="D119" s="2">
        <v>2.0</v>
      </c>
      <c r="E119" s="15">
        <f t="shared" si="11"/>
        <v>6.58</v>
      </c>
      <c r="G119" s="12"/>
      <c r="H119" s="2" t="s">
        <v>95</v>
      </c>
      <c r="I119" s="20" t="s">
        <v>253</v>
      </c>
    </row>
    <row r="120" ht="15.75" customHeight="1">
      <c r="A120" s="2" t="s">
        <v>254</v>
      </c>
      <c r="B120" s="34" t="s">
        <v>255</v>
      </c>
      <c r="C120" s="14">
        <v>3.99</v>
      </c>
      <c r="D120" s="2">
        <v>1.0</v>
      </c>
      <c r="E120" s="15">
        <f t="shared" si="11"/>
        <v>3.99</v>
      </c>
      <c r="G120" s="12"/>
      <c r="H120" s="2" t="s">
        <v>95</v>
      </c>
      <c r="I120" s="20" t="s">
        <v>256</v>
      </c>
    </row>
    <row r="121" ht="15.75" customHeight="1">
      <c r="A121" s="2" t="s">
        <v>257</v>
      </c>
      <c r="B121" s="34" t="s">
        <v>258</v>
      </c>
      <c r="C121" s="14">
        <v>24.62</v>
      </c>
      <c r="D121" s="2">
        <v>2.0</v>
      </c>
      <c r="E121" s="15">
        <f t="shared" si="11"/>
        <v>49.24</v>
      </c>
      <c r="G121" s="12"/>
      <c r="H121" s="2" t="s">
        <v>95</v>
      </c>
      <c r="I121" s="20" t="s">
        <v>259</v>
      </c>
    </row>
    <row r="122" ht="15.75" customHeight="1">
      <c r="A122" s="2" t="s">
        <v>260</v>
      </c>
      <c r="B122" s="34" t="s">
        <v>261</v>
      </c>
      <c r="C122" s="14">
        <v>5.5</v>
      </c>
      <c r="D122" s="2">
        <v>2.0</v>
      </c>
      <c r="E122" s="15">
        <f t="shared" si="11"/>
        <v>11</v>
      </c>
      <c r="G122" s="12"/>
      <c r="H122" s="2" t="s">
        <v>78</v>
      </c>
      <c r="I122" s="20" t="s">
        <v>262</v>
      </c>
    </row>
    <row r="123" ht="15.75" customHeight="1">
      <c r="A123" s="2" t="s">
        <v>263</v>
      </c>
      <c r="B123" s="34" t="s">
        <v>264</v>
      </c>
      <c r="C123" s="14">
        <v>9.1</v>
      </c>
      <c r="D123" s="2">
        <v>2.0</v>
      </c>
      <c r="E123" s="15">
        <f t="shared" si="11"/>
        <v>18.2</v>
      </c>
      <c r="G123" s="12"/>
      <c r="H123" s="2" t="s">
        <v>78</v>
      </c>
      <c r="I123" s="20" t="s">
        <v>265</v>
      </c>
    </row>
    <row r="124" ht="15.75" customHeight="1">
      <c r="A124" s="2" t="s">
        <v>266</v>
      </c>
      <c r="B124" s="34" t="s">
        <v>267</v>
      </c>
      <c r="C124" s="14">
        <v>4.0</v>
      </c>
      <c r="D124" s="2">
        <v>1.0</v>
      </c>
      <c r="E124" s="15">
        <f t="shared" si="11"/>
        <v>4</v>
      </c>
      <c r="G124" s="12"/>
    </row>
    <row r="125" ht="15.75" customHeight="1">
      <c r="A125" s="2" t="s">
        <v>268</v>
      </c>
      <c r="B125" s="34" t="s">
        <v>269</v>
      </c>
      <c r="C125" s="14">
        <v>2.4</v>
      </c>
      <c r="D125" s="2">
        <v>4.0</v>
      </c>
      <c r="E125" s="15">
        <f t="shared" si="11"/>
        <v>9.6</v>
      </c>
      <c r="G125" s="12"/>
    </row>
    <row r="126" ht="15.75" customHeight="1">
      <c r="A126" s="2" t="s">
        <v>270</v>
      </c>
      <c r="B126" s="34" t="s">
        <v>271</v>
      </c>
      <c r="C126" s="14">
        <v>0.0</v>
      </c>
      <c r="D126" s="2">
        <v>1.0</v>
      </c>
      <c r="E126" s="15">
        <f t="shared" si="11"/>
        <v>0</v>
      </c>
      <c r="G126" s="12"/>
    </row>
    <row r="127" ht="15.75" customHeight="1">
      <c r="A127" s="2" t="s">
        <v>272</v>
      </c>
      <c r="B127" s="43" t="s">
        <v>273</v>
      </c>
      <c r="C127" s="14"/>
      <c r="D127" s="2"/>
      <c r="E127" s="15"/>
      <c r="G127" s="12"/>
    </row>
    <row r="128" ht="15.75" customHeight="1">
      <c r="A128" s="1"/>
      <c r="B128" s="2"/>
      <c r="C128" s="14"/>
      <c r="D128" s="2"/>
      <c r="E128" s="15"/>
      <c r="G128" s="12"/>
    </row>
    <row r="129" ht="15.75" customHeight="1">
      <c r="A129" s="1"/>
      <c r="C129" s="14"/>
      <c r="E129" s="15"/>
      <c r="G129" s="12"/>
    </row>
    <row r="130" ht="15.75" customHeight="1">
      <c r="A130" s="1"/>
      <c r="B130" s="2" t="s">
        <v>274</v>
      </c>
      <c r="C130" s="14"/>
      <c r="E130" s="15">
        <f>SUM(E74:E129)</f>
        <v>566.462</v>
      </c>
      <c r="F130" s="2" t="s">
        <v>8</v>
      </c>
      <c r="G130" s="12"/>
    </row>
    <row r="131" ht="15.75" customHeight="1">
      <c r="A131" s="1"/>
      <c r="B131" s="2" t="s">
        <v>275</v>
      </c>
      <c r="C131" s="14"/>
      <c r="E131" s="15">
        <f>E130/2</f>
        <v>283.231</v>
      </c>
      <c r="F131" s="2" t="s">
        <v>8</v>
      </c>
      <c r="G131" s="12"/>
    </row>
    <row r="132" ht="15.75" customHeight="1">
      <c r="A132" s="1"/>
      <c r="C132" s="14"/>
      <c r="E132" s="15"/>
      <c r="G132" s="12"/>
    </row>
    <row r="133" ht="15.75" customHeight="1">
      <c r="A133" s="1"/>
      <c r="C133" s="14"/>
      <c r="E133" s="15"/>
      <c r="G133" s="12"/>
    </row>
    <row r="134" ht="15.75" customHeight="1">
      <c r="A134" s="1"/>
      <c r="C134" s="14"/>
      <c r="E134" s="15"/>
      <c r="G134" s="12"/>
    </row>
    <row r="135" ht="15.75" customHeight="1">
      <c r="A135" s="1" t="s">
        <v>276</v>
      </c>
      <c r="B135" s="11" t="s">
        <v>277</v>
      </c>
      <c r="C135" s="14"/>
      <c r="E135" s="15"/>
      <c r="G135" s="12"/>
    </row>
    <row r="136" ht="15.75" customHeight="1">
      <c r="A136" s="1" t="s">
        <v>278</v>
      </c>
      <c r="B136" s="2" t="s">
        <v>279</v>
      </c>
      <c r="C136" s="14"/>
      <c r="D136" s="2">
        <v>1.0</v>
      </c>
      <c r="E136" s="15">
        <f t="shared" ref="E136:E142" si="12">C136*D136</f>
        <v>0</v>
      </c>
      <c r="G136" s="12"/>
      <c r="H136" s="35" t="s">
        <v>99</v>
      </c>
    </row>
    <row r="137" ht="15.75" customHeight="1">
      <c r="A137" s="1" t="s">
        <v>280</v>
      </c>
      <c r="B137" s="2" t="s">
        <v>281</v>
      </c>
      <c r="C137" s="14">
        <v>9.99</v>
      </c>
      <c r="D137" s="2">
        <v>1.0</v>
      </c>
      <c r="E137" s="15">
        <f t="shared" si="12"/>
        <v>9.99</v>
      </c>
      <c r="G137" s="12"/>
      <c r="H137" s="2" t="s">
        <v>95</v>
      </c>
      <c r="I137" s="20" t="s">
        <v>282</v>
      </c>
    </row>
    <row r="138" ht="15.75" customHeight="1">
      <c r="A138" s="1" t="s">
        <v>283</v>
      </c>
      <c r="B138" s="33" t="s">
        <v>284</v>
      </c>
      <c r="C138" s="30">
        <v>12.0</v>
      </c>
      <c r="D138" s="24">
        <v>0.0</v>
      </c>
      <c r="E138" s="15">
        <f t="shared" si="12"/>
        <v>0</v>
      </c>
      <c r="G138" s="12"/>
      <c r="H138" s="2" t="s">
        <v>95</v>
      </c>
    </row>
    <row r="139" ht="15.75" customHeight="1">
      <c r="A139" s="44" t="s">
        <v>285</v>
      </c>
      <c r="B139" s="38" t="s">
        <v>286</v>
      </c>
      <c r="C139" s="40">
        <v>23.99</v>
      </c>
      <c r="D139" s="40">
        <v>0.0</v>
      </c>
      <c r="E139" s="39">
        <f t="shared" si="12"/>
        <v>0</v>
      </c>
      <c r="F139" s="41"/>
      <c r="G139" s="38"/>
      <c r="H139" s="41" t="s">
        <v>147</v>
      </c>
      <c r="I139" s="42" t="s">
        <v>148</v>
      </c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ht="15.75" customHeight="1">
      <c r="A140" s="44"/>
      <c r="B140" s="38" t="s">
        <v>149</v>
      </c>
      <c r="C140" s="40">
        <v>28.99</v>
      </c>
      <c r="D140" s="41"/>
      <c r="E140" s="39">
        <f t="shared" si="12"/>
        <v>0</v>
      </c>
      <c r="F140" s="41"/>
      <c r="G140" s="38"/>
      <c r="H140" s="41" t="s">
        <v>95</v>
      </c>
      <c r="I140" s="42" t="s">
        <v>150</v>
      </c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ht="15.75" customHeight="1">
      <c r="A141" s="17" t="s">
        <v>287</v>
      </c>
      <c r="B141" s="21" t="s">
        <v>288</v>
      </c>
      <c r="C141" s="14">
        <v>8.0</v>
      </c>
      <c r="D141" s="2">
        <v>1.0</v>
      </c>
      <c r="E141" s="15">
        <f t="shared" si="12"/>
        <v>8</v>
      </c>
      <c r="G141" s="12"/>
      <c r="H141" s="35" t="s">
        <v>131</v>
      </c>
    </row>
    <row r="142" ht="15.75" customHeight="1">
      <c r="A142" s="1" t="s">
        <v>289</v>
      </c>
      <c r="B142" s="45" t="s">
        <v>290</v>
      </c>
      <c r="C142" s="14">
        <v>5.0</v>
      </c>
      <c r="D142" s="2">
        <v>1.0</v>
      </c>
      <c r="E142" s="15">
        <f t="shared" si="12"/>
        <v>5</v>
      </c>
      <c r="G142" s="12"/>
      <c r="H142" s="35" t="s">
        <v>131</v>
      </c>
    </row>
    <row r="143" ht="15.75" customHeight="1">
      <c r="A143" s="1" t="s">
        <v>291</v>
      </c>
      <c r="B143" s="34" t="s">
        <v>292</v>
      </c>
      <c r="C143" s="14"/>
      <c r="D143" s="2"/>
      <c r="E143" s="15"/>
      <c r="G143" s="12"/>
    </row>
    <row r="144" ht="15.75" customHeight="1">
      <c r="A144" s="1" t="s">
        <v>293</v>
      </c>
      <c r="B144" s="34" t="s">
        <v>294</v>
      </c>
      <c r="C144" s="14"/>
      <c r="D144" s="2"/>
      <c r="E144" s="15"/>
      <c r="G144" s="12"/>
    </row>
    <row r="145" ht="15.75" customHeight="1">
      <c r="A145" s="1" t="s">
        <v>295</v>
      </c>
      <c r="B145" s="34" t="s">
        <v>296</v>
      </c>
      <c r="C145" s="14"/>
      <c r="D145" s="2"/>
      <c r="E145" s="15"/>
      <c r="G145" s="12"/>
    </row>
    <row r="146" ht="15.75" customHeight="1">
      <c r="A146" s="1" t="s">
        <v>297</v>
      </c>
      <c r="B146" s="34" t="s">
        <v>298</v>
      </c>
      <c r="C146" s="14"/>
      <c r="D146" s="2"/>
      <c r="E146" s="15"/>
      <c r="G146" s="12"/>
    </row>
    <row r="147" ht="15.75" customHeight="1">
      <c r="A147" s="1" t="s">
        <v>299</v>
      </c>
      <c r="B147" s="34" t="s">
        <v>300</v>
      </c>
      <c r="C147" s="14"/>
      <c r="D147" s="2"/>
      <c r="E147" s="15"/>
      <c r="G147" s="12"/>
    </row>
    <row r="148" ht="15.75" customHeight="1">
      <c r="A148" s="1" t="s">
        <v>301</v>
      </c>
      <c r="B148" s="34" t="s">
        <v>302</v>
      </c>
      <c r="C148" s="14"/>
      <c r="D148" s="2"/>
      <c r="E148" s="15"/>
      <c r="G148" s="12"/>
    </row>
    <row r="149" ht="15.75" customHeight="1">
      <c r="A149" s="1" t="s">
        <v>303</v>
      </c>
      <c r="B149" s="36" t="s">
        <v>304</v>
      </c>
      <c r="C149" s="14"/>
      <c r="D149" s="2"/>
      <c r="E149" s="15"/>
      <c r="G149" s="12"/>
      <c r="H149" s="2"/>
    </row>
    <row r="150" ht="15.75" customHeight="1">
      <c r="A150" s="1" t="s">
        <v>305</v>
      </c>
      <c r="B150" s="46" t="s">
        <v>306</v>
      </c>
      <c r="C150" s="14">
        <f>4.95/150</f>
        <v>0.033</v>
      </c>
      <c r="D150" s="2">
        <v>8.0</v>
      </c>
      <c r="E150" s="15">
        <f t="shared" ref="E150:E151" si="13">C150*D150</f>
        <v>0.264</v>
      </c>
      <c r="G150" s="12"/>
      <c r="H150" s="2" t="s">
        <v>55</v>
      </c>
    </row>
    <row r="151" ht="15.75" customHeight="1">
      <c r="A151" s="1" t="s">
        <v>305</v>
      </c>
      <c r="B151" s="46" t="s">
        <v>307</v>
      </c>
      <c r="C151" s="14"/>
      <c r="D151" s="2">
        <v>4.0</v>
      </c>
      <c r="E151" s="15">
        <f t="shared" si="13"/>
        <v>0</v>
      </c>
      <c r="G151" s="12"/>
      <c r="H151" s="2" t="s">
        <v>308</v>
      </c>
    </row>
    <row r="152" ht="15.75" customHeight="1">
      <c r="A152" s="1"/>
      <c r="C152" s="14"/>
      <c r="E152" s="15"/>
      <c r="G152" s="12"/>
    </row>
    <row r="153" ht="15.75" customHeight="1">
      <c r="C153" s="14"/>
      <c r="D153" s="2"/>
      <c r="E153" s="15"/>
      <c r="G153" s="12"/>
    </row>
    <row r="154" ht="15.75" customHeight="1">
      <c r="A154" s="1"/>
      <c r="C154" s="14"/>
      <c r="E154" s="15"/>
      <c r="G154" s="12"/>
    </row>
    <row r="155" ht="15.75" customHeight="1">
      <c r="A155" s="1"/>
      <c r="B155" s="2" t="s">
        <v>309</v>
      </c>
      <c r="C155" s="14"/>
      <c r="E155" s="15">
        <f>SUM(E136:E154)</f>
        <v>23.254</v>
      </c>
      <c r="G155" s="12"/>
    </row>
    <row r="156" ht="15.75" customHeight="1">
      <c r="A156" s="1"/>
      <c r="C156" s="14"/>
      <c r="E156" s="15"/>
      <c r="G156" s="12"/>
    </row>
    <row r="157" ht="15.75" customHeight="1">
      <c r="A157" s="1"/>
      <c r="C157" s="14"/>
      <c r="E157" s="15"/>
      <c r="G157" s="12"/>
    </row>
    <row r="158" ht="15.75" customHeight="1">
      <c r="A158" s="17" t="s">
        <v>310</v>
      </c>
      <c r="B158" s="11" t="s">
        <v>311</v>
      </c>
      <c r="C158" s="14"/>
      <c r="E158" s="15"/>
      <c r="G158" s="12"/>
    </row>
    <row r="159" ht="15.75" customHeight="1">
      <c r="A159" s="1" t="s">
        <v>312</v>
      </c>
      <c r="B159" s="2" t="s">
        <v>313</v>
      </c>
      <c r="C159" s="14">
        <v>70.0</v>
      </c>
      <c r="D159" s="2">
        <v>0.0</v>
      </c>
      <c r="E159" s="15">
        <f t="shared" ref="E159:E164" si="14">C159*D159</f>
        <v>0</v>
      </c>
      <c r="G159" s="12"/>
      <c r="H159" s="2" t="s">
        <v>95</v>
      </c>
      <c r="I159" s="19" t="s">
        <v>314</v>
      </c>
    </row>
    <row r="160" ht="15.75" customHeight="1">
      <c r="A160" s="1" t="s">
        <v>315</v>
      </c>
      <c r="B160" s="2" t="s">
        <v>316</v>
      </c>
      <c r="C160" s="14">
        <v>15.0</v>
      </c>
      <c r="D160" s="2">
        <v>0.0</v>
      </c>
      <c r="E160" s="15">
        <f t="shared" si="14"/>
        <v>0</v>
      </c>
      <c r="G160" s="12"/>
      <c r="H160" s="2" t="s">
        <v>95</v>
      </c>
    </row>
    <row r="161" ht="15.75" customHeight="1">
      <c r="A161" s="1" t="s">
        <v>317</v>
      </c>
      <c r="B161" s="2" t="s">
        <v>318</v>
      </c>
      <c r="C161" s="14">
        <v>169.0</v>
      </c>
      <c r="D161" s="2">
        <v>0.0</v>
      </c>
      <c r="E161" s="15">
        <f t="shared" si="14"/>
        <v>0</v>
      </c>
      <c r="G161" s="12"/>
      <c r="I161" s="20" t="s">
        <v>319</v>
      </c>
    </row>
    <row r="162" ht="15.75" customHeight="1">
      <c r="A162" s="1" t="s">
        <v>320</v>
      </c>
      <c r="B162" s="2" t="s">
        <v>321</v>
      </c>
      <c r="C162" s="14">
        <v>159.0</v>
      </c>
      <c r="D162" s="2">
        <v>0.0</v>
      </c>
      <c r="E162" s="15">
        <f t="shared" si="14"/>
        <v>0</v>
      </c>
      <c r="G162" s="12"/>
      <c r="I162" s="19" t="s">
        <v>322</v>
      </c>
    </row>
    <row r="163" ht="15.75" customHeight="1">
      <c r="A163" s="17" t="s">
        <v>323</v>
      </c>
      <c r="B163" s="11" t="s">
        <v>324</v>
      </c>
      <c r="C163" s="14">
        <v>188.0</v>
      </c>
      <c r="D163" s="2">
        <v>0.0</v>
      </c>
      <c r="E163" s="15">
        <f t="shared" si="14"/>
        <v>0</v>
      </c>
      <c r="G163" s="12"/>
      <c r="I163" s="20" t="s">
        <v>325</v>
      </c>
    </row>
    <row r="164" ht="15.75" customHeight="1">
      <c r="A164" s="17" t="s">
        <v>326</v>
      </c>
      <c r="B164" s="11" t="s">
        <v>327</v>
      </c>
      <c r="C164" s="14">
        <v>129.0</v>
      </c>
      <c r="D164" s="2">
        <v>2.0</v>
      </c>
      <c r="E164" s="15">
        <f t="shared" si="14"/>
        <v>258</v>
      </c>
      <c r="G164" s="12"/>
      <c r="H164" s="2" t="s">
        <v>328</v>
      </c>
      <c r="I164" s="20" t="s">
        <v>329</v>
      </c>
    </row>
    <row r="165" ht="15.75" customHeight="1">
      <c r="A165" s="1"/>
      <c r="C165" s="14"/>
      <c r="E165" s="15"/>
      <c r="G165" s="12"/>
    </row>
    <row r="166" ht="15.75" customHeight="1">
      <c r="A166" s="1"/>
      <c r="C166" s="14"/>
      <c r="E166" s="15"/>
      <c r="G166" s="12"/>
    </row>
    <row r="167" ht="15.75" customHeight="1">
      <c r="A167" s="1"/>
      <c r="B167" s="2" t="s">
        <v>330</v>
      </c>
      <c r="C167" s="14"/>
      <c r="E167" s="15">
        <f>SUM(E158:E166)</f>
        <v>258</v>
      </c>
      <c r="G167" s="12"/>
    </row>
    <row r="168" ht="15.75" customHeight="1">
      <c r="A168" s="1"/>
      <c r="C168" s="14"/>
      <c r="E168" s="15"/>
      <c r="G168" s="12"/>
    </row>
    <row r="169" ht="15.75" customHeight="1">
      <c r="A169" s="1"/>
      <c r="C169" s="14"/>
      <c r="E169" s="15"/>
      <c r="G169" s="12"/>
    </row>
    <row r="170" ht="15.75" customHeight="1">
      <c r="A170" s="17" t="s">
        <v>331</v>
      </c>
      <c r="B170" s="11" t="s">
        <v>332</v>
      </c>
      <c r="C170" s="14"/>
      <c r="E170" s="15"/>
      <c r="G170" s="12"/>
    </row>
    <row r="171" ht="15.75" customHeight="1">
      <c r="A171" s="23" t="s">
        <v>333</v>
      </c>
      <c r="B171" s="2" t="s">
        <v>334</v>
      </c>
      <c r="C171" s="14">
        <v>49.0</v>
      </c>
      <c r="D171" s="2">
        <v>1.0</v>
      </c>
      <c r="E171" s="15">
        <f t="shared" ref="E171:E174" si="15">C171*D171</f>
        <v>49</v>
      </c>
      <c r="G171" s="12"/>
      <c r="H171" s="2" t="s">
        <v>78</v>
      </c>
      <c r="I171" s="19" t="s">
        <v>335</v>
      </c>
    </row>
    <row r="172" ht="15.75" customHeight="1">
      <c r="A172" s="1" t="s">
        <v>336</v>
      </c>
      <c r="B172" s="2" t="s">
        <v>337</v>
      </c>
      <c r="C172" s="14">
        <v>23.79</v>
      </c>
      <c r="D172" s="2">
        <v>0.0</v>
      </c>
      <c r="E172" s="15">
        <f t="shared" si="15"/>
        <v>0</v>
      </c>
      <c r="G172" s="12"/>
      <c r="H172" s="2" t="s">
        <v>95</v>
      </c>
      <c r="I172" s="47" t="s">
        <v>338</v>
      </c>
    </row>
    <row r="173" ht="15.75" customHeight="1">
      <c r="A173" s="1" t="s">
        <v>339</v>
      </c>
      <c r="B173" s="2" t="s">
        <v>340</v>
      </c>
      <c r="C173" s="14">
        <v>10.0</v>
      </c>
      <c r="D173" s="2">
        <v>0.0</v>
      </c>
      <c r="E173" s="15">
        <f t="shared" si="15"/>
        <v>0</v>
      </c>
      <c r="G173" s="12"/>
    </row>
    <row r="174" ht="15.75" customHeight="1">
      <c r="A174" s="1" t="s">
        <v>341</v>
      </c>
      <c r="B174" s="2" t="s">
        <v>342</v>
      </c>
      <c r="C174" s="14">
        <v>5.9</v>
      </c>
      <c r="D174" s="2">
        <v>0.0</v>
      </c>
      <c r="E174" s="15">
        <f t="shared" si="15"/>
        <v>0</v>
      </c>
      <c r="G174" s="12"/>
      <c r="H174" s="2" t="s">
        <v>78</v>
      </c>
      <c r="I174" s="20" t="s">
        <v>343</v>
      </c>
    </row>
    <row r="175" ht="15.75" customHeight="1">
      <c r="A175" s="17" t="s">
        <v>344</v>
      </c>
      <c r="B175" s="11" t="s">
        <v>345</v>
      </c>
      <c r="C175" s="14"/>
      <c r="D175" s="2"/>
      <c r="E175" s="15"/>
      <c r="G175" s="12"/>
      <c r="I175" s="2"/>
    </row>
    <row r="176" ht="15.75" customHeight="1">
      <c r="A176" s="1" t="s">
        <v>346</v>
      </c>
      <c r="B176" s="2" t="s">
        <v>347</v>
      </c>
      <c r="C176" s="14">
        <v>6.3</v>
      </c>
      <c r="D176" s="2">
        <v>2.0</v>
      </c>
      <c r="E176" s="15">
        <f t="shared" ref="E176:E179" si="16">C176*D176</f>
        <v>12.6</v>
      </c>
      <c r="G176" s="12"/>
      <c r="H176" s="2" t="s">
        <v>78</v>
      </c>
      <c r="I176" s="20" t="s">
        <v>348</v>
      </c>
    </row>
    <row r="177" ht="15.75" customHeight="1">
      <c r="A177" s="1" t="s">
        <v>349</v>
      </c>
      <c r="B177" s="2" t="s">
        <v>350</v>
      </c>
      <c r="C177" s="30">
        <v>0.4</v>
      </c>
      <c r="D177" s="2">
        <v>2.0</v>
      </c>
      <c r="E177" s="15">
        <f t="shared" si="16"/>
        <v>0.8</v>
      </c>
      <c r="G177" s="12"/>
      <c r="H177" s="2" t="s">
        <v>30</v>
      </c>
      <c r="I177" s="26" t="s">
        <v>351</v>
      </c>
    </row>
    <row r="178" ht="15.75" customHeight="1">
      <c r="A178" s="23" t="s">
        <v>352</v>
      </c>
      <c r="B178" s="24" t="s">
        <v>353</v>
      </c>
      <c r="C178" s="14"/>
      <c r="D178" s="24">
        <v>2.0</v>
      </c>
      <c r="E178" s="15">
        <f t="shared" si="16"/>
        <v>0</v>
      </c>
      <c r="G178" s="12"/>
      <c r="H178" s="24" t="s">
        <v>99</v>
      </c>
      <c r="I178" s="2"/>
    </row>
    <row r="179" ht="15.75" customHeight="1">
      <c r="A179" s="1" t="s">
        <v>354</v>
      </c>
      <c r="B179" s="2" t="s">
        <v>355</v>
      </c>
      <c r="C179" s="14">
        <v>22.0</v>
      </c>
      <c r="D179" s="2">
        <v>0.0</v>
      </c>
      <c r="E179" s="15">
        <f t="shared" si="16"/>
        <v>0</v>
      </c>
      <c r="G179" s="12"/>
      <c r="H179" s="2" t="s">
        <v>95</v>
      </c>
      <c r="I179" s="20" t="s">
        <v>356</v>
      </c>
    </row>
    <row r="180" ht="15.75" customHeight="1">
      <c r="A180" s="1"/>
      <c r="B180" s="2"/>
      <c r="C180" s="14"/>
      <c r="D180" s="2"/>
      <c r="E180" s="15"/>
      <c r="G180" s="12"/>
    </row>
    <row r="181" ht="15.75" customHeight="1">
      <c r="A181" s="1"/>
      <c r="B181" s="2" t="s">
        <v>357</v>
      </c>
      <c r="C181" s="14"/>
      <c r="E181" s="15">
        <f>SUM(E171:E180)</f>
        <v>62.4</v>
      </c>
      <c r="F181" s="2" t="s">
        <v>8</v>
      </c>
      <c r="G181" s="12"/>
    </row>
    <row r="182" ht="15.75" customHeight="1">
      <c r="A182" s="1"/>
      <c r="B182" s="2" t="s">
        <v>358</v>
      </c>
      <c r="C182" s="14"/>
      <c r="E182" s="15">
        <f>E181/2</f>
        <v>31.2</v>
      </c>
      <c r="F182" s="2" t="s">
        <v>8</v>
      </c>
      <c r="G182" s="12"/>
    </row>
    <row r="183" ht="15.75" customHeight="1">
      <c r="A183" s="1"/>
      <c r="C183" s="14"/>
      <c r="E183" s="15"/>
      <c r="G183" s="12"/>
    </row>
    <row r="184" ht="15.75" customHeight="1">
      <c r="A184" s="1"/>
      <c r="C184" s="14"/>
      <c r="E184" s="15"/>
      <c r="G184" s="12"/>
    </row>
    <row r="185" ht="15.75" customHeight="1">
      <c r="A185" s="1"/>
      <c r="C185" s="14"/>
      <c r="E185" s="15"/>
      <c r="G185" s="12"/>
    </row>
    <row r="186" ht="15.75" customHeight="1">
      <c r="A186" s="1"/>
      <c r="B186" s="8" t="s">
        <v>359</v>
      </c>
      <c r="C186" s="48"/>
      <c r="D186" s="49"/>
      <c r="E186" s="50">
        <f>E69+E130+E155+E181+E167</f>
        <v>1220.396</v>
      </c>
      <c r="F186" s="51" t="s">
        <v>8</v>
      </c>
      <c r="G186" s="52"/>
    </row>
    <row r="187" ht="15.75" customHeight="1">
      <c r="A187" s="1"/>
    </row>
    <row r="188" ht="15.75" customHeight="1">
      <c r="A188" s="1"/>
    </row>
    <row r="189" ht="15.75" customHeight="1">
      <c r="A189" s="1"/>
      <c r="B189" s="2" t="s">
        <v>360</v>
      </c>
      <c r="E189" s="6">
        <f>E69+E130+E155+C159*2+C160-C137+8</f>
        <v>1053.006</v>
      </c>
      <c r="F189" s="2" t="s">
        <v>8</v>
      </c>
    </row>
    <row r="190" ht="15.75" customHeight="1">
      <c r="A190" s="1"/>
      <c r="B190" s="2" t="s">
        <v>361</v>
      </c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$A$13:$K$182"/>
  <hyperlinks>
    <hyperlink r:id="rId2" ref="I18"/>
    <hyperlink r:id="rId3" ref="I19"/>
    <hyperlink r:id="rId4" ref="I20"/>
    <hyperlink r:id="rId5" ref="I22"/>
    <hyperlink r:id="rId6" ref="I23"/>
    <hyperlink r:id="rId7" ref="I24"/>
    <hyperlink r:id="rId8" ref="I28"/>
    <hyperlink r:id="rId9" ref="I30"/>
    <hyperlink r:id="rId10" ref="I33"/>
    <hyperlink r:id="rId11" ref="I34"/>
    <hyperlink r:id="rId12" ref="I36"/>
    <hyperlink r:id="rId13" ref="I37"/>
    <hyperlink r:id="rId14" ref="I44"/>
    <hyperlink r:id="rId15" ref="I54"/>
    <hyperlink r:id="rId16" ref="I65"/>
    <hyperlink r:id="rId17" ref="I74"/>
    <hyperlink r:id="rId18" ref="I75"/>
    <hyperlink r:id="rId19" ref="I76"/>
    <hyperlink r:id="rId20" ref="I77"/>
    <hyperlink r:id="rId21" ref="I78"/>
    <hyperlink r:id="rId22" ref="I80"/>
    <hyperlink r:id="rId23" ref="I81"/>
    <hyperlink r:id="rId24" ref="I82"/>
    <hyperlink r:id="rId25" ref="I85"/>
    <hyperlink r:id="rId26" ref="I86"/>
    <hyperlink r:id="rId27" ref="I88"/>
    <hyperlink r:id="rId28" ref="I90"/>
    <hyperlink r:id="rId29" ref="I91"/>
    <hyperlink r:id="rId30" ref="I92"/>
    <hyperlink r:id="rId31" ref="I93"/>
    <hyperlink r:id="rId32" ref="I94"/>
    <hyperlink r:id="rId33" ref="I95"/>
    <hyperlink r:id="rId34" ref="I111"/>
    <hyperlink r:id="rId35" ref="I112"/>
    <hyperlink r:id="rId36" ref="I113"/>
    <hyperlink r:id="rId37" ref="I114"/>
    <hyperlink r:id="rId38" ref="I115"/>
    <hyperlink r:id="rId39" ref="I118"/>
    <hyperlink r:id="rId40" ref="I119"/>
    <hyperlink r:id="rId41" ref="I120"/>
    <hyperlink r:id="rId42" ref="I121"/>
    <hyperlink r:id="rId43" ref="I122"/>
    <hyperlink r:id="rId44" ref="I123"/>
    <hyperlink r:id="rId45" ref="I137"/>
    <hyperlink r:id="rId46" ref="I139"/>
    <hyperlink r:id="rId47" ref="I140"/>
    <hyperlink r:id="rId48" ref="I159"/>
    <hyperlink r:id="rId49" ref="I161"/>
    <hyperlink r:id="rId50" ref="I162"/>
    <hyperlink r:id="rId51" ref="I163"/>
    <hyperlink r:id="rId52" ref="I164"/>
    <hyperlink r:id="rId53" ref="I171"/>
    <hyperlink r:id="rId54" ref="I172"/>
    <hyperlink r:id="rId55" ref="I174"/>
    <hyperlink r:id="rId56" ref="I176"/>
    <hyperlink r:id="rId57" ref="I177"/>
    <hyperlink r:id="rId58" ref="I17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9"/>
  <legacy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7.13"/>
    <col customWidth="1" min="4" max="4" width="6.88"/>
    <col customWidth="1" min="5" max="5" width="9.75"/>
    <col customWidth="1" min="6" max="6" width="8.38"/>
    <col customWidth="1" min="7" max="7" width="6.75"/>
    <col customWidth="1" min="8" max="8" width="15.5"/>
    <col customWidth="1" min="9" max="9" width="13.75"/>
    <col customWidth="1" min="10" max="10" width="5.13"/>
  </cols>
  <sheetData>
    <row r="1" ht="15.75" customHeight="1"/>
    <row r="2" ht="15.75" customHeight="1"/>
    <row r="3" ht="15.75" customHeight="1">
      <c r="B3" s="2" t="s">
        <v>362</v>
      </c>
    </row>
    <row r="4" ht="15.75" customHeight="1"/>
    <row r="5" ht="15.75" customHeight="1">
      <c r="B5" s="2" t="s">
        <v>363</v>
      </c>
      <c r="C5" s="2" t="s">
        <v>364</v>
      </c>
      <c r="D5" s="2" t="s">
        <v>365</v>
      </c>
      <c r="E5" s="2" t="s">
        <v>366</v>
      </c>
      <c r="F5" s="2" t="s">
        <v>367</v>
      </c>
      <c r="G5" s="2" t="s">
        <v>17</v>
      </c>
      <c r="H5" s="2" t="s">
        <v>368</v>
      </c>
      <c r="I5" s="2" t="s">
        <v>369</v>
      </c>
      <c r="J5" s="2" t="s">
        <v>12</v>
      </c>
    </row>
    <row r="6" ht="15.75" customHeight="1">
      <c r="B6" s="2">
        <v>1.0</v>
      </c>
      <c r="C6" s="2" t="s">
        <v>370</v>
      </c>
      <c r="D6" s="2">
        <v>1.0</v>
      </c>
      <c r="J6" s="53"/>
    </row>
    <row r="7" ht="15.75" customHeight="1">
      <c r="B7" s="2">
        <v>2.0</v>
      </c>
      <c r="C7" s="2" t="s">
        <v>371</v>
      </c>
      <c r="D7" s="2">
        <v>1.0</v>
      </c>
      <c r="J7" s="53"/>
    </row>
    <row r="8" ht="15.75" customHeight="1">
      <c r="B8" s="2">
        <v>3.0</v>
      </c>
      <c r="C8" s="2" t="s">
        <v>372</v>
      </c>
      <c r="D8" s="2">
        <v>2.0</v>
      </c>
      <c r="J8" s="53"/>
    </row>
    <row r="9" ht="15.75" customHeight="1">
      <c r="B9" s="2">
        <v>4.0</v>
      </c>
      <c r="C9" s="2" t="s">
        <v>373</v>
      </c>
      <c r="D9" s="2">
        <v>4.0</v>
      </c>
      <c r="J9" s="53"/>
    </row>
    <row r="10" ht="15.75" customHeight="1">
      <c r="B10" s="2">
        <v>5.0</v>
      </c>
      <c r="C10" s="2" t="s">
        <v>374</v>
      </c>
      <c r="D10" s="2">
        <v>4.0</v>
      </c>
      <c r="J10" s="53"/>
    </row>
    <row r="11" ht="15.75" customHeight="1">
      <c r="B11" s="2">
        <v>6.0</v>
      </c>
      <c r="C11" s="2" t="s">
        <v>375</v>
      </c>
      <c r="D11" s="2">
        <v>4.0</v>
      </c>
      <c r="J11" s="53"/>
    </row>
    <row r="12" ht="15.75" customHeight="1">
      <c r="B12" s="2">
        <v>7.0</v>
      </c>
      <c r="C12" s="2" t="s">
        <v>376</v>
      </c>
      <c r="D12" s="2">
        <v>2.0</v>
      </c>
      <c r="J12" s="53"/>
    </row>
    <row r="13" ht="15.75" customHeight="1">
      <c r="B13" s="2">
        <v>8.0</v>
      </c>
      <c r="C13" s="2" t="s">
        <v>377</v>
      </c>
      <c r="D13" s="2">
        <v>2.0</v>
      </c>
      <c r="J13" s="53"/>
    </row>
    <row r="14" ht="15.75" customHeight="1">
      <c r="B14" s="2">
        <v>9.0</v>
      </c>
      <c r="C14" s="2" t="s">
        <v>378</v>
      </c>
      <c r="D14" s="2">
        <v>2.0</v>
      </c>
      <c r="J14" s="53"/>
    </row>
    <row r="15" ht="15.75" customHeight="1">
      <c r="B15" s="2">
        <v>10.0</v>
      </c>
      <c r="C15" s="2" t="s">
        <v>379</v>
      </c>
      <c r="D15" s="2">
        <v>2.0</v>
      </c>
    </row>
    <row r="16" ht="15.75" customHeight="1">
      <c r="B16" s="2">
        <v>11.0</v>
      </c>
      <c r="C16" s="2" t="s">
        <v>380</v>
      </c>
      <c r="D16" s="2">
        <f>6*2+4</f>
        <v>16</v>
      </c>
    </row>
    <row r="17" ht="15.75" customHeight="1">
      <c r="B17" s="2">
        <v>12.0</v>
      </c>
      <c r="C17" s="2" t="s">
        <v>381</v>
      </c>
      <c r="D17" s="2">
        <v>1.0</v>
      </c>
    </row>
    <row r="18" ht="15.75" customHeight="1">
      <c r="B18" s="2">
        <v>13.0</v>
      </c>
      <c r="C18" s="2" t="s">
        <v>382</v>
      </c>
      <c r="D18" s="2">
        <v>1.0</v>
      </c>
    </row>
    <row r="19" ht="15.75" customHeight="1">
      <c r="B19" s="2">
        <v>14.0</v>
      </c>
      <c r="C19" s="2" t="s">
        <v>383</v>
      </c>
      <c r="D19" s="2">
        <v>1.0</v>
      </c>
    </row>
    <row r="20" ht="15.75" customHeight="1">
      <c r="B20" s="2">
        <v>15.0</v>
      </c>
      <c r="C20" s="2" t="s">
        <v>384</v>
      </c>
      <c r="D20" s="2">
        <v>1.0</v>
      </c>
    </row>
    <row r="21" ht="15.75" customHeight="1"/>
    <row r="22" ht="15.75" customHeight="1">
      <c r="C22" s="2" t="s">
        <v>385</v>
      </c>
      <c r="H22" s="2">
        <f t="shared" ref="H22:J22" si="1">SUM(H6:H14)</f>
        <v>0</v>
      </c>
      <c r="I22" s="2">
        <f t="shared" si="1"/>
        <v>0</v>
      </c>
      <c r="J22" s="53">
        <f t="shared" si="1"/>
        <v>0</v>
      </c>
    </row>
    <row r="23" ht="15.75" customHeight="1"/>
    <row r="24" ht="15.75" customHeight="1"/>
    <row r="25" ht="15.75" customHeight="1"/>
    <row r="26" ht="15.75" customHeight="1">
      <c r="B26" s="2" t="s">
        <v>386</v>
      </c>
    </row>
    <row r="27" ht="15.75" customHeight="1"/>
    <row r="28" ht="15.75" customHeight="1">
      <c r="B28" s="2" t="s">
        <v>363</v>
      </c>
      <c r="C28" s="2" t="s">
        <v>364</v>
      </c>
      <c r="D28" s="2"/>
      <c r="E28" s="2" t="s">
        <v>366</v>
      </c>
      <c r="F28" s="2" t="s">
        <v>367</v>
      </c>
      <c r="G28" s="2" t="s">
        <v>17</v>
      </c>
      <c r="H28" s="2" t="s">
        <v>368</v>
      </c>
      <c r="I28" s="2" t="s">
        <v>369</v>
      </c>
      <c r="J28" s="2" t="s">
        <v>12</v>
      </c>
    </row>
    <row r="29" ht="15.75" customHeight="1">
      <c r="B29" s="2">
        <v>1.0</v>
      </c>
      <c r="C29" s="2" t="s">
        <v>387</v>
      </c>
      <c r="D29" s="2">
        <f>2*4*2+2</f>
        <v>18</v>
      </c>
      <c r="J29" s="53"/>
    </row>
    <row r="30" ht="15.75" customHeight="1">
      <c r="B30" s="2">
        <v>2.0</v>
      </c>
      <c r="C30" s="2" t="s">
        <v>388</v>
      </c>
      <c r="D30" s="2">
        <f>2*2*4*2+4</f>
        <v>36</v>
      </c>
    </row>
    <row r="31" ht="15.75" customHeight="1">
      <c r="B31" s="2">
        <v>3.0</v>
      </c>
      <c r="C31" s="2" t="s">
        <v>389</v>
      </c>
      <c r="D31" s="2">
        <f>2*2</f>
        <v>4</v>
      </c>
    </row>
    <row r="32" ht="15.75" customHeight="1">
      <c r="B32" s="2">
        <v>4.0</v>
      </c>
      <c r="C32" s="2" t="s">
        <v>390</v>
      </c>
      <c r="D32" s="2">
        <f>2*2*2+2</f>
        <v>10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25"/>
    <col customWidth="1" min="3" max="6" width="12.63"/>
  </cols>
  <sheetData>
    <row r="1" ht="15.75" customHeight="1"/>
    <row r="2" ht="15.75" customHeight="1"/>
    <row r="3" ht="15.75" customHeight="1">
      <c r="B3" s="2" t="s">
        <v>391</v>
      </c>
      <c r="C3" s="2">
        <v>10.0</v>
      </c>
    </row>
    <row r="4" ht="15.75" customHeight="1"/>
    <row r="5" ht="15.75" customHeight="1">
      <c r="B5" s="2" t="s">
        <v>392</v>
      </c>
      <c r="C5" s="2" t="s">
        <v>393</v>
      </c>
      <c r="D5" s="2" t="s">
        <v>394</v>
      </c>
      <c r="E5" s="2" t="s">
        <v>395</v>
      </c>
      <c r="F5" s="2" t="s">
        <v>396</v>
      </c>
      <c r="G5" s="2" t="s">
        <v>397</v>
      </c>
      <c r="H5" s="2" t="s">
        <v>398</v>
      </c>
    </row>
    <row r="6" ht="15.75" customHeight="1"/>
    <row r="7" ht="15.75" customHeight="1">
      <c r="B7" s="2" t="s">
        <v>399</v>
      </c>
      <c r="C7" s="2">
        <v>8.0</v>
      </c>
      <c r="D7" s="2">
        <v>1.15</v>
      </c>
      <c r="E7" s="2">
        <f t="shared" ref="E7:E8" si="1">D7/10</f>
        <v>0.115</v>
      </c>
      <c r="F7" s="2">
        <f>7*10</f>
        <v>70</v>
      </c>
    </row>
    <row r="8" ht="15.75" customHeight="1">
      <c r="B8" s="2" t="s">
        <v>400</v>
      </c>
      <c r="C8" s="2">
        <v>8.0</v>
      </c>
      <c r="D8" s="2">
        <v>0.4</v>
      </c>
      <c r="E8" s="2">
        <f t="shared" si="1"/>
        <v>0.04</v>
      </c>
      <c r="F8" s="2">
        <v>70.0</v>
      </c>
      <c r="G8" s="2">
        <v>100.0</v>
      </c>
    </row>
    <row r="9" ht="15.75" customHeight="1">
      <c r="B9" s="2" t="s">
        <v>401</v>
      </c>
      <c r="C9" s="2">
        <v>4.0</v>
      </c>
      <c r="D9" s="2">
        <v>0.81</v>
      </c>
      <c r="E9" s="2">
        <f>D9/5</f>
        <v>0.162</v>
      </c>
      <c r="F9" s="2">
        <f>7*5</f>
        <v>35</v>
      </c>
    </row>
    <row r="10" ht="15.75" customHeight="1">
      <c r="B10" s="27" t="s">
        <v>402</v>
      </c>
      <c r="F10" s="2">
        <f>3*7</f>
        <v>21</v>
      </c>
    </row>
    <row r="11" ht="15.75" customHeight="1">
      <c r="B11" s="27" t="s">
        <v>403</v>
      </c>
      <c r="F11" s="2">
        <f>5*7</f>
        <v>35</v>
      </c>
    </row>
    <row r="12" ht="15.75" customHeight="1">
      <c r="B12" s="2" t="s">
        <v>404</v>
      </c>
      <c r="C12" s="2">
        <v>12.0</v>
      </c>
      <c r="D12" s="2">
        <v>0.5</v>
      </c>
      <c r="F12" s="2">
        <f>14*7</f>
        <v>98</v>
      </c>
    </row>
    <row r="13" ht="15.75" customHeight="1">
      <c r="B13" s="2" t="s">
        <v>405</v>
      </c>
      <c r="C13" s="2">
        <v>56.0</v>
      </c>
      <c r="D13" s="2">
        <v>2.15</v>
      </c>
      <c r="F13" s="2">
        <f>60*7</f>
        <v>420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4.0" topLeftCell="C15" activePane="bottomRight" state="frozen"/>
      <selection activeCell="C1" sqref="C1" pane="topRight"/>
      <selection activeCell="A15" sqref="A15" pane="bottomLeft"/>
      <selection activeCell="C15" sqref="C15" pane="bottomRight"/>
    </sheetView>
  </sheetViews>
  <sheetFormatPr customHeight="1" defaultColWidth="12.63" defaultRowHeight="15.0"/>
  <cols>
    <col customWidth="1" min="1" max="1" width="12.63"/>
    <col customWidth="1" min="2" max="2" width="40.25"/>
    <col customWidth="1" min="3" max="6" width="7.0"/>
    <col customWidth="1" min="7" max="7" width="6.75"/>
    <col customWidth="1" min="8" max="8" width="8.5"/>
    <col customWidth="1" min="9" max="9" width="7.25"/>
    <col customWidth="1" min="10" max="10" width="12.5"/>
    <col customWidth="1" min="11" max="11" width="15.5"/>
    <col customWidth="1" min="12" max="12" width="7.38"/>
    <col customWidth="1" min="13" max="13" width="17.25"/>
    <col customWidth="1" min="14" max="14" width="26.5"/>
    <col customWidth="1" min="15" max="30" width="6.75"/>
  </cols>
  <sheetData>
    <row r="1" ht="15.75" hidden="1" customHeight="1">
      <c r="A1" s="1"/>
    </row>
    <row r="2" ht="15.75" hidden="1" customHeight="1">
      <c r="A2" s="1"/>
    </row>
    <row r="3" ht="15.75" hidden="1" customHeight="1">
      <c r="C3" s="1" t="s">
        <v>0</v>
      </c>
      <c r="D3" s="2" t="s">
        <v>1</v>
      </c>
    </row>
    <row r="4" ht="15.75" hidden="1" customHeight="1">
      <c r="A4" s="1"/>
      <c r="C4" s="2" t="s">
        <v>2</v>
      </c>
      <c r="D4" s="2">
        <v>94.95</v>
      </c>
    </row>
    <row r="5" ht="15.75" hidden="1" customHeight="1">
      <c r="C5" s="1" t="s">
        <v>3</v>
      </c>
      <c r="D5" s="2">
        <v>79.95</v>
      </c>
    </row>
    <row r="6" ht="15.75" hidden="1" customHeight="1">
      <c r="C6" s="1" t="s">
        <v>4</v>
      </c>
      <c r="D6" s="2">
        <v>64.95</v>
      </c>
    </row>
    <row r="7" ht="15.75" hidden="1" customHeight="1">
      <c r="C7" s="1" t="s">
        <v>5</v>
      </c>
      <c r="D7" s="2">
        <v>59.95</v>
      </c>
    </row>
    <row r="8" ht="15.75" hidden="1" customHeight="1">
      <c r="C8" s="1" t="s">
        <v>6</v>
      </c>
      <c r="D8" s="2">
        <v>43.95</v>
      </c>
    </row>
    <row r="9" ht="15.75" hidden="1" customHeight="1"/>
    <row r="10" ht="15.75" customHeight="1">
      <c r="A10" s="1"/>
      <c r="C10" s="3" t="s">
        <v>7</v>
      </c>
      <c r="D10" s="4"/>
      <c r="E10" s="4"/>
      <c r="F10" s="4"/>
      <c r="G10" s="5"/>
      <c r="N10" s="2" t="str">
        <f>B176</f>
        <v>Basis Set</v>
      </c>
      <c r="O10" s="6">
        <f>E176</f>
        <v>751.95</v>
      </c>
      <c r="P10" s="2" t="s">
        <v>8</v>
      </c>
    </row>
    <row r="11" ht="15.75" customHeight="1">
      <c r="A11" s="7" t="s">
        <v>9</v>
      </c>
      <c r="B11" s="8"/>
      <c r="C11" s="9" t="s">
        <v>10</v>
      </c>
      <c r="D11" s="10"/>
      <c r="E11" s="11" t="s">
        <v>11</v>
      </c>
      <c r="F11" s="11" t="s">
        <v>12</v>
      </c>
      <c r="G11" s="12"/>
      <c r="H11" s="2"/>
      <c r="I11" s="2" t="s">
        <v>13</v>
      </c>
      <c r="N11" s="8" t="str">
        <f>B173</f>
        <v>Gesamt / Set</v>
      </c>
      <c r="O11" s="13">
        <f t="shared" ref="O11:P11" si="1">E173</f>
        <v>692.43</v>
      </c>
      <c r="P11" s="2" t="str">
        <f t="shared" si="1"/>
        <v>€</v>
      </c>
    </row>
    <row r="12" ht="15.75" customHeight="1">
      <c r="A12" s="1"/>
      <c r="B12" s="2"/>
      <c r="C12" s="14"/>
      <c r="D12" s="2"/>
      <c r="E12" s="15"/>
      <c r="F12" s="2"/>
      <c r="G12" s="12"/>
    </row>
    <row r="13" ht="15.75" customHeight="1">
      <c r="A13" s="1" t="s">
        <v>14</v>
      </c>
      <c r="B13" s="2" t="s">
        <v>15</v>
      </c>
      <c r="C13" s="14" t="s">
        <v>16</v>
      </c>
      <c r="D13" s="2" t="s">
        <v>17</v>
      </c>
      <c r="E13" s="15" t="s">
        <v>18</v>
      </c>
      <c r="G13" s="12"/>
      <c r="H13" s="2" t="s">
        <v>406</v>
      </c>
      <c r="I13" s="2" t="s">
        <v>407</v>
      </c>
      <c r="J13" s="2" t="s">
        <v>408</v>
      </c>
      <c r="K13" s="2" t="s">
        <v>409</v>
      </c>
      <c r="L13" s="2" t="s">
        <v>410</v>
      </c>
      <c r="M13" s="2" t="s">
        <v>19</v>
      </c>
      <c r="N13" s="2" t="s">
        <v>20</v>
      </c>
    </row>
    <row r="14" ht="15.75" customHeight="1">
      <c r="A14" s="1"/>
      <c r="C14" s="14"/>
      <c r="E14" s="15"/>
      <c r="F14" s="2" t="s">
        <v>21</v>
      </c>
      <c r="G14" s="2" t="s">
        <v>21</v>
      </c>
    </row>
    <row r="15" ht="15.75" customHeight="1">
      <c r="A15" s="1" t="s">
        <v>22</v>
      </c>
      <c r="B15" s="11" t="s">
        <v>23</v>
      </c>
      <c r="C15" s="14"/>
      <c r="E15" s="15"/>
      <c r="F15" s="2" t="s">
        <v>24</v>
      </c>
      <c r="G15" s="12" t="s">
        <v>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ht="15.75" customHeight="1">
      <c r="A16" s="1"/>
      <c r="C16" s="16"/>
      <c r="E16" s="15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ht="15.75" customHeight="1">
      <c r="A17" s="17" t="s">
        <v>26</v>
      </c>
      <c r="B17" s="11" t="s">
        <v>27</v>
      </c>
      <c r="C17" s="18"/>
      <c r="D17" s="2"/>
      <c r="E17" s="15"/>
      <c r="F17" s="2"/>
      <c r="G17" s="12"/>
      <c r="H17" s="2"/>
      <c r="I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ht="15.75" customHeight="1">
      <c r="A18" s="1" t="s">
        <v>28</v>
      </c>
      <c r="B18" s="54" t="s">
        <v>29</v>
      </c>
      <c r="C18" s="18">
        <v>9.56</v>
      </c>
      <c r="D18" s="2">
        <v>4.0</v>
      </c>
      <c r="E18" s="15">
        <f>C18*D18</f>
        <v>38.24</v>
      </c>
      <c r="F18" s="2">
        <v>386.0</v>
      </c>
      <c r="G18" s="12"/>
      <c r="H18" s="2"/>
      <c r="I18" s="2" t="s">
        <v>411</v>
      </c>
      <c r="K18" s="2"/>
      <c r="L18" s="2" t="s">
        <v>412</v>
      </c>
      <c r="M18" s="2" t="s">
        <v>30</v>
      </c>
      <c r="N18" s="19" t="s">
        <v>31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ht="15.75" customHeight="1">
      <c r="A19" s="1" t="s">
        <v>32</v>
      </c>
      <c r="B19" s="54" t="s">
        <v>33</v>
      </c>
      <c r="C19" s="18">
        <v>6.68</v>
      </c>
      <c r="D19" s="2">
        <v>4.0</v>
      </c>
      <c r="E19" s="15">
        <v>26.73</v>
      </c>
      <c r="F19" s="2">
        <v>266.0</v>
      </c>
      <c r="G19" s="12"/>
      <c r="H19" s="2"/>
      <c r="I19" s="2" t="s">
        <v>411</v>
      </c>
      <c r="K19" s="2"/>
      <c r="M19" s="2" t="s">
        <v>30</v>
      </c>
      <c r="N19" s="20" t="s">
        <v>31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ht="15.75" customHeight="1">
      <c r="A20" s="1" t="s">
        <v>34</v>
      </c>
      <c r="B20" s="54" t="s">
        <v>35</v>
      </c>
      <c r="C20" s="14">
        <v>2.5</v>
      </c>
      <c r="D20" s="2">
        <v>7.0</v>
      </c>
      <c r="E20" s="15">
        <f>C20*D20</f>
        <v>17.5</v>
      </c>
      <c r="G20" s="12"/>
      <c r="H20" s="2"/>
      <c r="I20" s="2" t="s">
        <v>411</v>
      </c>
      <c r="K20" s="2"/>
      <c r="L20" s="2"/>
      <c r="M20" s="2" t="s">
        <v>30</v>
      </c>
      <c r="N20" s="20" t="s">
        <v>36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ht="15.75" customHeight="1">
      <c r="A21" s="17" t="s">
        <v>37</v>
      </c>
      <c r="B21" s="11" t="s">
        <v>38</v>
      </c>
      <c r="C21" s="18"/>
      <c r="D21" s="2"/>
      <c r="E21" s="15"/>
      <c r="F21" s="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ht="15.75" customHeight="1">
      <c r="A22" s="2" t="s">
        <v>39</v>
      </c>
      <c r="B22" s="55" t="s">
        <v>40</v>
      </c>
      <c r="C22" s="18">
        <v>0.09</v>
      </c>
      <c r="D22" s="2">
        <v>0.0</v>
      </c>
      <c r="E22" s="15">
        <f t="shared" ref="E22:E25" si="2">C22*D22</f>
        <v>0</v>
      </c>
      <c r="F22" s="2"/>
      <c r="G22" s="12"/>
      <c r="H22" s="2"/>
      <c r="I22" s="2" t="s">
        <v>411</v>
      </c>
      <c r="J22" s="2" t="s">
        <v>413</v>
      </c>
      <c r="K22" s="2"/>
      <c r="L22" s="2" t="s">
        <v>308</v>
      </c>
      <c r="M22" s="2" t="s">
        <v>30</v>
      </c>
      <c r="N22" s="20" t="s">
        <v>41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ht="15.75" customHeight="1">
      <c r="A23" s="2" t="s">
        <v>42</v>
      </c>
      <c r="B23" s="55" t="s">
        <v>43</v>
      </c>
      <c r="C23" s="18">
        <v>0.19</v>
      </c>
      <c r="D23" s="2">
        <v>0.0</v>
      </c>
      <c r="E23" s="15">
        <f t="shared" si="2"/>
        <v>0</v>
      </c>
      <c r="F23" s="2"/>
      <c r="G23" s="12"/>
      <c r="H23" s="2"/>
      <c r="I23" s="2" t="s">
        <v>411</v>
      </c>
      <c r="K23" s="2"/>
      <c r="L23" s="2" t="s">
        <v>308</v>
      </c>
      <c r="M23" s="2" t="s">
        <v>30</v>
      </c>
      <c r="N23" s="20" t="s">
        <v>44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ht="15.75" customHeight="1">
      <c r="A24" s="2" t="s">
        <v>45</v>
      </c>
      <c r="B24" s="55" t="s">
        <v>46</v>
      </c>
      <c r="C24" s="18">
        <v>0.17</v>
      </c>
      <c r="D24" s="2">
        <v>0.0</v>
      </c>
      <c r="E24" s="15">
        <f t="shared" si="2"/>
        <v>0</v>
      </c>
      <c r="F24" s="2"/>
      <c r="G24" s="12"/>
      <c r="H24" s="2"/>
      <c r="I24" s="2" t="s">
        <v>411</v>
      </c>
      <c r="J24" s="2"/>
      <c r="K24" s="2"/>
      <c r="L24" s="2" t="s">
        <v>308</v>
      </c>
      <c r="M24" s="2" t="s">
        <v>30</v>
      </c>
      <c r="N24" s="20" t="s">
        <v>47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ht="15.75" customHeight="1">
      <c r="A25" s="1" t="s">
        <v>48</v>
      </c>
      <c r="B25" s="2" t="s">
        <v>49</v>
      </c>
      <c r="C25" s="18">
        <v>6.9</v>
      </c>
      <c r="D25" s="2">
        <v>1.0</v>
      </c>
      <c r="E25" s="15">
        <f t="shared" si="2"/>
        <v>6.9</v>
      </c>
      <c r="F25" s="2"/>
      <c r="G25" s="12"/>
      <c r="H25" s="2"/>
      <c r="I25" s="2" t="s">
        <v>411</v>
      </c>
      <c r="K25" s="2"/>
      <c r="M25" s="2" t="s">
        <v>30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ht="15.75" customHeight="1">
      <c r="A26" s="17" t="s">
        <v>50</v>
      </c>
      <c r="B26" s="11" t="s">
        <v>51</v>
      </c>
      <c r="C26" s="18"/>
      <c r="D26" s="2"/>
      <c r="E26" s="15"/>
      <c r="F26" s="2"/>
      <c r="G26" s="12"/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ht="15.75" customHeight="1">
      <c r="A27" s="1" t="s">
        <v>414</v>
      </c>
      <c r="B27" s="55" t="s">
        <v>54</v>
      </c>
      <c r="C27" s="18">
        <v>4.7</v>
      </c>
      <c r="D27" s="2">
        <v>0.0</v>
      </c>
      <c r="E27" s="15">
        <f t="shared" ref="E27:E37" si="3">C27*D27</f>
        <v>0</v>
      </c>
      <c r="F27" s="2">
        <v>422.0</v>
      </c>
      <c r="G27" s="12">
        <v>302.0</v>
      </c>
      <c r="H27" s="2"/>
      <c r="I27" s="2" t="s">
        <v>411</v>
      </c>
      <c r="K27" s="2"/>
      <c r="L27" s="2" t="s">
        <v>411</v>
      </c>
      <c r="M27" s="2" t="s">
        <v>55</v>
      </c>
      <c r="N27" s="20" t="s">
        <v>56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ht="15.75" customHeight="1">
      <c r="A28" s="1" t="s">
        <v>67</v>
      </c>
      <c r="B28" s="54" t="s">
        <v>68</v>
      </c>
      <c r="C28" s="18">
        <v>7.56</v>
      </c>
      <c r="D28" s="2">
        <v>2.0</v>
      </c>
      <c r="E28" s="15">
        <f t="shared" si="3"/>
        <v>15.12</v>
      </c>
      <c r="F28" s="2">
        <v>422.0</v>
      </c>
      <c r="G28" s="12">
        <f t="shared" ref="G28:G29" si="4">302+1</f>
        <v>303</v>
      </c>
      <c r="H28" s="2"/>
      <c r="I28" s="2" t="s">
        <v>411</v>
      </c>
      <c r="K28" s="2"/>
      <c r="L28" s="2"/>
      <c r="M28" s="2" t="s">
        <v>69</v>
      </c>
      <c r="N28" s="20" t="s">
        <v>70</v>
      </c>
    </row>
    <row r="29" ht="15.75" customHeight="1">
      <c r="A29" s="1" t="s">
        <v>71</v>
      </c>
      <c r="B29" s="54" t="s">
        <v>72</v>
      </c>
      <c r="C29" s="14">
        <v>8.25</v>
      </c>
      <c r="D29" s="2">
        <v>2.0</v>
      </c>
      <c r="E29" s="15">
        <f t="shared" si="3"/>
        <v>16.5</v>
      </c>
      <c r="F29" s="2">
        <v>422.0</v>
      </c>
      <c r="G29" s="12">
        <f t="shared" si="4"/>
        <v>303</v>
      </c>
      <c r="H29" s="2"/>
      <c r="I29" s="2" t="s">
        <v>411</v>
      </c>
      <c r="K29" s="2"/>
      <c r="L29" s="2"/>
      <c r="M29" s="2" t="s">
        <v>69</v>
      </c>
      <c r="N29" s="20" t="s">
        <v>73</v>
      </c>
    </row>
    <row r="30" ht="15.75" customHeight="1">
      <c r="A30" s="1" t="s">
        <v>74</v>
      </c>
      <c r="B30" s="54" t="s">
        <v>75</v>
      </c>
      <c r="C30" s="14">
        <v>8.27</v>
      </c>
      <c r="D30" s="2">
        <v>1.0</v>
      </c>
      <c r="E30" s="15">
        <f t="shared" si="3"/>
        <v>8.27</v>
      </c>
      <c r="G30" s="12"/>
      <c r="H30" s="2"/>
      <c r="I30" s="2" t="s">
        <v>411</v>
      </c>
      <c r="K30" s="2"/>
      <c r="L30" s="2"/>
      <c r="M30" s="2" t="s">
        <v>69</v>
      </c>
    </row>
    <row r="31" ht="15.75" customHeight="1">
      <c r="A31" s="1" t="s">
        <v>76</v>
      </c>
      <c r="B31" s="54" t="s">
        <v>77</v>
      </c>
      <c r="C31" s="14">
        <v>1.9</v>
      </c>
      <c r="D31" s="2">
        <v>2.0</v>
      </c>
      <c r="E31" s="15">
        <f t="shared" si="3"/>
        <v>3.8</v>
      </c>
      <c r="G31" s="12"/>
      <c r="H31" s="2"/>
      <c r="I31" s="2" t="s">
        <v>411</v>
      </c>
      <c r="K31" s="2"/>
      <c r="L31" s="2"/>
      <c r="M31" s="2" t="s">
        <v>78</v>
      </c>
      <c r="N31" s="19" t="s">
        <v>79</v>
      </c>
    </row>
    <row r="32" ht="15.75" customHeight="1">
      <c r="A32" s="1" t="s">
        <v>80</v>
      </c>
      <c r="B32" s="54" t="s">
        <v>81</v>
      </c>
      <c r="C32" s="14">
        <v>1.4</v>
      </c>
      <c r="D32" s="2">
        <v>4.0</v>
      </c>
      <c r="E32" s="15">
        <f t="shared" si="3"/>
        <v>5.6</v>
      </c>
      <c r="G32" s="12"/>
      <c r="H32" s="2"/>
      <c r="I32" s="2" t="s">
        <v>411</v>
      </c>
      <c r="K32" s="2"/>
      <c r="L32" s="2"/>
      <c r="M32" s="2" t="s">
        <v>78</v>
      </c>
      <c r="N32" s="19" t="s">
        <v>82</v>
      </c>
    </row>
    <row r="33" ht="15.75" customHeight="1">
      <c r="A33" s="17" t="s">
        <v>83</v>
      </c>
      <c r="B33" s="11" t="s">
        <v>84</v>
      </c>
      <c r="C33" s="14"/>
      <c r="D33" s="2">
        <v>0.0</v>
      </c>
      <c r="E33" s="15">
        <f t="shared" si="3"/>
        <v>0</v>
      </c>
      <c r="G33" s="12"/>
      <c r="H33" s="2"/>
      <c r="I33" s="2" t="s">
        <v>411</v>
      </c>
      <c r="K33" s="2"/>
      <c r="M33" s="2" t="s">
        <v>55</v>
      </c>
    </row>
    <row r="34" ht="15.75" customHeight="1">
      <c r="A34" s="1" t="s">
        <v>85</v>
      </c>
      <c r="B34" s="55" t="s">
        <v>86</v>
      </c>
      <c r="C34" s="14">
        <v>1.15</v>
      </c>
      <c r="D34" s="2">
        <v>0.0</v>
      </c>
      <c r="E34" s="15">
        <f t="shared" si="3"/>
        <v>0</v>
      </c>
      <c r="G34" s="12"/>
      <c r="H34" s="2"/>
      <c r="I34" s="2" t="s">
        <v>411</v>
      </c>
      <c r="J34" s="2"/>
      <c r="K34" s="2"/>
      <c r="L34" s="2" t="s">
        <v>411</v>
      </c>
      <c r="M34" s="2" t="s">
        <v>55</v>
      </c>
    </row>
    <row r="35" ht="15.75" customHeight="1">
      <c r="A35" s="1" t="s">
        <v>87</v>
      </c>
      <c r="B35" s="55" t="s">
        <v>88</v>
      </c>
      <c r="C35" s="14">
        <v>0.4</v>
      </c>
      <c r="D35" s="2">
        <v>0.0</v>
      </c>
      <c r="E35" s="15">
        <f t="shared" si="3"/>
        <v>0</v>
      </c>
      <c r="G35" s="12"/>
      <c r="H35" s="2"/>
      <c r="I35" s="2" t="s">
        <v>411</v>
      </c>
      <c r="J35" s="2"/>
      <c r="K35" s="2"/>
      <c r="L35" s="2" t="s">
        <v>308</v>
      </c>
      <c r="M35" s="2" t="s">
        <v>55</v>
      </c>
    </row>
    <row r="36" ht="15.75" customHeight="1">
      <c r="A36" s="1" t="s">
        <v>89</v>
      </c>
      <c r="B36" s="55" t="s">
        <v>90</v>
      </c>
      <c r="C36" s="14">
        <v>0.81</v>
      </c>
      <c r="D36" s="2">
        <v>0.0</v>
      </c>
      <c r="E36" s="15">
        <f t="shared" si="3"/>
        <v>0</v>
      </c>
      <c r="G36" s="12"/>
      <c r="H36" s="2"/>
      <c r="I36" s="2" t="s">
        <v>411</v>
      </c>
      <c r="J36" s="2"/>
      <c r="K36" s="2"/>
      <c r="L36" s="2" t="s">
        <v>308</v>
      </c>
      <c r="M36" s="2" t="s">
        <v>55</v>
      </c>
    </row>
    <row r="37" ht="15.75" customHeight="1">
      <c r="A37" s="1" t="s">
        <v>91</v>
      </c>
      <c r="B37" s="56" t="s">
        <v>92</v>
      </c>
      <c r="C37" s="14"/>
      <c r="D37" s="2">
        <v>0.0</v>
      </c>
      <c r="E37" s="15">
        <f t="shared" si="3"/>
        <v>0</v>
      </c>
      <c r="G37" s="12"/>
      <c r="I37" s="2"/>
      <c r="K37" s="2"/>
      <c r="L37" s="2" t="s">
        <v>415</v>
      </c>
      <c r="M37" s="2"/>
      <c r="N37" s="2"/>
    </row>
    <row r="38" ht="15.75" customHeight="1">
      <c r="A38" s="17"/>
      <c r="B38" s="27"/>
      <c r="C38" s="14"/>
      <c r="D38" s="2"/>
      <c r="E38" s="15"/>
      <c r="G38" s="12"/>
      <c r="I38" s="2"/>
      <c r="K38" s="2"/>
      <c r="M38" s="2"/>
      <c r="N38" s="2"/>
    </row>
    <row r="39" ht="15.75" customHeight="1">
      <c r="A39" s="17" t="s">
        <v>93</v>
      </c>
      <c r="B39" s="57" t="s">
        <v>94</v>
      </c>
      <c r="C39" s="14">
        <v>51.99</v>
      </c>
      <c r="D39" s="2">
        <v>0.0</v>
      </c>
      <c r="E39" s="15">
        <f>C39*D39</f>
        <v>0</v>
      </c>
      <c r="G39" s="12"/>
      <c r="I39" s="2" t="s">
        <v>411</v>
      </c>
      <c r="K39" s="2"/>
      <c r="L39" s="2"/>
      <c r="M39" s="2" t="s">
        <v>95</v>
      </c>
      <c r="N39" s="20" t="s">
        <v>96</v>
      </c>
    </row>
    <row r="40" ht="15.75" customHeight="1">
      <c r="A40" s="1" t="s">
        <v>97</v>
      </c>
      <c r="B40" s="55" t="s">
        <v>98</v>
      </c>
      <c r="C40" s="14"/>
      <c r="D40" s="2">
        <v>8.0</v>
      </c>
      <c r="E40" s="15"/>
      <c r="G40" s="12"/>
      <c r="J40" s="2" t="s">
        <v>416</v>
      </c>
      <c r="K40" s="2"/>
      <c r="L40" s="2"/>
      <c r="M40" s="2" t="s">
        <v>99</v>
      </c>
    </row>
    <row r="41" ht="15.75" customHeight="1">
      <c r="A41" s="1" t="s">
        <v>100</v>
      </c>
      <c r="B41" s="55" t="s">
        <v>101</v>
      </c>
      <c r="C41" s="14"/>
      <c r="D41" s="2">
        <v>2.0</v>
      </c>
      <c r="E41" s="15"/>
      <c r="G41" s="12"/>
      <c r="J41" s="2" t="s">
        <v>416</v>
      </c>
      <c r="K41" s="2"/>
      <c r="L41" s="2"/>
      <c r="M41" s="2" t="s">
        <v>99</v>
      </c>
    </row>
    <row r="42" ht="15.75" customHeight="1">
      <c r="A42" s="1" t="s">
        <v>102</v>
      </c>
      <c r="B42" s="55" t="s">
        <v>103</v>
      </c>
      <c r="C42" s="14"/>
      <c r="D42" s="2">
        <v>2.0</v>
      </c>
      <c r="E42" s="15"/>
      <c r="G42" s="12"/>
      <c r="J42" s="2" t="s">
        <v>416</v>
      </c>
      <c r="K42" s="2" t="s">
        <v>308</v>
      </c>
      <c r="L42" s="2"/>
      <c r="M42" s="2" t="s">
        <v>99</v>
      </c>
    </row>
    <row r="43" ht="15.75" customHeight="1">
      <c r="A43" s="1" t="s">
        <v>104</v>
      </c>
      <c r="B43" s="58" t="s">
        <v>105</v>
      </c>
      <c r="C43" s="14"/>
      <c r="D43" s="2">
        <v>2.0</v>
      </c>
      <c r="E43" s="15"/>
      <c r="G43" s="12"/>
      <c r="J43" s="2" t="s">
        <v>416</v>
      </c>
      <c r="K43" s="2"/>
      <c r="L43" s="2"/>
      <c r="M43" s="2" t="s">
        <v>99</v>
      </c>
    </row>
    <row r="44" ht="15.75" customHeight="1">
      <c r="A44" s="1" t="s">
        <v>106</v>
      </c>
      <c r="B44" s="55" t="s">
        <v>107</v>
      </c>
      <c r="C44" s="14"/>
      <c r="D44" s="2">
        <v>4.0</v>
      </c>
      <c r="E44" s="15"/>
      <c r="G44" s="12"/>
      <c r="J44" s="2" t="s">
        <v>416</v>
      </c>
      <c r="K44" s="2"/>
      <c r="L44" s="2"/>
      <c r="M44" s="2" t="s">
        <v>99</v>
      </c>
    </row>
    <row r="45" ht="15.75" customHeight="1">
      <c r="A45" s="1" t="s">
        <v>108</v>
      </c>
      <c r="B45" s="55" t="s">
        <v>109</v>
      </c>
      <c r="C45" s="14"/>
      <c r="D45" s="2">
        <v>12.0</v>
      </c>
      <c r="E45" s="15"/>
      <c r="G45" s="12"/>
      <c r="J45" s="2"/>
      <c r="K45" s="2"/>
      <c r="L45" s="2"/>
      <c r="M45" s="2"/>
      <c r="N45" s="2"/>
    </row>
    <row r="46" ht="15.75" customHeight="1">
      <c r="A46" s="1" t="s">
        <v>110</v>
      </c>
      <c r="B46" s="55" t="s">
        <v>111</v>
      </c>
      <c r="C46" s="14"/>
      <c r="D46" s="2">
        <v>2.0</v>
      </c>
      <c r="E46" s="15"/>
      <c r="G46" s="12"/>
      <c r="J46" s="2"/>
      <c r="K46" s="2"/>
      <c r="L46" s="2"/>
      <c r="M46" s="2"/>
      <c r="N46" s="2"/>
    </row>
    <row r="47" ht="15.75" customHeight="1">
      <c r="A47" s="17" t="s">
        <v>115</v>
      </c>
      <c r="B47" s="11" t="s">
        <v>116</v>
      </c>
      <c r="C47" s="14">
        <v>7.89</v>
      </c>
      <c r="D47" s="2">
        <v>0.0</v>
      </c>
      <c r="E47" s="15">
        <f>C47*D47</f>
        <v>0</v>
      </c>
      <c r="G47" s="12"/>
      <c r="I47" s="2" t="s">
        <v>417</v>
      </c>
      <c r="J47" s="2" t="s">
        <v>418</v>
      </c>
      <c r="K47" s="2" t="s">
        <v>308</v>
      </c>
      <c r="L47" s="2"/>
      <c r="M47" s="2" t="s">
        <v>117</v>
      </c>
      <c r="N47" s="20" t="s">
        <v>118</v>
      </c>
    </row>
    <row r="48" ht="15.75" customHeight="1">
      <c r="A48" s="1" t="s">
        <v>119</v>
      </c>
      <c r="B48" s="55" t="s">
        <v>120</v>
      </c>
      <c r="C48" s="14"/>
      <c r="D48" s="2">
        <v>1.0</v>
      </c>
      <c r="E48" s="15"/>
      <c r="G48" s="12"/>
      <c r="J48" s="2" t="s">
        <v>416</v>
      </c>
      <c r="K48" s="2" t="s">
        <v>308</v>
      </c>
      <c r="L48" s="2"/>
      <c r="M48" s="2" t="s">
        <v>99</v>
      </c>
    </row>
    <row r="49" ht="15.75" customHeight="1">
      <c r="A49" s="1" t="s">
        <v>121</v>
      </c>
      <c r="B49" s="55" t="s">
        <v>122</v>
      </c>
      <c r="C49" s="14"/>
      <c r="D49" s="2"/>
      <c r="E49" s="15"/>
      <c r="G49" s="12"/>
      <c r="H49" s="2"/>
      <c r="I49" s="2"/>
      <c r="J49" s="2" t="s">
        <v>416</v>
      </c>
      <c r="K49" s="2" t="s">
        <v>308</v>
      </c>
      <c r="L49" s="2"/>
      <c r="M49" s="2" t="s">
        <v>99</v>
      </c>
    </row>
    <row r="50" ht="15.75" customHeight="1">
      <c r="A50" s="1" t="s">
        <v>123</v>
      </c>
      <c r="B50" s="55" t="s">
        <v>124</v>
      </c>
      <c r="C50" s="14"/>
      <c r="D50" s="2"/>
      <c r="E50" s="15"/>
      <c r="G50" s="12"/>
      <c r="H50" s="2"/>
      <c r="I50" s="2"/>
      <c r="J50" s="2" t="s">
        <v>416</v>
      </c>
      <c r="K50" s="2" t="s">
        <v>308</v>
      </c>
      <c r="L50" s="2"/>
      <c r="M50" s="2" t="s">
        <v>99</v>
      </c>
    </row>
    <row r="51" ht="15.75" customHeight="1">
      <c r="A51" s="1" t="s">
        <v>127</v>
      </c>
      <c r="B51" s="2" t="s">
        <v>139</v>
      </c>
      <c r="C51" s="14">
        <v>8.95</v>
      </c>
      <c r="D51" s="2">
        <v>0.0</v>
      </c>
      <c r="E51" s="15">
        <f>C51*D51</f>
        <v>0</v>
      </c>
      <c r="G51" s="12"/>
      <c r="H51" s="2"/>
      <c r="I51" s="2" t="s">
        <v>411</v>
      </c>
      <c r="J51" s="2" t="s">
        <v>419</v>
      </c>
      <c r="K51" s="2"/>
      <c r="L51" s="2"/>
      <c r="M51" s="2" t="s">
        <v>95</v>
      </c>
      <c r="N51" s="20" t="s">
        <v>140</v>
      </c>
    </row>
    <row r="52" ht="15.75" customHeight="1">
      <c r="C52" s="14"/>
      <c r="D52" s="2"/>
      <c r="E52" s="15"/>
      <c r="G52" s="12"/>
    </row>
    <row r="53" ht="15.75" customHeight="1">
      <c r="A53" s="1"/>
      <c r="B53" s="2"/>
      <c r="C53" s="14"/>
      <c r="D53" s="2"/>
      <c r="E53" s="15"/>
      <c r="G53" s="12"/>
    </row>
    <row r="54" ht="15.75" customHeight="1">
      <c r="A54" s="1"/>
      <c r="C54" s="14"/>
      <c r="E54" s="15"/>
      <c r="G54" s="12"/>
    </row>
    <row r="55" ht="15.75" customHeight="1">
      <c r="A55" s="1"/>
      <c r="B55" s="2" t="s">
        <v>141</v>
      </c>
      <c r="C55" s="14"/>
      <c r="E55" s="15">
        <f>SUM(E16:E54)</f>
        <v>138.66</v>
      </c>
      <c r="F55" s="2" t="s">
        <v>8</v>
      </c>
      <c r="G55" s="12"/>
    </row>
    <row r="56" ht="15.75" customHeight="1">
      <c r="A56" s="1"/>
      <c r="B56" s="2" t="s">
        <v>142</v>
      </c>
      <c r="C56" s="14"/>
      <c r="E56" s="15">
        <f>E55/2</f>
        <v>69.33</v>
      </c>
      <c r="F56" s="2" t="s">
        <v>8</v>
      </c>
      <c r="G56" s="12"/>
    </row>
    <row r="57" ht="15.75" customHeight="1">
      <c r="A57" s="1"/>
      <c r="C57" s="14"/>
      <c r="E57" s="15"/>
      <c r="G57" s="12"/>
    </row>
    <row r="58" ht="15.75" customHeight="1">
      <c r="A58" s="1"/>
      <c r="C58" s="14"/>
      <c r="E58" s="15"/>
      <c r="G58" s="12"/>
    </row>
    <row r="59" ht="15.75" customHeight="1">
      <c r="A59" s="1" t="s">
        <v>143</v>
      </c>
      <c r="B59" s="11" t="s">
        <v>144</v>
      </c>
      <c r="C59" s="14"/>
      <c r="E59" s="15"/>
      <c r="G59" s="12"/>
    </row>
    <row r="60" ht="15.75" customHeight="1">
      <c r="A60" s="1" t="s">
        <v>145</v>
      </c>
      <c r="B60" s="54" t="s">
        <v>146</v>
      </c>
      <c r="C60" s="14">
        <v>23.99</v>
      </c>
      <c r="D60" s="2">
        <v>3.0</v>
      </c>
      <c r="E60" s="15">
        <f t="shared" ref="E60:E62" si="5">C60*D60</f>
        <v>71.97</v>
      </c>
      <c r="G60" s="12"/>
      <c r="H60" s="2"/>
      <c r="I60" s="2" t="s">
        <v>411</v>
      </c>
      <c r="K60" s="2"/>
      <c r="L60" s="2"/>
      <c r="M60" s="2" t="s">
        <v>147</v>
      </c>
      <c r="N60" s="20" t="s">
        <v>420</v>
      </c>
    </row>
    <row r="61" ht="15.75" customHeight="1">
      <c r="A61" s="1" t="s">
        <v>151</v>
      </c>
      <c r="B61" s="54" t="s">
        <v>152</v>
      </c>
      <c r="C61" s="14">
        <v>6.0</v>
      </c>
      <c r="D61" s="2">
        <v>2.0</v>
      </c>
      <c r="E61" s="15">
        <f t="shared" si="5"/>
        <v>12</v>
      </c>
      <c r="G61" s="12"/>
      <c r="H61" s="2"/>
      <c r="I61" s="2" t="s">
        <v>411</v>
      </c>
      <c r="K61" s="2"/>
      <c r="L61" s="2"/>
      <c r="M61" s="2" t="s">
        <v>147</v>
      </c>
      <c r="N61" s="19" t="s">
        <v>421</v>
      </c>
    </row>
    <row r="62" ht="15.75" customHeight="1">
      <c r="A62" s="1" t="s">
        <v>155</v>
      </c>
      <c r="B62" s="54" t="s">
        <v>156</v>
      </c>
      <c r="C62" s="14">
        <v>4.43</v>
      </c>
      <c r="D62" s="2">
        <v>10.0</v>
      </c>
      <c r="E62" s="15">
        <f t="shared" si="5"/>
        <v>44.3</v>
      </c>
      <c r="G62" s="12"/>
      <c r="H62" s="2"/>
      <c r="I62" s="2" t="s">
        <v>411</v>
      </c>
      <c r="J62" s="2" t="s">
        <v>422</v>
      </c>
      <c r="K62" s="2"/>
      <c r="L62" s="2"/>
      <c r="M62" s="2" t="s">
        <v>147</v>
      </c>
      <c r="N62" s="20" t="s">
        <v>423</v>
      </c>
    </row>
    <row r="63" ht="15.75" customHeight="1">
      <c r="A63" s="17" t="s">
        <v>158</v>
      </c>
      <c r="B63" s="11" t="s">
        <v>159</v>
      </c>
      <c r="C63" s="14"/>
      <c r="D63" s="2"/>
      <c r="E63" s="15"/>
      <c r="G63" s="12"/>
      <c r="H63" s="2"/>
      <c r="I63" s="2"/>
      <c r="K63" s="2"/>
      <c r="M63" s="2"/>
      <c r="N63" s="31"/>
    </row>
    <row r="64" ht="15.75" customHeight="1">
      <c r="A64" s="1" t="s">
        <v>160</v>
      </c>
      <c r="B64" s="54" t="s">
        <v>161</v>
      </c>
      <c r="C64" s="14">
        <v>15.0</v>
      </c>
      <c r="D64" s="2">
        <v>2.0</v>
      </c>
      <c r="E64" s="15">
        <f t="shared" ref="E64:E67" si="6">C64*D64</f>
        <v>30</v>
      </c>
      <c r="G64" s="12"/>
      <c r="H64" s="2"/>
      <c r="I64" s="2" t="s">
        <v>411</v>
      </c>
      <c r="J64" s="2" t="s">
        <v>424</v>
      </c>
      <c r="K64" s="2"/>
      <c r="M64" s="2" t="s">
        <v>95</v>
      </c>
      <c r="N64" s="32" t="s">
        <v>162</v>
      </c>
    </row>
    <row r="65" ht="15.75" customHeight="1">
      <c r="A65" s="1" t="s">
        <v>163</v>
      </c>
      <c r="B65" s="54" t="s">
        <v>164</v>
      </c>
      <c r="C65" s="14">
        <v>5.1</v>
      </c>
      <c r="D65" s="2">
        <v>2.0</v>
      </c>
      <c r="E65" s="15">
        <f t="shared" si="6"/>
        <v>10.2</v>
      </c>
      <c r="G65" s="12"/>
      <c r="H65" s="2"/>
      <c r="I65" s="2" t="s">
        <v>411</v>
      </c>
      <c r="K65" s="2"/>
      <c r="L65" s="2"/>
      <c r="M65" s="2" t="s">
        <v>78</v>
      </c>
      <c r="N65" s="19" t="s">
        <v>165</v>
      </c>
    </row>
    <row r="66" ht="15.75" customHeight="1">
      <c r="A66" s="1" t="s">
        <v>166</v>
      </c>
      <c r="B66" s="54" t="s">
        <v>167</v>
      </c>
      <c r="C66" s="14">
        <v>5.1</v>
      </c>
      <c r="D66" s="2">
        <v>2.0</v>
      </c>
      <c r="E66" s="15">
        <f t="shared" si="6"/>
        <v>10.2</v>
      </c>
      <c r="G66" s="12"/>
      <c r="H66" s="2"/>
      <c r="I66" s="2" t="s">
        <v>411</v>
      </c>
      <c r="K66" s="2"/>
      <c r="L66" s="2"/>
      <c r="M66" s="2" t="s">
        <v>78</v>
      </c>
      <c r="N66" s="19" t="s">
        <v>168</v>
      </c>
    </row>
    <row r="67" ht="15.75" customHeight="1">
      <c r="A67" s="1" t="s">
        <v>169</v>
      </c>
      <c r="B67" s="55" t="s">
        <v>425</v>
      </c>
      <c r="C67" s="18">
        <f>6.55/100</f>
        <v>0.0655</v>
      </c>
      <c r="D67" s="2">
        <v>0.0</v>
      </c>
      <c r="E67" s="15">
        <f t="shared" si="6"/>
        <v>0</v>
      </c>
      <c r="G67" s="12"/>
      <c r="H67" s="2"/>
      <c r="I67" s="2" t="s">
        <v>417</v>
      </c>
      <c r="J67" s="2" t="s">
        <v>426</v>
      </c>
      <c r="K67" s="2" t="s">
        <v>411</v>
      </c>
      <c r="L67" s="2" t="s">
        <v>308</v>
      </c>
      <c r="M67" s="2" t="s">
        <v>95</v>
      </c>
      <c r="N67" s="20" t="s">
        <v>427</v>
      </c>
    </row>
    <row r="68" ht="15.75" customHeight="1">
      <c r="A68" s="1" t="s">
        <v>171</v>
      </c>
      <c r="B68" s="55" t="s">
        <v>172</v>
      </c>
      <c r="C68" s="14"/>
      <c r="D68" s="2"/>
      <c r="E68" s="15"/>
      <c r="G68" s="12"/>
      <c r="H68" s="2"/>
      <c r="I68" s="2"/>
      <c r="J68" s="2"/>
      <c r="L68" s="2" t="s">
        <v>415</v>
      </c>
      <c r="M68" s="2"/>
      <c r="N68" s="2"/>
    </row>
    <row r="69" ht="15.75" customHeight="1">
      <c r="A69" s="1" t="s">
        <v>173</v>
      </c>
      <c r="B69" s="54" t="s">
        <v>174</v>
      </c>
      <c r="C69" s="14">
        <v>7.63</v>
      </c>
      <c r="D69" s="2">
        <v>2.0</v>
      </c>
      <c r="E69" s="15">
        <f t="shared" ref="E69:E70" si="7">C69*D69</f>
        <v>15.26</v>
      </c>
      <c r="G69" s="12"/>
      <c r="H69" s="2"/>
      <c r="I69" s="2" t="s">
        <v>417</v>
      </c>
      <c r="J69" s="2" t="s">
        <v>428</v>
      </c>
      <c r="K69" s="2"/>
      <c r="L69" s="2"/>
      <c r="M69" s="2" t="s">
        <v>95</v>
      </c>
      <c r="N69" s="20" t="s">
        <v>175</v>
      </c>
    </row>
    <row r="70" ht="15.75" customHeight="1">
      <c r="A70" s="1" t="s">
        <v>176</v>
      </c>
      <c r="B70" s="54" t="s">
        <v>177</v>
      </c>
      <c r="C70" s="14">
        <f>136.97+15.38</f>
        <v>152.35</v>
      </c>
      <c r="D70" s="2">
        <v>1.0</v>
      </c>
      <c r="E70" s="15">
        <f t="shared" si="7"/>
        <v>152.35</v>
      </c>
      <c r="G70" s="12"/>
      <c r="H70" s="2"/>
      <c r="I70" s="2" t="s">
        <v>411</v>
      </c>
      <c r="L70" s="2"/>
      <c r="M70" s="2" t="s">
        <v>147</v>
      </c>
      <c r="N70" s="20" t="s">
        <v>429</v>
      </c>
    </row>
    <row r="71" ht="15.75" customHeight="1">
      <c r="A71" s="17" t="s">
        <v>179</v>
      </c>
      <c r="B71" s="11" t="s">
        <v>180</v>
      </c>
      <c r="C71" s="14"/>
      <c r="D71" s="2"/>
      <c r="E71" s="15"/>
      <c r="G71" s="12"/>
      <c r="H71" s="2"/>
      <c r="I71" s="2"/>
      <c r="J71" s="2"/>
      <c r="K71" s="2"/>
      <c r="L71" s="2"/>
      <c r="M71" s="2"/>
      <c r="N71" s="2"/>
    </row>
    <row r="72" ht="15.75" customHeight="1">
      <c r="A72" s="1" t="s">
        <v>181</v>
      </c>
      <c r="B72" s="54" t="s">
        <v>182</v>
      </c>
      <c r="C72" s="14">
        <v>9.49</v>
      </c>
      <c r="D72" s="2">
        <v>1.0</v>
      </c>
      <c r="E72" s="15">
        <f>C72*D72</f>
        <v>9.49</v>
      </c>
      <c r="G72" s="12"/>
      <c r="H72" s="2"/>
      <c r="I72" s="2" t="s">
        <v>411</v>
      </c>
      <c r="J72" s="2" t="s">
        <v>430</v>
      </c>
      <c r="K72" s="2"/>
      <c r="L72" s="2"/>
      <c r="M72" s="2" t="s">
        <v>95</v>
      </c>
      <c r="N72" s="20" t="s">
        <v>431</v>
      </c>
    </row>
    <row r="73" ht="15.75" customHeight="1">
      <c r="A73" s="1" t="s">
        <v>184</v>
      </c>
      <c r="B73" s="34" t="s">
        <v>185</v>
      </c>
      <c r="C73" s="14">
        <v>0.0</v>
      </c>
      <c r="D73" s="2">
        <v>10.0</v>
      </c>
      <c r="E73" s="15"/>
      <c r="G73" s="12"/>
      <c r="H73" s="2"/>
      <c r="I73" s="2"/>
      <c r="J73" s="2" t="s">
        <v>432</v>
      </c>
      <c r="K73" s="2"/>
      <c r="L73" s="2" t="s">
        <v>415</v>
      </c>
      <c r="M73" s="2"/>
      <c r="N73" s="2"/>
    </row>
    <row r="74" ht="15.75" customHeight="1">
      <c r="A74" s="1" t="s">
        <v>186</v>
      </c>
      <c r="B74" s="54" t="s">
        <v>433</v>
      </c>
      <c r="C74" s="14">
        <v>5.49</v>
      </c>
      <c r="D74" s="2">
        <v>1.0</v>
      </c>
      <c r="E74" s="15">
        <f t="shared" ref="E74:E81" si="8">C74*D74</f>
        <v>5.49</v>
      </c>
      <c r="G74" s="12"/>
      <c r="H74" s="2"/>
      <c r="I74" s="2" t="s">
        <v>411</v>
      </c>
      <c r="J74" s="2" t="s">
        <v>434</v>
      </c>
      <c r="K74" s="2"/>
      <c r="L74" s="2"/>
      <c r="M74" s="2" t="s">
        <v>95</v>
      </c>
      <c r="N74" s="20" t="s">
        <v>435</v>
      </c>
    </row>
    <row r="75" ht="15.75" customHeight="1">
      <c r="A75" s="1" t="s">
        <v>189</v>
      </c>
      <c r="B75" s="54" t="s">
        <v>190</v>
      </c>
      <c r="C75" s="14">
        <v>3.2</v>
      </c>
      <c r="D75" s="2">
        <v>2.0</v>
      </c>
      <c r="E75" s="15">
        <f t="shared" si="8"/>
        <v>6.4</v>
      </c>
      <c r="G75" s="12"/>
      <c r="H75" s="2"/>
      <c r="I75" s="2" t="s">
        <v>411</v>
      </c>
      <c r="K75" s="2"/>
      <c r="L75" s="2"/>
      <c r="M75" s="2" t="s">
        <v>78</v>
      </c>
      <c r="N75" s="19" t="s">
        <v>191</v>
      </c>
    </row>
    <row r="76" ht="15.75" customHeight="1">
      <c r="A76" s="1" t="s">
        <v>192</v>
      </c>
      <c r="B76" s="54" t="s">
        <v>193</v>
      </c>
      <c r="C76" s="14">
        <v>3.2</v>
      </c>
      <c r="D76" s="2">
        <v>2.0</v>
      </c>
      <c r="E76" s="15">
        <f t="shared" si="8"/>
        <v>6.4</v>
      </c>
      <c r="G76" s="12"/>
      <c r="H76" s="2"/>
      <c r="I76" s="2" t="s">
        <v>411</v>
      </c>
      <c r="K76" s="2"/>
      <c r="L76" s="2"/>
      <c r="M76" s="2" t="s">
        <v>78</v>
      </c>
      <c r="N76" s="19" t="s">
        <v>194</v>
      </c>
    </row>
    <row r="77" ht="15.75" customHeight="1">
      <c r="A77" s="1" t="s">
        <v>195</v>
      </c>
      <c r="B77" s="54" t="s">
        <v>196</v>
      </c>
      <c r="C77" s="14">
        <v>5.1</v>
      </c>
      <c r="D77" s="2">
        <v>1.0</v>
      </c>
      <c r="E77" s="15">
        <f t="shared" si="8"/>
        <v>5.1</v>
      </c>
      <c r="G77" s="12"/>
      <c r="H77" s="2"/>
      <c r="I77" s="2" t="s">
        <v>411</v>
      </c>
      <c r="K77" s="2"/>
      <c r="L77" s="2"/>
      <c r="M77" s="2" t="s">
        <v>78</v>
      </c>
      <c r="N77" s="19" t="s">
        <v>197</v>
      </c>
    </row>
    <row r="78" ht="15.75" customHeight="1">
      <c r="A78" s="1" t="s">
        <v>198</v>
      </c>
      <c r="B78" s="54" t="s">
        <v>199</v>
      </c>
      <c r="C78" s="14">
        <v>0.99</v>
      </c>
      <c r="D78" s="2">
        <v>2.0</v>
      </c>
      <c r="E78" s="15">
        <f t="shared" si="8"/>
        <v>1.98</v>
      </c>
      <c r="G78" s="12"/>
      <c r="H78" s="2"/>
      <c r="I78" s="2" t="s">
        <v>411</v>
      </c>
      <c r="K78" s="2"/>
      <c r="L78" s="2"/>
      <c r="M78" s="2" t="s">
        <v>78</v>
      </c>
      <c r="N78" s="19" t="s">
        <v>200</v>
      </c>
    </row>
    <row r="79" ht="15.75" customHeight="1">
      <c r="A79" s="1" t="s">
        <v>201</v>
      </c>
      <c r="B79" s="54" t="s">
        <v>202</v>
      </c>
      <c r="C79" s="14">
        <v>1.54</v>
      </c>
      <c r="D79" s="2">
        <v>1.0</v>
      </c>
      <c r="E79" s="15">
        <f t="shared" si="8"/>
        <v>1.54</v>
      </c>
      <c r="G79" s="12"/>
      <c r="H79" s="2"/>
      <c r="I79" s="2" t="s">
        <v>411</v>
      </c>
      <c r="J79" s="2"/>
      <c r="K79" s="2"/>
      <c r="L79" s="2" t="s">
        <v>308</v>
      </c>
      <c r="M79" s="2" t="s">
        <v>147</v>
      </c>
      <c r="N79" s="20" t="s">
        <v>203</v>
      </c>
    </row>
    <row r="80" ht="15.75" customHeight="1">
      <c r="A80" s="1" t="s">
        <v>204</v>
      </c>
      <c r="B80" s="55" t="s">
        <v>436</v>
      </c>
      <c r="C80" s="59">
        <v>21.0</v>
      </c>
      <c r="D80" s="2">
        <v>0.0</v>
      </c>
      <c r="E80" s="15">
        <f t="shared" si="8"/>
        <v>0</v>
      </c>
      <c r="G80" s="12"/>
      <c r="H80" s="2"/>
      <c r="I80" s="2" t="s">
        <v>417</v>
      </c>
      <c r="J80" s="2" t="s">
        <v>437</v>
      </c>
      <c r="L80" s="2" t="s">
        <v>308</v>
      </c>
    </row>
    <row r="81" ht="15.75" customHeight="1">
      <c r="A81" s="17" t="s">
        <v>206</v>
      </c>
      <c r="B81" s="11" t="s">
        <v>438</v>
      </c>
      <c r="C81" s="14">
        <v>6.0</v>
      </c>
      <c r="D81" s="2">
        <v>0.0</v>
      </c>
      <c r="E81" s="15">
        <f t="shared" si="8"/>
        <v>0</v>
      </c>
      <c r="G81" s="12"/>
      <c r="H81" s="2"/>
      <c r="I81" s="2" t="s">
        <v>417</v>
      </c>
      <c r="J81" s="2" t="s">
        <v>439</v>
      </c>
      <c r="L81" s="2" t="s">
        <v>308</v>
      </c>
    </row>
    <row r="82" ht="15.75" customHeight="1">
      <c r="A82" s="2" t="s">
        <v>208</v>
      </c>
      <c r="B82" s="56" t="s">
        <v>209</v>
      </c>
      <c r="C82" s="14"/>
      <c r="E82" s="15"/>
      <c r="G82" s="12"/>
      <c r="I82" s="2" t="s">
        <v>417</v>
      </c>
      <c r="L82" s="2" t="s">
        <v>308</v>
      </c>
    </row>
    <row r="83" ht="15.75" customHeight="1">
      <c r="A83" s="2" t="s">
        <v>210</v>
      </c>
      <c r="B83" s="56" t="s">
        <v>211</v>
      </c>
      <c r="C83" s="14"/>
      <c r="E83" s="15"/>
      <c r="G83" s="12"/>
      <c r="I83" s="2"/>
      <c r="L83" s="2"/>
    </row>
    <row r="84" ht="15.75" customHeight="1">
      <c r="A84" s="2" t="s">
        <v>212</v>
      </c>
      <c r="B84" s="55" t="s">
        <v>213</v>
      </c>
      <c r="C84" s="14"/>
      <c r="E84" s="15"/>
      <c r="G84" s="12"/>
      <c r="I84" s="2" t="s">
        <v>417</v>
      </c>
      <c r="L84" s="2" t="s">
        <v>308</v>
      </c>
    </row>
    <row r="85" ht="15.75" customHeight="1">
      <c r="A85" s="2" t="s">
        <v>214</v>
      </c>
      <c r="B85" s="2" t="s">
        <v>215</v>
      </c>
      <c r="C85" s="14"/>
      <c r="E85" s="15"/>
      <c r="G85" s="12"/>
      <c r="I85" s="2" t="s">
        <v>417</v>
      </c>
      <c r="L85" s="2" t="s">
        <v>308</v>
      </c>
    </row>
    <row r="86" ht="15.75" customHeight="1">
      <c r="A86" s="2" t="s">
        <v>216</v>
      </c>
      <c r="B86" s="55" t="s">
        <v>217</v>
      </c>
      <c r="C86" s="14"/>
      <c r="E86" s="15"/>
      <c r="G86" s="12"/>
      <c r="I86" s="2" t="s">
        <v>417</v>
      </c>
      <c r="L86" s="2" t="s">
        <v>308</v>
      </c>
    </row>
    <row r="87" ht="15.75" customHeight="1">
      <c r="A87" s="2" t="s">
        <v>218</v>
      </c>
      <c r="B87" s="55" t="s">
        <v>219</v>
      </c>
      <c r="C87" s="14"/>
      <c r="E87" s="15"/>
      <c r="G87" s="12"/>
      <c r="I87" s="2" t="s">
        <v>417</v>
      </c>
      <c r="L87" s="2" t="s">
        <v>308</v>
      </c>
    </row>
    <row r="88" ht="15.75" customHeight="1">
      <c r="A88" s="2" t="s">
        <v>220</v>
      </c>
      <c r="B88" s="55" t="s">
        <v>221</v>
      </c>
      <c r="C88" s="14">
        <v>0.5</v>
      </c>
      <c r="D88" s="2">
        <v>0.0</v>
      </c>
      <c r="E88" s="15">
        <f t="shared" ref="E88:E90" si="9">C88*D88</f>
        <v>0</v>
      </c>
      <c r="G88" s="12"/>
      <c r="I88" s="2" t="s">
        <v>411</v>
      </c>
      <c r="J88" s="2" t="s">
        <v>440</v>
      </c>
      <c r="K88" s="2"/>
      <c r="L88" s="2" t="s">
        <v>411</v>
      </c>
      <c r="M88" s="2" t="s">
        <v>55</v>
      </c>
    </row>
    <row r="89" ht="15.75" customHeight="1">
      <c r="A89" s="2" t="s">
        <v>222</v>
      </c>
      <c r="B89" s="55" t="s">
        <v>223</v>
      </c>
      <c r="C89" s="14">
        <v>2.15</v>
      </c>
      <c r="D89" s="2">
        <v>0.0</v>
      </c>
      <c r="E89" s="15">
        <f t="shared" si="9"/>
        <v>0</v>
      </c>
      <c r="G89" s="12"/>
      <c r="H89" s="2"/>
      <c r="I89" s="2" t="s">
        <v>411</v>
      </c>
      <c r="K89" s="2"/>
      <c r="L89" s="2" t="s">
        <v>411</v>
      </c>
      <c r="M89" s="2" t="s">
        <v>55</v>
      </c>
    </row>
    <row r="90" ht="15.75" customHeight="1">
      <c r="A90" s="2" t="s">
        <v>224</v>
      </c>
      <c r="B90" s="56" t="s">
        <v>225</v>
      </c>
      <c r="C90" s="14">
        <f>4.95/150</f>
        <v>0.033</v>
      </c>
      <c r="D90" s="2">
        <v>0.0</v>
      </c>
      <c r="E90" s="15">
        <f t="shared" si="9"/>
        <v>0</v>
      </c>
      <c r="G90" s="12"/>
      <c r="H90" s="2"/>
      <c r="L90" s="2" t="s">
        <v>411</v>
      </c>
      <c r="M90" s="2" t="s">
        <v>55</v>
      </c>
    </row>
    <row r="91" ht="15.75" customHeight="1">
      <c r="B91" s="2"/>
      <c r="C91" s="14"/>
      <c r="D91" s="2"/>
      <c r="E91" s="15"/>
      <c r="G91" s="12"/>
      <c r="H91" s="2"/>
    </row>
    <row r="92" ht="15.75" customHeight="1">
      <c r="A92" s="11"/>
      <c r="B92" s="11"/>
      <c r="C92" s="14"/>
      <c r="D92" s="2"/>
      <c r="E92" s="15"/>
      <c r="G92" s="12"/>
    </row>
    <row r="93" ht="15.75" customHeight="1">
      <c r="A93" s="11" t="s">
        <v>226</v>
      </c>
      <c r="B93" s="11" t="s">
        <v>227</v>
      </c>
      <c r="C93" s="14"/>
      <c r="D93" s="2"/>
      <c r="E93" s="15"/>
      <c r="G93" s="12"/>
    </row>
    <row r="94" ht="15.75" customHeight="1">
      <c r="A94" s="17" t="s">
        <v>228</v>
      </c>
      <c r="B94" s="11" t="s">
        <v>229</v>
      </c>
      <c r="C94" s="18">
        <f>SUM(E95:E99)</f>
        <v>0</v>
      </c>
      <c r="D94" s="2" t="s">
        <v>230</v>
      </c>
      <c r="E94" s="15"/>
      <c r="G94" s="12"/>
      <c r="H94" s="2"/>
      <c r="I94" s="2"/>
      <c r="J94" s="2"/>
      <c r="K94" s="2"/>
      <c r="L94" s="2"/>
      <c r="M94" s="2"/>
      <c r="N94" s="2"/>
    </row>
    <row r="95" ht="15.75" customHeight="1">
      <c r="A95" s="1" t="s">
        <v>231</v>
      </c>
      <c r="B95" s="2" t="s">
        <v>232</v>
      </c>
      <c r="C95" s="14">
        <v>12.98</v>
      </c>
      <c r="D95" s="2">
        <v>0.0</v>
      </c>
      <c r="E95" s="15">
        <f t="shared" ref="E95:E99" si="10">C95*D95</f>
        <v>0</v>
      </c>
      <c r="G95" s="12"/>
      <c r="H95" s="2"/>
      <c r="I95" s="2" t="s">
        <v>417</v>
      </c>
      <c r="J95" s="2" t="s">
        <v>441</v>
      </c>
      <c r="K95" s="2"/>
      <c r="L95" s="2"/>
      <c r="M95" s="2" t="s">
        <v>95</v>
      </c>
      <c r="N95" s="20" t="s">
        <v>233</v>
      </c>
    </row>
    <row r="96" ht="15.75" customHeight="1">
      <c r="A96" s="1" t="s">
        <v>234</v>
      </c>
      <c r="B96" s="2" t="s">
        <v>235</v>
      </c>
      <c r="C96" s="14">
        <v>6.99</v>
      </c>
      <c r="D96" s="2">
        <v>0.0</v>
      </c>
      <c r="E96" s="15">
        <f t="shared" si="10"/>
        <v>0</v>
      </c>
      <c r="G96" s="12"/>
      <c r="I96" s="2" t="s">
        <v>417</v>
      </c>
      <c r="J96" s="2" t="s">
        <v>441</v>
      </c>
      <c r="K96" s="2"/>
      <c r="L96" s="2"/>
      <c r="M96" s="2" t="s">
        <v>95</v>
      </c>
      <c r="N96" s="20" t="s">
        <v>236</v>
      </c>
    </row>
    <row r="97" ht="15.75" customHeight="1">
      <c r="A97" s="1" t="s">
        <v>237</v>
      </c>
      <c r="B97" s="38" t="s">
        <v>238</v>
      </c>
      <c r="C97" s="39">
        <v>0.26</v>
      </c>
      <c r="D97" s="40">
        <v>0.0</v>
      </c>
      <c r="E97" s="39">
        <f t="shared" si="10"/>
        <v>0</v>
      </c>
      <c r="F97" s="41"/>
      <c r="G97" s="38"/>
      <c r="H97" s="41"/>
      <c r="I97" s="41" t="s">
        <v>417</v>
      </c>
      <c r="J97" s="41"/>
      <c r="K97" s="41"/>
      <c r="L97" s="41" t="s">
        <v>308</v>
      </c>
      <c r="M97" s="41" t="s">
        <v>30</v>
      </c>
      <c r="N97" s="42" t="s">
        <v>239</v>
      </c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</row>
    <row r="98" ht="15.75" customHeight="1">
      <c r="A98" s="1" t="s">
        <v>240</v>
      </c>
      <c r="B98" s="38" t="s">
        <v>241</v>
      </c>
      <c r="C98" s="39">
        <v>0.12</v>
      </c>
      <c r="D98" s="40">
        <v>0.0</v>
      </c>
      <c r="E98" s="39">
        <f t="shared" si="10"/>
        <v>0</v>
      </c>
      <c r="F98" s="41"/>
      <c r="G98" s="38"/>
      <c r="H98" s="41"/>
      <c r="I98" s="41" t="s">
        <v>417</v>
      </c>
      <c r="J98" s="41"/>
      <c r="K98" s="41"/>
      <c r="L98" s="41" t="s">
        <v>308</v>
      </c>
      <c r="M98" s="41" t="s">
        <v>30</v>
      </c>
      <c r="N98" s="42" t="s">
        <v>242</v>
      </c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</row>
    <row r="99" ht="15.75" customHeight="1">
      <c r="A99" s="1" t="s">
        <v>243</v>
      </c>
      <c r="B99" s="38" t="s">
        <v>244</v>
      </c>
      <c r="C99" s="39">
        <v>0.15</v>
      </c>
      <c r="D99" s="40">
        <v>0.0</v>
      </c>
      <c r="E99" s="39">
        <f t="shared" si="10"/>
        <v>0</v>
      </c>
      <c r="F99" s="41"/>
      <c r="G99" s="38"/>
      <c r="H99" s="41"/>
      <c r="I99" s="41" t="s">
        <v>417</v>
      </c>
      <c r="J99" s="41"/>
      <c r="K99" s="41"/>
      <c r="L99" s="41" t="s">
        <v>308</v>
      </c>
      <c r="M99" s="41" t="s">
        <v>30</v>
      </c>
      <c r="N99" s="42" t="s">
        <v>47</v>
      </c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</row>
    <row r="100" ht="15.75" customHeight="1">
      <c r="A100" s="11" t="s">
        <v>245</v>
      </c>
      <c r="B100" s="11" t="s">
        <v>246</v>
      </c>
      <c r="C100" s="18">
        <f>SUM(E101:E109)</f>
        <v>57.6</v>
      </c>
      <c r="D100" s="2" t="s">
        <v>230</v>
      </c>
      <c r="E100" s="15"/>
      <c r="G100" s="12"/>
    </row>
    <row r="101" ht="15.75" customHeight="1">
      <c r="A101" s="2" t="s">
        <v>247</v>
      </c>
      <c r="B101" s="54" t="s">
        <v>248</v>
      </c>
      <c r="C101" s="14"/>
      <c r="D101" s="2"/>
      <c r="E101" s="15">
        <v>6.0</v>
      </c>
      <c r="G101" s="12"/>
      <c r="I101" s="2"/>
      <c r="K101" s="2"/>
      <c r="L101" s="2"/>
      <c r="M101" s="2" t="s">
        <v>147</v>
      </c>
      <c r="N101" s="20" t="s">
        <v>442</v>
      </c>
    </row>
    <row r="102" ht="15.75" customHeight="1">
      <c r="A102" s="2" t="s">
        <v>251</v>
      </c>
      <c r="B102" s="34" t="s">
        <v>252</v>
      </c>
      <c r="C102" s="14"/>
      <c r="D102" s="2">
        <v>1.0</v>
      </c>
      <c r="E102" s="15">
        <f t="shared" ref="E102:E109" si="11">C102*D102</f>
        <v>0</v>
      </c>
      <c r="G102" s="12"/>
      <c r="I102" s="2" t="s">
        <v>417</v>
      </c>
      <c r="J102" s="2" t="s">
        <v>443</v>
      </c>
      <c r="M102" s="2" t="s">
        <v>95</v>
      </c>
    </row>
    <row r="103" ht="15.75" customHeight="1">
      <c r="A103" s="2" t="s">
        <v>254</v>
      </c>
      <c r="B103" s="54" t="s">
        <v>444</v>
      </c>
      <c r="C103" s="14"/>
      <c r="D103" s="2">
        <v>1.0</v>
      </c>
      <c r="E103" s="15">
        <f t="shared" si="11"/>
        <v>0</v>
      </c>
      <c r="G103" s="12"/>
      <c r="I103" s="2" t="s">
        <v>417</v>
      </c>
      <c r="K103" s="2"/>
      <c r="L103" s="2"/>
      <c r="M103" s="2" t="s">
        <v>95</v>
      </c>
      <c r="N103" s="20" t="s">
        <v>445</v>
      </c>
    </row>
    <row r="104" ht="15.75" customHeight="1">
      <c r="A104" s="2" t="s">
        <v>257</v>
      </c>
      <c r="B104" s="54" t="s">
        <v>446</v>
      </c>
      <c r="C104" s="14">
        <v>15.0</v>
      </c>
      <c r="D104" s="2">
        <v>2.0</v>
      </c>
      <c r="E104" s="15">
        <f t="shared" si="11"/>
        <v>30</v>
      </c>
      <c r="G104" s="12"/>
      <c r="I104" s="2" t="s">
        <v>417</v>
      </c>
      <c r="J104" s="2" t="s">
        <v>447</v>
      </c>
      <c r="K104" s="2"/>
      <c r="L104" s="2"/>
      <c r="M104" s="2" t="s">
        <v>95</v>
      </c>
      <c r="N104" s="20" t="s">
        <v>259</v>
      </c>
    </row>
    <row r="105" ht="15.75" customHeight="1">
      <c r="A105" s="2" t="s">
        <v>260</v>
      </c>
      <c r="B105" s="54" t="s">
        <v>448</v>
      </c>
      <c r="C105" s="14">
        <v>2.5</v>
      </c>
      <c r="D105" s="2">
        <v>2.0</v>
      </c>
      <c r="E105" s="15">
        <f t="shared" si="11"/>
        <v>5</v>
      </c>
      <c r="G105" s="12"/>
      <c r="I105" s="2" t="s">
        <v>417</v>
      </c>
      <c r="J105" s="2" t="s">
        <v>430</v>
      </c>
      <c r="K105" s="2"/>
      <c r="L105" s="2"/>
      <c r="M105" s="2" t="s">
        <v>78</v>
      </c>
      <c r="N105" s="20" t="s">
        <v>449</v>
      </c>
    </row>
    <row r="106" ht="15.75" customHeight="1">
      <c r="A106" s="2" t="s">
        <v>263</v>
      </c>
      <c r="B106" s="54" t="s">
        <v>450</v>
      </c>
      <c r="C106" s="14">
        <v>8.3</v>
      </c>
      <c r="D106" s="2">
        <v>2.0</v>
      </c>
      <c r="E106" s="15">
        <f t="shared" si="11"/>
        <v>16.6</v>
      </c>
      <c r="G106" s="12"/>
      <c r="I106" s="2" t="s">
        <v>417</v>
      </c>
      <c r="J106" s="2" t="s">
        <v>430</v>
      </c>
      <c r="M106" s="2" t="s">
        <v>78</v>
      </c>
      <c r="N106" s="20" t="s">
        <v>451</v>
      </c>
    </row>
    <row r="107" ht="15.75" customHeight="1">
      <c r="A107" s="2" t="s">
        <v>266</v>
      </c>
      <c r="B107" s="55" t="s">
        <v>267</v>
      </c>
      <c r="C107" s="14">
        <v>0.0</v>
      </c>
      <c r="D107" s="2">
        <v>1.0</v>
      </c>
      <c r="E107" s="15">
        <f t="shared" si="11"/>
        <v>0</v>
      </c>
      <c r="G107" s="12"/>
      <c r="I107" s="2" t="s">
        <v>417</v>
      </c>
      <c r="J107" s="2" t="s">
        <v>452</v>
      </c>
    </row>
    <row r="108" ht="15.75" customHeight="1">
      <c r="A108" s="2" t="s">
        <v>268</v>
      </c>
      <c r="B108" s="55" t="s">
        <v>269</v>
      </c>
      <c r="C108" s="14">
        <v>0.0</v>
      </c>
      <c r="D108" s="2">
        <v>4.0</v>
      </c>
      <c r="E108" s="15">
        <f t="shared" si="11"/>
        <v>0</v>
      </c>
      <c r="G108" s="12"/>
      <c r="I108" s="2" t="s">
        <v>417</v>
      </c>
      <c r="J108" s="2" t="s">
        <v>453</v>
      </c>
    </row>
    <row r="109" ht="15.75" customHeight="1">
      <c r="A109" s="2" t="s">
        <v>270</v>
      </c>
      <c r="B109" s="55" t="s">
        <v>271</v>
      </c>
      <c r="C109" s="14">
        <v>0.0</v>
      </c>
      <c r="D109" s="2">
        <v>1.0</v>
      </c>
      <c r="E109" s="15">
        <f t="shared" si="11"/>
        <v>0</v>
      </c>
      <c r="G109" s="12"/>
      <c r="I109" s="2" t="s">
        <v>417</v>
      </c>
    </row>
    <row r="110" ht="15.75" customHeight="1">
      <c r="A110" s="2" t="s">
        <v>272</v>
      </c>
      <c r="B110" s="58" t="s">
        <v>273</v>
      </c>
      <c r="C110" s="14"/>
      <c r="D110" s="2"/>
      <c r="E110" s="15"/>
      <c r="G110" s="12"/>
    </row>
    <row r="111" ht="15.75" customHeight="1">
      <c r="A111" s="1"/>
      <c r="B111" s="2"/>
      <c r="C111" s="14"/>
      <c r="D111" s="2"/>
      <c r="E111" s="15"/>
      <c r="G111" s="12"/>
      <c r="H111" s="2"/>
      <c r="I111" s="2"/>
    </row>
    <row r="112" ht="15.75" customHeight="1">
      <c r="A112" s="1"/>
      <c r="C112" s="14"/>
      <c r="E112" s="15"/>
      <c r="G112" s="12"/>
    </row>
    <row r="113" ht="15.75" customHeight="1">
      <c r="A113" s="1"/>
      <c r="B113" s="2" t="s">
        <v>274</v>
      </c>
      <c r="C113" s="14"/>
      <c r="E113" s="15">
        <f>SUM(E60:E112)</f>
        <v>440.28</v>
      </c>
      <c r="F113" s="2" t="s">
        <v>8</v>
      </c>
      <c r="G113" s="12"/>
    </row>
    <row r="114" ht="15.75" customHeight="1">
      <c r="A114" s="1"/>
      <c r="B114" s="2" t="s">
        <v>275</v>
      </c>
      <c r="C114" s="14"/>
      <c r="E114" s="15">
        <f>E113/2</f>
        <v>220.14</v>
      </c>
      <c r="F114" s="2" t="s">
        <v>8</v>
      </c>
      <c r="G114" s="12"/>
    </row>
    <row r="115" ht="15.75" customHeight="1">
      <c r="A115" s="1"/>
      <c r="C115" s="14"/>
      <c r="E115" s="15"/>
      <c r="G115" s="12"/>
    </row>
    <row r="116" ht="15.75" customHeight="1">
      <c r="A116" s="1"/>
      <c r="C116" s="14"/>
      <c r="E116" s="15"/>
      <c r="G116" s="12"/>
    </row>
    <row r="117" ht="15.75" customHeight="1">
      <c r="A117" s="1"/>
      <c r="C117" s="14"/>
      <c r="E117" s="15"/>
      <c r="G117" s="12"/>
    </row>
    <row r="118" ht="15.75" customHeight="1">
      <c r="A118" s="1" t="s">
        <v>276</v>
      </c>
      <c r="B118" s="11" t="s">
        <v>277</v>
      </c>
      <c r="C118" s="14"/>
      <c r="E118" s="15"/>
      <c r="G118" s="12"/>
    </row>
    <row r="119" ht="15.75" customHeight="1">
      <c r="A119" s="1" t="s">
        <v>278</v>
      </c>
      <c r="B119" s="55" t="s">
        <v>279</v>
      </c>
      <c r="C119" s="14">
        <v>0.0</v>
      </c>
      <c r="D119" s="2">
        <v>1.0</v>
      </c>
      <c r="E119" s="15">
        <f t="shared" ref="E119:E124" si="12">C119*D119</f>
        <v>0</v>
      </c>
      <c r="G119" s="12"/>
      <c r="H119" s="2"/>
      <c r="I119" s="2" t="s">
        <v>411</v>
      </c>
    </row>
    <row r="120" ht="15.75" customHeight="1">
      <c r="A120" s="1" t="s">
        <v>280</v>
      </c>
      <c r="B120" s="2" t="s">
        <v>281</v>
      </c>
      <c r="C120" s="14">
        <v>9.99</v>
      </c>
      <c r="D120" s="2">
        <v>0.0</v>
      </c>
      <c r="E120" s="15">
        <f t="shared" si="12"/>
        <v>0</v>
      </c>
      <c r="G120" s="12"/>
      <c r="H120" s="2"/>
      <c r="I120" s="2" t="s">
        <v>411</v>
      </c>
      <c r="K120" s="2"/>
      <c r="L120" s="2"/>
      <c r="M120" s="2" t="s">
        <v>95</v>
      </c>
      <c r="N120" s="20" t="s">
        <v>282</v>
      </c>
    </row>
    <row r="121" ht="15.75" customHeight="1">
      <c r="A121" s="1" t="s">
        <v>283</v>
      </c>
      <c r="B121" s="55" t="s">
        <v>454</v>
      </c>
      <c r="C121" s="14">
        <v>10.0</v>
      </c>
      <c r="D121" s="2">
        <v>0.0</v>
      </c>
      <c r="E121" s="15">
        <f t="shared" si="12"/>
        <v>0</v>
      </c>
      <c r="G121" s="12"/>
      <c r="H121" s="2"/>
      <c r="I121" s="2" t="s">
        <v>417</v>
      </c>
      <c r="J121" s="2" t="s">
        <v>455</v>
      </c>
      <c r="K121" s="2"/>
      <c r="L121" s="2"/>
      <c r="M121" s="2" t="s">
        <v>95</v>
      </c>
    </row>
    <row r="122" ht="15.75" customHeight="1">
      <c r="A122" s="44" t="s">
        <v>285</v>
      </c>
      <c r="B122" s="38" t="s">
        <v>286</v>
      </c>
      <c r="C122" s="40">
        <v>23.99</v>
      </c>
      <c r="D122" s="40">
        <v>0.0</v>
      </c>
      <c r="E122" s="39">
        <f t="shared" si="12"/>
        <v>0</v>
      </c>
      <c r="F122" s="41"/>
      <c r="G122" s="38"/>
      <c r="H122" s="41"/>
      <c r="I122" s="41" t="s">
        <v>411</v>
      </c>
      <c r="J122" s="41"/>
      <c r="K122" s="41"/>
      <c r="L122" s="41"/>
      <c r="M122" s="41" t="s">
        <v>147</v>
      </c>
      <c r="N122" s="42" t="s">
        <v>148</v>
      </c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</row>
    <row r="123" ht="15.75" customHeight="1">
      <c r="A123" s="44"/>
      <c r="B123" s="38" t="s">
        <v>149</v>
      </c>
      <c r="C123" s="40">
        <v>28.99</v>
      </c>
      <c r="D123" s="41"/>
      <c r="E123" s="39">
        <f t="shared" si="12"/>
        <v>0</v>
      </c>
      <c r="F123" s="41"/>
      <c r="G123" s="38"/>
      <c r="H123" s="41"/>
      <c r="I123" s="41" t="s">
        <v>411</v>
      </c>
      <c r="J123" s="41"/>
      <c r="K123" s="41"/>
      <c r="L123" s="41"/>
      <c r="M123" s="41" t="s">
        <v>95</v>
      </c>
      <c r="N123" s="42" t="s">
        <v>150</v>
      </c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</row>
    <row r="124" ht="15.75" customHeight="1">
      <c r="A124" s="17" t="s">
        <v>287</v>
      </c>
      <c r="B124" s="11" t="s">
        <v>456</v>
      </c>
      <c r="C124" s="14">
        <v>0.0</v>
      </c>
      <c r="D124" s="2">
        <v>1.0</v>
      </c>
      <c r="E124" s="15">
        <f t="shared" si="12"/>
        <v>0</v>
      </c>
      <c r="G124" s="12"/>
      <c r="H124" s="2"/>
      <c r="I124" s="2" t="s">
        <v>417</v>
      </c>
      <c r="J124" s="2" t="s">
        <v>457</v>
      </c>
      <c r="K124" s="2" t="s">
        <v>308</v>
      </c>
      <c r="L124" s="2" t="s">
        <v>308</v>
      </c>
    </row>
    <row r="125" ht="15.75" customHeight="1">
      <c r="A125" s="1" t="s">
        <v>458</v>
      </c>
      <c r="B125" s="55" t="s">
        <v>292</v>
      </c>
      <c r="C125" s="14"/>
      <c r="D125" s="2"/>
      <c r="E125" s="15"/>
      <c r="G125" s="12"/>
      <c r="H125" s="2"/>
      <c r="I125" s="2"/>
      <c r="J125" s="2"/>
      <c r="K125" s="2"/>
      <c r="L125" s="2" t="s">
        <v>308</v>
      </c>
    </row>
    <row r="126" ht="15.75" customHeight="1">
      <c r="A126" s="1" t="s">
        <v>459</v>
      </c>
      <c r="B126" s="55" t="s">
        <v>294</v>
      </c>
      <c r="C126" s="14">
        <v>0.0</v>
      </c>
      <c r="D126" s="2">
        <v>1.0</v>
      </c>
      <c r="E126" s="15">
        <f>C126*D126</f>
        <v>0</v>
      </c>
      <c r="G126" s="12"/>
      <c r="H126" s="2"/>
      <c r="I126" s="2" t="s">
        <v>417</v>
      </c>
      <c r="J126" s="2" t="s">
        <v>460</v>
      </c>
      <c r="K126" s="2" t="s">
        <v>411</v>
      </c>
      <c r="L126" s="2" t="s">
        <v>308</v>
      </c>
    </row>
    <row r="127" ht="15.75" customHeight="1">
      <c r="A127" s="1" t="s">
        <v>461</v>
      </c>
      <c r="B127" s="55" t="s">
        <v>296</v>
      </c>
      <c r="C127" s="14">
        <v>6.0</v>
      </c>
      <c r="D127" s="2"/>
      <c r="E127" s="15"/>
      <c r="G127" s="12"/>
      <c r="L127" s="2" t="s">
        <v>411</v>
      </c>
    </row>
    <row r="128" ht="15.75" customHeight="1">
      <c r="A128" s="1" t="s">
        <v>462</v>
      </c>
      <c r="B128" s="55" t="s">
        <v>298</v>
      </c>
      <c r="C128" s="14"/>
      <c r="D128" s="2"/>
      <c r="E128" s="15"/>
      <c r="G128" s="12"/>
      <c r="L128" s="2" t="s">
        <v>411</v>
      </c>
    </row>
    <row r="129" ht="15.75" customHeight="1">
      <c r="A129" s="1"/>
      <c r="B129" s="55" t="s">
        <v>300</v>
      </c>
      <c r="C129" s="14"/>
      <c r="D129" s="2"/>
      <c r="E129" s="15"/>
      <c r="G129" s="12"/>
      <c r="L129" s="2"/>
    </row>
    <row r="130" ht="15.75" customHeight="1">
      <c r="A130" s="1" t="s">
        <v>463</v>
      </c>
      <c r="B130" s="55" t="s">
        <v>302</v>
      </c>
      <c r="C130" s="14"/>
      <c r="D130" s="2"/>
      <c r="E130" s="15"/>
      <c r="G130" s="12"/>
      <c r="L130" s="2" t="s">
        <v>308</v>
      </c>
    </row>
    <row r="131" ht="15.75" customHeight="1">
      <c r="A131" s="1" t="s">
        <v>464</v>
      </c>
      <c r="B131" s="56" t="s">
        <v>304</v>
      </c>
      <c r="C131" s="14"/>
      <c r="D131" s="2"/>
      <c r="E131" s="15"/>
      <c r="G131" s="12"/>
      <c r="H131" s="2"/>
      <c r="L131" s="2" t="s">
        <v>308</v>
      </c>
      <c r="M131" s="2"/>
    </row>
    <row r="132" ht="15.75" customHeight="1">
      <c r="A132" s="1" t="s">
        <v>305</v>
      </c>
      <c r="B132" s="56" t="s">
        <v>306</v>
      </c>
      <c r="C132" s="14">
        <f>4.95/150</f>
        <v>0.033</v>
      </c>
      <c r="D132" s="2">
        <v>0.0</v>
      </c>
      <c r="E132" s="15">
        <f t="shared" ref="E132:E134" si="13">C132*D132</f>
        <v>0</v>
      </c>
      <c r="G132" s="12"/>
      <c r="H132" s="2"/>
      <c r="I132" s="2" t="s">
        <v>417</v>
      </c>
      <c r="L132" s="2" t="s">
        <v>411</v>
      </c>
      <c r="M132" s="2" t="s">
        <v>55</v>
      </c>
    </row>
    <row r="133" ht="15.75" customHeight="1">
      <c r="A133" s="1" t="s">
        <v>305</v>
      </c>
      <c r="B133" s="56" t="s">
        <v>307</v>
      </c>
      <c r="C133" s="14"/>
      <c r="D133" s="2">
        <v>4.0</v>
      </c>
      <c r="E133" s="15">
        <f t="shared" si="13"/>
        <v>0</v>
      </c>
      <c r="G133" s="12"/>
      <c r="I133" s="2" t="s">
        <v>417</v>
      </c>
      <c r="L133" s="2" t="s">
        <v>411</v>
      </c>
      <c r="M133" s="2" t="s">
        <v>308</v>
      </c>
    </row>
    <row r="134" ht="15.75" customHeight="1">
      <c r="A134" s="1"/>
      <c r="B134" s="54" t="s">
        <v>465</v>
      </c>
      <c r="C134" s="14">
        <v>20.0</v>
      </c>
      <c r="D134" s="2">
        <v>1.0</v>
      </c>
      <c r="E134" s="15">
        <f t="shared" si="13"/>
        <v>20</v>
      </c>
      <c r="G134" s="12"/>
    </row>
    <row r="135" ht="15.75" customHeight="1">
      <c r="B135" s="55" t="s">
        <v>466</v>
      </c>
      <c r="C135" s="14"/>
      <c r="D135" s="2"/>
      <c r="E135" s="15"/>
      <c r="G135" s="12"/>
    </row>
    <row r="136" ht="15.75" customHeight="1">
      <c r="A136" s="1"/>
      <c r="C136" s="14"/>
      <c r="E136" s="15"/>
      <c r="G136" s="12"/>
    </row>
    <row r="137" ht="15.75" customHeight="1">
      <c r="A137" s="1"/>
      <c r="B137" s="2" t="s">
        <v>309</v>
      </c>
      <c r="C137" s="14"/>
      <c r="E137" s="15">
        <f>SUM(E119:E136)</f>
        <v>20</v>
      </c>
      <c r="G137" s="12"/>
    </row>
    <row r="138" ht="15.75" customHeight="1">
      <c r="A138" s="1"/>
      <c r="C138" s="14"/>
      <c r="E138" s="15"/>
      <c r="G138" s="12"/>
    </row>
    <row r="139" ht="15.75" customHeight="1">
      <c r="A139" s="1"/>
      <c r="C139" s="14"/>
      <c r="E139" s="15"/>
      <c r="G139" s="12"/>
    </row>
    <row r="140" ht="15.75" customHeight="1">
      <c r="A140" s="17" t="s">
        <v>310</v>
      </c>
      <c r="B140" s="11" t="s">
        <v>311</v>
      </c>
      <c r="C140" s="14"/>
      <c r="E140" s="15"/>
      <c r="G140" s="12"/>
    </row>
    <row r="141" ht="15.75" customHeight="1">
      <c r="A141" s="1" t="s">
        <v>312</v>
      </c>
      <c r="B141" s="2" t="s">
        <v>313</v>
      </c>
      <c r="C141" s="14">
        <v>70.0</v>
      </c>
      <c r="D141" s="2">
        <v>0.0</v>
      </c>
      <c r="E141" s="15">
        <f t="shared" ref="E141:E147" si="14">C141*D141</f>
        <v>0</v>
      </c>
      <c r="G141" s="12"/>
      <c r="H141" s="2"/>
      <c r="I141" s="2" t="s">
        <v>417</v>
      </c>
      <c r="J141" s="2" t="s">
        <v>467</v>
      </c>
      <c r="K141" s="2"/>
      <c r="L141" s="2"/>
      <c r="M141" s="2" t="s">
        <v>95</v>
      </c>
      <c r="N141" s="19" t="s">
        <v>314</v>
      </c>
    </row>
    <row r="142" ht="15.75" customHeight="1">
      <c r="A142" s="1" t="s">
        <v>315</v>
      </c>
      <c r="B142" s="2" t="s">
        <v>316</v>
      </c>
      <c r="C142" s="14">
        <v>15.0</v>
      </c>
      <c r="D142" s="2">
        <v>0.0</v>
      </c>
      <c r="E142" s="15">
        <f t="shared" si="14"/>
        <v>0</v>
      </c>
      <c r="G142" s="12"/>
      <c r="H142" s="2"/>
      <c r="I142" s="2" t="s">
        <v>417</v>
      </c>
      <c r="J142" s="2" t="s">
        <v>468</v>
      </c>
      <c r="K142" s="2"/>
      <c r="L142" s="2"/>
      <c r="M142" s="2" t="s">
        <v>95</v>
      </c>
    </row>
    <row r="143" ht="15.75" customHeight="1">
      <c r="A143" s="1" t="s">
        <v>317</v>
      </c>
      <c r="B143" s="2" t="s">
        <v>318</v>
      </c>
      <c r="C143" s="14">
        <v>169.0</v>
      </c>
      <c r="D143" s="2">
        <v>0.0</v>
      </c>
      <c r="E143" s="15">
        <f t="shared" si="14"/>
        <v>0</v>
      </c>
      <c r="G143" s="12"/>
      <c r="H143" s="2"/>
      <c r="I143" s="2" t="s">
        <v>417</v>
      </c>
      <c r="J143" s="2" t="s">
        <v>469</v>
      </c>
      <c r="N143" s="20" t="s">
        <v>319</v>
      </c>
    </row>
    <row r="144" ht="15.75" customHeight="1">
      <c r="A144" s="1" t="s">
        <v>320</v>
      </c>
      <c r="B144" s="2" t="s">
        <v>321</v>
      </c>
      <c r="C144" s="14">
        <v>159.0</v>
      </c>
      <c r="D144" s="2">
        <v>0.0</v>
      </c>
      <c r="E144" s="15">
        <f t="shared" si="14"/>
        <v>0</v>
      </c>
      <c r="G144" s="12"/>
      <c r="H144" s="2"/>
      <c r="I144" s="2" t="s">
        <v>417</v>
      </c>
      <c r="J144" s="2" t="s">
        <v>470</v>
      </c>
      <c r="N144" s="19" t="s">
        <v>322</v>
      </c>
    </row>
    <row r="145" ht="15.75" customHeight="1">
      <c r="A145" s="1" t="s">
        <v>323</v>
      </c>
      <c r="B145" s="2" t="s">
        <v>324</v>
      </c>
      <c r="C145" s="14">
        <v>188.0</v>
      </c>
      <c r="D145" s="2">
        <v>0.0</v>
      </c>
      <c r="E145" s="15">
        <f t="shared" si="14"/>
        <v>0</v>
      </c>
      <c r="G145" s="12"/>
      <c r="H145" s="2"/>
      <c r="I145" s="2" t="s">
        <v>417</v>
      </c>
      <c r="J145" s="2" t="s">
        <v>471</v>
      </c>
      <c r="N145" s="19" t="s">
        <v>472</v>
      </c>
    </row>
    <row r="146" ht="15.75" customHeight="1">
      <c r="A146" s="1" t="s">
        <v>326</v>
      </c>
      <c r="B146" s="2" t="s">
        <v>473</v>
      </c>
      <c r="C146" s="14"/>
      <c r="D146" s="2">
        <v>0.0</v>
      </c>
      <c r="E146" s="15">
        <f t="shared" si="14"/>
        <v>0</v>
      </c>
      <c r="G146" s="12"/>
      <c r="H146" s="2"/>
      <c r="I146" s="2" t="s">
        <v>417</v>
      </c>
      <c r="J146" s="2" t="s">
        <v>474</v>
      </c>
    </row>
    <row r="147" ht="15.75" customHeight="1">
      <c r="A147" s="17" t="s">
        <v>475</v>
      </c>
      <c r="B147" s="11" t="s">
        <v>327</v>
      </c>
      <c r="C147" s="14">
        <v>125.95</v>
      </c>
      <c r="D147" s="2">
        <v>0.0</v>
      </c>
      <c r="E147" s="15">
        <f t="shared" si="14"/>
        <v>0</v>
      </c>
      <c r="G147" s="12"/>
      <c r="H147" s="2"/>
      <c r="I147" s="2" t="s">
        <v>411</v>
      </c>
      <c r="J147" s="2" t="s">
        <v>476</v>
      </c>
      <c r="K147" s="2"/>
      <c r="L147" s="2"/>
      <c r="M147" s="2" t="s">
        <v>328</v>
      </c>
      <c r="N147" s="20" t="s">
        <v>329</v>
      </c>
    </row>
    <row r="148" ht="15.75" customHeight="1">
      <c r="A148" s="1"/>
      <c r="C148" s="14"/>
      <c r="E148" s="15"/>
      <c r="G148" s="12"/>
    </row>
    <row r="149" ht="15.75" customHeight="1">
      <c r="A149" s="1"/>
      <c r="C149" s="14"/>
      <c r="E149" s="15"/>
      <c r="G149" s="12"/>
    </row>
    <row r="150" ht="15.75" customHeight="1">
      <c r="A150" s="1"/>
      <c r="B150" s="2" t="s">
        <v>330</v>
      </c>
      <c r="C150" s="14"/>
      <c r="E150" s="15">
        <f>SUM(E140:E149)</f>
        <v>0</v>
      </c>
      <c r="G150" s="12"/>
    </row>
    <row r="151" ht="15.75" customHeight="1">
      <c r="A151" s="1"/>
      <c r="C151" s="14"/>
      <c r="E151" s="15"/>
      <c r="G151" s="12"/>
    </row>
    <row r="152" ht="15.75" customHeight="1">
      <c r="A152" s="1"/>
      <c r="C152" s="14"/>
      <c r="E152" s="15"/>
      <c r="G152" s="12"/>
    </row>
    <row r="153" ht="15.75" customHeight="1">
      <c r="A153" s="17" t="s">
        <v>331</v>
      </c>
      <c r="B153" s="11" t="s">
        <v>332</v>
      </c>
      <c r="C153" s="14"/>
      <c r="E153" s="15"/>
      <c r="G153" s="12"/>
    </row>
    <row r="154" ht="15.75" customHeight="1">
      <c r="A154" s="17" t="s">
        <v>333</v>
      </c>
      <c r="B154" s="11" t="s">
        <v>477</v>
      </c>
      <c r="C154" s="14"/>
      <c r="D154" s="2"/>
      <c r="E154" s="15"/>
      <c r="G154" s="12"/>
      <c r="H154" s="2"/>
      <c r="I154" s="2"/>
      <c r="K154" s="2"/>
      <c r="L154" s="2"/>
      <c r="M154" s="2"/>
      <c r="N154" s="60"/>
    </row>
    <row r="155" ht="15.75" customHeight="1">
      <c r="A155" s="1" t="s">
        <v>478</v>
      </c>
      <c r="B155" s="54" t="s">
        <v>334</v>
      </c>
      <c r="C155" s="14">
        <v>49.0</v>
      </c>
      <c r="D155" s="2">
        <v>1.0</v>
      </c>
      <c r="E155" s="15">
        <f t="shared" ref="E155:E158" si="15">C155*D155</f>
        <v>49</v>
      </c>
      <c r="G155" s="12"/>
      <c r="H155" s="2"/>
      <c r="I155" s="2" t="s">
        <v>411</v>
      </c>
      <c r="K155" s="2"/>
      <c r="L155" s="2"/>
      <c r="M155" s="2" t="s">
        <v>78</v>
      </c>
      <c r="N155" s="19" t="s">
        <v>335</v>
      </c>
    </row>
    <row r="156" ht="15.75" customHeight="1">
      <c r="A156" s="1" t="s">
        <v>479</v>
      </c>
      <c r="B156" s="55" t="s">
        <v>480</v>
      </c>
      <c r="C156" s="14"/>
      <c r="D156" s="2">
        <v>2.0</v>
      </c>
      <c r="E156" s="15">
        <f t="shared" si="15"/>
        <v>0</v>
      </c>
      <c r="G156" s="12"/>
      <c r="H156" s="2"/>
      <c r="I156" s="2" t="s">
        <v>417</v>
      </c>
      <c r="J156" s="2"/>
      <c r="K156" s="2"/>
      <c r="L156" s="2"/>
      <c r="M156" s="2"/>
      <c r="N156" s="61"/>
    </row>
    <row r="157" ht="15.75" customHeight="1">
      <c r="A157" s="1" t="s">
        <v>481</v>
      </c>
      <c r="B157" s="55" t="s">
        <v>482</v>
      </c>
      <c r="C157" s="14"/>
      <c r="D157" s="2">
        <v>2.0</v>
      </c>
      <c r="E157" s="15">
        <f t="shared" si="15"/>
        <v>0</v>
      </c>
      <c r="G157" s="12"/>
      <c r="H157" s="2"/>
      <c r="I157" s="2" t="s">
        <v>417</v>
      </c>
      <c r="J157" s="2"/>
      <c r="K157" s="2"/>
      <c r="L157" s="2"/>
      <c r="M157" s="2"/>
      <c r="N157" s="61"/>
    </row>
    <row r="158" ht="15.75" customHeight="1">
      <c r="A158" s="1" t="s">
        <v>483</v>
      </c>
      <c r="B158" s="55" t="s">
        <v>484</v>
      </c>
      <c r="C158" s="14"/>
      <c r="D158" s="2">
        <v>8.0</v>
      </c>
      <c r="E158" s="15">
        <f t="shared" si="15"/>
        <v>0</v>
      </c>
      <c r="G158" s="12"/>
      <c r="H158" s="2"/>
      <c r="I158" s="2" t="s">
        <v>417</v>
      </c>
      <c r="J158" s="2"/>
      <c r="K158" s="2"/>
      <c r="L158" s="2"/>
      <c r="M158" s="2"/>
      <c r="N158" s="61"/>
    </row>
    <row r="159" ht="15.75" customHeight="1">
      <c r="A159" s="1" t="s">
        <v>485</v>
      </c>
      <c r="B159" s="55" t="s">
        <v>486</v>
      </c>
      <c r="C159" s="14"/>
      <c r="D159" s="2">
        <v>2.0</v>
      </c>
      <c r="E159" s="15"/>
      <c r="G159" s="12"/>
      <c r="J159" s="2" t="s">
        <v>416</v>
      </c>
      <c r="K159" s="2"/>
      <c r="L159" s="2"/>
      <c r="M159" s="2" t="s">
        <v>99</v>
      </c>
    </row>
    <row r="160" ht="15.75" customHeight="1">
      <c r="A160" s="1" t="s">
        <v>336</v>
      </c>
      <c r="B160" s="54" t="s">
        <v>337</v>
      </c>
      <c r="C160" s="14">
        <v>23.79</v>
      </c>
      <c r="D160" s="2">
        <v>1.0</v>
      </c>
      <c r="E160" s="15">
        <f t="shared" ref="E160:E162" si="16">C160*D160</f>
        <v>23.79</v>
      </c>
      <c r="G160" s="12"/>
      <c r="H160" s="2"/>
      <c r="I160" s="2" t="s">
        <v>411</v>
      </c>
      <c r="J160" s="2" t="s">
        <v>487</v>
      </c>
      <c r="K160" s="2"/>
      <c r="L160" s="2"/>
      <c r="M160" s="2" t="s">
        <v>95</v>
      </c>
      <c r="N160" s="47" t="s">
        <v>488</v>
      </c>
    </row>
    <row r="161" ht="15.75" customHeight="1">
      <c r="A161" s="1" t="s">
        <v>339</v>
      </c>
      <c r="B161" s="2" t="s">
        <v>340</v>
      </c>
      <c r="C161" s="14">
        <v>10.0</v>
      </c>
      <c r="D161" s="2">
        <v>0.0</v>
      </c>
      <c r="E161" s="15">
        <f t="shared" si="16"/>
        <v>0</v>
      </c>
      <c r="G161" s="12"/>
      <c r="H161" s="2"/>
      <c r="I161" s="2" t="s">
        <v>417</v>
      </c>
      <c r="J161" s="2" t="s">
        <v>489</v>
      </c>
    </row>
    <row r="162" ht="15.75" customHeight="1">
      <c r="A162" s="1" t="s">
        <v>341</v>
      </c>
      <c r="B162" s="54" t="s">
        <v>342</v>
      </c>
      <c r="C162" s="14">
        <v>5.9</v>
      </c>
      <c r="D162" s="2">
        <v>1.0</v>
      </c>
      <c r="E162" s="15">
        <f t="shared" si="16"/>
        <v>5.9</v>
      </c>
      <c r="G162" s="12"/>
      <c r="H162" s="2"/>
      <c r="I162" s="2" t="s">
        <v>411</v>
      </c>
      <c r="L162" s="2" t="s">
        <v>308</v>
      </c>
      <c r="M162" s="2" t="s">
        <v>78</v>
      </c>
      <c r="N162" s="20" t="s">
        <v>343</v>
      </c>
    </row>
    <row r="163" ht="15.75" customHeight="1">
      <c r="A163" s="17" t="s">
        <v>344</v>
      </c>
      <c r="B163" s="11" t="s">
        <v>345</v>
      </c>
      <c r="C163" s="14"/>
      <c r="D163" s="2"/>
      <c r="E163" s="15"/>
      <c r="G163" s="12"/>
      <c r="H163" s="2"/>
      <c r="I163" s="2"/>
      <c r="J163" s="2"/>
      <c r="N163" s="2"/>
    </row>
    <row r="164" ht="15.75" customHeight="1">
      <c r="A164" s="1" t="s">
        <v>346</v>
      </c>
      <c r="B164" s="54" t="s">
        <v>347</v>
      </c>
      <c r="C164" s="14">
        <v>7.4</v>
      </c>
      <c r="D164" s="2">
        <v>2.0</v>
      </c>
      <c r="E164" s="15">
        <f t="shared" ref="E164:E166" si="17">C164*D164</f>
        <v>14.8</v>
      </c>
      <c r="G164" s="12"/>
      <c r="H164" s="2"/>
      <c r="I164" s="2" t="s">
        <v>411</v>
      </c>
      <c r="J164" s="2"/>
      <c r="K164" s="2"/>
      <c r="L164" s="2"/>
      <c r="M164" s="2" t="s">
        <v>78</v>
      </c>
      <c r="N164" s="20" t="s">
        <v>348</v>
      </c>
    </row>
    <row r="165" ht="15.75" customHeight="1">
      <c r="A165" s="1" t="s">
        <v>349</v>
      </c>
      <c r="B165" s="2" t="s">
        <v>350</v>
      </c>
      <c r="C165" s="14">
        <v>0.3</v>
      </c>
      <c r="D165" s="2">
        <v>0.0</v>
      </c>
      <c r="E165" s="15">
        <f t="shared" si="17"/>
        <v>0</v>
      </c>
      <c r="G165" s="12"/>
      <c r="H165" s="2"/>
      <c r="I165" s="2" t="s">
        <v>411</v>
      </c>
      <c r="J165" s="2"/>
      <c r="K165" s="2" t="s">
        <v>308</v>
      </c>
      <c r="L165" s="2"/>
      <c r="M165" s="2" t="s">
        <v>30</v>
      </c>
      <c r="N165" s="2"/>
    </row>
    <row r="166" ht="15.75" customHeight="1">
      <c r="A166" s="1" t="s">
        <v>354</v>
      </c>
      <c r="B166" s="2" t="s">
        <v>355</v>
      </c>
      <c r="C166" s="14">
        <v>22.0</v>
      </c>
      <c r="D166" s="2">
        <v>0.0</v>
      </c>
      <c r="E166" s="15">
        <f t="shared" si="17"/>
        <v>0</v>
      </c>
      <c r="G166" s="12"/>
      <c r="H166" s="2"/>
      <c r="I166" s="2" t="s">
        <v>417</v>
      </c>
      <c r="J166" s="2" t="s">
        <v>490</v>
      </c>
      <c r="M166" s="2" t="s">
        <v>95</v>
      </c>
      <c r="N166" s="20" t="s">
        <v>356</v>
      </c>
    </row>
    <row r="167" ht="15.75" customHeight="1">
      <c r="A167" s="1"/>
      <c r="B167" s="2"/>
      <c r="C167" s="14"/>
      <c r="D167" s="2"/>
      <c r="E167" s="15"/>
      <c r="G167" s="12"/>
      <c r="H167" s="2"/>
      <c r="I167" s="2"/>
      <c r="J167" s="2"/>
    </row>
    <row r="168" ht="15.75" customHeight="1">
      <c r="A168" s="1"/>
      <c r="B168" s="2" t="s">
        <v>357</v>
      </c>
      <c r="C168" s="14"/>
      <c r="E168" s="15">
        <f>SUM(E155:E167)</f>
        <v>93.49</v>
      </c>
      <c r="F168" s="2" t="s">
        <v>8</v>
      </c>
      <c r="G168" s="12"/>
    </row>
    <row r="169" ht="15.75" customHeight="1">
      <c r="A169" s="1"/>
      <c r="B169" s="2" t="s">
        <v>358</v>
      </c>
      <c r="C169" s="14"/>
      <c r="E169" s="15">
        <f>E168/2</f>
        <v>46.745</v>
      </c>
      <c r="F169" s="2" t="s">
        <v>8</v>
      </c>
      <c r="G169" s="12"/>
    </row>
    <row r="170" ht="15.75" customHeight="1">
      <c r="A170" s="1"/>
      <c r="C170" s="14"/>
      <c r="E170" s="15"/>
      <c r="G170" s="12"/>
    </row>
    <row r="171" ht="15.75" customHeight="1">
      <c r="A171" s="1"/>
      <c r="C171" s="14"/>
      <c r="E171" s="15"/>
      <c r="G171" s="12"/>
    </row>
    <row r="172" ht="15.75" customHeight="1">
      <c r="A172" s="1"/>
      <c r="C172" s="14"/>
      <c r="E172" s="15"/>
      <c r="G172" s="12"/>
    </row>
    <row r="173" ht="15.75" customHeight="1">
      <c r="A173" s="1"/>
      <c r="B173" s="8" t="s">
        <v>359</v>
      </c>
      <c r="C173" s="48"/>
      <c r="D173" s="49"/>
      <c r="E173" s="50">
        <f>E55+E113+E137+E168+E150</f>
        <v>692.43</v>
      </c>
      <c r="F173" s="51" t="s">
        <v>8</v>
      </c>
      <c r="G173" s="52"/>
    </row>
    <row r="174" ht="15.75" customHeight="1">
      <c r="A174" s="1"/>
    </row>
    <row r="175" ht="15.75" customHeight="1">
      <c r="A175" s="1"/>
    </row>
    <row r="176" ht="15.75" customHeight="1">
      <c r="A176" s="1"/>
      <c r="B176" s="2" t="s">
        <v>360</v>
      </c>
      <c r="E176" s="6">
        <f>E55+E113+E137+C141*2+C142-C120+8</f>
        <v>751.95</v>
      </c>
      <c r="F176" s="2" t="s">
        <v>8</v>
      </c>
    </row>
    <row r="177" ht="15.75" customHeight="1">
      <c r="A177" s="1"/>
      <c r="B177" s="2" t="s">
        <v>361</v>
      </c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N18"/>
    <hyperlink r:id="rId2" ref="N19"/>
    <hyperlink r:id="rId3" ref="N20"/>
    <hyperlink r:id="rId4" ref="N22"/>
    <hyperlink r:id="rId5" ref="N23"/>
    <hyperlink r:id="rId6" ref="N24"/>
    <hyperlink r:id="rId7" ref="N27"/>
    <hyperlink r:id="rId8" ref="N28"/>
    <hyperlink r:id="rId9" ref="N29"/>
    <hyperlink r:id="rId10" ref="N31"/>
    <hyperlink r:id="rId11" ref="N32"/>
    <hyperlink r:id="rId12" ref="N39"/>
    <hyperlink r:id="rId13" ref="N47"/>
    <hyperlink r:id="rId14" ref="N51"/>
    <hyperlink r:id="rId15" ref="N60"/>
    <hyperlink r:id="rId16" ref="N61"/>
    <hyperlink r:id="rId17" ref="N62"/>
    <hyperlink r:id="rId18" ref="N64"/>
    <hyperlink r:id="rId19" ref="N65"/>
    <hyperlink r:id="rId20" ref="N66"/>
    <hyperlink r:id="rId21" ref="N67"/>
    <hyperlink r:id="rId22" ref="N69"/>
    <hyperlink r:id="rId23" ref="N70"/>
    <hyperlink r:id="rId24" ref="N72"/>
    <hyperlink r:id="rId25" ref="N74"/>
    <hyperlink r:id="rId26" ref="N75"/>
    <hyperlink r:id="rId27" ref="N76"/>
    <hyperlink r:id="rId28" ref="N77"/>
    <hyperlink r:id="rId29" ref="N78"/>
    <hyperlink r:id="rId30" ref="N79"/>
    <hyperlink r:id="rId31" ref="N95"/>
    <hyperlink r:id="rId32" ref="N96"/>
    <hyperlink r:id="rId33" ref="N97"/>
    <hyperlink r:id="rId34" ref="N98"/>
    <hyperlink r:id="rId35" ref="N99"/>
    <hyperlink r:id="rId36" ref="N101"/>
    <hyperlink r:id="rId37" ref="N103"/>
    <hyperlink r:id="rId38" ref="N104"/>
    <hyperlink r:id="rId39" ref="N105"/>
    <hyperlink r:id="rId40" ref="N106"/>
    <hyperlink r:id="rId41" ref="N120"/>
    <hyperlink r:id="rId42" ref="N122"/>
    <hyperlink r:id="rId43" ref="N123"/>
    <hyperlink r:id="rId44" ref="N141"/>
    <hyperlink r:id="rId45" ref="N143"/>
    <hyperlink r:id="rId46" ref="N144"/>
    <hyperlink r:id="rId47" ref="N145"/>
    <hyperlink r:id="rId48" ref="N147"/>
    <hyperlink r:id="rId49" ref="N155"/>
    <hyperlink r:id="rId50" ref="N160"/>
    <hyperlink r:id="rId51" ref="N162"/>
    <hyperlink r:id="rId52" ref="N164"/>
    <hyperlink r:id="rId53" ref="N16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4"/>
</worksheet>
</file>