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NIS\Downloads\"/>
    </mc:Choice>
  </mc:AlternateContent>
  <xr:revisionPtr revIDLastSave="0" documentId="13_ncr:1_{EAE7C3E6-5E8D-4F5B-8A00-70AAC71F4B94}" xr6:coauthVersionLast="47" xr6:coauthVersionMax="47" xr10:uidLastSave="{00000000-0000-0000-0000-000000000000}"/>
  <bookViews>
    <workbookView xWindow="20370" yWindow="-120" windowWidth="38640" windowHeight="15720" activeTab="5" xr2:uid="{00000000-000D-0000-FFFF-FFFF00000000}"/>
  </bookViews>
  <sheets>
    <sheet name="Category stats" sheetId="3" r:id="rId1"/>
    <sheet name="Campaign stats" sheetId="4" r:id="rId2"/>
    <sheet name="Launch Date" sheetId="5" r:id="rId3"/>
    <sheet name="Crowdfunding Goal Analysis" sheetId="6" r:id="rId4"/>
    <sheet name="Crowdfunding" sheetId="1" r:id="rId5"/>
    <sheet name="Statistical Analysis" sheetId="7" r:id="rId6"/>
  </sheets>
  <externalReferences>
    <externalReference r:id="rId7"/>
  </externalReferences>
  <definedNames>
    <definedName name="_xlnm._FilterDatabase" localSheetId="4" hidden="1">Crowdfunding!$A$1:$T$1</definedName>
    <definedName name="_xlcn.WorksheetConnection_CrowdfundingA1T10011" hidden="1">Crowdfunding!$A$1:$T$1001</definedName>
  </definedNames>
  <calcPr calcId="191029" concurrentCalc="0"/>
  <pivotCaches>
    <pivotCache cacheId="48" r:id="rId8"/>
    <pivotCache cacheId="51" r:id="rId9"/>
    <pivotCache cacheId="156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7" l="1"/>
  <c r="H11" i="7"/>
  <c r="K10" i="7"/>
  <c r="H10" i="7"/>
  <c r="K9" i="7"/>
  <c r="H9" i="7"/>
  <c r="K8" i="7"/>
  <c r="H8" i="7"/>
  <c r="K7" i="7"/>
  <c r="H7" i="7"/>
  <c r="K6" i="7"/>
  <c r="H6" i="7"/>
  <c r="D13" i="6"/>
  <c r="B13" i="6"/>
  <c r="C13" i="6"/>
  <c r="E13" i="6"/>
  <c r="H13" i="6"/>
  <c r="G13" i="6"/>
  <c r="F13" i="6"/>
  <c r="D12" i="6"/>
  <c r="B12" i="6"/>
  <c r="C12" i="6"/>
  <c r="E12" i="6"/>
  <c r="H12" i="6"/>
  <c r="G12" i="6"/>
  <c r="F12" i="6"/>
  <c r="D11" i="6"/>
  <c r="B11" i="6"/>
  <c r="C11" i="6"/>
  <c r="E11" i="6"/>
  <c r="H11" i="6"/>
  <c r="G11" i="6"/>
  <c r="F11" i="6"/>
  <c r="D10" i="6"/>
  <c r="B10" i="6"/>
  <c r="C10" i="6"/>
  <c r="E10" i="6"/>
  <c r="H10" i="6"/>
  <c r="G10" i="6"/>
  <c r="F10" i="6"/>
  <c r="D9" i="6"/>
  <c r="B9" i="6"/>
  <c r="C9" i="6"/>
  <c r="E9" i="6"/>
  <c r="H9" i="6"/>
  <c r="G9" i="6"/>
  <c r="F9" i="6"/>
  <c r="D8" i="6"/>
  <c r="B8" i="6"/>
  <c r="C8" i="6"/>
  <c r="E8" i="6"/>
  <c r="H8" i="6"/>
  <c r="G8" i="6"/>
  <c r="F8" i="6"/>
  <c r="D7" i="6"/>
  <c r="B7" i="6"/>
  <c r="C7" i="6"/>
  <c r="E7" i="6"/>
  <c r="H7" i="6"/>
  <c r="G7" i="6"/>
  <c r="F7" i="6"/>
  <c r="D6" i="6"/>
  <c r="B6" i="6"/>
  <c r="C6" i="6"/>
  <c r="E6" i="6"/>
  <c r="H6" i="6"/>
  <c r="G6" i="6"/>
  <c r="F6" i="6"/>
  <c r="D5" i="6"/>
  <c r="B5" i="6"/>
  <c r="C5" i="6"/>
  <c r="E5" i="6"/>
  <c r="H5" i="6"/>
  <c r="G5" i="6"/>
  <c r="F5" i="6"/>
  <c r="D4" i="6"/>
  <c r="B4" i="6"/>
  <c r="C4" i="6"/>
  <c r="E4" i="6"/>
  <c r="H4" i="6"/>
  <c r="G4" i="6"/>
  <c r="F4" i="6"/>
  <c r="D3" i="6"/>
  <c r="B3" i="6"/>
  <c r="C3" i="6"/>
  <c r="E3" i="6"/>
  <c r="H3" i="6"/>
  <c r="G3" i="6"/>
  <c r="F3" i="6"/>
  <c r="D2" i="6"/>
  <c r="B2" i="6"/>
  <c r="C2" i="6"/>
  <c r="E2" i="6"/>
  <c r="H2" i="6"/>
  <c r="G2" i="6"/>
  <c r="F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57DF6-B19B-43B3-873A-3E443C799BD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B9E270C-6246-4420-8246-52CE4A6E7E23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ountry].[All]}"/>
    <s v="{[Range].[Parent Category].[All]}"/>
    <s v="{[Range].[Date Created Conversion (Year)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<sst xmlns="http://schemas.openxmlformats.org/spreadsheetml/2006/main" count="7068" uniqueCount="2114">
  <si>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</si>
  <si>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</si>
  <si>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</si>
  <si>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</si>
  <si>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</si>
  <si>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</si>
  <si>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</si>
  <si>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</si>
  <si>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</si>
  <si>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</si>
  <si>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</si>
  <si>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</si>
  <si>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</si>
  <si>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</si>
  <si>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</si>
  <si>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</si>
  <si>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</si>
  <si>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</si>
  <si>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</si>
  <si>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</si>
  <si>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</si>
  <si>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</si>
  <si>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</si>
  <si>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</si>
  <si>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</si>
  <si>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</si>
  <si>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</si>
  <si>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</si>
  <si>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</si>
  <si>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</si>
  <si>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</si>
  <si>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</si>
  <si>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</si>
  <si>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</si>
  <si>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</si>
  <si>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</si>
  <si>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</si>
  <si>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</si>
  <si>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</si>
  <si>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</si>
  <si>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</si>
  <si>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</si>
  <si>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</si>
  <si>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</si>
  <si>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</si>
  <si>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</si>
  <si>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</si>
  <si>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</si>
  <si>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</si>
  <si>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</si>
  <si>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</si>
  <si>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</si>
  <si>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</si>
  <si>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</si>
  <si>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</si>
  <si>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</si>
  <si>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</si>
  <si>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</si>
  <si>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</si>
  <si>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</si>
  <si>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</si>
  <si>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</si>
  <si>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</si>
  <si>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</si>
  <si>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</si>
  <si>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</si>
  <si>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</si>
  <si>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</si>
  <si>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</si>
  <si>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</si>
  <si>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</si>
  <si>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</si>
  <si>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</si>
  <si>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</si>
  <si>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</si>
  <si>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</si>
  <si>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</si>
  <si>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</si>
  <si>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</si>
  <si>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</si>
  <si>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</si>
  <si>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</si>
  <si>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</si>
  <si>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</si>
  <si>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</si>
  <si>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</si>
  <si>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</si>
  <si>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</si>
  <si>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</si>
  <si>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</si>
  <si>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</si>
  <si>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</si>
  <si>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</si>
  <si>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</si>
  <si>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</si>
  <si>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</si>
  <si>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</si>
  <si>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</si>
  <si>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</si>
  <si>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</si>
  <si>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</si>
  <si>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</si>
  <si>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</si>
  <si>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</si>
  <si>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</si>
  <si>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</si>
  <si>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</si>
  <si>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</si>
  <si>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</si>
  <si>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</si>
  <si>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</si>
  <si>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</si>
  <si>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</si>
  <si>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</si>
  <si>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</si>
  <si>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</si>
  <si>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</si>
  <si>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</si>
  <si>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</si>
  <si>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</si>
  <si>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</si>
  <si>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</si>
  <si>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</si>
  <si>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</si>
  <si>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</si>
  <si>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</si>
  <si>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</si>
  <si>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</si>
  <si>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</si>
  <si>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</si>
  <si>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</si>
  <si>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</si>
  <si>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</si>
  <si>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</si>
  <si>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</si>
  <si>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</si>
  <si>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</si>
  <si>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</si>
  <si>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</si>
  <si>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</si>
  <si>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</si>
  <si>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</si>
  <si>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</si>
  <si>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</si>
  <si>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</si>
  <si>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</si>
  <si>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</si>
  <si>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</si>
  <si>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</si>
  <si>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</si>
  <si>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</si>
  <si>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</si>
  <si>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</si>
  <si>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</si>
  <si>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</si>
  <si>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</si>
  <si>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</si>
  <si>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</si>
  <si>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</si>
  <si>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</si>
  <si>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</si>
  <si>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</si>
  <si>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</si>
  <si>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</si>
  <si>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</si>
  <si>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</si>
  <si>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</si>
  <si>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</si>
  <si>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</si>
  <si>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</si>
  <si>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</si>
  <si>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</si>
  <si>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</si>
  <si>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</si>
  <si>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</si>
  <si>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</si>
  <si>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</si>
  <si>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</si>
  <si>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</si>
  <si>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</si>
  <si>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</si>
  <si>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</si>
  <si>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</si>
  <si>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</si>
  <si>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</si>
  <si>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</si>
  <si>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</si>
  <si>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</si>
  <si>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</si>
  <si>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</si>
  <si>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</si>
  <si>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</si>
  <si>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</si>
  <si>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</si>
  <si>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</si>
  <si>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</si>
  <si>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</si>
  <si>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</si>
  <si>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</si>
  <si>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</si>
  <si>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</si>
  <si>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</si>
  <si>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</si>
  <si>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</si>
  <si>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</si>
  <si>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</si>
  <si>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</si>
  <si>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</si>
  <si>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</si>
  <si>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</si>
  <si>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</si>
  <si>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</si>
  <si>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</si>
  <si>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</si>
  <si>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</si>
  <si>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</si>
  <si>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</si>
  <si>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</si>
  <si>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</si>
  <si>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</si>
  <si>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</si>
  <si>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</si>
  <si>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</si>
  <si>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</si>
  <si>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</si>
  <si>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</si>
  <si>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</si>
  <si>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</si>
  <si>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</si>
  <si>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</si>
  <si>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</si>
  <si>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</si>
  <si>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</si>
  <si>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</si>
  <si>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</si>
  <si>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</si>
  <si>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</si>
  <si>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</si>
  <si>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</si>
  <si>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</si>
  <si>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</si>
  <si>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</si>
  <si>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</si>
  <si>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</si>
  <si>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</si>
  <si>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</si>
  <si>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</si>
  <si>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</si>
  <si>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</si>
  <si>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</si>
  <si>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</si>
  <si>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</si>
  <si>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</si>
  <si>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</si>
  <si>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</si>
  <si>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</si>
  <si>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</si>
  <si>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</si>
  <si>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</si>
  <si>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</si>
  <si>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</si>
  <si>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</si>
  <si>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</si>
  <si>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</si>
  <si>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</si>
  <si>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</si>
  <si>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</si>
  <si>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</si>
  <si>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</si>
  <si>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</si>
  <si>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</si>
  <si>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</si>
  <si>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</si>
  <si>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</si>
  <si>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</si>
  <si>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</si>
  <si>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</si>
  <si>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</si>
  <si>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</si>
  <si>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</si>
  <si>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</si>
  <si>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</si>
  <si>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</si>
  <si>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</si>
  <si>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</si>
  <si>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</si>
  <si>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</si>
  <si>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</si>
  <si>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</si>
  <si>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</si>
  <si>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</si>
  <si>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</si>
  <si>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</si>
  <si>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</si>
  <si>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</si>
  <si>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</si>
  <si>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</si>
  <si>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</si>
  <si>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</si>
  <si>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</si>
  <si>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</si>
  <si>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</si>
  <si>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</si>
  <si>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</si>
  <si>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</si>
  <si>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</si>
  <si>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</si>
  <si>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</si>
  <si>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</si>
  <si>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</si>
  <si>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</si>
  <si>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</si>
  <si>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</si>
  <si>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</si>
  <si>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</si>
  <si>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</si>
  <si>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</si>
  <si>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</si>
  <si>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</si>
  <si>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</si>
  <si>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</si>
  <si>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</si>
  <si>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</si>
  <si>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</si>
  <si>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</si>
  <si>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</si>
  <si>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</si>
  <si>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</si>
  <si>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</si>
  <si>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</si>
  <si>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</si>
  <si>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</si>
  <si>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</si>
  <si>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</si>
  <si>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</si>
  <si>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</si>
  <si>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</si>
  <si>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</si>
  <si>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</si>
  <si>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</si>
  <si>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</si>
  <si>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</si>
  <si>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</si>
  <si>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</si>
  <si>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</si>
  <si>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</si>
  <si>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</si>
  <si>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</si>
  <si>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</si>
  <si>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</si>
  <si>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</si>
  <si>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</si>
  <si>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</si>
  <si>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</si>
  <si>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</si>
  <si>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</si>
  <si>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</si>
  <si>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</si>
  <si>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</si>
  <si>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</si>
  <si>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</si>
  <si>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</si>
  <si>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</si>
  <si>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</si>
  <si>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</si>
  <si>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</si>
  <si>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</si>
  <si>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</si>
  <si>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</si>
  <si>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</si>
  <si>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</si>
  <si>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</si>
  <si>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</si>
  <si>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</si>
  <si>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</si>
  <si>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</si>
  <si>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</si>
  <si>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</si>
  <si>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</si>
  <si>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</si>
  <si>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</si>
  <si>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</si>
  <si>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</si>
  <si>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</si>
  <si>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</si>
  <si>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</si>
  <si>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</si>
  <si>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</si>
  <si>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</si>
  <si>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</si>
  <si>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</si>
  <si>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</si>
  <si>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</si>
  <si>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</si>
  <si>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</si>
  <si>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</si>
  <si>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</si>
  <si>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</si>
  <si>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</si>
  <si>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</si>
  <si>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</si>
  <si>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</si>
  <si>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</si>
  <si>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</si>
  <si>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</si>
  <si>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</si>
  <si>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</si>
  <si>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</si>
  <si>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</si>
  <si>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</si>
  <si>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</si>
  <si>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</si>
  <si>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</si>
  <si>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</si>
  <si>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</si>
  <si>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</si>
  <si>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</si>
  <si>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</si>
  <si>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</si>
  <si>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</si>
  <si>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</si>
  <si>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</si>
  <si>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</si>
  <si>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</si>
  <si>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</si>
  <si>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</si>
  <si>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</si>
  <si>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</si>
  <si>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</si>
  <si>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</si>
  <si>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</si>
  <si>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</si>
  <si>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</si>
  <si>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</si>
  <si>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</si>
  <si>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</si>
  <si>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</si>
  <si>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</si>
  <si>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</si>
  <si>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</si>
  <si>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</si>
  <si>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</si>
  <si>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</si>
  <si>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</si>
  <si>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</si>
  <si>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</si>
  <si>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</si>
  <si>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</si>
  <si>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</si>
  <si>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</si>
  <si>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</si>
  <si>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</si>
  <si>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</si>
  <si>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</si>
  <si>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</si>
  <si>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</si>
  <si>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</si>
  <si>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</si>
  <si>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</si>
  <si>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</si>
  <si>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</si>
  <si>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</si>
  <si>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</si>
  <si>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</si>
  <si>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</si>
  <si>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</si>
  <si>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</si>
  <si>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</si>
  <si>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</si>
  <si>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</si>
  <si>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</si>
  <si>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</si>
  <si>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</si>
  <si>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</si>
  <si>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</si>
  <si>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</si>
  <si>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</si>
  <si>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</si>
  <si>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</si>
  <si>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</si>
  <si>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</si>
  <si>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</si>
  <si>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</si>
  <si>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</si>
  <si>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</si>
  <si>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</si>
  <si>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</si>
  <si>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</si>
  <si>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</si>
  <si>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</si>
  <si>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</si>
  <si>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</si>
  <si>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</si>
  <si>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</si>
  <si>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</si>
  <si>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</si>
  <si>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</si>
  <si>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</si>
  <si>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</si>
  <si>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</si>
  <si>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</si>
  <si>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</si>
  <si>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</si>
  <si>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</si>
  <si>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</si>
  <si>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</si>
  <si>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</si>
  <si>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</si>
  <si>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</si>
  <si>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</si>
  <si>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</si>
  <si>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</si>
  <si>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</si>
  <si>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</si>
  <si>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</si>
  <si>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</si>
  <si>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</si>
  <si>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</si>
  <si>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</si>
  <si>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</si>
  <si>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</si>
  <si>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</si>
  <si>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</si>
  <si>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</si>
  <si>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</si>
  <si>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</si>
  <si>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</si>
  <si>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</si>
  <si>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</si>
  <si>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</si>
  <si>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</si>
  <si>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</si>
  <si>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</si>
  <si>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</si>
  <si>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</si>
  <si>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</si>
  <si>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</si>
  <si>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</si>
  <si>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</si>
  <si>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</si>
  <si>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</si>
  <si>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</si>
  <si>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</si>
  <si>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</si>
  <si>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</si>
  <si>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</si>
  <si>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</si>
  <si>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</si>
  <si>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</si>
  <si>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</si>
  <si>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</si>
  <si>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</si>
  <si>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</si>
  <si>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</si>
  <si>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</si>
  <si>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</si>
  <si>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</si>
  <si>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</si>
  <si>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</si>
  <si>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</si>
  <si>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</si>
  <si>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</si>
  <si>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</si>
  <si>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</si>
  <si>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</si>
  <si>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</si>
  <si>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</si>
  <si>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</si>
  <si>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</si>
  <si>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</si>
  <si>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</si>
  <si>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</si>
  <si>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</si>
  <si>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</si>
  <si>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</si>
  <si>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</si>
  <si>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</si>
  <si>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</si>
  <si>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</si>
  <si>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</si>
  <si>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</si>
  <si>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</si>
  <si>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</si>
  <si>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</si>
  <si>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</si>
  <si>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</si>
  <si>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</si>
  <si>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</si>
  <si>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</si>
  <si>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</si>
  <si>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</si>
  <si>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</si>
  <si>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</si>
  <si>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</si>
  <si>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</si>
  <si>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</si>
  <si>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</si>
  <si>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</si>
  <si>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</si>
  <si>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</si>
  <si>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</si>
  <si>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</si>
  <si>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</si>
  <si>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</si>
  <si>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</si>
  <si>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</si>
  <si>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</si>
  <si>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</si>
  <si>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</si>
  <si>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</si>
  <si>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</si>
  <si>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</si>
  <si>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</si>
  <si>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</si>
  <si>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</si>
  <si>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</si>
  <si>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</si>
  <si>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</si>
  <si>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</si>
  <si>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</si>
  <si>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</si>
  <si>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</si>
  <si>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</si>
  <si>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</si>
  <si>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</si>
  <si>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</si>
  <si>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</si>
  <si>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</si>
  <si>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</si>
  <si>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</si>
  <si>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</si>
  <si>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</si>
  <si>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</si>
  <si>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</si>
  <si>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</si>
  <si>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</si>
  <si>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</si>
  <si>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</si>
  <si>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</si>
  <si>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</si>
  <si>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</si>
  <si>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</si>
  <si>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</si>
  <si>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</si>
  <si>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</si>
  <si>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</si>
  <si>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</si>
  <si>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</si>
  <si>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</si>
  <si>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</si>
  <si>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</si>
  <si>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</si>
  <si>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</si>
  <si>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</si>
  <si>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</si>
  <si>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</si>
  <si>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</si>
  <si>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</si>
  <si>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</si>
  <si>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</si>
  <si>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</si>
  <si>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</si>
  <si>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</si>
  <si>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</si>
  <si>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</si>
  <si>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</si>
  <si>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</si>
  <si>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</si>
  <si>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</si>
  <si>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</si>
  <si>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</si>
  <si>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</si>
  <si>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</si>
  <si>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</si>
  <si>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</si>
  <si>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</si>
  <si>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</si>
  <si>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</si>
  <si>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</si>
  <si>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</si>
  <si>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</si>
  <si>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</si>
  <si>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</si>
  <si>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</si>
  <si>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</si>
  <si>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</si>
  <si>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</si>
  <si>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</si>
  <si>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</si>
  <si>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</si>
  <si>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</si>
  <si>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</si>
  <si>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</si>
  <si>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</si>
  <si>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</si>
  <si>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</si>
  <si>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</si>
  <si>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</si>
  <si>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</si>
  <si>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</si>
  <si>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</si>
  <si>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</si>
  <si>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</si>
  <si>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</si>
  <si>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</si>
  <si>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</si>
  <si>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</si>
  <si>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</si>
  <si>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</si>
  <si>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</si>
  <si>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</si>
  <si>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</si>
  <si>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</si>
  <si>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</si>
  <si>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</si>
  <si>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</si>
  <si>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</si>
  <si>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</si>
  <si>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</si>
  <si>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</si>
  <si>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</si>
  <si>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</si>
  <si>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</si>
  <si>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</si>
  <si>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</si>
  <si>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</si>
  <si>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</si>
  <si>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</si>
  <si>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</si>
  <si>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</si>
  <si>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</si>
  <si>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</si>
  <si>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</si>
  <si>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</si>
  <si>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</si>
  <si>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</si>
  <si>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</si>
  <si>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</si>
  <si>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</si>
  <si>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</si>
  <si>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</si>
  <si>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</si>
  <si>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</si>
  <si>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</si>
  <si>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</si>
  <si>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</si>
  <si>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</si>
  <si>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</si>
  <si>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</si>
  <si>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</si>
  <si>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</si>
  <si>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</si>
  <si>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</si>
  <si>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</si>
  <si>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</si>
  <si>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</si>
  <si>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</si>
  <si>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</si>
  <si>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</si>
  <si>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</si>
  <si>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</si>
  <si>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</si>
  <si>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</si>
  <si>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</si>
  <si>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</si>
  <si>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</si>
  <si>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</si>
  <si>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</si>
  <si>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</si>
  <si>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</si>
  <si>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</si>
  <si>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</si>
  <si>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</si>
  <si>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</si>
  <si>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</si>
  <si>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</si>
  <si>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</si>
  <si>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</si>
  <si>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</si>
  <si>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</si>
  <si>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</si>
  <si>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</si>
  <si>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</si>
  <si>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</si>
  <si>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</si>
  <si>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</si>
  <si>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</si>
  <si>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</si>
  <si>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</si>
  <si>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</si>
  <si>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</si>
  <si>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</si>
  <si>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</si>
  <si>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</si>
  <si>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</si>
  <si>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</si>
  <si>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</si>
  <si>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</si>
  <si>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</si>
  <si>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</si>
  <si>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</si>
  <si>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</si>
  <si>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</si>
  <si>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</si>
  <si>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</si>
  <si>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</si>
  <si>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</si>
  <si>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</si>
  <si>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</si>
  <si>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</si>
  <si>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</si>
  <si>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</si>
  <si>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</si>
  <si>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</si>
  <si>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</si>
  <si>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</si>
  <si>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</si>
  <si>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</si>
  <si>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</si>
  <si>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</si>
  <si>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</si>
  <si>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</si>
  <si>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</si>
  <si>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</si>
  <si>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</si>
  <si>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</si>
  <si>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</si>
  <si>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</si>
  <si>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</si>
  <si>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</si>
  <si>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</si>
  <si>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</si>
  <si>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</si>
  <si>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</si>
  <si>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</si>
  <si>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</si>
  <si>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</si>
  <si>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</si>
  <si>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</si>
  <si>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</si>
  <si>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</si>
  <si>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</si>
  <si>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</si>
  <si>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</si>
  <si>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</si>
  <si>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</si>
  <si>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</si>
  <si>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</si>
  <si>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</si>
  <si>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</si>
  <si>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</si>
  <si>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</si>
  <si>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</si>
  <si>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</si>
  <si>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</si>
  <si>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</si>
  <si>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</si>
  <si>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</si>
  <si>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</si>
  <si>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</si>
  <si>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</si>
  <si>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</si>
  <si>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</si>
  <si>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</si>
  <si>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</si>
  <si>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</si>
  <si>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</si>
  <si>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</si>
  <si>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</si>
  <si>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</si>
  <si>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</si>
  <si>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</si>
  <si>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</si>
  <si>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</si>
  <si>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</si>
  <si>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</si>
  <si>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</si>
  <si>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</si>
  <si>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</si>
  <si>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</si>
  <si>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</si>
  <si>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</si>
  <si>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</si>
  <si>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</si>
  <si>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</si>
  <si>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</si>
  <si>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</si>
  <si>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</si>
  <si>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</si>
  <si>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</si>
  <si>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</si>
  <si>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</si>
  <si>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</si>
  <si>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</si>
  <si>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</si>
  <si>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</si>
  <si>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</si>
  <si>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</si>
  <si>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</si>
  <si>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</si>
  <si>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</si>
  <si>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</si>
  <si>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</si>
  <si>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</si>
  <si>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</si>
  <si>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</si>
  <si>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</si>
  <si>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</si>
  <si>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</si>
  <si>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</si>
  <si>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</si>
  <si>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</si>
  <si>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</si>
  <si>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</si>
  <si>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</si>
  <si>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</si>
  <si>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</si>
  <si>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</si>
  <si>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</si>
  <si>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</si>
  <si>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</si>
  <si>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</si>
  <si>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</si>
  <si>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</si>
  <si>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</si>
  <si>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</si>
  <si>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</si>
  <si>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</si>
  <si>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</si>
  <si>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</si>
  <si>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</si>
  <si>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</si>
  <si>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</si>
  <si>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</si>
  <si>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</si>
  <si>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</si>
  <si>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</si>
  <si>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</si>
  <si>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</si>
  <si>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</si>
  <si>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</si>
  <si>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</si>
  <si>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</si>
  <si>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</si>
  <si>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</si>
  <si>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</si>
  <si>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</si>
  <si>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</si>
  <si>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</si>
  <si>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</si>
  <si>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</si>
  <si>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</si>
  <si>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</si>
  <si>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</si>
  <si>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</si>
  <si>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</si>
  <si>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</si>
  <si>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</si>
  <si>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</si>
  <si>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</si>
  <si>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</si>
  <si>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</si>
  <si>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</si>
  <si>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</si>
  <si>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</si>
  <si>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</si>
  <si>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</si>
  <si>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</si>
  <si>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</si>
  <si>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</si>
  <si>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</si>
  <si>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</si>
  <si>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</si>
  <si>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</si>
  <si>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</si>
  <si>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</si>
  <si>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</si>
  <si>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</si>
  <si>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</si>
  <si>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</si>
  <si>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</si>
  <si>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</si>
  <si>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</si>
  <si>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</si>
  <si>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</si>
  <si>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</si>
  <si>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</si>
  <si>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</si>
  <si>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</si>
  <si>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</si>
  <si>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</si>
  <si>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</si>
  <si>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</si>
  <si>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</si>
  <si>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</si>
  <si>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</si>
  <si>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</si>
  <si>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</si>
  <si>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</si>
  <si>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</si>
  <si>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</si>
  <si>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</si>
  <si>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</si>
  <si>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</si>
  <si>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</si>
  <si>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</si>
  <si>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</si>
  <si>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</si>
  <si>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</si>
  <si>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</si>
  <si>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</si>
  <si>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</si>
  <si>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</si>
  <si>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</si>
  <si>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</si>
  <si>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</si>
  <si>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</si>
  <si>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</si>
  <si>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</si>
  <si>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</si>
  <si>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</si>
  <si>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</si>
  <si>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</si>
  <si>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</si>
  <si>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</si>
  <si>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</si>
  <si>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</si>
  <si>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</si>
  <si>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</si>
  <si>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</si>
  <si>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</si>
  <si>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</si>
  <si>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</si>
  <si>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</si>
  <si>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</si>
  <si>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</si>
  <si>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</si>
  <si>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</si>
  <si>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</si>
  <si>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</si>
  <si>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</si>
  <si>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</si>
  <si>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</si>
  <si>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</si>
  <si>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</si>
  <si>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</si>
  <si>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</si>
  <si>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</si>
  <si>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</si>
  <si>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</si>
  <si>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</si>
  <si>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</si>
  <si>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</si>
  <si>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</si>
  <si>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</si>
  <si>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</si>
  <si>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</si>
  <si>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</si>
  <si>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</si>
  <si>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</si>
  <si>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</si>
  <si>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</si>
  <si>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</si>
  <si>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</si>
  <si>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</si>
  <si>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</si>
  <si>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</si>
  <si>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</si>
  <si>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</si>
  <si>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</si>
  <si>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</si>
  <si>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</si>
  <si>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</si>
  <si>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</si>
  <si>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</si>
  <si>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</si>
  <si>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</si>
  <si>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</si>
  <si>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</si>
  <si>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</si>
  <si>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</si>
  <si>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</si>
  <si>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</si>
  <si>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</si>
  <si>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</si>
  <si>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</si>
  <si>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</si>
  <si>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</si>
  <si>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</si>
  <si>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</si>
  <si>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</si>
  <si>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</si>
  <si>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</si>
  <si>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</si>
  <si>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</si>
  <si>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</si>
  <si>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</si>
  <si>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</si>
  <si>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</si>
  <si>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</si>
  <si>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</si>
  <si>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</si>
  <si>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</si>
  <si>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</si>
  <si>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</si>
  <si>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</si>
  <si>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</si>
  <si>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</si>
  <si>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</si>
  <si>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</si>
  <si>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</si>
  <si>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</si>
  <si>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</si>
  <si>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</si>
  <si>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</si>
  <si>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</si>
  <si>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</si>
  <si>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</si>
  <si>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</si>
  <si>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</si>
  <si>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</si>
  <si>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</si>
  <si>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</si>
  <si>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</si>
  <si>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</si>
  <si>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</si>
  <si>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</si>
  <si>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</si>
  <si>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</si>
  <si>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</si>
  <si>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</si>
  <si>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</si>
  <si>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</si>
  <si>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</si>
  <si>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</si>
  <si>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</si>
  <si>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</si>
  <si>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</si>
  <si>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</si>
  <si>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</si>
  <si>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</si>
  <si>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</si>
  <si>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</si>
  <si>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</si>
  <si>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</si>
  <si>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</si>
  <si>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</si>
  <si>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</si>
  <si>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</si>
  <si>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</si>
  <si>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</si>
  <si>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</si>
  <si>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</si>
  <si>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</si>
  <si>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</si>
  <si>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</si>
  <si>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</si>
  <si>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</si>
  <si>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</si>
  <si>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</si>
  <si>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</si>
  <si>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</si>
  <si>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</si>
  <si>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</si>
  <si>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</si>
  <si>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</si>
  <si>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</si>
  <si>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</si>
  <si>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</si>
  <si>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</si>
  <si>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</si>
  <si>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</si>
  <si>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</si>
  <si>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</si>
  <si>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</si>
  <si>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</si>
  <si>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</si>
  <si>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</si>
  <si>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</si>
  <si>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</si>
  <si>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</si>
  <si>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</si>
  <si>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</si>
  <si>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</si>
  <si>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</si>
  <si>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</si>
  <si>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</si>
  <si>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</si>
  <si>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</si>
  <si>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</si>
  <si>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</si>
  <si>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</si>
  <si>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</si>
  <si>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</si>
  <si>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</si>
  <si>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</si>
  <si>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</si>
  <si>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</si>
  <si>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</si>
  <si>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</si>
  <si>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</si>
  <si>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</si>
  <si>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</si>
  <si>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</si>
  <si>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</si>
  <si>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</si>
  <si>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</si>
  <si>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</si>
  <si>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</si>
  <si>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</si>
  <si>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</si>
  <si>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</si>
  <si>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</si>
  <si>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</si>
  <si>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</si>
  <si>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</si>
  <si>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</si>
  <si>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</si>
  <si>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</si>
  <si>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</si>
  <si>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</si>
  <si>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</si>
  <si>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</si>
  <si>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</si>
  <si>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</si>
  <si>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</si>
  <si>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</si>
  <si>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</si>
  <si>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</si>
  <si>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</si>
  <si>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</si>
  <si>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</si>
  <si>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</si>
  <si>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</si>
  <si>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</si>
  <si>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</si>
  <si>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</si>
  <si>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</si>
  <si>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</si>
  <si>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</si>
  <si>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</si>
  <si>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</si>
  <si>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</si>
  <si>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</si>
  <si>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</si>
  <si>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</si>
  <si>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</si>
  <si>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</si>
  <si>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</si>
  <si>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</si>
  <si>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</si>
  <si>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</si>
  <si>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</si>
  <si>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</si>
  <si>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</si>
  <si>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</si>
  <si>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</si>
  <si>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</si>
  <si>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</si>
  <si>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</si>
  <si>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</si>
  <si>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</si>
  <si>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</si>
  <si>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</si>
  <si>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</si>
  <si>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</si>
  <si>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</si>
  <si>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</si>
  <si>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</si>
  <si>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</si>
  <si>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</si>
  <si>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</si>
  <si>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</si>
  <si>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</si>
  <si>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</si>
  <si>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</si>
  <si>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</si>
  <si>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</si>
  <si>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</si>
  <si>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</si>
  <si>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</si>
  <si>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</si>
  <si>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</si>
  <si>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</si>
  <si>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</si>
  <si>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</si>
  <si>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</si>
  <si>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</si>
  <si>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</si>
  <si>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</si>
  <si>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</si>
  <si>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</si>
  <si>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</si>
  <si>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</si>
  <si>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</si>
  <si>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</si>
  <si>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</si>
  <si>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</si>
  <si>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</si>
  <si>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</si>
  <si>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</si>
  <si>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</si>
  <si>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</si>
  <si>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</si>
  <si>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</si>
  <si>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</si>
  <si>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</si>
  <si>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</si>
  <si>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</si>
  <si>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</si>
  <si>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</si>
  <si>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</si>
  <si>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</si>
  <si>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</si>
  <si>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</si>
  <si>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</si>
  <si>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</si>
  <si>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</si>
  <si>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</si>
  <si>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</si>
  <si>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</si>
  <si>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</si>
  <si>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</si>
  <si>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</si>
  <si>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</si>
  <si>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</si>
  <si>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</si>
  <si>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</si>
  <si>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</si>
  <si>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</si>
  <si>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</si>
  <si>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</si>
  <si>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</si>
  <si>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</si>
  <si>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</si>
  <si>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</si>
  <si>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</si>
  <si>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</si>
  <si>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</si>
  <si>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</si>
  <si>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</si>
  <si>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</si>
  <si>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</si>
  <si>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</si>
  <si>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</si>
  <si>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</si>
  <si>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</si>
  <si>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</si>
  <si>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</si>
  <si>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</si>
  <si>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</si>
  <si>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</si>
  <si>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</si>
  <si>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</si>
  <si>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</si>
  <si>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</si>
  <si>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</si>
  <si>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</si>
  <si>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</si>
  <si>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</si>
  <si>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</si>
  <si>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</si>
  <si>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</si>
  <si>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</si>
  <si>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</si>
  <si>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</si>
  <si>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</si>
  <si>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</si>
  <si>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</si>
  <si>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</si>
  <si>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</si>
  <si>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</si>
  <si>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</si>
  <si>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</si>
  <si>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</si>
  <si>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</si>
  <si>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</si>
  <si>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</si>
  <si>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</si>
  <si>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</si>
  <si>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</si>
  <si>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</si>
  <si>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</si>
  <si>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</si>
  <si>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</si>
  <si>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</si>
  <si>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</si>
  <si>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</si>
  <si>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</si>
  <si>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</si>
  <si>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</si>
  <si>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</si>
  <si>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</si>
  <si>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</si>
  <si>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</si>
  <si>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</si>
  <si>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</si>
  <si>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</si>
  <si>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</si>
  <si>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</si>
  <si>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</si>
  <si>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</si>
  <si>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</si>
  <si>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</si>
  <si>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</si>
  <si>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</si>
  <si>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</si>
  <si>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</si>
  <si>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</si>
  <si>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</si>
  <si>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</si>
  <si>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</si>
  <si>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</si>
  <si>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</si>
  <si>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</si>
  <si>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</si>
  <si>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</si>
  <si>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</si>
  <si>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</si>
  <si>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</si>
  <si>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</si>
  <si>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</si>
  <si>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</si>
  <si>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</si>
  <si>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</si>
  <si>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</si>
  <si>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</si>
  <si>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</si>
  <si>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</si>
  <si>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</si>
  <si>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</si>
  <si>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</si>
  <si>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</si>
  <si>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</si>
  <si>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</si>
  <si>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</si>
  <si>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</si>
  <si>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</si>
  <si>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</si>
  <si>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</si>
  <si>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</si>
  <si>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</si>
  <si>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</si>
  <si>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</si>
  <si>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</si>
  <si>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</si>
  <si>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</si>
  <si>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</si>
  <si>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</si>
  <si>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</si>
  <si>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</si>
  <si>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</si>
  <si>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</si>
  <si>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</si>
  <si>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</si>
  <si>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</si>
  <si>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</si>
  <si>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</si>
  <si>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</si>
  <si>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</si>
  <si>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</si>
  <si>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</si>
  <si>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</si>
  <si>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</si>
  <si>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</si>
  <si>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</si>
  <si>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</si>
  <si>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</si>
  <si>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</si>
  <si>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</si>
  <si>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</si>
  <si>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</si>
  <si>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</si>
  <si>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</si>
  <si>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</si>
  <si>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</si>
  <si>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</si>
  <si>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</si>
  <si>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</si>
  <si>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</si>
  <si>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</si>
  <si>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</si>
  <si>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</si>
  <si>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</si>
  <si>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</si>
  <si>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</si>
  <si>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</si>
  <si>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</si>
  <si>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</si>
  <si>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</si>
  <si>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</si>
  <si>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</si>
  <si>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</si>
  <si>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</si>
  <si>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</si>
  <si>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</si>
  <si>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</si>
  <si>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</si>
  <si>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</si>
  <si>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</si>
  <si>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</si>
  <si>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</si>
  <si>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</si>
  <si>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</si>
  <si>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</si>
  <si>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</si>
  <si>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</si>
  <si>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</si>
  <si>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</si>
  <si>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</si>
  <si>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</si>
  <si>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</si>
  <si>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</si>
  <si>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</si>
  <si>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</si>
  <si>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</si>
  <si>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</si>
  <si>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</si>
  <si>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</si>
  <si>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</si>
  <si>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</si>
  <si>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</si>
  <si>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</si>
  <si>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</si>
  <si>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</si>
  <si>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</si>
  <si>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</si>
  <si>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</si>
  <si>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</si>
  <si>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</si>
  <si>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</si>
  <si>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</si>
  <si>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</si>
  <si>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</si>
  <si>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</si>
  <si>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</si>
  <si>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</si>
  <si>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</si>
  <si>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</si>
  <si>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</si>
  <si>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</si>
  <si>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</si>
  <si>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</si>
  <si>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</si>
  <si>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</si>
  <si>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</si>
  <si>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</si>
  <si>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</si>
  <si>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</si>
  <si>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</si>
  <si>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</si>
  <si>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</si>
  <si>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</si>
  <si>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</si>
  <si>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</si>
  <si>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</si>
  <si>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</si>
  <si>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</si>
  <si>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</si>
  <si>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</si>
  <si>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</si>
  <si>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</si>
  <si>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</si>
  <si>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</si>
  <si>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</si>
  <si>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</si>
  <si>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</si>
  <si>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</si>
  <si>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</si>
  <si>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</si>
  <si>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</si>
  <si>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</si>
  <si>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</si>
  <si>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</si>
  <si>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</si>
  <si>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</si>
  <si>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</si>
  <si>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</si>
  <si>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</si>
  <si>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</si>
  <si>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</si>
  <si>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</si>
  <si>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</si>
  <si>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</si>
  <si>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</si>
  <si>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</si>
  <si>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</si>
  <si>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</si>
  <si>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</si>
  <si>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</si>
  <si>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</si>
  <si>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</si>
  <si>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</si>
  <si>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</si>
  <si>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</si>
  <si>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</si>
  <si>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</si>
  <si>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</si>
  <si>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</si>
  <si>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</si>
  <si>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</si>
  <si>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</si>
  <si>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</si>
  <si>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</si>
  <si>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</si>
  <si>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</si>
  <si>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</si>
  <si>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</si>
  <si>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</si>
  <si>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</si>
  <si>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</si>
  <si>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</si>
  <si>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</si>
  <si>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</si>
  <si>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</si>
  <si>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</si>
  <si>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</si>
  <si>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</si>
  <si>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</si>
  <si>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</si>
  <si>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</si>
  <si>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</si>
  <si>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</si>
  <si>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</si>
  <si>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</si>
  <si>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</si>
  <si>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</si>
  <si>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</si>
  <si>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</si>
  <si>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</si>
  <si>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</si>
  <si>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</si>
  <si>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</si>
  <si>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</si>
  <si>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</si>
  <si>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</si>
  <si>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</si>
  <si>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</si>
  <si>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</si>
  <si>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</si>
  <si>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</si>
  <si>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</si>
  <si>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</si>
  <si>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</si>
  <si>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</si>
  <si>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</si>
  <si>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</si>
  <si>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</si>
  <si>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</si>
  <si>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</si>
  <si>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</si>
  <si>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</si>
  <si>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</si>
  <si>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</si>
  <si>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</si>
  <si>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</si>
  <si>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</si>
  <si>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</si>
  <si>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</si>
  <si>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</si>
  <si>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</si>
  <si>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</si>
  <si>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</si>
  <si>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</si>
  <si>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</si>
  <si>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</si>
  <si>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</si>
  <si>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</si>
  <si>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</si>
  <si>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</si>
  <si>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</si>
  <si>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</si>
  <si>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</si>
  <si>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</si>
  <si>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</si>
  <si>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</si>
  <si>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</si>
  <si>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</si>
  <si>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</si>
  <si>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</si>
  <si>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</si>
  <si>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</si>
  <si>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</si>
  <si>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</si>
  <si>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</si>
  <si>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</si>
  <si>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</si>
  <si>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</si>
  <si>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</si>
  <si>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</si>
  <si>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</si>
  <si>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</si>
  <si>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</si>
  <si>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</si>
  <si>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</si>
  <si>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</si>
  <si>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</si>
  <si>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</si>
  <si>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</si>
  <si>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</si>
  <si>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</si>
  <si>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</si>
  <si>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</si>
  <si>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</si>
  <si>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</si>
  <si>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</si>
  <si>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</si>
  <si>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</si>
  <si>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</si>
  <si>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</si>
  <si>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</si>
  <si>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</si>
  <si>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</si>
  <si>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</si>
  <si>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</si>
  <si>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</si>
  <si>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</si>
  <si>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</si>
  <si>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</si>
  <si>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</si>
  <si>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</si>
  <si>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</si>
  <si>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</si>
  <si>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</si>
  <si>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</si>
  <si>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</si>
  <si>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</si>
  <si>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</si>
  <si>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</si>
  <si>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</si>
  <si>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</si>
  <si>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</si>
  <si>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</si>
  <si>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</si>
  <si>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</si>
  <si>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</si>
  <si>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</si>
  <si>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</si>
  <si>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</si>
  <si>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</si>
  <si>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</si>
  <si>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</si>
  <si>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</si>
  <si>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</si>
  <si>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</si>
  <si>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</si>
  <si>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</si>
  <si>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</si>
  <si>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</si>
  <si>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</si>
  <si>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</si>
  <si>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</si>
  <si>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</si>
  <si>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</si>
  <si>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</si>
  <si>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</si>
  <si>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</si>
  <si>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</si>
  <si>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</si>
  <si>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</si>
  <si>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</si>
  <si>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</si>
  <si>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</si>
  <si>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</si>
  <si>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</si>
  <si>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</si>
  <si>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</si>
  <si>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</si>
  <si>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</si>
  <si>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</si>
  <si>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</si>
  <si>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</si>
  <si>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</si>
  <si>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</si>
  <si>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</si>
  <si>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</si>
  <si>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</si>
  <si>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</si>
  <si>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</si>
  <si>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</si>
  <si>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</si>
  <si>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</si>
  <si>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</si>
  <si>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</si>
  <si>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</si>
  <si>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</si>
  <si>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</si>
  <si>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</si>
  <si>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</si>
  <si>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</si>
  <si>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</si>
  <si>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</si>
  <si>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</si>
  <si>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</si>
  <si>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</si>
  <si>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</si>
  <si>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</si>
  <si>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</si>
  <si>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</si>
  <si>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</si>
  <si>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</si>
  <si>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</si>
  <si>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</si>
  <si>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</si>
  <si>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</si>
  <si>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</si>
  <si>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</si>
  <si>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</si>
  <si>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</si>
  <si>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</si>
  <si>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</si>
  <si>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</si>
  <si>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</si>
  <si>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</si>
  <si>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</si>
  <si>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</si>
  <si>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</si>
  <si>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</si>
  <si>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</si>
  <si>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</si>
  <si>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</si>
  <si>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</si>
  <si>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</si>
  <si>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</si>
  <si>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</si>
  <si>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</si>
  <si>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</si>
  <si>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</si>
  <si>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</si>
  <si>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</si>
  <si>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</si>
  <si>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</si>
  <si>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</si>
  <si>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</si>
  <si>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</si>
  <si>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</si>
  <si>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</si>
  <si>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</si>
  <si>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</si>
  <si>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</si>
  <si>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</si>
  <si>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</si>
  <si>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</si>
  <si>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</si>
  <si>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</si>
  <si>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</si>
  <si>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</si>
  <si>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</si>
  <si>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</si>
  <si>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</si>
  <si>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</si>
  <si>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</si>
  <si>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</si>
  <si>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</si>
  <si>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</si>
  <si>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</si>
  <si>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</si>
  <si>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</si>
  <si>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</si>
  <si>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</si>
  <si>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</si>
  <si>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</si>
  <si>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</si>
  <si>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</si>
  <si>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</si>
  <si>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</si>
  <si>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</si>
  <si>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</si>
  <si>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</si>
  <si>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</si>
  <si>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</si>
  <si>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</si>
  <si>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</si>
  <si>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</si>
  <si>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</si>
  <si>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</si>
  <si>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</si>
  <si>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</si>
  <si>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</si>
  <si>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</si>
  <si>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</si>
  <si>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</si>
  <si>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</si>
  <si>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</si>
  <si>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</si>
  <si>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</si>
  <si>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</si>
  <si>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</si>
  <si>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</si>
  <si>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</si>
  <si>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</si>
  <si>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</si>
  <si>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</si>
  <si>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</si>
  <si>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</si>
  <si>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</si>
  <si>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</si>
  <si>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</si>
  <si>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</si>
  <si>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</si>
  <si>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</si>
  <si>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</si>
  <si>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</si>
  <si>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</si>
  <si>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</si>
  <si>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</si>
  <si>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</si>
  <si>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</si>
  <si>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</si>
  <si>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</si>
  <si>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</si>
  <si>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</si>
  <si>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</si>
  <si>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</si>
  <si>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</si>
  <si>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</si>
  <si>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</si>
  <si>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</si>
  <si>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</si>
  <si>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</si>
  <si>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</si>
  <si>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</si>
  <si>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</si>
  <si>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</si>
  <si>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</si>
  <si>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</si>
  <si>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</si>
  <si>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</si>
  <si>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</si>
  <si>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</si>
  <si>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</si>
  <si>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</si>
  <si>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</si>
  <si>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</si>
  <si>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</si>
  <si>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</si>
  <si>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</si>
  <si>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</si>
  <si>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</si>
  <si>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</si>
  <si>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</si>
  <si>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</si>
  <si>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</si>
  <si>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</si>
  <si>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</si>
  <si>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</si>
  <si>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</si>
  <si>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</si>
  <si>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</si>
  <si>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</si>
  <si>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</si>
  <si>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</si>
  <si>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</si>
  <si>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</si>
  <si>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</si>
  <si>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</si>
  <si>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</si>
  <si>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</si>
  <si>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</si>
  <si>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</si>
  <si>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</si>
  <si>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</si>
  <si>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</si>
  <si>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</si>
  <si>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</si>
  <si>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</si>
  <si>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</si>
  <si>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</si>
  <si>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</si>
  <si>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</si>
  <si>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</si>
  <si>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</si>
  <si>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</si>
  <si>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</si>
  <si>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</si>
  <si>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</si>
  <si>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</si>
  <si>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</si>
  <si>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</si>
  <si>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</si>
  <si>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</si>
  <si>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</si>
  <si>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</si>
  <si>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</si>
  <si>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</si>
  <si>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</si>
  <si>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</si>
  <si>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</si>
  <si>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</si>
  <si>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</si>
  <si>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</si>
  <si>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</si>
  <si>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</si>
  <si>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</si>
  <si>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</si>
  <si>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</si>
  <si>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</si>
  <si>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</si>
  <si>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</si>
  <si>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</si>
  <si>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</si>
  <si>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</si>
  <si>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</si>
  <si>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</si>
  <si>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</si>
  <si>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</si>
  <si>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</si>
  <si>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</si>
  <si>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</si>
  <si>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</si>
  <si>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</si>
  <si>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</si>
  <si>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</si>
  <si>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</si>
  <si>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</si>
  <si>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</si>
  <si>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</si>
  <si>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</si>
  <si>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</si>
  <si>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</si>
  <si>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</si>
  <si>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</si>
  <si>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</si>
  <si>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</si>
  <si>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</si>
  <si>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</si>
  <si>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</si>
  <si>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</si>
  <si>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</si>
  <si>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</si>
  <si>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Avarage Donations</t>
  </si>
  <si>
    <t>Parent Category</t>
  </si>
  <si>
    <t>Sub-Category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</si>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</sst>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1A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CC00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colors>
    <mruColors>
      <color rgb="FFFFCC00"/>
      <color rgb="FFFF6600"/>
      <color rgb="FFFF66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F-4D14-99AB-C0DB3B0318C6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F-4D14-99AB-C0DB3B0318C6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F-4D14-99AB-C0DB3B0318C6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F-4D14-99AB-C0DB3B03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619648"/>
        <c:axId val="1646178832"/>
      </c:barChart>
      <c:catAx>
        <c:axId val="12986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78832"/>
        <c:crosses val="autoZero"/>
        <c:auto val="1"/>
        <c:lblAlgn val="ctr"/>
        <c:lblOffset val="100"/>
        <c:noMultiLvlLbl val="0"/>
      </c:catAx>
      <c:valAx>
        <c:axId val="1646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stats!PivotTable2</c:name>
    <c:fmtId val="0"/>
  </c:pivotSource>
  <c:chart>
    <c:autoTitleDeleted val="0"/>
    <c:pivotFmts>
      <c:pivotFmt>
        <c:idx val="0"/>
        <c:spPr>
          <a:solidFill>
            <a:srgbClr val="FFCC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'Campaign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E-4EB5-B0C8-AF567AB2D100}"/>
            </c:ext>
          </c:extLst>
        </c:ser>
        <c:ser>
          <c:idx val="1"/>
          <c:order val="1"/>
          <c:tx>
            <c:strRef>
              <c:f>'Campaign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'Campaign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E-4EB5-B0C8-AF567AB2D100}"/>
            </c:ext>
          </c:extLst>
        </c:ser>
        <c:ser>
          <c:idx val="2"/>
          <c:order val="2"/>
          <c:tx>
            <c:strRef>
              <c:f>'Campaign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E-4EB5-B0C8-AF567AB2D100}"/>
            </c:ext>
          </c:extLst>
        </c:ser>
        <c:ser>
          <c:idx val="3"/>
          <c:order val="3"/>
          <c:tx>
            <c:strRef>
              <c:f>'Campaign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'Campaign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E-4EB5-B0C8-AF567AB2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436272"/>
        <c:axId val="1282890895"/>
      </c:barChart>
      <c:catAx>
        <c:axId val="16514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90895"/>
        <c:crosses val="autoZero"/>
        <c:auto val="1"/>
        <c:lblAlgn val="ctr"/>
        <c:lblOffset val="100"/>
        <c:noMultiLvlLbl val="0"/>
      </c:catAx>
      <c:valAx>
        <c:axId val="12828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Date!PivotTable3</c:name>
    <c:fmtId val="2"/>
  </c:pivotSource>
  <c:chart>
    <c:autoTitleDeleted val="0"/>
    <c:pivotFmts>
      <c:pivotFmt>
        <c:idx val="0"/>
        <c:spPr>
          <a:ln w="28575" cap="rnd">
            <a:solidFill>
              <a:srgbClr val="FFCC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C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600"/>
            </a:solidFill>
            <a:round/>
          </a:ln>
          <a:effectLst/>
        </c:spPr>
        <c:marker>
          <c:symbol val="circle"/>
          <c:size val="5"/>
          <c:spPr>
            <a:solidFill>
              <a:srgbClr val="FF6600"/>
            </a:solidFill>
            <a:ln w="9525">
              <a:solidFill>
                <a:srgbClr val="FF66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C00"/>
                </a:solidFill>
              </a:ln>
              <a:effectLst/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2-428E-B74A-8D093E6317F7}"/>
            </c:ext>
          </c:extLst>
        </c:ser>
        <c:ser>
          <c:idx val="1"/>
          <c:order val="1"/>
          <c:tx>
            <c:strRef>
              <c:f>'Launch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2-428E-B74A-8D093E6317F7}"/>
            </c:ext>
          </c:extLst>
        </c:ser>
        <c:ser>
          <c:idx val="2"/>
          <c:order val="2"/>
          <c:tx>
            <c:strRef>
              <c:f>'Launch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2-428E-B74A-8D093E631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413136"/>
        <c:axId val="1677078880"/>
      </c:lineChart>
      <c:catAx>
        <c:axId val="16754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78880"/>
        <c:crosses val="autoZero"/>
        <c:auto val="1"/>
        <c:lblAlgn val="ctr"/>
        <c:lblOffset val="100"/>
        <c:noMultiLvlLbl val="0"/>
      </c:catAx>
      <c:valAx>
        <c:axId val="16770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'Crowdfunding Goal Analysis'!$A$2:$B$13</c:f>
              <c:multiLvlStrCache>
                <c:ptCount val="12"/>
                <c:lvl>
                  <c:pt idx="0">
                    <c:v>30</c:v>
                  </c:pt>
                  <c:pt idx="1">
                    <c:v>191</c:v>
                  </c:pt>
                  <c:pt idx="2">
                    <c:v>164</c:v>
                  </c:pt>
                  <c:pt idx="3">
                    <c:v>4</c:v>
                  </c:pt>
                  <c:pt idx="4">
                    <c:v>10</c:v>
                  </c:pt>
                  <c:pt idx="5">
                    <c:v>7</c:v>
                  </c:pt>
                  <c:pt idx="6">
                    <c:v>11</c:v>
                  </c:pt>
                  <c:pt idx="7">
                    <c:v>7</c:v>
                  </c:pt>
                  <c:pt idx="8">
                    <c:v>8</c:v>
                  </c:pt>
                  <c:pt idx="9">
                    <c:v>11</c:v>
                  </c:pt>
                  <c:pt idx="10">
                    <c:v>8</c:v>
                  </c:pt>
                  <c:pt idx="11">
                    <c:v>114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or equal to 50000</c:v>
                  </c:pt>
                </c:lvl>
              </c:multiLvlStrCache>
            </c:multiLvl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D38-4681-8B5F-198959B8C228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C00"/>
              </a:solidFill>
              <a:round/>
            </a:ln>
            <a:effectLst/>
          </c:spPr>
          <c:marker>
            <c:symbol val="none"/>
          </c:marker>
          <c:cat>
            <c:multiLvlStrRef>
              <c:f>'Crowdfunding Goal Analysis'!$A$2:$B$13</c:f>
              <c:multiLvlStrCache>
                <c:ptCount val="12"/>
                <c:lvl>
                  <c:pt idx="0">
                    <c:v>30</c:v>
                  </c:pt>
                  <c:pt idx="1">
                    <c:v>191</c:v>
                  </c:pt>
                  <c:pt idx="2">
                    <c:v>164</c:v>
                  </c:pt>
                  <c:pt idx="3">
                    <c:v>4</c:v>
                  </c:pt>
                  <c:pt idx="4">
                    <c:v>10</c:v>
                  </c:pt>
                  <c:pt idx="5">
                    <c:v>7</c:v>
                  </c:pt>
                  <c:pt idx="6">
                    <c:v>11</c:v>
                  </c:pt>
                  <c:pt idx="7">
                    <c:v>7</c:v>
                  </c:pt>
                  <c:pt idx="8">
                    <c:v>8</c:v>
                  </c:pt>
                  <c:pt idx="9">
                    <c:v>11</c:v>
                  </c:pt>
                  <c:pt idx="10">
                    <c:v>8</c:v>
                  </c:pt>
                  <c:pt idx="11">
                    <c:v>114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or equal to 50000</c:v>
                  </c:pt>
                </c:lvl>
              </c:multiLvlStrCache>
            </c:multiLvl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38-4681-8B5F-198959B8C228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multiLvlStrRef>
              <c:f>'Crowdfunding Goal Analysis'!$A$2:$B$13</c:f>
              <c:multiLvlStrCache>
                <c:ptCount val="12"/>
                <c:lvl>
                  <c:pt idx="0">
                    <c:v>30</c:v>
                  </c:pt>
                  <c:pt idx="1">
                    <c:v>191</c:v>
                  </c:pt>
                  <c:pt idx="2">
                    <c:v>164</c:v>
                  </c:pt>
                  <c:pt idx="3">
                    <c:v>4</c:v>
                  </c:pt>
                  <c:pt idx="4">
                    <c:v>10</c:v>
                  </c:pt>
                  <c:pt idx="5">
                    <c:v>7</c:v>
                  </c:pt>
                  <c:pt idx="6">
                    <c:v>11</c:v>
                  </c:pt>
                  <c:pt idx="7">
                    <c:v>7</c:v>
                  </c:pt>
                  <c:pt idx="8">
                    <c:v>8</c:v>
                  </c:pt>
                  <c:pt idx="9">
                    <c:v>11</c:v>
                  </c:pt>
                  <c:pt idx="10">
                    <c:v>8</c:v>
                  </c:pt>
                  <c:pt idx="11">
                    <c:v>114</c:v>
                  </c:pt>
                </c:lvl>
                <c:lvl>
                  <c:pt idx="0">
                    <c:v>Less than 1000</c:v>
                  </c:pt>
                  <c:pt idx="1">
                    <c:v>1000 to 4999</c:v>
                  </c:pt>
                  <c:pt idx="2">
                    <c:v>5000 to 9999</c:v>
                  </c:pt>
                  <c:pt idx="3">
                    <c:v>10000 to 14999</c:v>
                  </c:pt>
                  <c:pt idx="4">
                    <c:v>15000 to 19999</c:v>
                  </c:pt>
                  <c:pt idx="5">
                    <c:v>20000 to 24999</c:v>
                  </c:pt>
                  <c:pt idx="6">
                    <c:v>25000 to 29999</c:v>
                  </c:pt>
                  <c:pt idx="7">
                    <c:v>30000 to 34999</c:v>
                  </c:pt>
                  <c:pt idx="8">
                    <c:v>35000 to 39999</c:v>
                  </c:pt>
                  <c:pt idx="9">
                    <c:v>40000 to 44999</c:v>
                  </c:pt>
                  <c:pt idx="10">
                    <c:v>45000 to 49999</c:v>
                  </c:pt>
                  <c:pt idx="11">
                    <c:v>Greater than or equal to 50000</c:v>
                  </c:pt>
                </c:lvl>
              </c:multiLvlStrCache>
            </c:multiLvl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38-4681-8B5F-198959B8C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5535"/>
        <c:axId val="1682503856"/>
      </c:lineChart>
      <c:catAx>
        <c:axId val="79755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03856"/>
        <c:crosses val="autoZero"/>
        <c:auto val="1"/>
        <c:lblAlgn val="ctr"/>
        <c:lblOffset val="100"/>
        <c:noMultiLvlLbl val="0"/>
      </c:catAx>
      <c:valAx>
        <c:axId val="16825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15</xdr:row>
      <xdr:rowOff>95249</xdr:rowOff>
    </xdr:from>
    <xdr:to>
      <xdr:col>9</xdr:col>
      <xdr:colOff>76200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36E6E-E057-40B2-F38B-FFB1AE561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10</xdr:row>
      <xdr:rowOff>133350</xdr:rowOff>
    </xdr:from>
    <xdr:to>
      <xdr:col>8</xdr:col>
      <xdr:colOff>247650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EC6A8-F5B4-AEEC-1818-78B3F07F5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20</xdr:row>
      <xdr:rowOff>114300</xdr:rowOff>
    </xdr:from>
    <xdr:to>
      <xdr:col>5</xdr:col>
      <xdr:colOff>752475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4C5EE-40A5-2643-175A-4435AB358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1743074</xdr:colOff>
      <xdr:row>14</xdr:row>
      <xdr:rowOff>171449</xdr:rowOff>
    </xdr:from>
    <xdr:to>
      <xdr:col>12</xdr:col>
      <xdr:colOff>571499</xdr:colOff>
      <xdr:row>68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EE9C9E-8B18-C75B-E2B5-B563837D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\Downloads\CrowdfundingBook_Carlile.xlsx" TargetMode="External"/><Relationship Id="rId1" Type="http://schemas.openxmlformats.org/officeDocument/2006/relationships/externalLinkPath" Target="CrowdfundingBook_Carl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Sheet1"/>
      <sheetName val="Sheet2"/>
      <sheetName val="Sheet3"/>
      <sheetName val="Sheet4"/>
      <sheetName val="Sheet5"/>
    </sheetNames>
    <sheetDataSet>
      <sheetData sheetId="0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 refreshError="1"/>
      <sheetData sheetId="2" refreshError="1"/>
      <sheetData sheetId="3" refreshError="1"/>
      <sheetData sheetId="4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0.58823529411764708</v>
          </cell>
          <cell r="G2">
            <v>0.39215686274509803</v>
          </cell>
          <cell r="H2">
            <v>1.9607843137254902E-2</v>
          </cell>
        </row>
        <row r="3">
          <cell r="A3" t="str">
            <v>1000 to 4999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349999</v>
          </cell>
          <cell r="F9">
            <v>1</v>
          </cell>
          <cell r="G9">
            <v>0</v>
          </cell>
          <cell r="H9">
            <v>0</v>
          </cell>
        </row>
        <row r="10">
          <cell r="A10" t="str">
            <v>35000 to 39999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Greater than or equal to 50000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5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646.004964004627" backgroundQuery="1" createdVersion="8" refreshedVersion="8" minRefreshableVersion="3" recordCount="0" supportSubquery="1" supportAdvancedDrill="1" xr:uid="{F223C5A1-EB1D-4517-8EC0-C391A11C20C5}">
  <cacheSource type="external" connectionId="1"/>
  <cacheFields count="4">
    <cacheField name="[Range].[Parent Category].[Parent Category]" caption="Parent 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country].[country]" caption="country" numFmtId="0" hierarchy="9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arage Donations]" caption="Avarage Donations" attribute="1" defaultMemberUniqueName="[Range].[Avarage Donations].[All]" allUniqueName="[Range].[Avarage Donations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646.004965972221" backgroundQuery="1" createdVersion="8" refreshedVersion="8" minRefreshableVersion="3" recordCount="0" supportSubquery="1" supportAdvancedDrill="1" xr:uid="{FB895E32-F065-4FF1-B1AD-5CFDC4BF0E1F}">
  <cacheSource type="external" connectionId="1"/>
  <cacheFields count="5">
    <cacheField name="[Range].[Sub-Category].[Sub-Category]" caption="Sub-Category" numFmtId="0" hierarchy="19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country].[country]" caption="country" numFmtId="0" hierarchy="9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arage Donations]" caption="Avarage Donations" attribute="1" defaultMemberUniqueName="[Range].[Avarage Donations].[All]" allUniqueName="[Range].[Avarage Donations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646.020101273149" backgroundQuery="1" createdVersion="8" refreshedVersion="8" minRefreshableVersion="3" recordCount="0" supportSubquery="1" supportAdvancedDrill="1" xr:uid="{A7E4651D-192B-4708-95DE-FDBC6C2FD20F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arage Donations]" caption="Avarage Donations" attribute="1" defaultMemberUniqueName="[Range].[Avarage Donations].[All]" allUniqueName="[Range].[Avarage Donations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72CBD-E0C4-4883-A092-9979EAB7D4FB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9" name="[Range].[count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EE21C-9A4D-4E72-B297-0930449A35B1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9" name="[Range].[country].[All]" cap="All"/>
    <pageField fld="4" hier="18" name="[Range].[Parent Catego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BD116-F0C8-4A1A-8833-C6581513EC04}" name="PivotTable3" cacheId="15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3" hier="20" name="[Range].[Date Created Conversion (Year)].[All]" cap="All"/>
  </pageFields>
  <dataFields count="1">
    <dataField name="Count of outcome" fld="1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9DA9-7D04-4B7A-B0AB-C388DC5ECE62}">
  <dimension ref="A1:F14"/>
  <sheetViews>
    <sheetView workbookViewId="0">
      <selection activeCell="H10" sqref="H1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 vm="1">
        <v>2072</v>
      </c>
    </row>
    <row r="3" spans="1:6" x14ac:dyDescent="0.25">
      <c r="A3" s="7" t="s">
        <v>2047</v>
      </c>
      <c r="B3" s="7" t="s">
        <v>2046</v>
      </c>
    </row>
    <row r="4" spans="1:6" x14ac:dyDescent="0.25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5">
      <c r="A5" s="8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2039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2040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2041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2043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2045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E258-D342-4CDE-90FF-B1164D5AE477}">
  <dimension ref="A1:F30"/>
  <sheetViews>
    <sheetView workbookViewId="0">
      <selection activeCell="B6" sqref="B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 vm="1">
        <v>2072</v>
      </c>
    </row>
    <row r="2" spans="1:6" x14ac:dyDescent="0.25">
      <c r="A2" s="7" t="s">
        <v>2031</v>
      </c>
      <c r="B2" t="s" vm="2">
        <v>2072</v>
      </c>
    </row>
    <row r="4" spans="1:6" x14ac:dyDescent="0.25">
      <c r="A4" s="7" t="s">
        <v>2047</v>
      </c>
      <c r="B4" s="7" t="s">
        <v>2046</v>
      </c>
    </row>
    <row r="5" spans="1:6" x14ac:dyDescent="0.25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2049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2050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2051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2056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2059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2060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2061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2062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2064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2065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2066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2067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2068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2069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2070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2071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2045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AED8-F3FB-4F69-B58C-82C80F44F233}">
  <dimension ref="A1:E18"/>
  <sheetViews>
    <sheetView workbookViewId="0">
      <selection activeCell="D5" sqref="D5:D18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 vm="2">
        <v>2072</v>
      </c>
    </row>
    <row r="2" spans="1:5" x14ac:dyDescent="0.25">
      <c r="A2" s="7" t="s">
        <v>2085</v>
      </c>
      <c r="B2" t="s" vm="3">
        <v>2072</v>
      </c>
    </row>
    <row r="4" spans="1:5" x14ac:dyDescent="0.25">
      <c r="A4" s="7" t="s">
        <v>2047</v>
      </c>
      <c r="B4" s="7" t="s">
        <v>2046</v>
      </c>
    </row>
    <row r="5" spans="1:5" x14ac:dyDescent="0.25">
      <c r="A5" s="7" t="s">
        <v>2035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2045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99C6-D065-4A05-BCF1-52392651E2FD}">
  <dimension ref="A1:H13"/>
  <sheetViews>
    <sheetView workbookViewId="0">
      <selection activeCell="O50" sqref="O50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0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COUNTIFS([1]Crowdfunding!D:D,"&lt;1000",[1]Crowdfunding!G:G,"successful")</f>
        <v>30</v>
      </c>
      <c r="C2">
        <f>COUNTIFS([1]Crowdfunding!D:D,"&lt;1000",[1]Crowdfunding!G:G,"failed")</f>
        <v>20</v>
      </c>
      <c r="D2">
        <f>COUNTIFS([1]Crowdfunding!D:D,"&lt;1000",[1]Crowdfunding!G:G,"canceled")</f>
        <v>1</v>
      </c>
      <c r="E2">
        <f>(B2+C2+D2)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25">
      <c r="A3" t="s">
        <v>2095</v>
      </c>
      <c r="B3">
        <f>COUNTIFS([1]Crowdfunding!D:D,"&gt;=1000", [1]Crowdfunding!D:D,"&lt;=4999",[1]Crowdfunding!G:G,"successful")</f>
        <v>191</v>
      </c>
      <c r="C3">
        <f>COUNTIFS([1]Crowdfunding!D:D,"&gt;=1000", [1]Crowdfunding!D:D,"&lt;=4999",[1]Crowdfunding!G:G,"failed")</f>
        <v>38</v>
      </c>
      <c r="D3">
        <f>COUNTIFS([1]Crowdfunding!D:D,"&gt;=1000", [1]Crowdfunding!D:D,"&lt;=4999",[1]Crowdfunding!G:G,"canceled")</f>
        <v>2</v>
      </c>
      <c r="E3">
        <f t="shared" ref="E3:E13" si="0">(B3+C3+D3)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25">
      <c r="A4" t="s">
        <v>2096</v>
      </c>
      <c r="B4">
        <f>COUNTIFS([1]Crowdfunding!D:D,"&gt;=5000", [1]Crowdfunding!D:D,"&lt;=9999",[1]Crowdfunding!G:G,"successful")</f>
        <v>164</v>
      </c>
      <c r="C4">
        <f>COUNTIFS([1]Crowdfunding!D:D,"&gt;=5000", [1]Crowdfunding!D:D,"&lt;=9999",[1]Crowdfunding!G:G,"failed")</f>
        <v>126</v>
      </c>
      <c r="D4">
        <f>COUNTIFS([1]Crowdfunding!D:D,"&gt;=5000", [1]Crowdfunding!D:D,"&lt;=9999",[1]Crowdfunding!G:G,"canceled")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2097</v>
      </c>
      <c r="B5">
        <f>COUNTIFS([1]Crowdfunding!D:D,"&gt;=10000", [1]Crowdfunding!D:D,"&lt;=14999",[1]Crowdfunding!G:G,"successful")</f>
        <v>4</v>
      </c>
      <c r="C5">
        <f>COUNTIFS([1]Crowdfunding!D:D,"&gt;=10000", [1]Crowdfunding!D:D,"&lt;=14999",[1]Crowdfunding!G:G,"failed")</f>
        <v>5</v>
      </c>
      <c r="D5">
        <f>COUNTIFS([1]Crowdfunding!D:D,"&gt;=10000", [1]Crowdfunding!D:D,"&lt;=14999",[1]Crowdfunding!G:G,"canceled")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2098</v>
      </c>
      <c r="B6">
        <f>COUNTIFS([1]Crowdfunding!D:D,"&gt;=15000", [1]Crowdfunding!D:D,"&lt;=19999",[1]Crowdfunding!G:G,"successful")</f>
        <v>10</v>
      </c>
      <c r="C6">
        <f>COUNTIFS([1]Crowdfunding!D:D,"&gt;=15000", [1]Crowdfunding!D:D,"&lt;=19999",[1]Crowdfunding!G:G,"failed")</f>
        <v>0</v>
      </c>
      <c r="D6">
        <f>COUNTIFS([1]Crowdfunding!D:D,"&gt;=15000", [1]Crowdfunding!D:D,"&lt;=19999",[1]Crowdfunding!G:G,"canceled")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2099</v>
      </c>
      <c r="B7">
        <f>COUNTIFS([1]Crowdfunding!D:D,"&gt;=20000", [1]Crowdfunding!D:D,"&lt;=24999",[1]Crowdfunding!G:G,"successful")</f>
        <v>7</v>
      </c>
      <c r="C7">
        <f>COUNTIFS([1]Crowdfunding!D:D,"&gt;=20000", [1]Crowdfunding!D:D,"&lt;=24999",[1]Crowdfunding!G:G,"failed")</f>
        <v>0</v>
      </c>
      <c r="D7">
        <f>COUNTIFS([1]Crowdfunding!D:D,"&gt;=20000", [1]Crowdfunding!D:D,"&lt;=24999",[1]Crowdfunding!G:G,"canceled")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2100</v>
      </c>
      <c r="B8">
        <f>COUNTIFS([1]Crowdfunding!D:D,"&gt;=25000", [1]Crowdfunding!D:D,"&lt;=29999",[1]Crowdfunding!G:G,"successful")</f>
        <v>11</v>
      </c>
      <c r="C8">
        <f>COUNTIFS([1]Crowdfunding!D:D,"&gt;=25000", [1]Crowdfunding!D:D,"&lt;=29999",[1]Crowdfunding!G:G,"failed")</f>
        <v>3</v>
      </c>
      <c r="D8">
        <f>COUNTIFS([1]Crowdfunding!D:D,"&gt;=25000", [1]Crowdfunding!D:D,"&lt;=29999",[1]Crowdfunding!G:G,"canceled")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2101</v>
      </c>
      <c r="B9">
        <f>COUNTIFS([1]Crowdfunding!D:D,"&gt;=30000", [1]Crowdfunding!D:D,"&lt;=34999",[1]Crowdfunding!G:G,"successful")</f>
        <v>7</v>
      </c>
      <c r="C9">
        <f>COUNTIFS([1]Crowdfunding!D:D,"&gt;=30000", [1]Crowdfunding!D:D,"&lt;=34999",[1]Crowdfunding!G:G,"failed")</f>
        <v>0</v>
      </c>
      <c r="D9">
        <f>COUNTIFS([1]Crowdfunding!D:D,"&gt;=30000", [1]Crowdfunding!D:D,"&lt;=34999",[1]Crowdfunding!G:G,"canceled")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2102</v>
      </c>
      <c r="B10">
        <f>COUNTIFS([1]Crowdfunding!D:D,"&gt;=35000", [1]Crowdfunding!D:D,"&lt;=39999",[1]Crowdfunding!G:G,"successful")</f>
        <v>8</v>
      </c>
      <c r="C10">
        <f>COUNTIFS([1]Crowdfunding!D:D,"&gt;=35000", [1]Crowdfunding!D:D,"&lt;=39999",[1]Crowdfunding!G:G,"failed")</f>
        <v>3</v>
      </c>
      <c r="D10">
        <f>COUNTIFS([1]Crowdfunding!D:D,"&gt;=35000", [1]Crowdfunding!D:D,"&lt;=39999",[1]Crowdfunding!G:G,"canceled")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2103</v>
      </c>
      <c r="B11">
        <f>COUNTIFS([1]Crowdfunding!D:D,"&gt;=40000", [1]Crowdfunding!D:D,"&lt;=44999",[1]Crowdfunding!G:G,"successful")</f>
        <v>11</v>
      </c>
      <c r="C11">
        <f>COUNTIFS([1]Crowdfunding!D:D,"&gt;=40000", [1]Crowdfunding!D:D,"&lt;=44999",[1]Crowdfunding!G:G,"failed")</f>
        <v>3</v>
      </c>
      <c r="D11">
        <f>COUNTIFS([1]Crowdfunding!D:D,"&gt;=40000", [1]Crowdfunding!D:D,"&lt;=44999",[1]Crowdfunding!G:G,"canceled")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2104</v>
      </c>
      <c r="B12">
        <f>COUNTIFS([1]Crowdfunding!D:D,"&gt;=45000", [1]Crowdfunding!D:D,"&lt;=49999",[1]Crowdfunding!G:G,"successful")</f>
        <v>8</v>
      </c>
      <c r="C12">
        <f>COUNTIFS([1]Crowdfunding!D:D,"&gt;=45000", [1]Crowdfunding!D:D,"&lt;=49999",[1]Crowdfunding!G:G,"failed")</f>
        <v>3</v>
      </c>
      <c r="D12">
        <f>COUNTIFS([1]Crowdfunding!D:D,"&gt;=45000", [1]Crowdfunding!D:D,"&lt;=49999",[1]Crowdfunding!G:G,"canceled")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2105</v>
      </c>
      <c r="B13">
        <f>COUNTIFS([1]Crowdfunding!D:D,"&gt;=50000",[1]Crowdfunding!G:G,"successful")</f>
        <v>114</v>
      </c>
      <c r="C13">
        <f>COUNTIFS([1]Crowdfunding!D:D,"&gt;=50000",[1]Crowdfunding!G:G,"failed")</f>
        <v>163</v>
      </c>
      <c r="D13">
        <f>COUNTIFS([1]Crowdfunding!D:D,"&gt;=50000",[1]Crowdfunding!G:G,"canceled")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69" workbookViewId="0">
      <selection activeCell="G971" sqref="G971"/>
    </sheetView>
  </sheetViews>
  <sheetFormatPr defaultColWidth="11" defaultRowHeight="15.75" x14ac:dyDescent="0.25"/>
  <cols>
    <col min="1" max="1" width="8.625" bestFit="1" customWidth="1"/>
    <col min="2" max="2" width="30.625" bestFit="1" customWidth="1"/>
    <col min="3" max="3" width="33.5" style="3" customWidth="1"/>
    <col min="6" max="6" width="20.25" bestFit="1" customWidth="1"/>
    <col min="7" max="7" width="14.625" bestFit="1" customWidth="1"/>
    <col min="8" max="8" width="19.125" bestFit="1" customWidth="1"/>
    <col min="9" max="9" width="22.75" bestFit="1" customWidth="1"/>
    <col min="12" max="12" width="16.75" customWidth="1"/>
    <col min="13" max="13" width="15.25" customWidth="1"/>
    <col min="14" max="15" width="28.25" customWidth="1"/>
    <col min="18" max="18" width="29.875" bestFit="1" customWidth="1"/>
    <col min="19" max="19" width="20.625" bestFit="1" customWidth="1"/>
    <col min="20" max="20" width="1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((E2)/D2)*100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((E3)/D3)*100</f>
        <v>1040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 t="shared" ref="T3:T66" si="5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((E67)/D67)*100</f>
        <v>236.14754098360655</v>
      </c>
      <c r="G67" t="s">
        <v>20</v>
      </c>
      <c r="H67">
        <v>236</v>
      </c>
      <c r="I67" s="5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(((L67/60)/60)/24)+DATE(1970,1,1)</f>
        <v>40570.25</v>
      </c>
      <c r="O67" s="6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ref="T67:T130" si="11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((E131)/D131)*100</f>
        <v>3.202693602693603</v>
      </c>
      <c r="G131" t="s">
        <v>74</v>
      </c>
      <c r="H131">
        <v>55</v>
      </c>
      <c r="I131" s="5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(((L131/60)/60)/24)+DATE(1970,1,1)</f>
        <v>42038.25</v>
      </c>
      <c r="O131" s="6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ref="T131:T194" si="17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((E195)/D195)*100</f>
        <v>45.636363636363633</v>
      </c>
      <c r="G195" t="s">
        <v>14</v>
      </c>
      <c r="H195">
        <v>65</v>
      </c>
      <c r="I195" s="5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(((L195/60)/60)/24)+DATE(1970,1,1)</f>
        <v>43198.208333333328</v>
      </c>
      <c r="O195" s="6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ref="T195:T258" si="23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((E259)/D259)*100</f>
        <v>146</v>
      </c>
      <c r="G259" t="s">
        <v>20</v>
      </c>
      <c r="H259">
        <v>92</v>
      </c>
      <c r="I259" s="5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(((L259/60)/60)/24)+DATE(1970,1,1)</f>
        <v>41338.25</v>
      </c>
      <c r="O259" s="6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ref="T259:T322" si="29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((E323)/D323)*100</f>
        <v>94.144366197183089</v>
      </c>
      <c r="G323" t="s">
        <v>14</v>
      </c>
      <c r="H323">
        <v>2468</v>
      </c>
      <c r="I323" s="5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(((L323/60)/60)/24)+DATE(1970,1,1)</f>
        <v>40634.208333333336</v>
      </c>
      <c r="O323" s="6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ref="T323:T386" si="35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((E387)/D387)*100</f>
        <v>146.16709511568124</v>
      </c>
      <c r="G387" t="s">
        <v>20</v>
      </c>
      <c r="H387">
        <v>1137</v>
      </c>
      <c r="I387" s="5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(((L387/60)/60)/24)+DATE(1970,1,1)</f>
        <v>43553.208333333328</v>
      </c>
      <c r="O387" s="6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ref="T387:T450" si="41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((E451)/D451)*100</f>
        <v>967</v>
      </c>
      <c r="G451" t="s">
        <v>20</v>
      </c>
      <c r="H451">
        <v>86</v>
      </c>
      <c r="I451" s="5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(((L451/60)/60)/24)+DATE(1970,1,1)</f>
        <v>43530.25</v>
      </c>
      <c r="O451" s="6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ref="T451:T514" si="47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((E515)/D515)*100</f>
        <v>39.277108433734945</v>
      </c>
      <c r="G515" t="s">
        <v>74</v>
      </c>
      <c r="H515">
        <v>35</v>
      </c>
      <c r="I515" s="5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(((L515/60)/60)/24)+DATE(1970,1,1)</f>
        <v>40430.208333333336</v>
      </c>
      <c r="O515" s="6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ref="T515:T578" si="53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((E579)/D579)*100</f>
        <v>18.853658536585368</v>
      </c>
      <c r="G579" t="s">
        <v>74</v>
      </c>
      <c r="H579">
        <v>37</v>
      </c>
      <c r="I579" s="5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(((L579/60)/60)/24)+DATE(1970,1,1)</f>
        <v>40613.25</v>
      </c>
      <c r="O579" s="6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ref="T579:T642" si="59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((E643)/D643)*100</f>
        <v>119.96808510638297</v>
      </c>
      <c r="G643" t="s">
        <v>20</v>
      </c>
      <c r="H643">
        <v>194</v>
      </c>
      <c r="I643" s="5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(((L643/60)/60)/24)+DATE(1970,1,1)</f>
        <v>42786.25</v>
      </c>
      <c r="O643" s="6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ref="T643:T706" si="65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((E707)/D707)*100</f>
        <v>99.026517383618156</v>
      </c>
      <c r="G707" t="s">
        <v>14</v>
      </c>
      <c r="H707">
        <v>2025</v>
      </c>
      <c r="I707" s="5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(((L707/60)/60)/24)+DATE(1970,1,1)</f>
        <v>41619.25</v>
      </c>
      <c r="O707" s="6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ref="T707:T770" si="71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((E771)/D771)*100</f>
        <v>86.867834394904463</v>
      </c>
      <c r="G771" t="s">
        <v>14</v>
      </c>
      <c r="H771">
        <v>3410</v>
      </c>
      <c r="I771" s="5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(((L771/60)/60)/24)+DATE(1970,1,1)</f>
        <v>41501.208333333336</v>
      </c>
      <c r="O771" s="6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ref="T771:T834" si="77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((E835)/D835)*100</f>
        <v>157.69117647058823</v>
      </c>
      <c r="G835" t="s">
        <v>20</v>
      </c>
      <c r="H835">
        <v>165</v>
      </c>
      <c r="I835" s="5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(((L835/60)/60)/24)+DATE(1970,1,1)</f>
        <v>40588.25</v>
      </c>
      <c r="O835" s="6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ref="T835:T898" si="83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((E899)/D899)*100</f>
        <v>27.693181818181817</v>
      </c>
      <c r="G899" t="s">
        <v>14</v>
      </c>
      <c r="H899">
        <v>27</v>
      </c>
      <c r="I899" s="5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(((L899/60)/60)/24)+DATE(1970,1,1)</f>
        <v>43583.208333333328</v>
      </c>
      <c r="O899" s="6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ref="T899:T962" si="89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((E963)/D963)*100</f>
        <v>119.29824561403508</v>
      </c>
      <c r="G963" t="s">
        <v>20</v>
      </c>
      <c r="H963">
        <v>155</v>
      </c>
      <c r="I963" s="5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(((L963/60)/60)/24)+DATE(1970,1,1)</f>
        <v>40591.25</v>
      </c>
      <c r="O963" s="6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ref="T963:T1001" si="95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" xr:uid="{00000000-0001-0000-0000-000000000000}"/>
  <conditionalFormatting sqref="G1:G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5" priority="2" operator="containsText" text="live">
      <formula>NOT(ISERROR(SEARCH("live",G2)))</formula>
    </cfRule>
    <cfRule type="containsText" dxfId="4" priority="3" operator="containsText" text="canceled">
      <formula>NOT(ISERROR(SEARCH("canceled",G2)))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5" operator="containsText" text="failed">
      <formula>NOT(ISERROR(SEARCH("failed",G2)))</formula>
    </cfRule>
    <cfRule type="containsText" dxfId="2" priority="7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D743-0134-423E-958B-06EC65A1F511}">
  <dimension ref="A1:K566"/>
  <sheetViews>
    <sheetView tabSelected="1" workbookViewId="0">
      <selection activeCell="U31" sqref="U31"/>
    </sheetView>
  </sheetViews>
  <sheetFormatPr defaultRowHeight="15.75" x14ac:dyDescent="0.25"/>
  <cols>
    <col min="2" max="2" width="16.25" customWidth="1"/>
  </cols>
  <sheetData>
    <row r="1" spans="1:11" x14ac:dyDescent="0.25">
      <c r="A1" s="12" t="s">
        <v>4</v>
      </c>
      <c r="B1" s="1" t="s">
        <v>5</v>
      </c>
      <c r="D1" s="12" t="s">
        <v>4</v>
      </c>
      <c r="E1" s="1" t="s">
        <v>5</v>
      </c>
    </row>
    <row r="2" spans="1:11" x14ac:dyDescent="0.25">
      <c r="A2" s="13" t="s">
        <v>20</v>
      </c>
      <c r="B2">
        <v>158</v>
      </c>
      <c r="D2" s="14" t="s">
        <v>14</v>
      </c>
      <c r="E2">
        <v>0</v>
      </c>
    </row>
    <row r="3" spans="1:11" x14ac:dyDescent="0.25">
      <c r="A3" s="13" t="s">
        <v>20</v>
      </c>
      <c r="B3">
        <v>1425</v>
      </c>
      <c r="D3" s="14" t="s">
        <v>14</v>
      </c>
      <c r="E3">
        <v>24</v>
      </c>
    </row>
    <row r="4" spans="1:11" x14ac:dyDescent="0.25">
      <c r="A4" s="13" t="s">
        <v>20</v>
      </c>
      <c r="B4">
        <v>174</v>
      </c>
      <c r="D4" s="14" t="s">
        <v>14</v>
      </c>
      <c r="E4">
        <v>53</v>
      </c>
    </row>
    <row r="5" spans="1:11" x14ac:dyDescent="0.25">
      <c r="A5" s="13" t="s">
        <v>20</v>
      </c>
      <c r="B5">
        <v>227</v>
      </c>
      <c r="D5" s="14" t="s">
        <v>14</v>
      </c>
      <c r="E5">
        <v>18</v>
      </c>
      <c r="G5" s="12" t="s">
        <v>2106</v>
      </c>
      <c r="J5" s="12" t="s">
        <v>2107</v>
      </c>
    </row>
    <row r="6" spans="1:11" x14ac:dyDescent="0.25">
      <c r="A6" s="13" t="s">
        <v>20</v>
      </c>
      <c r="B6">
        <v>220</v>
      </c>
      <c r="D6" s="14" t="s">
        <v>14</v>
      </c>
      <c r="E6">
        <v>44</v>
      </c>
      <c r="G6" t="s">
        <v>2108</v>
      </c>
      <c r="H6">
        <f>AVERAGE(B2:B566)</f>
        <v>851.14690265486729</v>
      </c>
      <c r="J6" t="s">
        <v>2108</v>
      </c>
      <c r="K6">
        <f>AVERAGE(E2:E365)</f>
        <v>585.61538461538464</v>
      </c>
    </row>
    <row r="7" spans="1:11" x14ac:dyDescent="0.25">
      <c r="A7" s="13" t="s">
        <v>20</v>
      </c>
      <c r="B7">
        <v>98</v>
      </c>
      <c r="D7" s="14" t="s">
        <v>14</v>
      </c>
      <c r="E7">
        <v>27</v>
      </c>
      <c r="G7" t="s">
        <v>2109</v>
      </c>
      <c r="H7">
        <f>MEDIAN(B2:B566)</f>
        <v>201</v>
      </c>
      <c r="J7" t="s">
        <v>2109</v>
      </c>
      <c r="K7">
        <f>MEDIAN(E2:E365)</f>
        <v>114.5</v>
      </c>
    </row>
    <row r="8" spans="1:11" x14ac:dyDescent="0.25">
      <c r="A8" s="13" t="s">
        <v>20</v>
      </c>
      <c r="B8">
        <v>100</v>
      </c>
      <c r="D8" s="14" t="s">
        <v>14</v>
      </c>
      <c r="E8">
        <v>55</v>
      </c>
      <c r="G8" t="s">
        <v>2110</v>
      </c>
      <c r="H8">
        <f>MIN(B2:B566)</f>
        <v>16</v>
      </c>
      <c r="J8" t="s">
        <v>2110</v>
      </c>
      <c r="K8">
        <f>MIN(E2:E365)</f>
        <v>0</v>
      </c>
    </row>
    <row r="9" spans="1:11" x14ac:dyDescent="0.25">
      <c r="A9" s="13" t="s">
        <v>20</v>
      </c>
      <c r="B9">
        <v>1249</v>
      </c>
      <c r="D9" s="14" t="s">
        <v>14</v>
      </c>
      <c r="E9">
        <v>200</v>
      </c>
      <c r="G9" t="s">
        <v>2111</v>
      </c>
      <c r="H9">
        <f>MAX(B2:B566)</f>
        <v>7295</v>
      </c>
      <c r="J9" t="s">
        <v>2111</v>
      </c>
      <c r="K9">
        <f>MAX(E2:E365)</f>
        <v>6080</v>
      </c>
    </row>
    <row r="10" spans="1:11" x14ac:dyDescent="0.25">
      <c r="A10" s="13" t="s">
        <v>20</v>
      </c>
      <c r="B10">
        <v>1396</v>
      </c>
      <c r="D10" s="14" t="s">
        <v>14</v>
      </c>
      <c r="E10">
        <v>452</v>
      </c>
      <c r="G10" t="s">
        <v>2112</v>
      </c>
      <c r="H10">
        <f>_xlfn.VAR.S(B2:B566)</f>
        <v>1606216.5936295739</v>
      </c>
      <c r="J10" t="s">
        <v>2112</v>
      </c>
      <c r="K10">
        <f>_xlfn.VAR.S(E2:E365)</f>
        <v>924113.45496927318</v>
      </c>
    </row>
    <row r="11" spans="1:11" x14ac:dyDescent="0.25">
      <c r="A11" s="13" t="s">
        <v>20</v>
      </c>
      <c r="B11">
        <v>890</v>
      </c>
      <c r="D11" s="14" t="s">
        <v>14</v>
      </c>
      <c r="E11">
        <v>674</v>
      </c>
      <c r="G11" t="s">
        <v>2113</v>
      </c>
      <c r="H11">
        <f>_xlfn.STDEV.S(B2:B566)</f>
        <v>1267.366006183523</v>
      </c>
      <c r="J11" t="s">
        <v>2113</v>
      </c>
      <c r="K11">
        <f>_xlfn.STDEV.S(E2:E365)</f>
        <v>961.30819978260524</v>
      </c>
    </row>
    <row r="12" spans="1:11" x14ac:dyDescent="0.25">
      <c r="A12" s="13" t="s">
        <v>20</v>
      </c>
      <c r="B12">
        <v>142</v>
      </c>
      <c r="D12" s="14" t="s">
        <v>14</v>
      </c>
      <c r="E12">
        <v>558</v>
      </c>
    </row>
    <row r="13" spans="1:11" x14ac:dyDescent="0.25">
      <c r="A13" s="13" t="s">
        <v>20</v>
      </c>
      <c r="B13">
        <v>2673</v>
      </c>
      <c r="D13" s="14" t="s">
        <v>14</v>
      </c>
      <c r="E13">
        <v>15</v>
      </c>
    </row>
    <row r="14" spans="1:11" x14ac:dyDescent="0.25">
      <c r="A14" s="13" t="s">
        <v>20</v>
      </c>
      <c r="B14">
        <v>163</v>
      </c>
      <c r="D14" s="14" t="s">
        <v>14</v>
      </c>
      <c r="E14">
        <v>2307</v>
      </c>
    </row>
    <row r="15" spans="1:11" x14ac:dyDescent="0.25">
      <c r="A15" s="13" t="s">
        <v>20</v>
      </c>
      <c r="B15">
        <v>2220</v>
      </c>
      <c r="D15" s="14" t="s">
        <v>14</v>
      </c>
      <c r="E15">
        <v>88</v>
      </c>
    </row>
    <row r="16" spans="1:11" x14ac:dyDescent="0.25">
      <c r="A16" s="13" t="s">
        <v>20</v>
      </c>
      <c r="B16">
        <v>1606</v>
      </c>
      <c r="D16" s="14" t="s">
        <v>14</v>
      </c>
      <c r="E16">
        <v>48</v>
      </c>
    </row>
    <row r="17" spans="1:5" x14ac:dyDescent="0.25">
      <c r="A17" s="13" t="s">
        <v>20</v>
      </c>
      <c r="B17">
        <v>129</v>
      </c>
      <c r="D17" s="14" t="s">
        <v>14</v>
      </c>
      <c r="E17">
        <v>1</v>
      </c>
    </row>
    <row r="18" spans="1:5" x14ac:dyDescent="0.25">
      <c r="A18" s="13" t="s">
        <v>20</v>
      </c>
      <c r="B18">
        <v>226</v>
      </c>
      <c r="D18" s="14" t="s">
        <v>14</v>
      </c>
      <c r="E18">
        <v>1467</v>
      </c>
    </row>
    <row r="19" spans="1:5" x14ac:dyDescent="0.25">
      <c r="A19" s="13" t="s">
        <v>20</v>
      </c>
      <c r="B19">
        <v>5419</v>
      </c>
      <c r="D19" s="14" t="s">
        <v>14</v>
      </c>
      <c r="E19">
        <v>75</v>
      </c>
    </row>
    <row r="20" spans="1:5" x14ac:dyDescent="0.25">
      <c r="A20" s="13" t="s">
        <v>20</v>
      </c>
      <c r="B20">
        <v>165</v>
      </c>
      <c r="D20" s="14" t="s">
        <v>14</v>
      </c>
      <c r="E20">
        <v>120</v>
      </c>
    </row>
    <row r="21" spans="1:5" x14ac:dyDescent="0.25">
      <c r="A21" s="13" t="s">
        <v>20</v>
      </c>
      <c r="B21">
        <v>1965</v>
      </c>
      <c r="D21" s="14" t="s">
        <v>14</v>
      </c>
      <c r="E21">
        <v>2253</v>
      </c>
    </row>
    <row r="22" spans="1:5" x14ac:dyDescent="0.25">
      <c r="A22" s="13" t="s">
        <v>20</v>
      </c>
      <c r="B22">
        <v>16</v>
      </c>
      <c r="D22" s="14" t="s">
        <v>14</v>
      </c>
      <c r="E22">
        <v>5</v>
      </c>
    </row>
    <row r="23" spans="1:5" x14ac:dyDescent="0.25">
      <c r="A23" s="13" t="s">
        <v>20</v>
      </c>
      <c r="B23">
        <v>107</v>
      </c>
      <c r="D23" s="14" t="s">
        <v>14</v>
      </c>
      <c r="E23">
        <v>38</v>
      </c>
    </row>
    <row r="24" spans="1:5" x14ac:dyDescent="0.25">
      <c r="A24" s="13" t="s">
        <v>20</v>
      </c>
      <c r="B24">
        <v>134</v>
      </c>
      <c r="D24" s="14" t="s">
        <v>14</v>
      </c>
      <c r="E24">
        <v>12</v>
      </c>
    </row>
    <row r="25" spans="1:5" x14ac:dyDescent="0.25">
      <c r="A25" s="13" t="s">
        <v>20</v>
      </c>
      <c r="B25">
        <v>198</v>
      </c>
      <c r="D25" s="14" t="s">
        <v>14</v>
      </c>
      <c r="E25">
        <v>1684</v>
      </c>
    </row>
    <row r="26" spans="1:5" x14ac:dyDescent="0.25">
      <c r="A26" s="13" t="s">
        <v>20</v>
      </c>
      <c r="B26">
        <v>111</v>
      </c>
      <c r="D26" s="14" t="s">
        <v>14</v>
      </c>
      <c r="E26">
        <v>56</v>
      </c>
    </row>
    <row r="27" spans="1:5" x14ac:dyDescent="0.25">
      <c r="A27" s="13" t="s">
        <v>20</v>
      </c>
      <c r="B27">
        <v>222</v>
      </c>
      <c r="D27" s="14" t="s">
        <v>14</v>
      </c>
      <c r="E27">
        <v>838</v>
      </c>
    </row>
    <row r="28" spans="1:5" x14ac:dyDescent="0.25">
      <c r="A28" s="13" t="s">
        <v>20</v>
      </c>
      <c r="B28">
        <v>6212</v>
      </c>
      <c r="D28" s="14" t="s">
        <v>14</v>
      </c>
      <c r="E28">
        <v>1000</v>
      </c>
    </row>
    <row r="29" spans="1:5" x14ac:dyDescent="0.25">
      <c r="A29" s="13" t="s">
        <v>20</v>
      </c>
      <c r="B29">
        <v>98</v>
      </c>
      <c r="D29" s="14" t="s">
        <v>14</v>
      </c>
      <c r="E29">
        <v>1482</v>
      </c>
    </row>
    <row r="30" spans="1:5" x14ac:dyDescent="0.25">
      <c r="A30" s="13" t="s">
        <v>20</v>
      </c>
      <c r="B30">
        <v>92</v>
      </c>
      <c r="D30" s="14" t="s">
        <v>14</v>
      </c>
      <c r="E30">
        <v>106</v>
      </c>
    </row>
    <row r="31" spans="1:5" x14ac:dyDescent="0.25">
      <c r="A31" s="13" t="s">
        <v>20</v>
      </c>
      <c r="B31">
        <v>149</v>
      </c>
      <c r="D31" s="14" t="s">
        <v>14</v>
      </c>
      <c r="E31">
        <v>679</v>
      </c>
    </row>
    <row r="32" spans="1:5" x14ac:dyDescent="0.25">
      <c r="A32" s="13" t="s">
        <v>20</v>
      </c>
      <c r="B32">
        <v>2431</v>
      </c>
      <c r="D32" s="14" t="s">
        <v>14</v>
      </c>
      <c r="E32">
        <v>1220</v>
      </c>
    </row>
    <row r="33" spans="1:5" x14ac:dyDescent="0.25">
      <c r="A33" s="13" t="s">
        <v>20</v>
      </c>
      <c r="B33">
        <v>303</v>
      </c>
      <c r="D33" s="14" t="s">
        <v>14</v>
      </c>
      <c r="E33">
        <v>1</v>
      </c>
    </row>
    <row r="34" spans="1:5" x14ac:dyDescent="0.25">
      <c r="A34" s="13" t="s">
        <v>20</v>
      </c>
      <c r="B34">
        <v>209</v>
      </c>
      <c r="D34" s="14" t="s">
        <v>14</v>
      </c>
      <c r="E34">
        <v>37</v>
      </c>
    </row>
    <row r="35" spans="1:5" x14ac:dyDescent="0.25">
      <c r="A35" s="13" t="s">
        <v>20</v>
      </c>
      <c r="B35">
        <v>131</v>
      </c>
      <c r="D35" s="14" t="s">
        <v>14</v>
      </c>
      <c r="E35">
        <v>60</v>
      </c>
    </row>
    <row r="36" spans="1:5" x14ac:dyDescent="0.25">
      <c r="A36" s="13" t="s">
        <v>20</v>
      </c>
      <c r="B36">
        <v>164</v>
      </c>
      <c r="D36" s="14" t="s">
        <v>14</v>
      </c>
      <c r="E36">
        <v>296</v>
      </c>
    </row>
    <row r="37" spans="1:5" x14ac:dyDescent="0.25">
      <c r="A37" s="13" t="s">
        <v>20</v>
      </c>
      <c r="B37">
        <v>201</v>
      </c>
      <c r="D37" s="14" t="s">
        <v>14</v>
      </c>
      <c r="E37">
        <v>3304</v>
      </c>
    </row>
    <row r="38" spans="1:5" x14ac:dyDescent="0.25">
      <c r="A38" s="13" t="s">
        <v>20</v>
      </c>
      <c r="B38">
        <v>211</v>
      </c>
      <c r="D38" s="14" t="s">
        <v>14</v>
      </c>
      <c r="E38">
        <v>73</v>
      </c>
    </row>
    <row r="39" spans="1:5" x14ac:dyDescent="0.25">
      <c r="A39" s="13" t="s">
        <v>20</v>
      </c>
      <c r="B39">
        <v>128</v>
      </c>
      <c r="D39" s="14" t="s">
        <v>14</v>
      </c>
      <c r="E39">
        <v>3387</v>
      </c>
    </row>
    <row r="40" spans="1:5" x14ac:dyDescent="0.25">
      <c r="A40" s="13" t="s">
        <v>20</v>
      </c>
      <c r="B40">
        <v>1600</v>
      </c>
      <c r="D40" s="14" t="s">
        <v>14</v>
      </c>
      <c r="E40">
        <v>662</v>
      </c>
    </row>
    <row r="41" spans="1:5" x14ac:dyDescent="0.25">
      <c r="A41" s="13" t="s">
        <v>20</v>
      </c>
      <c r="B41">
        <v>249</v>
      </c>
      <c r="D41" s="14" t="s">
        <v>14</v>
      </c>
      <c r="E41">
        <v>774</v>
      </c>
    </row>
    <row r="42" spans="1:5" x14ac:dyDescent="0.25">
      <c r="A42" s="13" t="s">
        <v>20</v>
      </c>
      <c r="B42">
        <v>236</v>
      </c>
      <c r="D42" s="14" t="s">
        <v>14</v>
      </c>
      <c r="E42">
        <v>672</v>
      </c>
    </row>
    <row r="43" spans="1:5" x14ac:dyDescent="0.25">
      <c r="A43" s="13" t="s">
        <v>20</v>
      </c>
      <c r="B43">
        <v>4065</v>
      </c>
      <c r="D43" s="14" t="s">
        <v>14</v>
      </c>
      <c r="E43">
        <v>940</v>
      </c>
    </row>
    <row r="44" spans="1:5" x14ac:dyDescent="0.25">
      <c r="A44" s="13" t="s">
        <v>20</v>
      </c>
      <c r="B44">
        <v>246</v>
      </c>
      <c r="D44" s="14" t="s">
        <v>14</v>
      </c>
      <c r="E44">
        <v>117</v>
      </c>
    </row>
    <row r="45" spans="1:5" x14ac:dyDescent="0.25">
      <c r="A45" s="13" t="s">
        <v>20</v>
      </c>
      <c r="B45">
        <v>2475</v>
      </c>
      <c r="D45" s="14" t="s">
        <v>14</v>
      </c>
      <c r="E45">
        <v>115</v>
      </c>
    </row>
    <row r="46" spans="1:5" x14ac:dyDescent="0.25">
      <c r="A46" s="13" t="s">
        <v>20</v>
      </c>
      <c r="B46">
        <v>76</v>
      </c>
      <c r="D46" s="14" t="s">
        <v>14</v>
      </c>
      <c r="E46">
        <v>326</v>
      </c>
    </row>
    <row r="47" spans="1:5" x14ac:dyDescent="0.25">
      <c r="A47" s="13" t="s">
        <v>20</v>
      </c>
      <c r="B47">
        <v>54</v>
      </c>
      <c r="D47" s="14" t="s">
        <v>14</v>
      </c>
      <c r="E47">
        <v>1</v>
      </c>
    </row>
    <row r="48" spans="1:5" x14ac:dyDescent="0.25">
      <c r="A48" s="13" t="s">
        <v>20</v>
      </c>
      <c r="B48">
        <v>88</v>
      </c>
      <c r="D48" s="14" t="s">
        <v>14</v>
      </c>
      <c r="E48">
        <v>1467</v>
      </c>
    </row>
    <row r="49" spans="1:5" x14ac:dyDescent="0.25">
      <c r="A49" s="13" t="s">
        <v>20</v>
      </c>
      <c r="B49">
        <v>85</v>
      </c>
      <c r="D49" s="14" t="s">
        <v>14</v>
      </c>
      <c r="E49">
        <v>5681</v>
      </c>
    </row>
    <row r="50" spans="1:5" x14ac:dyDescent="0.25">
      <c r="A50" s="13" t="s">
        <v>20</v>
      </c>
      <c r="B50">
        <v>170</v>
      </c>
      <c r="D50" s="14" t="s">
        <v>14</v>
      </c>
      <c r="E50">
        <v>1059</v>
      </c>
    </row>
    <row r="51" spans="1:5" x14ac:dyDescent="0.25">
      <c r="A51" s="13" t="s">
        <v>20</v>
      </c>
      <c r="B51">
        <v>330</v>
      </c>
      <c r="D51" s="14" t="s">
        <v>14</v>
      </c>
      <c r="E51">
        <v>1194</v>
      </c>
    </row>
    <row r="52" spans="1:5" x14ac:dyDescent="0.25">
      <c r="A52" s="13" t="s">
        <v>20</v>
      </c>
      <c r="B52">
        <v>127</v>
      </c>
      <c r="D52" s="14" t="s">
        <v>14</v>
      </c>
      <c r="E52">
        <v>30</v>
      </c>
    </row>
    <row r="53" spans="1:5" x14ac:dyDescent="0.25">
      <c r="A53" s="13" t="s">
        <v>20</v>
      </c>
      <c r="B53">
        <v>411</v>
      </c>
      <c r="D53" s="14" t="s">
        <v>14</v>
      </c>
      <c r="E53">
        <v>75</v>
      </c>
    </row>
    <row r="54" spans="1:5" x14ac:dyDescent="0.25">
      <c r="A54" s="13" t="s">
        <v>20</v>
      </c>
      <c r="B54">
        <v>180</v>
      </c>
      <c r="D54" s="14" t="s">
        <v>14</v>
      </c>
      <c r="E54">
        <v>955</v>
      </c>
    </row>
    <row r="55" spans="1:5" x14ac:dyDescent="0.25">
      <c r="A55" s="13" t="s">
        <v>20</v>
      </c>
      <c r="B55">
        <v>374</v>
      </c>
      <c r="D55" s="14" t="s">
        <v>14</v>
      </c>
      <c r="E55">
        <v>67</v>
      </c>
    </row>
    <row r="56" spans="1:5" x14ac:dyDescent="0.25">
      <c r="A56" s="13" t="s">
        <v>20</v>
      </c>
      <c r="B56">
        <v>71</v>
      </c>
      <c r="D56" s="14" t="s">
        <v>14</v>
      </c>
      <c r="E56">
        <v>5</v>
      </c>
    </row>
    <row r="57" spans="1:5" x14ac:dyDescent="0.25">
      <c r="A57" s="13" t="s">
        <v>20</v>
      </c>
      <c r="B57">
        <v>203</v>
      </c>
      <c r="D57" s="14" t="s">
        <v>14</v>
      </c>
      <c r="E57">
        <v>26</v>
      </c>
    </row>
    <row r="58" spans="1:5" x14ac:dyDescent="0.25">
      <c r="A58" s="13" t="s">
        <v>20</v>
      </c>
      <c r="B58">
        <v>113</v>
      </c>
      <c r="D58" s="14" t="s">
        <v>14</v>
      </c>
      <c r="E58">
        <v>1130</v>
      </c>
    </row>
    <row r="59" spans="1:5" x14ac:dyDescent="0.25">
      <c r="A59" s="13" t="s">
        <v>20</v>
      </c>
      <c r="B59">
        <v>96</v>
      </c>
      <c r="D59" s="14" t="s">
        <v>14</v>
      </c>
      <c r="E59">
        <v>782</v>
      </c>
    </row>
    <row r="60" spans="1:5" x14ac:dyDescent="0.25">
      <c r="A60" s="13" t="s">
        <v>20</v>
      </c>
      <c r="B60">
        <v>498</v>
      </c>
      <c r="D60" s="14" t="s">
        <v>14</v>
      </c>
      <c r="E60">
        <v>210</v>
      </c>
    </row>
    <row r="61" spans="1:5" x14ac:dyDescent="0.25">
      <c r="A61" s="13" t="s">
        <v>20</v>
      </c>
      <c r="B61">
        <v>180</v>
      </c>
      <c r="D61" s="14" t="s">
        <v>14</v>
      </c>
      <c r="E61">
        <v>136</v>
      </c>
    </row>
    <row r="62" spans="1:5" x14ac:dyDescent="0.25">
      <c r="A62" s="13" t="s">
        <v>20</v>
      </c>
      <c r="B62">
        <v>27</v>
      </c>
      <c r="D62" s="14" t="s">
        <v>14</v>
      </c>
      <c r="E62">
        <v>86</v>
      </c>
    </row>
    <row r="63" spans="1:5" x14ac:dyDescent="0.25">
      <c r="A63" s="13" t="s">
        <v>20</v>
      </c>
      <c r="B63">
        <v>2331</v>
      </c>
      <c r="D63" s="14" t="s">
        <v>14</v>
      </c>
      <c r="E63">
        <v>19</v>
      </c>
    </row>
    <row r="64" spans="1:5" x14ac:dyDescent="0.25">
      <c r="A64" s="13" t="s">
        <v>20</v>
      </c>
      <c r="B64">
        <v>113</v>
      </c>
      <c r="D64" s="14" t="s">
        <v>14</v>
      </c>
      <c r="E64">
        <v>886</v>
      </c>
    </row>
    <row r="65" spans="1:5" x14ac:dyDescent="0.25">
      <c r="A65" s="13" t="s">
        <v>20</v>
      </c>
      <c r="B65">
        <v>164</v>
      </c>
      <c r="D65" s="14" t="s">
        <v>14</v>
      </c>
      <c r="E65">
        <v>35</v>
      </c>
    </row>
    <row r="66" spans="1:5" x14ac:dyDescent="0.25">
      <c r="A66" s="13" t="s">
        <v>20</v>
      </c>
      <c r="B66">
        <v>164</v>
      </c>
      <c r="D66" s="14" t="s">
        <v>14</v>
      </c>
      <c r="E66">
        <v>24</v>
      </c>
    </row>
    <row r="67" spans="1:5" x14ac:dyDescent="0.25">
      <c r="A67" s="13" t="s">
        <v>20</v>
      </c>
      <c r="B67">
        <v>336</v>
      </c>
      <c r="D67" s="14" t="s">
        <v>14</v>
      </c>
      <c r="E67">
        <v>86</v>
      </c>
    </row>
    <row r="68" spans="1:5" x14ac:dyDescent="0.25">
      <c r="A68" s="13" t="s">
        <v>20</v>
      </c>
      <c r="B68">
        <v>1917</v>
      </c>
      <c r="D68" s="14" t="s">
        <v>14</v>
      </c>
      <c r="E68">
        <v>243</v>
      </c>
    </row>
    <row r="69" spans="1:5" x14ac:dyDescent="0.25">
      <c r="A69" s="13" t="s">
        <v>20</v>
      </c>
      <c r="B69">
        <v>95</v>
      </c>
      <c r="D69" s="14" t="s">
        <v>14</v>
      </c>
      <c r="E69">
        <v>65</v>
      </c>
    </row>
    <row r="70" spans="1:5" x14ac:dyDescent="0.25">
      <c r="A70" s="13" t="s">
        <v>20</v>
      </c>
      <c r="B70">
        <v>147</v>
      </c>
      <c r="D70" s="14" t="s">
        <v>14</v>
      </c>
      <c r="E70">
        <v>100</v>
      </c>
    </row>
    <row r="71" spans="1:5" x14ac:dyDescent="0.25">
      <c r="A71" s="13" t="s">
        <v>20</v>
      </c>
      <c r="B71">
        <v>86</v>
      </c>
      <c r="D71" s="14" t="s">
        <v>14</v>
      </c>
      <c r="E71">
        <v>168</v>
      </c>
    </row>
    <row r="72" spans="1:5" x14ac:dyDescent="0.25">
      <c r="A72" s="13" t="s">
        <v>20</v>
      </c>
      <c r="B72">
        <v>83</v>
      </c>
      <c r="D72" s="14" t="s">
        <v>14</v>
      </c>
      <c r="E72">
        <v>13</v>
      </c>
    </row>
    <row r="73" spans="1:5" x14ac:dyDescent="0.25">
      <c r="A73" s="13" t="s">
        <v>20</v>
      </c>
      <c r="B73">
        <v>676</v>
      </c>
      <c r="D73" s="14" t="s">
        <v>14</v>
      </c>
      <c r="E73">
        <v>1</v>
      </c>
    </row>
    <row r="74" spans="1:5" x14ac:dyDescent="0.25">
      <c r="A74" s="13" t="s">
        <v>20</v>
      </c>
      <c r="B74">
        <v>361</v>
      </c>
      <c r="D74" s="14" t="s">
        <v>14</v>
      </c>
      <c r="E74">
        <v>40</v>
      </c>
    </row>
    <row r="75" spans="1:5" x14ac:dyDescent="0.25">
      <c r="A75" s="13" t="s">
        <v>20</v>
      </c>
      <c r="B75">
        <v>131</v>
      </c>
      <c r="D75" s="14" t="s">
        <v>14</v>
      </c>
      <c r="E75">
        <v>226</v>
      </c>
    </row>
    <row r="76" spans="1:5" x14ac:dyDescent="0.25">
      <c r="A76" s="13" t="s">
        <v>20</v>
      </c>
      <c r="B76">
        <v>126</v>
      </c>
      <c r="D76" s="14" t="s">
        <v>14</v>
      </c>
      <c r="E76">
        <v>1625</v>
      </c>
    </row>
    <row r="77" spans="1:5" x14ac:dyDescent="0.25">
      <c r="A77" s="13" t="s">
        <v>20</v>
      </c>
      <c r="B77">
        <v>275</v>
      </c>
      <c r="D77" s="14" t="s">
        <v>14</v>
      </c>
      <c r="E77">
        <v>143</v>
      </c>
    </row>
    <row r="78" spans="1:5" x14ac:dyDescent="0.25">
      <c r="A78" s="13" t="s">
        <v>20</v>
      </c>
      <c r="B78">
        <v>67</v>
      </c>
      <c r="D78" s="14" t="s">
        <v>14</v>
      </c>
      <c r="E78">
        <v>934</v>
      </c>
    </row>
    <row r="79" spans="1:5" x14ac:dyDescent="0.25">
      <c r="A79" s="13" t="s">
        <v>20</v>
      </c>
      <c r="B79">
        <v>154</v>
      </c>
      <c r="D79" s="14" t="s">
        <v>14</v>
      </c>
      <c r="E79">
        <v>17</v>
      </c>
    </row>
    <row r="80" spans="1:5" x14ac:dyDescent="0.25">
      <c r="A80" s="13" t="s">
        <v>20</v>
      </c>
      <c r="B80">
        <v>1782</v>
      </c>
      <c r="D80" s="14" t="s">
        <v>14</v>
      </c>
      <c r="E80">
        <v>2179</v>
      </c>
    </row>
    <row r="81" spans="1:5" x14ac:dyDescent="0.25">
      <c r="A81" s="13" t="s">
        <v>20</v>
      </c>
      <c r="B81">
        <v>903</v>
      </c>
      <c r="D81" s="14" t="s">
        <v>14</v>
      </c>
      <c r="E81">
        <v>931</v>
      </c>
    </row>
    <row r="82" spans="1:5" x14ac:dyDescent="0.25">
      <c r="A82" s="13" t="s">
        <v>20</v>
      </c>
      <c r="B82">
        <v>94</v>
      </c>
      <c r="D82" s="14" t="s">
        <v>14</v>
      </c>
      <c r="E82">
        <v>92</v>
      </c>
    </row>
    <row r="83" spans="1:5" x14ac:dyDescent="0.25">
      <c r="A83" s="13" t="s">
        <v>20</v>
      </c>
      <c r="B83">
        <v>180</v>
      </c>
      <c r="D83" s="14" t="s">
        <v>14</v>
      </c>
      <c r="E83">
        <v>57</v>
      </c>
    </row>
    <row r="84" spans="1:5" x14ac:dyDescent="0.25">
      <c r="A84" s="13" t="s">
        <v>20</v>
      </c>
      <c r="B84">
        <v>533</v>
      </c>
      <c r="D84" s="14" t="s">
        <v>14</v>
      </c>
      <c r="E84">
        <v>41</v>
      </c>
    </row>
    <row r="85" spans="1:5" x14ac:dyDescent="0.25">
      <c r="A85" s="13" t="s">
        <v>20</v>
      </c>
      <c r="B85">
        <v>2443</v>
      </c>
      <c r="D85" s="14" t="s">
        <v>14</v>
      </c>
      <c r="E85">
        <v>1</v>
      </c>
    </row>
    <row r="86" spans="1:5" x14ac:dyDescent="0.25">
      <c r="A86" s="13" t="s">
        <v>20</v>
      </c>
      <c r="B86">
        <v>89</v>
      </c>
      <c r="D86" s="14" t="s">
        <v>14</v>
      </c>
      <c r="E86">
        <v>101</v>
      </c>
    </row>
    <row r="87" spans="1:5" x14ac:dyDescent="0.25">
      <c r="A87" s="13" t="s">
        <v>20</v>
      </c>
      <c r="B87">
        <v>159</v>
      </c>
      <c r="D87" s="14" t="s">
        <v>14</v>
      </c>
      <c r="E87">
        <v>1335</v>
      </c>
    </row>
    <row r="88" spans="1:5" x14ac:dyDescent="0.25">
      <c r="A88" s="13" t="s">
        <v>20</v>
      </c>
      <c r="B88">
        <v>50</v>
      </c>
      <c r="D88" s="14" t="s">
        <v>14</v>
      </c>
      <c r="E88">
        <v>15</v>
      </c>
    </row>
    <row r="89" spans="1:5" x14ac:dyDescent="0.25">
      <c r="A89" s="13" t="s">
        <v>20</v>
      </c>
      <c r="B89">
        <v>186</v>
      </c>
      <c r="D89" s="14" t="s">
        <v>14</v>
      </c>
      <c r="E89">
        <v>454</v>
      </c>
    </row>
    <row r="90" spans="1:5" x14ac:dyDescent="0.25">
      <c r="A90" s="13" t="s">
        <v>20</v>
      </c>
      <c r="B90">
        <v>1071</v>
      </c>
      <c r="D90" s="14" t="s">
        <v>14</v>
      </c>
      <c r="E90">
        <v>3182</v>
      </c>
    </row>
    <row r="91" spans="1:5" x14ac:dyDescent="0.25">
      <c r="A91" s="13" t="s">
        <v>20</v>
      </c>
      <c r="B91">
        <v>117</v>
      </c>
      <c r="D91" s="14" t="s">
        <v>14</v>
      </c>
      <c r="E91">
        <v>15</v>
      </c>
    </row>
    <row r="92" spans="1:5" x14ac:dyDescent="0.25">
      <c r="A92" s="13" t="s">
        <v>20</v>
      </c>
      <c r="B92">
        <v>70</v>
      </c>
      <c r="D92" s="14" t="s">
        <v>14</v>
      </c>
      <c r="E92">
        <v>133</v>
      </c>
    </row>
    <row r="93" spans="1:5" x14ac:dyDescent="0.25">
      <c r="A93" s="13" t="s">
        <v>20</v>
      </c>
      <c r="B93">
        <v>135</v>
      </c>
      <c r="D93" s="14" t="s">
        <v>14</v>
      </c>
      <c r="E93">
        <v>2062</v>
      </c>
    </row>
    <row r="94" spans="1:5" x14ac:dyDescent="0.25">
      <c r="A94" s="13" t="s">
        <v>20</v>
      </c>
      <c r="B94">
        <v>768</v>
      </c>
      <c r="D94" s="14" t="s">
        <v>14</v>
      </c>
      <c r="E94">
        <v>29</v>
      </c>
    </row>
    <row r="95" spans="1:5" x14ac:dyDescent="0.25">
      <c r="A95" s="13" t="s">
        <v>20</v>
      </c>
      <c r="B95">
        <v>199</v>
      </c>
      <c r="D95" s="14" t="s">
        <v>14</v>
      </c>
      <c r="E95">
        <v>132</v>
      </c>
    </row>
    <row r="96" spans="1:5" x14ac:dyDescent="0.25">
      <c r="A96" s="13" t="s">
        <v>20</v>
      </c>
      <c r="B96">
        <v>107</v>
      </c>
      <c r="D96" s="14" t="s">
        <v>14</v>
      </c>
      <c r="E96">
        <v>137</v>
      </c>
    </row>
    <row r="97" spans="1:5" x14ac:dyDescent="0.25">
      <c r="A97" s="13" t="s">
        <v>20</v>
      </c>
      <c r="B97">
        <v>195</v>
      </c>
      <c r="D97" s="14" t="s">
        <v>14</v>
      </c>
      <c r="E97">
        <v>908</v>
      </c>
    </row>
    <row r="98" spans="1:5" x14ac:dyDescent="0.25">
      <c r="A98" s="13" t="s">
        <v>20</v>
      </c>
      <c r="B98">
        <v>3376</v>
      </c>
      <c r="D98" s="14" t="s">
        <v>14</v>
      </c>
      <c r="E98">
        <v>10</v>
      </c>
    </row>
    <row r="99" spans="1:5" x14ac:dyDescent="0.25">
      <c r="A99" s="13" t="s">
        <v>20</v>
      </c>
      <c r="B99">
        <v>41</v>
      </c>
      <c r="D99" s="14" t="s">
        <v>14</v>
      </c>
      <c r="E99">
        <v>1910</v>
      </c>
    </row>
    <row r="100" spans="1:5" x14ac:dyDescent="0.25">
      <c r="A100" s="13" t="s">
        <v>20</v>
      </c>
      <c r="B100">
        <v>1821</v>
      </c>
      <c r="D100" s="14" t="s">
        <v>14</v>
      </c>
      <c r="E100">
        <v>38</v>
      </c>
    </row>
    <row r="101" spans="1:5" x14ac:dyDescent="0.25">
      <c r="A101" s="13" t="s">
        <v>20</v>
      </c>
      <c r="B101">
        <v>164</v>
      </c>
      <c r="D101" s="14" t="s">
        <v>14</v>
      </c>
      <c r="E101">
        <v>104</v>
      </c>
    </row>
    <row r="102" spans="1:5" x14ac:dyDescent="0.25">
      <c r="A102" s="13" t="s">
        <v>20</v>
      </c>
      <c r="B102">
        <v>157</v>
      </c>
      <c r="D102" s="14" t="s">
        <v>14</v>
      </c>
      <c r="E102">
        <v>49</v>
      </c>
    </row>
    <row r="103" spans="1:5" x14ac:dyDescent="0.25">
      <c r="A103" s="13" t="s">
        <v>20</v>
      </c>
      <c r="B103">
        <v>246</v>
      </c>
      <c r="D103" s="14" t="s">
        <v>14</v>
      </c>
      <c r="E103">
        <v>1</v>
      </c>
    </row>
    <row r="104" spans="1:5" x14ac:dyDescent="0.25">
      <c r="A104" s="13" t="s">
        <v>20</v>
      </c>
      <c r="B104">
        <v>1396</v>
      </c>
      <c r="D104" s="14" t="s">
        <v>14</v>
      </c>
      <c r="E104">
        <v>245</v>
      </c>
    </row>
    <row r="105" spans="1:5" x14ac:dyDescent="0.25">
      <c r="A105" s="13" t="s">
        <v>20</v>
      </c>
      <c r="B105">
        <v>2506</v>
      </c>
      <c r="D105" s="14" t="s">
        <v>14</v>
      </c>
      <c r="E105">
        <v>32</v>
      </c>
    </row>
    <row r="106" spans="1:5" x14ac:dyDescent="0.25">
      <c r="A106" s="13" t="s">
        <v>20</v>
      </c>
      <c r="B106">
        <v>244</v>
      </c>
      <c r="D106" s="14" t="s">
        <v>14</v>
      </c>
      <c r="E106">
        <v>7</v>
      </c>
    </row>
    <row r="107" spans="1:5" x14ac:dyDescent="0.25">
      <c r="A107" s="13" t="s">
        <v>20</v>
      </c>
      <c r="B107">
        <v>146</v>
      </c>
      <c r="D107" s="14" t="s">
        <v>14</v>
      </c>
      <c r="E107">
        <v>803</v>
      </c>
    </row>
    <row r="108" spans="1:5" x14ac:dyDescent="0.25">
      <c r="A108" s="13" t="s">
        <v>20</v>
      </c>
      <c r="B108">
        <v>1267</v>
      </c>
      <c r="D108" s="14" t="s">
        <v>14</v>
      </c>
      <c r="E108">
        <v>16</v>
      </c>
    </row>
    <row r="109" spans="1:5" x14ac:dyDescent="0.25">
      <c r="A109" s="13" t="s">
        <v>20</v>
      </c>
      <c r="B109">
        <v>1561</v>
      </c>
      <c r="D109" s="14" t="s">
        <v>14</v>
      </c>
      <c r="E109">
        <v>31</v>
      </c>
    </row>
    <row r="110" spans="1:5" x14ac:dyDescent="0.25">
      <c r="A110" s="13" t="s">
        <v>20</v>
      </c>
      <c r="B110">
        <v>48</v>
      </c>
      <c r="D110" s="14" t="s">
        <v>14</v>
      </c>
      <c r="E110">
        <v>108</v>
      </c>
    </row>
    <row r="111" spans="1:5" x14ac:dyDescent="0.25">
      <c r="A111" s="13" t="s">
        <v>20</v>
      </c>
      <c r="B111">
        <v>2739</v>
      </c>
      <c r="D111" s="14" t="s">
        <v>14</v>
      </c>
      <c r="E111">
        <v>30</v>
      </c>
    </row>
    <row r="112" spans="1:5" x14ac:dyDescent="0.25">
      <c r="A112" s="13" t="s">
        <v>20</v>
      </c>
      <c r="B112">
        <v>3537</v>
      </c>
      <c r="D112" s="14" t="s">
        <v>14</v>
      </c>
      <c r="E112">
        <v>17</v>
      </c>
    </row>
    <row r="113" spans="1:5" x14ac:dyDescent="0.25">
      <c r="A113" s="13" t="s">
        <v>20</v>
      </c>
      <c r="B113">
        <v>2107</v>
      </c>
      <c r="D113" s="14" t="s">
        <v>14</v>
      </c>
      <c r="E113">
        <v>80</v>
      </c>
    </row>
    <row r="114" spans="1:5" x14ac:dyDescent="0.25">
      <c r="A114" s="13" t="s">
        <v>20</v>
      </c>
      <c r="B114">
        <v>3318</v>
      </c>
      <c r="D114" s="14" t="s">
        <v>14</v>
      </c>
      <c r="E114">
        <v>2468</v>
      </c>
    </row>
    <row r="115" spans="1:5" x14ac:dyDescent="0.25">
      <c r="A115" s="13" t="s">
        <v>20</v>
      </c>
      <c r="B115">
        <v>340</v>
      </c>
      <c r="D115" s="14" t="s">
        <v>14</v>
      </c>
      <c r="E115">
        <v>26</v>
      </c>
    </row>
    <row r="116" spans="1:5" x14ac:dyDescent="0.25">
      <c r="A116" s="13" t="s">
        <v>20</v>
      </c>
      <c r="B116">
        <v>1442</v>
      </c>
      <c r="D116" s="14" t="s">
        <v>14</v>
      </c>
      <c r="E116">
        <v>73</v>
      </c>
    </row>
    <row r="117" spans="1:5" x14ac:dyDescent="0.25">
      <c r="A117" s="13" t="s">
        <v>20</v>
      </c>
      <c r="B117">
        <v>126</v>
      </c>
      <c r="D117" s="14" t="s">
        <v>14</v>
      </c>
      <c r="E117">
        <v>128</v>
      </c>
    </row>
    <row r="118" spans="1:5" x14ac:dyDescent="0.25">
      <c r="A118" s="13" t="s">
        <v>20</v>
      </c>
      <c r="B118">
        <v>524</v>
      </c>
      <c r="D118" s="14" t="s">
        <v>14</v>
      </c>
      <c r="E118">
        <v>33</v>
      </c>
    </row>
    <row r="119" spans="1:5" x14ac:dyDescent="0.25">
      <c r="A119" s="13" t="s">
        <v>20</v>
      </c>
      <c r="B119">
        <v>1989</v>
      </c>
      <c r="D119" s="14" t="s">
        <v>14</v>
      </c>
      <c r="E119">
        <v>1072</v>
      </c>
    </row>
    <row r="120" spans="1:5" x14ac:dyDescent="0.25">
      <c r="A120" s="13" t="s">
        <v>20</v>
      </c>
      <c r="B120">
        <v>157</v>
      </c>
      <c r="D120" s="14" t="s">
        <v>14</v>
      </c>
      <c r="E120">
        <v>393</v>
      </c>
    </row>
    <row r="121" spans="1:5" x14ac:dyDescent="0.25">
      <c r="A121" s="13" t="s">
        <v>20</v>
      </c>
      <c r="B121">
        <v>4498</v>
      </c>
      <c r="D121" s="14" t="s">
        <v>14</v>
      </c>
      <c r="E121">
        <v>1257</v>
      </c>
    </row>
    <row r="122" spans="1:5" x14ac:dyDescent="0.25">
      <c r="A122" s="13" t="s">
        <v>20</v>
      </c>
      <c r="B122">
        <v>80</v>
      </c>
      <c r="D122" s="14" t="s">
        <v>14</v>
      </c>
      <c r="E122">
        <v>328</v>
      </c>
    </row>
    <row r="123" spans="1:5" x14ac:dyDescent="0.25">
      <c r="A123" s="13" t="s">
        <v>20</v>
      </c>
      <c r="B123">
        <v>43</v>
      </c>
      <c r="D123" s="14" t="s">
        <v>14</v>
      </c>
      <c r="E123">
        <v>147</v>
      </c>
    </row>
    <row r="124" spans="1:5" x14ac:dyDescent="0.25">
      <c r="A124" s="13" t="s">
        <v>20</v>
      </c>
      <c r="B124">
        <v>2053</v>
      </c>
      <c r="D124" s="14" t="s">
        <v>14</v>
      </c>
      <c r="E124">
        <v>830</v>
      </c>
    </row>
    <row r="125" spans="1:5" x14ac:dyDescent="0.25">
      <c r="A125" s="13" t="s">
        <v>20</v>
      </c>
      <c r="B125">
        <v>168</v>
      </c>
      <c r="D125" s="14" t="s">
        <v>14</v>
      </c>
      <c r="E125">
        <v>331</v>
      </c>
    </row>
    <row r="126" spans="1:5" x14ac:dyDescent="0.25">
      <c r="A126" s="13" t="s">
        <v>20</v>
      </c>
      <c r="B126">
        <v>4289</v>
      </c>
      <c r="D126" s="14" t="s">
        <v>14</v>
      </c>
      <c r="E126">
        <v>25</v>
      </c>
    </row>
    <row r="127" spans="1:5" x14ac:dyDescent="0.25">
      <c r="A127" s="13" t="s">
        <v>20</v>
      </c>
      <c r="B127">
        <v>165</v>
      </c>
      <c r="D127" s="14" t="s">
        <v>14</v>
      </c>
      <c r="E127">
        <v>3483</v>
      </c>
    </row>
    <row r="128" spans="1:5" x14ac:dyDescent="0.25">
      <c r="A128" s="13" t="s">
        <v>20</v>
      </c>
      <c r="B128">
        <v>1815</v>
      </c>
      <c r="D128" s="14" t="s">
        <v>14</v>
      </c>
      <c r="E128">
        <v>923</v>
      </c>
    </row>
    <row r="129" spans="1:5" x14ac:dyDescent="0.25">
      <c r="A129" s="13" t="s">
        <v>20</v>
      </c>
      <c r="B129">
        <v>397</v>
      </c>
      <c r="D129" s="14" t="s">
        <v>14</v>
      </c>
      <c r="E129">
        <v>1</v>
      </c>
    </row>
    <row r="130" spans="1:5" x14ac:dyDescent="0.25">
      <c r="A130" s="13" t="s">
        <v>20</v>
      </c>
      <c r="B130">
        <v>1539</v>
      </c>
      <c r="D130" s="14" t="s">
        <v>14</v>
      </c>
      <c r="E130">
        <v>33</v>
      </c>
    </row>
    <row r="131" spans="1:5" x14ac:dyDescent="0.25">
      <c r="A131" s="13" t="s">
        <v>20</v>
      </c>
      <c r="B131">
        <v>138</v>
      </c>
      <c r="D131" s="14" t="s">
        <v>14</v>
      </c>
      <c r="E131">
        <v>40</v>
      </c>
    </row>
    <row r="132" spans="1:5" x14ac:dyDescent="0.25">
      <c r="A132" s="13" t="s">
        <v>20</v>
      </c>
      <c r="B132">
        <v>3594</v>
      </c>
      <c r="D132" s="14" t="s">
        <v>14</v>
      </c>
      <c r="E132">
        <v>23</v>
      </c>
    </row>
    <row r="133" spans="1:5" x14ac:dyDescent="0.25">
      <c r="A133" s="13" t="s">
        <v>20</v>
      </c>
      <c r="B133">
        <v>5880</v>
      </c>
      <c r="D133" s="14" t="s">
        <v>14</v>
      </c>
      <c r="E133">
        <v>75</v>
      </c>
    </row>
    <row r="134" spans="1:5" x14ac:dyDescent="0.25">
      <c r="A134" s="13" t="s">
        <v>20</v>
      </c>
      <c r="B134">
        <v>112</v>
      </c>
      <c r="D134" s="14" t="s">
        <v>14</v>
      </c>
      <c r="E134">
        <v>2176</v>
      </c>
    </row>
    <row r="135" spans="1:5" x14ac:dyDescent="0.25">
      <c r="A135" s="13" t="s">
        <v>20</v>
      </c>
      <c r="B135">
        <v>943</v>
      </c>
      <c r="D135" s="14" t="s">
        <v>14</v>
      </c>
      <c r="E135">
        <v>441</v>
      </c>
    </row>
    <row r="136" spans="1:5" x14ac:dyDescent="0.25">
      <c r="A136" s="13" t="s">
        <v>20</v>
      </c>
      <c r="B136">
        <v>2468</v>
      </c>
      <c r="D136" s="14" t="s">
        <v>14</v>
      </c>
      <c r="E136">
        <v>25</v>
      </c>
    </row>
    <row r="137" spans="1:5" x14ac:dyDescent="0.25">
      <c r="A137" s="13" t="s">
        <v>20</v>
      </c>
      <c r="B137">
        <v>2551</v>
      </c>
      <c r="D137" s="14" t="s">
        <v>14</v>
      </c>
      <c r="E137">
        <v>127</v>
      </c>
    </row>
    <row r="138" spans="1:5" x14ac:dyDescent="0.25">
      <c r="A138" s="13" t="s">
        <v>20</v>
      </c>
      <c r="B138">
        <v>101</v>
      </c>
      <c r="D138" s="14" t="s">
        <v>14</v>
      </c>
      <c r="E138">
        <v>355</v>
      </c>
    </row>
    <row r="139" spans="1:5" x14ac:dyDescent="0.25">
      <c r="A139" s="13" t="s">
        <v>20</v>
      </c>
      <c r="B139">
        <v>92</v>
      </c>
      <c r="D139" s="14" t="s">
        <v>14</v>
      </c>
      <c r="E139">
        <v>44</v>
      </c>
    </row>
    <row r="140" spans="1:5" x14ac:dyDescent="0.25">
      <c r="A140" s="13" t="s">
        <v>20</v>
      </c>
      <c r="B140">
        <v>62</v>
      </c>
      <c r="D140" s="14" t="s">
        <v>14</v>
      </c>
      <c r="E140">
        <v>67</v>
      </c>
    </row>
    <row r="141" spans="1:5" x14ac:dyDescent="0.25">
      <c r="A141" s="13" t="s">
        <v>20</v>
      </c>
      <c r="B141">
        <v>149</v>
      </c>
      <c r="D141" s="14" t="s">
        <v>14</v>
      </c>
      <c r="E141">
        <v>1068</v>
      </c>
    </row>
    <row r="142" spans="1:5" x14ac:dyDescent="0.25">
      <c r="A142" s="13" t="s">
        <v>20</v>
      </c>
      <c r="B142">
        <v>329</v>
      </c>
      <c r="D142" s="14" t="s">
        <v>14</v>
      </c>
      <c r="E142">
        <v>424</v>
      </c>
    </row>
    <row r="143" spans="1:5" x14ac:dyDescent="0.25">
      <c r="A143" s="13" t="s">
        <v>20</v>
      </c>
      <c r="B143">
        <v>97</v>
      </c>
      <c r="D143" s="14" t="s">
        <v>14</v>
      </c>
      <c r="E143">
        <v>151</v>
      </c>
    </row>
    <row r="144" spans="1:5" x14ac:dyDescent="0.25">
      <c r="A144" s="13" t="s">
        <v>20</v>
      </c>
      <c r="B144">
        <v>1784</v>
      </c>
      <c r="D144" s="14" t="s">
        <v>14</v>
      </c>
      <c r="E144">
        <v>1608</v>
      </c>
    </row>
    <row r="145" spans="1:5" x14ac:dyDescent="0.25">
      <c r="A145" s="13" t="s">
        <v>20</v>
      </c>
      <c r="B145">
        <v>1684</v>
      </c>
      <c r="D145" s="14" t="s">
        <v>14</v>
      </c>
      <c r="E145">
        <v>941</v>
      </c>
    </row>
    <row r="146" spans="1:5" x14ac:dyDescent="0.25">
      <c r="A146" s="13" t="s">
        <v>20</v>
      </c>
      <c r="B146">
        <v>250</v>
      </c>
      <c r="D146" s="14" t="s">
        <v>14</v>
      </c>
      <c r="E146">
        <v>1</v>
      </c>
    </row>
    <row r="147" spans="1:5" x14ac:dyDescent="0.25">
      <c r="A147" s="13" t="s">
        <v>20</v>
      </c>
      <c r="B147">
        <v>238</v>
      </c>
      <c r="D147" s="14" t="s">
        <v>14</v>
      </c>
      <c r="E147">
        <v>40</v>
      </c>
    </row>
    <row r="148" spans="1:5" x14ac:dyDescent="0.25">
      <c r="A148" s="13" t="s">
        <v>20</v>
      </c>
      <c r="B148">
        <v>53</v>
      </c>
      <c r="D148" s="14" t="s">
        <v>14</v>
      </c>
      <c r="E148">
        <v>3015</v>
      </c>
    </row>
    <row r="149" spans="1:5" x14ac:dyDescent="0.25">
      <c r="A149" s="13" t="s">
        <v>20</v>
      </c>
      <c r="B149">
        <v>214</v>
      </c>
      <c r="D149" s="14" t="s">
        <v>14</v>
      </c>
      <c r="E149">
        <v>435</v>
      </c>
    </row>
    <row r="150" spans="1:5" x14ac:dyDescent="0.25">
      <c r="A150" s="13" t="s">
        <v>20</v>
      </c>
      <c r="B150">
        <v>222</v>
      </c>
      <c r="D150" s="14" t="s">
        <v>14</v>
      </c>
      <c r="E150">
        <v>714</v>
      </c>
    </row>
    <row r="151" spans="1:5" x14ac:dyDescent="0.25">
      <c r="A151" s="13" t="s">
        <v>20</v>
      </c>
      <c r="B151">
        <v>1884</v>
      </c>
      <c r="D151" s="14" t="s">
        <v>14</v>
      </c>
      <c r="E151">
        <v>5497</v>
      </c>
    </row>
    <row r="152" spans="1:5" x14ac:dyDescent="0.25">
      <c r="A152" s="13" t="s">
        <v>20</v>
      </c>
      <c r="B152">
        <v>218</v>
      </c>
      <c r="D152" s="14" t="s">
        <v>14</v>
      </c>
      <c r="E152">
        <v>418</v>
      </c>
    </row>
    <row r="153" spans="1:5" x14ac:dyDescent="0.25">
      <c r="A153" s="13" t="s">
        <v>20</v>
      </c>
      <c r="B153">
        <v>6465</v>
      </c>
      <c r="D153" s="14" t="s">
        <v>14</v>
      </c>
      <c r="E153">
        <v>1439</v>
      </c>
    </row>
    <row r="154" spans="1:5" x14ac:dyDescent="0.25">
      <c r="A154" s="13" t="s">
        <v>20</v>
      </c>
      <c r="B154">
        <v>59</v>
      </c>
      <c r="D154" s="14" t="s">
        <v>14</v>
      </c>
      <c r="E154">
        <v>15</v>
      </c>
    </row>
    <row r="155" spans="1:5" x14ac:dyDescent="0.25">
      <c r="A155" s="13" t="s">
        <v>20</v>
      </c>
      <c r="B155">
        <v>88</v>
      </c>
      <c r="D155" s="14" t="s">
        <v>14</v>
      </c>
      <c r="E155">
        <v>1999</v>
      </c>
    </row>
    <row r="156" spans="1:5" x14ac:dyDescent="0.25">
      <c r="A156" s="13" t="s">
        <v>20</v>
      </c>
      <c r="B156">
        <v>1697</v>
      </c>
      <c r="D156" s="14" t="s">
        <v>14</v>
      </c>
      <c r="E156">
        <v>118</v>
      </c>
    </row>
    <row r="157" spans="1:5" x14ac:dyDescent="0.25">
      <c r="A157" s="13" t="s">
        <v>20</v>
      </c>
      <c r="B157">
        <v>92</v>
      </c>
      <c r="D157" s="14" t="s">
        <v>14</v>
      </c>
      <c r="E157">
        <v>162</v>
      </c>
    </row>
    <row r="158" spans="1:5" x14ac:dyDescent="0.25">
      <c r="A158" s="13" t="s">
        <v>20</v>
      </c>
      <c r="B158">
        <v>186</v>
      </c>
      <c r="D158" s="14" t="s">
        <v>14</v>
      </c>
      <c r="E158">
        <v>83</v>
      </c>
    </row>
    <row r="159" spans="1:5" x14ac:dyDescent="0.25">
      <c r="A159" s="13" t="s">
        <v>20</v>
      </c>
      <c r="B159">
        <v>138</v>
      </c>
      <c r="D159" s="14" t="s">
        <v>14</v>
      </c>
      <c r="E159">
        <v>747</v>
      </c>
    </row>
    <row r="160" spans="1:5" x14ac:dyDescent="0.25">
      <c r="A160" s="13" t="s">
        <v>20</v>
      </c>
      <c r="B160">
        <v>261</v>
      </c>
      <c r="D160" s="14" t="s">
        <v>14</v>
      </c>
      <c r="E160">
        <v>84</v>
      </c>
    </row>
    <row r="161" spans="1:5" x14ac:dyDescent="0.25">
      <c r="A161" s="13" t="s">
        <v>20</v>
      </c>
      <c r="B161">
        <v>107</v>
      </c>
      <c r="D161" s="14" t="s">
        <v>14</v>
      </c>
      <c r="E161">
        <v>91</v>
      </c>
    </row>
    <row r="162" spans="1:5" x14ac:dyDescent="0.25">
      <c r="A162" s="13" t="s">
        <v>20</v>
      </c>
      <c r="B162">
        <v>199</v>
      </c>
      <c r="D162" s="14" t="s">
        <v>14</v>
      </c>
      <c r="E162">
        <v>792</v>
      </c>
    </row>
    <row r="163" spans="1:5" x14ac:dyDescent="0.25">
      <c r="A163" s="13" t="s">
        <v>20</v>
      </c>
      <c r="B163">
        <v>5512</v>
      </c>
      <c r="D163" s="14" t="s">
        <v>14</v>
      </c>
      <c r="E163">
        <v>32</v>
      </c>
    </row>
    <row r="164" spans="1:5" x14ac:dyDescent="0.25">
      <c r="A164" s="13" t="s">
        <v>20</v>
      </c>
      <c r="B164">
        <v>86</v>
      </c>
      <c r="D164" s="14" t="s">
        <v>14</v>
      </c>
      <c r="E164">
        <v>186</v>
      </c>
    </row>
    <row r="165" spans="1:5" x14ac:dyDescent="0.25">
      <c r="A165" s="13" t="s">
        <v>20</v>
      </c>
      <c r="B165">
        <v>2768</v>
      </c>
      <c r="D165" s="14" t="s">
        <v>14</v>
      </c>
      <c r="E165">
        <v>605</v>
      </c>
    </row>
    <row r="166" spans="1:5" x14ac:dyDescent="0.25">
      <c r="A166" s="13" t="s">
        <v>20</v>
      </c>
      <c r="B166">
        <v>48</v>
      </c>
      <c r="D166" s="14" t="s">
        <v>14</v>
      </c>
      <c r="E166">
        <v>1</v>
      </c>
    </row>
    <row r="167" spans="1:5" x14ac:dyDescent="0.25">
      <c r="A167" s="13" t="s">
        <v>20</v>
      </c>
      <c r="B167">
        <v>87</v>
      </c>
      <c r="D167" s="14" t="s">
        <v>14</v>
      </c>
      <c r="E167">
        <v>31</v>
      </c>
    </row>
    <row r="168" spans="1:5" x14ac:dyDescent="0.25">
      <c r="A168" s="13" t="s">
        <v>20</v>
      </c>
      <c r="B168">
        <v>1894</v>
      </c>
      <c r="D168" s="14" t="s">
        <v>14</v>
      </c>
      <c r="E168">
        <v>1181</v>
      </c>
    </row>
    <row r="169" spans="1:5" x14ac:dyDescent="0.25">
      <c r="A169" s="13" t="s">
        <v>20</v>
      </c>
      <c r="B169">
        <v>282</v>
      </c>
      <c r="D169" s="14" t="s">
        <v>14</v>
      </c>
      <c r="E169">
        <v>39</v>
      </c>
    </row>
    <row r="170" spans="1:5" x14ac:dyDescent="0.25">
      <c r="A170" s="13" t="s">
        <v>20</v>
      </c>
      <c r="B170">
        <v>116</v>
      </c>
      <c r="D170" s="14" t="s">
        <v>14</v>
      </c>
      <c r="E170">
        <v>46</v>
      </c>
    </row>
    <row r="171" spans="1:5" x14ac:dyDescent="0.25">
      <c r="A171" s="13" t="s">
        <v>20</v>
      </c>
      <c r="B171">
        <v>83</v>
      </c>
      <c r="D171" s="14" t="s">
        <v>14</v>
      </c>
      <c r="E171">
        <v>105</v>
      </c>
    </row>
    <row r="172" spans="1:5" x14ac:dyDescent="0.25">
      <c r="A172" s="13" t="s">
        <v>20</v>
      </c>
      <c r="B172">
        <v>91</v>
      </c>
      <c r="D172" s="14" t="s">
        <v>14</v>
      </c>
      <c r="E172">
        <v>535</v>
      </c>
    </row>
    <row r="173" spans="1:5" x14ac:dyDescent="0.25">
      <c r="A173" s="13" t="s">
        <v>20</v>
      </c>
      <c r="B173">
        <v>546</v>
      </c>
      <c r="D173" s="14" t="s">
        <v>14</v>
      </c>
      <c r="E173">
        <v>16</v>
      </c>
    </row>
    <row r="174" spans="1:5" x14ac:dyDescent="0.25">
      <c r="A174" s="13" t="s">
        <v>20</v>
      </c>
      <c r="B174">
        <v>393</v>
      </c>
      <c r="D174" s="14" t="s">
        <v>14</v>
      </c>
      <c r="E174">
        <v>575</v>
      </c>
    </row>
    <row r="175" spans="1:5" x14ac:dyDescent="0.25">
      <c r="A175" s="13" t="s">
        <v>20</v>
      </c>
      <c r="B175">
        <v>133</v>
      </c>
      <c r="D175" s="14" t="s">
        <v>14</v>
      </c>
      <c r="E175">
        <v>1120</v>
      </c>
    </row>
    <row r="176" spans="1:5" x14ac:dyDescent="0.25">
      <c r="A176" s="13" t="s">
        <v>20</v>
      </c>
      <c r="B176">
        <v>254</v>
      </c>
      <c r="D176" s="14" t="s">
        <v>14</v>
      </c>
      <c r="E176">
        <v>113</v>
      </c>
    </row>
    <row r="177" spans="1:5" x14ac:dyDescent="0.25">
      <c r="A177" s="13" t="s">
        <v>20</v>
      </c>
      <c r="B177">
        <v>176</v>
      </c>
      <c r="D177" s="14" t="s">
        <v>14</v>
      </c>
      <c r="E177">
        <v>1538</v>
      </c>
    </row>
    <row r="178" spans="1:5" x14ac:dyDescent="0.25">
      <c r="A178" s="13" t="s">
        <v>20</v>
      </c>
      <c r="B178">
        <v>337</v>
      </c>
      <c r="D178" s="14" t="s">
        <v>14</v>
      </c>
      <c r="E178">
        <v>9</v>
      </c>
    </row>
    <row r="179" spans="1:5" x14ac:dyDescent="0.25">
      <c r="A179" s="13" t="s">
        <v>20</v>
      </c>
      <c r="B179">
        <v>107</v>
      </c>
      <c r="D179" s="14" t="s">
        <v>14</v>
      </c>
      <c r="E179">
        <v>554</v>
      </c>
    </row>
    <row r="180" spans="1:5" x14ac:dyDescent="0.25">
      <c r="A180" s="13" t="s">
        <v>20</v>
      </c>
      <c r="B180">
        <v>183</v>
      </c>
      <c r="D180" s="14" t="s">
        <v>14</v>
      </c>
      <c r="E180">
        <v>648</v>
      </c>
    </row>
    <row r="181" spans="1:5" x14ac:dyDescent="0.25">
      <c r="A181" s="13" t="s">
        <v>20</v>
      </c>
      <c r="B181">
        <v>72</v>
      </c>
      <c r="D181" s="14" t="s">
        <v>14</v>
      </c>
      <c r="E181">
        <v>21</v>
      </c>
    </row>
    <row r="182" spans="1:5" x14ac:dyDescent="0.25">
      <c r="A182" s="13" t="s">
        <v>20</v>
      </c>
      <c r="B182">
        <v>295</v>
      </c>
      <c r="D182" s="14" t="s">
        <v>14</v>
      </c>
      <c r="E182">
        <v>54</v>
      </c>
    </row>
    <row r="183" spans="1:5" x14ac:dyDescent="0.25">
      <c r="A183" s="13" t="s">
        <v>20</v>
      </c>
      <c r="B183">
        <v>142</v>
      </c>
      <c r="D183" s="14" t="s">
        <v>14</v>
      </c>
      <c r="E183">
        <v>120</v>
      </c>
    </row>
    <row r="184" spans="1:5" x14ac:dyDescent="0.25">
      <c r="A184" s="13" t="s">
        <v>20</v>
      </c>
      <c r="B184">
        <v>85</v>
      </c>
      <c r="D184" s="14" t="s">
        <v>14</v>
      </c>
      <c r="E184">
        <v>579</v>
      </c>
    </row>
    <row r="185" spans="1:5" x14ac:dyDescent="0.25">
      <c r="A185" s="13" t="s">
        <v>20</v>
      </c>
      <c r="B185">
        <v>659</v>
      </c>
      <c r="D185" s="14" t="s">
        <v>14</v>
      </c>
      <c r="E185">
        <v>2072</v>
      </c>
    </row>
    <row r="186" spans="1:5" x14ac:dyDescent="0.25">
      <c r="A186" s="13" t="s">
        <v>20</v>
      </c>
      <c r="B186">
        <v>121</v>
      </c>
      <c r="D186" s="14" t="s">
        <v>14</v>
      </c>
      <c r="E186">
        <v>0</v>
      </c>
    </row>
    <row r="187" spans="1:5" x14ac:dyDescent="0.25">
      <c r="A187" s="13" t="s">
        <v>20</v>
      </c>
      <c r="B187">
        <v>3742</v>
      </c>
      <c r="D187" s="14" t="s">
        <v>14</v>
      </c>
      <c r="E187">
        <v>1796</v>
      </c>
    </row>
    <row r="188" spans="1:5" x14ac:dyDescent="0.25">
      <c r="A188" s="13" t="s">
        <v>20</v>
      </c>
      <c r="B188">
        <v>223</v>
      </c>
      <c r="D188" s="14" t="s">
        <v>14</v>
      </c>
      <c r="E188">
        <v>62</v>
      </c>
    </row>
    <row r="189" spans="1:5" x14ac:dyDescent="0.25">
      <c r="A189" s="13" t="s">
        <v>20</v>
      </c>
      <c r="B189">
        <v>133</v>
      </c>
      <c r="D189" s="14" t="s">
        <v>14</v>
      </c>
      <c r="E189">
        <v>347</v>
      </c>
    </row>
    <row r="190" spans="1:5" x14ac:dyDescent="0.25">
      <c r="A190" s="13" t="s">
        <v>20</v>
      </c>
      <c r="B190">
        <v>5168</v>
      </c>
      <c r="D190" s="14" t="s">
        <v>14</v>
      </c>
      <c r="E190">
        <v>19</v>
      </c>
    </row>
    <row r="191" spans="1:5" x14ac:dyDescent="0.25">
      <c r="A191" s="13" t="s">
        <v>20</v>
      </c>
      <c r="B191">
        <v>307</v>
      </c>
      <c r="D191" s="14" t="s">
        <v>14</v>
      </c>
      <c r="E191">
        <v>1258</v>
      </c>
    </row>
    <row r="192" spans="1:5" x14ac:dyDescent="0.25">
      <c r="A192" s="13" t="s">
        <v>20</v>
      </c>
      <c r="B192">
        <v>2441</v>
      </c>
      <c r="D192" s="14" t="s">
        <v>14</v>
      </c>
      <c r="E192">
        <v>362</v>
      </c>
    </row>
    <row r="193" spans="1:5" x14ac:dyDescent="0.25">
      <c r="A193" s="13" t="s">
        <v>20</v>
      </c>
      <c r="B193">
        <v>1385</v>
      </c>
      <c r="D193" s="14" t="s">
        <v>14</v>
      </c>
      <c r="E193">
        <v>133</v>
      </c>
    </row>
    <row r="194" spans="1:5" x14ac:dyDescent="0.25">
      <c r="A194" s="13" t="s">
        <v>20</v>
      </c>
      <c r="B194">
        <v>190</v>
      </c>
      <c r="D194" s="14" t="s">
        <v>14</v>
      </c>
      <c r="E194">
        <v>846</v>
      </c>
    </row>
    <row r="195" spans="1:5" x14ac:dyDescent="0.25">
      <c r="A195" s="13" t="s">
        <v>20</v>
      </c>
      <c r="B195">
        <v>470</v>
      </c>
      <c r="D195" s="14" t="s">
        <v>14</v>
      </c>
      <c r="E195">
        <v>10</v>
      </c>
    </row>
    <row r="196" spans="1:5" x14ac:dyDescent="0.25">
      <c r="A196" s="13" t="s">
        <v>20</v>
      </c>
      <c r="B196">
        <v>253</v>
      </c>
      <c r="D196" s="14" t="s">
        <v>14</v>
      </c>
      <c r="E196">
        <v>191</v>
      </c>
    </row>
    <row r="197" spans="1:5" x14ac:dyDescent="0.25">
      <c r="A197" s="13" t="s">
        <v>20</v>
      </c>
      <c r="B197">
        <v>1113</v>
      </c>
      <c r="D197" s="14" t="s">
        <v>14</v>
      </c>
      <c r="E197">
        <v>1979</v>
      </c>
    </row>
    <row r="198" spans="1:5" x14ac:dyDescent="0.25">
      <c r="A198" s="13" t="s">
        <v>20</v>
      </c>
      <c r="B198">
        <v>2283</v>
      </c>
      <c r="D198" s="14" t="s">
        <v>14</v>
      </c>
      <c r="E198">
        <v>63</v>
      </c>
    </row>
    <row r="199" spans="1:5" x14ac:dyDescent="0.25">
      <c r="A199" s="13" t="s">
        <v>20</v>
      </c>
      <c r="B199">
        <v>1095</v>
      </c>
      <c r="D199" s="14" t="s">
        <v>14</v>
      </c>
      <c r="E199">
        <v>6080</v>
      </c>
    </row>
    <row r="200" spans="1:5" x14ac:dyDescent="0.25">
      <c r="A200" s="13" t="s">
        <v>20</v>
      </c>
      <c r="B200">
        <v>1690</v>
      </c>
      <c r="D200" s="14" t="s">
        <v>14</v>
      </c>
      <c r="E200">
        <v>80</v>
      </c>
    </row>
    <row r="201" spans="1:5" x14ac:dyDescent="0.25">
      <c r="A201" s="13" t="s">
        <v>20</v>
      </c>
      <c r="B201">
        <v>191</v>
      </c>
      <c r="D201" s="14" t="s">
        <v>14</v>
      </c>
      <c r="E201">
        <v>9</v>
      </c>
    </row>
    <row r="202" spans="1:5" x14ac:dyDescent="0.25">
      <c r="A202" s="13" t="s">
        <v>20</v>
      </c>
      <c r="B202">
        <v>2013</v>
      </c>
      <c r="D202" s="14" t="s">
        <v>14</v>
      </c>
      <c r="E202">
        <v>1784</v>
      </c>
    </row>
    <row r="203" spans="1:5" x14ac:dyDescent="0.25">
      <c r="A203" s="13" t="s">
        <v>20</v>
      </c>
      <c r="B203">
        <v>1703</v>
      </c>
      <c r="D203" s="14" t="s">
        <v>14</v>
      </c>
      <c r="E203">
        <v>243</v>
      </c>
    </row>
    <row r="204" spans="1:5" x14ac:dyDescent="0.25">
      <c r="A204" s="13" t="s">
        <v>20</v>
      </c>
      <c r="B204">
        <v>80</v>
      </c>
      <c r="D204" s="14" t="s">
        <v>14</v>
      </c>
      <c r="E204">
        <v>1296</v>
      </c>
    </row>
    <row r="205" spans="1:5" x14ac:dyDescent="0.25">
      <c r="A205" s="13" t="s">
        <v>20</v>
      </c>
      <c r="B205">
        <v>41</v>
      </c>
      <c r="D205" s="14" t="s">
        <v>14</v>
      </c>
      <c r="E205">
        <v>77</v>
      </c>
    </row>
    <row r="206" spans="1:5" x14ac:dyDescent="0.25">
      <c r="A206" s="13" t="s">
        <v>20</v>
      </c>
      <c r="B206">
        <v>187</v>
      </c>
      <c r="D206" s="14" t="s">
        <v>14</v>
      </c>
      <c r="E206">
        <v>395</v>
      </c>
    </row>
    <row r="207" spans="1:5" x14ac:dyDescent="0.25">
      <c r="A207" s="13" t="s">
        <v>20</v>
      </c>
      <c r="B207">
        <v>2875</v>
      </c>
      <c r="D207" s="14" t="s">
        <v>14</v>
      </c>
      <c r="E207">
        <v>49</v>
      </c>
    </row>
    <row r="208" spans="1:5" x14ac:dyDescent="0.25">
      <c r="A208" s="13" t="s">
        <v>20</v>
      </c>
      <c r="B208">
        <v>88</v>
      </c>
      <c r="D208" s="14" t="s">
        <v>14</v>
      </c>
      <c r="E208">
        <v>180</v>
      </c>
    </row>
    <row r="209" spans="1:5" x14ac:dyDescent="0.25">
      <c r="A209" s="13" t="s">
        <v>20</v>
      </c>
      <c r="B209">
        <v>191</v>
      </c>
      <c r="D209" s="14" t="s">
        <v>14</v>
      </c>
      <c r="E209">
        <v>2690</v>
      </c>
    </row>
    <row r="210" spans="1:5" x14ac:dyDescent="0.25">
      <c r="A210" s="13" t="s">
        <v>20</v>
      </c>
      <c r="B210">
        <v>139</v>
      </c>
      <c r="D210" s="14" t="s">
        <v>14</v>
      </c>
      <c r="E210">
        <v>2779</v>
      </c>
    </row>
    <row r="211" spans="1:5" x14ac:dyDescent="0.25">
      <c r="A211" s="13" t="s">
        <v>20</v>
      </c>
      <c r="B211">
        <v>186</v>
      </c>
      <c r="D211" s="14" t="s">
        <v>14</v>
      </c>
      <c r="E211">
        <v>92</v>
      </c>
    </row>
    <row r="212" spans="1:5" x14ac:dyDescent="0.25">
      <c r="A212" s="13" t="s">
        <v>20</v>
      </c>
      <c r="B212">
        <v>112</v>
      </c>
      <c r="D212" s="14" t="s">
        <v>14</v>
      </c>
      <c r="E212">
        <v>1028</v>
      </c>
    </row>
    <row r="213" spans="1:5" x14ac:dyDescent="0.25">
      <c r="A213" s="13" t="s">
        <v>20</v>
      </c>
      <c r="B213">
        <v>101</v>
      </c>
      <c r="D213" s="14" t="s">
        <v>14</v>
      </c>
      <c r="E213">
        <v>26</v>
      </c>
    </row>
    <row r="214" spans="1:5" x14ac:dyDescent="0.25">
      <c r="A214" s="13" t="s">
        <v>20</v>
      </c>
      <c r="B214">
        <v>206</v>
      </c>
      <c r="D214" s="14" t="s">
        <v>14</v>
      </c>
      <c r="E214">
        <v>1790</v>
      </c>
    </row>
    <row r="215" spans="1:5" x14ac:dyDescent="0.25">
      <c r="A215" s="13" t="s">
        <v>20</v>
      </c>
      <c r="B215">
        <v>154</v>
      </c>
      <c r="D215" s="14" t="s">
        <v>14</v>
      </c>
      <c r="E215">
        <v>37</v>
      </c>
    </row>
    <row r="216" spans="1:5" x14ac:dyDescent="0.25">
      <c r="A216" s="13" t="s">
        <v>20</v>
      </c>
      <c r="B216">
        <v>5966</v>
      </c>
      <c r="D216" s="14" t="s">
        <v>14</v>
      </c>
      <c r="E216">
        <v>35</v>
      </c>
    </row>
    <row r="217" spans="1:5" x14ac:dyDescent="0.25">
      <c r="A217" s="13" t="s">
        <v>20</v>
      </c>
      <c r="B217">
        <v>169</v>
      </c>
      <c r="D217" s="14" t="s">
        <v>14</v>
      </c>
      <c r="E217">
        <v>558</v>
      </c>
    </row>
    <row r="218" spans="1:5" x14ac:dyDescent="0.25">
      <c r="A218" s="13" t="s">
        <v>20</v>
      </c>
      <c r="B218">
        <v>2106</v>
      </c>
      <c r="D218" s="14" t="s">
        <v>14</v>
      </c>
      <c r="E218">
        <v>64</v>
      </c>
    </row>
    <row r="219" spans="1:5" x14ac:dyDescent="0.25">
      <c r="A219" s="13" t="s">
        <v>20</v>
      </c>
      <c r="B219">
        <v>131</v>
      </c>
      <c r="D219" s="14" t="s">
        <v>14</v>
      </c>
      <c r="E219">
        <v>245</v>
      </c>
    </row>
    <row r="220" spans="1:5" x14ac:dyDescent="0.25">
      <c r="A220" s="13" t="s">
        <v>20</v>
      </c>
      <c r="B220">
        <v>84</v>
      </c>
      <c r="D220" s="14" t="s">
        <v>14</v>
      </c>
      <c r="E220">
        <v>71</v>
      </c>
    </row>
    <row r="221" spans="1:5" x14ac:dyDescent="0.25">
      <c r="A221" s="13" t="s">
        <v>20</v>
      </c>
      <c r="B221">
        <v>155</v>
      </c>
      <c r="D221" s="14" t="s">
        <v>14</v>
      </c>
      <c r="E221">
        <v>42</v>
      </c>
    </row>
    <row r="222" spans="1:5" x14ac:dyDescent="0.25">
      <c r="A222" s="13" t="s">
        <v>20</v>
      </c>
      <c r="B222">
        <v>189</v>
      </c>
      <c r="D222" s="14" t="s">
        <v>14</v>
      </c>
      <c r="E222">
        <v>156</v>
      </c>
    </row>
    <row r="223" spans="1:5" x14ac:dyDescent="0.25">
      <c r="A223" s="13" t="s">
        <v>20</v>
      </c>
      <c r="B223">
        <v>4799</v>
      </c>
      <c r="D223" s="14" t="s">
        <v>14</v>
      </c>
      <c r="E223">
        <v>1368</v>
      </c>
    </row>
    <row r="224" spans="1:5" x14ac:dyDescent="0.25">
      <c r="A224" s="13" t="s">
        <v>20</v>
      </c>
      <c r="B224">
        <v>1137</v>
      </c>
      <c r="D224" s="14" t="s">
        <v>14</v>
      </c>
      <c r="E224">
        <v>102</v>
      </c>
    </row>
    <row r="225" spans="1:5" x14ac:dyDescent="0.25">
      <c r="A225" s="13" t="s">
        <v>20</v>
      </c>
      <c r="B225">
        <v>1152</v>
      </c>
      <c r="D225" s="14" t="s">
        <v>14</v>
      </c>
      <c r="E225">
        <v>86</v>
      </c>
    </row>
    <row r="226" spans="1:5" x14ac:dyDescent="0.25">
      <c r="A226" s="13" t="s">
        <v>20</v>
      </c>
      <c r="B226">
        <v>50</v>
      </c>
      <c r="D226" s="14" t="s">
        <v>14</v>
      </c>
      <c r="E226">
        <v>253</v>
      </c>
    </row>
    <row r="227" spans="1:5" x14ac:dyDescent="0.25">
      <c r="A227" s="13" t="s">
        <v>20</v>
      </c>
      <c r="B227">
        <v>3059</v>
      </c>
      <c r="D227" s="14" t="s">
        <v>14</v>
      </c>
      <c r="E227">
        <v>157</v>
      </c>
    </row>
    <row r="228" spans="1:5" x14ac:dyDescent="0.25">
      <c r="A228" s="13" t="s">
        <v>20</v>
      </c>
      <c r="B228">
        <v>34</v>
      </c>
      <c r="D228" s="14" t="s">
        <v>14</v>
      </c>
      <c r="E228">
        <v>183</v>
      </c>
    </row>
    <row r="229" spans="1:5" x14ac:dyDescent="0.25">
      <c r="A229" s="13" t="s">
        <v>20</v>
      </c>
      <c r="B229">
        <v>220</v>
      </c>
      <c r="D229" s="14" t="s">
        <v>14</v>
      </c>
      <c r="E229">
        <v>82</v>
      </c>
    </row>
    <row r="230" spans="1:5" x14ac:dyDescent="0.25">
      <c r="A230" s="13" t="s">
        <v>20</v>
      </c>
      <c r="B230">
        <v>1604</v>
      </c>
      <c r="D230" s="14" t="s">
        <v>14</v>
      </c>
      <c r="E230">
        <v>1</v>
      </c>
    </row>
    <row r="231" spans="1:5" x14ac:dyDescent="0.25">
      <c r="A231" s="13" t="s">
        <v>20</v>
      </c>
      <c r="B231">
        <v>454</v>
      </c>
      <c r="D231" s="14" t="s">
        <v>14</v>
      </c>
      <c r="E231">
        <v>1198</v>
      </c>
    </row>
    <row r="232" spans="1:5" x14ac:dyDescent="0.25">
      <c r="A232" s="13" t="s">
        <v>20</v>
      </c>
      <c r="B232">
        <v>123</v>
      </c>
      <c r="D232" s="14" t="s">
        <v>14</v>
      </c>
      <c r="E232">
        <v>648</v>
      </c>
    </row>
    <row r="233" spans="1:5" x14ac:dyDescent="0.25">
      <c r="A233" s="13" t="s">
        <v>20</v>
      </c>
      <c r="B233">
        <v>299</v>
      </c>
      <c r="D233" s="14" t="s">
        <v>14</v>
      </c>
      <c r="E233">
        <v>64</v>
      </c>
    </row>
    <row r="234" spans="1:5" x14ac:dyDescent="0.25">
      <c r="A234" s="13" t="s">
        <v>20</v>
      </c>
      <c r="B234">
        <v>2237</v>
      </c>
      <c r="D234" s="14" t="s">
        <v>14</v>
      </c>
      <c r="E234">
        <v>62</v>
      </c>
    </row>
    <row r="235" spans="1:5" x14ac:dyDescent="0.25">
      <c r="A235" s="13" t="s">
        <v>20</v>
      </c>
      <c r="B235">
        <v>645</v>
      </c>
      <c r="D235" s="14" t="s">
        <v>14</v>
      </c>
      <c r="E235">
        <v>750</v>
      </c>
    </row>
    <row r="236" spans="1:5" x14ac:dyDescent="0.25">
      <c r="A236" s="13" t="s">
        <v>20</v>
      </c>
      <c r="B236">
        <v>484</v>
      </c>
      <c r="D236" s="14" t="s">
        <v>14</v>
      </c>
      <c r="E236">
        <v>105</v>
      </c>
    </row>
    <row r="237" spans="1:5" x14ac:dyDescent="0.25">
      <c r="A237" s="13" t="s">
        <v>20</v>
      </c>
      <c r="B237">
        <v>154</v>
      </c>
      <c r="D237" s="14" t="s">
        <v>14</v>
      </c>
      <c r="E237">
        <v>2604</v>
      </c>
    </row>
    <row r="238" spans="1:5" x14ac:dyDescent="0.25">
      <c r="A238" s="13" t="s">
        <v>20</v>
      </c>
      <c r="B238">
        <v>82</v>
      </c>
      <c r="D238" s="14" t="s">
        <v>14</v>
      </c>
      <c r="E238">
        <v>65</v>
      </c>
    </row>
    <row r="239" spans="1:5" x14ac:dyDescent="0.25">
      <c r="A239" s="13" t="s">
        <v>20</v>
      </c>
      <c r="B239">
        <v>134</v>
      </c>
      <c r="D239" s="14" t="s">
        <v>14</v>
      </c>
      <c r="E239">
        <v>94</v>
      </c>
    </row>
    <row r="240" spans="1:5" x14ac:dyDescent="0.25">
      <c r="A240" s="13" t="s">
        <v>20</v>
      </c>
      <c r="B240">
        <v>5203</v>
      </c>
      <c r="D240" s="14" t="s">
        <v>14</v>
      </c>
      <c r="E240">
        <v>257</v>
      </c>
    </row>
    <row r="241" spans="1:5" x14ac:dyDescent="0.25">
      <c r="A241" s="13" t="s">
        <v>20</v>
      </c>
      <c r="B241">
        <v>94</v>
      </c>
      <c r="D241" s="14" t="s">
        <v>14</v>
      </c>
      <c r="E241">
        <v>2928</v>
      </c>
    </row>
    <row r="242" spans="1:5" x14ac:dyDescent="0.25">
      <c r="A242" s="13" t="s">
        <v>20</v>
      </c>
      <c r="B242">
        <v>205</v>
      </c>
      <c r="D242" s="14" t="s">
        <v>14</v>
      </c>
      <c r="E242">
        <v>4697</v>
      </c>
    </row>
    <row r="243" spans="1:5" x14ac:dyDescent="0.25">
      <c r="A243" s="13" t="s">
        <v>20</v>
      </c>
      <c r="B243">
        <v>92</v>
      </c>
      <c r="D243" s="14" t="s">
        <v>14</v>
      </c>
      <c r="E243">
        <v>2915</v>
      </c>
    </row>
    <row r="244" spans="1:5" x14ac:dyDescent="0.25">
      <c r="A244" s="13" t="s">
        <v>20</v>
      </c>
      <c r="B244">
        <v>219</v>
      </c>
      <c r="D244" s="14" t="s">
        <v>14</v>
      </c>
      <c r="E244">
        <v>18</v>
      </c>
    </row>
    <row r="245" spans="1:5" x14ac:dyDescent="0.25">
      <c r="A245" s="13" t="s">
        <v>20</v>
      </c>
      <c r="B245">
        <v>2526</v>
      </c>
      <c r="D245" s="14" t="s">
        <v>14</v>
      </c>
      <c r="E245">
        <v>602</v>
      </c>
    </row>
    <row r="246" spans="1:5" x14ac:dyDescent="0.25">
      <c r="A246" s="13" t="s">
        <v>20</v>
      </c>
      <c r="B246">
        <v>94</v>
      </c>
      <c r="D246" s="14" t="s">
        <v>14</v>
      </c>
      <c r="E246">
        <v>1</v>
      </c>
    </row>
    <row r="247" spans="1:5" x14ac:dyDescent="0.25">
      <c r="A247" s="13" t="s">
        <v>20</v>
      </c>
      <c r="B247">
        <v>1713</v>
      </c>
      <c r="D247" s="14" t="s">
        <v>14</v>
      </c>
      <c r="E247">
        <v>3868</v>
      </c>
    </row>
    <row r="248" spans="1:5" x14ac:dyDescent="0.25">
      <c r="A248" s="13" t="s">
        <v>20</v>
      </c>
      <c r="B248">
        <v>249</v>
      </c>
      <c r="D248" s="14" t="s">
        <v>14</v>
      </c>
      <c r="E248">
        <v>504</v>
      </c>
    </row>
    <row r="249" spans="1:5" x14ac:dyDescent="0.25">
      <c r="A249" s="13" t="s">
        <v>20</v>
      </c>
      <c r="B249">
        <v>192</v>
      </c>
      <c r="D249" s="14" t="s">
        <v>14</v>
      </c>
      <c r="E249">
        <v>14</v>
      </c>
    </row>
    <row r="250" spans="1:5" x14ac:dyDescent="0.25">
      <c r="A250" s="13" t="s">
        <v>20</v>
      </c>
      <c r="B250">
        <v>247</v>
      </c>
      <c r="D250" s="14" t="s">
        <v>14</v>
      </c>
      <c r="E250">
        <v>750</v>
      </c>
    </row>
    <row r="251" spans="1:5" x14ac:dyDescent="0.25">
      <c r="A251" s="13" t="s">
        <v>20</v>
      </c>
      <c r="B251">
        <v>2293</v>
      </c>
      <c r="D251" s="14" t="s">
        <v>14</v>
      </c>
      <c r="E251">
        <v>77</v>
      </c>
    </row>
    <row r="252" spans="1:5" x14ac:dyDescent="0.25">
      <c r="A252" s="13" t="s">
        <v>20</v>
      </c>
      <c r="B252">
        <v>3131</v>
      </c>
      <c r="D252" s="14" t="s">
        <v>14</v>
      </c>
      <c r="E252">
        <v>752</v>
      </c>
    </row>
    <row r="253" spans="1:5" x14ac:dyDescent="0.25">
      <c r="A253" s="13" t="s">
        <v>20</v>
      </c>
      <c r="B253">
        <v>143</v>
      </c>
      <c r="D253" s="14" t="s">
        <v>14</v>
      </c>
      <c r="E253">
        <v>131</v>
      </c>
    </row>
    <row r="254" spans="1:5" x14ac:dyDescent="0.25">
      <c r="A254" s="13" t="s">
        <v>20</v>
      </c>
      <c r="B254">
        <v>296</v>
      </c>
      <c r="D254" s="14" t="s">
        <v>14</v>
      </c>
      <c r="E254">
        <v>87</v>
      </c>
    </row>
    <row r="255" spans="1:5" x14ac:dyDescent="0.25">
      <c r="A255" s="13" t="s">
        <v>20</v>
      </c>
      <c r="B255">
        <v>170</v>
      </c>
      <c r="D255" s="14" t="s">
        <v>14</v>
      </c>
      <c r="E255">
        <v>1063</v>
      </c>
    </row>
    <row r="256" spans="1:5" x14ac:dyDescent="0.25">
      <c r="A256" s="13" t="s">
        <v>20</v>
      </c>
      <c r="B256">
        <v>86</v>
      </c>
      <c r="D256" s="14" t="s">
        <v>14</v>
      </c>
      <c r="E256">
        <v>76</v>
      </c>
    </row>
    <row r="257" spans="1:5" x14ac:dyDescent="0.25">
      <c r="A257" s="13" t="s">
        <v>20</v>
      </c>
      <c r="B257">
        <v>6286</v>
      </c>
      <c r="D257" s="14" t="s">
        <v>14</v>
      </c>
      <c r="E257">
        <v>4428</v>
      </c>
    </row>
    <row r="258" spans="1:5" x14ac:dyDescent="0.25">
      <c r="A258" s="13" t="s">
        <v>20</v>
      </c>
      <c r="B258">
        <v>3727</v>
      </c>
      <c r="D258" s="14" t="s">
        <v>14</v>
      </c>
      <c r="E258">
        <v>58</v>
      </c>
    </row>
    <row r="259" spans="1:5" x14ac:dyDescent="0.25">
      <c r="A259" s="13" t="s">
        <v>20</v>
      </c>
      <c r="B259">
        <v>1605</v>
      </c>
      <c r="D259" s="14" t="s">
        <v>14</v>
      </c>
      <c r="E259">
        <v>111</v>
      </c>
    </row>
    <row r="260" spans="1:5" x14ac:dyDescent="0.25">
      <c r="A260" s="13" t="s">
        <v>20</v>
      </c>
      <c r="B260">
        <v>2120</v>
      </c>
      <c r="D260" s="14" t="s">
        <v>14</v>
      </c>
      <c r="E260">
        <v>2955</v>
      </c>
    </row>
    <row r="261" spans="1:5" x14ac:dyDescent="0.25">
      <c r="A261" s="13" t="s">
        <v>20</v>
      </c>
      <c r="B261">
        <v>50</v>
      </c>
      <c r="D261" s="14" t="s">
        <v>14</v>
      </c>
      <c r="E261">
        <v>1657</v>
      </c>
    </row>
    <row r="262" spans="1:5" x14ac:dyDescent="0.25">
      <c r="A262" s="13" t="s">
        <v>20</v>
      </c>
      <c r="B262">
        <v>2080</v>
      </c>
      <c r="D262" s="14" t="s">
        <v>14</v>
      </c>
      <c r="E262">
        <v>926</v>
      </c>
    </row>
    <row r="263" spans="1:5" x14ac:dyDescent="0.25">
      <c r="A263" s="13" t="s">
        <v>20</v>
      </c>
      <c r="B263">
        <v>2105</v>
      </c>
      <c r="D263" s="14" t="s">
        <v>14</v>
      </c>
      <c r="E263">
        <v>77</v>
      </c>
    </row>
    <row r="264" spans="1:5" x14ac:dyDescent="0.25">
      <c r="A264" s="13" t="s">
        <v>20</v>
      </c>
      <c r="B264">
        <v>2436</v>
      </c>
      <c r="D264" s="14" t="s">
        <v>14</v>
      </c>
      <c r="E264">
        <v>1748</v>
      </c>
    </row>
    <row r="265" spans="1:5" x14ac:dyDescent="0.25">
      <c r="A265" s="13" t="s">
        <v>20</v>
      </c>
      <c r="B265">
        <v>80</v>
      </c>
      <c r="D265" s="14" t="s">
        <v>14</v>
      </c>
      <c r="E265">
        <v>79</v>
      </c>
    </row>
    <row r="266" spans="1:5" x14ac:dyDescent="0.25">
      <c r="A266" s="13" t="s">
        <v>20</v>
      </c>
      <c r="B266">
        <v>42</v>
      </c>
      <c r="D266" s="14" t="s">
        <v>14</v>
      </c>
      <c r="E266">
        <v>889</v>
      </c>
    </row>
    <row r="267" spans="1:5" x14ac:dyDescent="0.25">
      <c r="A267" s="13" t="s">
        <v>20</v>
      </c>
      <c r="B267">
        <v>139</v>
      </c>
      <c r="D267" s="14" t="s">
        <v>14</v>
      </c>
      <c r="E267">
        <v>56</v>
      </c>
    </row>
    <row r="268" spans="1:5" x14ac:dyDescent="0.25">
      <c r="A268" s="13" t="s">
        <v>20</v>
      </c>
      <c r="B268">
        <v>159</v>
      </c>
      <c r="D268" s="14" t="s">
        <v>14</v>
      </c>
      <c r="E268">
        <v>1</v>
      </c>
    </row>
    <row r="269" spans="1:5" x14ac:dyDescent="0.25">
      <c r="A269" s="13" t="s">
        <v>20</v>
      </c>
      <c r="B269">
        <v>381</v>
      </c>
      <c r="D269" s="14" t="s">
        <v>14</v>
      </c>
      <c r="E269">
        <v>83</v>
      </c>
    </row>
    <row r="270" spans="1:5" x14ac:dyDescent="0.25">
      <c r="A270" s="13" t="s">
        <v>20</v>
      </c>
      <c r="B270">
        <v>194</v>
      </c>
      <c r="D270" s="14" t="s">
        <v>14</v>
      </c>
      <c r="E270">
        <v>2025</v>
      </c>
    </row>
    <row r="271" spans="1:5" x14ac:dyDescent="0.25">
      <c r="A271" s="13" t="s">
        <v>20</v>
      </c>
      <c r="B271">
        <v>106</v>
      </c>
      <c r="D271" s="14" t="s">
        <v>14</v>
      </c>
      <c r="E271">
        <v>14</v>
      </c>
    </row>
    <row r="272" spans="1:5" x14ac:dyDescent="0.25">
      <c r="A272" s="13" t="s">
        <v>20</v>
      </c>
      <c r="B272">
        <v>142</v>
      </c>
      <c r="D272" s="14" t="s">
        <v>14</v>
      </c>
      <c r="E272">
        <v>656</v>
      </c>
    </row>
    <row r="273" spans="1:5" x14ac:dyDescent="0.25">
      <c r="A273" s="13" t="s">
        <v>20</v>
      </c>
      <c r="B273">
        <v>211</v>
      </c>
      <c r="D273" s="14" t="s">
        <v>14</v>
      </c>
      <c r="E273">
        <v>1596</v>
      </c>
    </row>
    <row r="274" spans="1:5" x14ac:dyDescent="0.25">
      <c r="A274" s="13" t="s">
        <v>20</v>
      </c>
      <c r="B274">
        <v>2756</v>
      </c>
      <c r="D274" s="14" t="s">
        <v>14</v>
      </c>
      <c r="E274">
        <v>10</v>
      </c>
    </row>
    <row r="275" spans="1:5" x14ac:dyDescent="0.25">
      <c r="A275" s="13" t="s">
        <v>20</v>
      </c>
      <c r="B275">
        <v>173</v>
      </c>
      <c r="D275" s="14" t="s">
        <v>14</v>
      </c>
      <c r="E275">
        <v>1121</v>
      </c>
    </row>
    <row r="276" spans="1:5" x14ac:dyDescent="0.25">
      <c r="A276" s="13" t="s">
        <v>20</v>
      </c>
      <c r="B276">
        <v>87</v>
      </c>
      <c r="D276" s="14" t="s">
        <v>14</v>
      </c>
      <c r="E276">
        <v>15</v>
      </c>
    </row>
    <row r="277" spans="1:5" x14ac:dyDescent="0.25">
      <c r="A277" s="13" t="s">
        <v>20</v>
      </c>
      <c r="B277">
        <v>1572</v>
      </c>
      <c r="D277" s="14" t="s">
        <v>14</v>
      </c>
      <c r="E277">
        <v>191</v>
      </c>
    </row>
    <row r="278" spans="1:5" x14ac:dyDescent="0.25">
      <c r="A278" s="13" t="s">
        <v>20</v>
      </c>
      <c r="B278">
        <v>2346</v>
      </c>
      <c r="D278" s="14" t="s">
        <v>14</v>
      </c>
      <c r="E278">
        <v>16</v>
      </c>
    </row>
    <row r="279" spans="1:5" x14ac:dyDescent="0.25">
      <c r="A279" s="13" t="s">
        <v>20</v>
      </c>
      <c r="B279">
        <v>115</v>
      </c>
      <c r="D279" s="14" t="s">
        <v>14</v>
      </c>
      <c r="E279">
        <v>17</v>
      </c>
    </row>
    <row r="280" spans="1:5" x14ac:dyDescent="0.25">
      <c r="A280" s="13" t="s">
        <v>20</v>
      </c>
      <c r="B280">
        <v>85</v>
      </c>
      <c r="D280" s="14" t="s">
        <v>14</v>
      </c>
      <c r="E280">
        <v>34</v>
      </c>
    </row>
    <row r="281" spans="1:5" x14ac:dyDescent="0.25">
      <c r="A281" s="13" t="s">
        <v>20</v>
      </c>
      <c r="B281">
        <v>144</v>
      </c>
      <c r="D281" s="14" t="s">
        <v>14</v>
      </c>
      <c r="E281">
        <v>1</v>
      </c>
    </row>
    <row r="282" spans="1:5" x14ac:dyDescent="0.25">
      <c r="A282" s="13" t="s">
        <v>20</v>
      </c>
      <c r="B282">
        <v>2443</v>
      </c>
      <c r="D282" s="14" t="s">
        <v>14</v>
      </c>
      <c r="E282">
        <v>1274</v>
      </c>
    </row>
    <row r="283" spans="1:5" x14ac:dyDescent="0.25">
      <c r="A283" s="13" t="s">
        <v>20</v>
      </c>
      <c r="B283">
        <v>64</v>
      </c>
      <c r="D283" s="14" t="s">
        <v>14</v>
      </c>
      <c r="E283">
        <v>210</v>
      </c>
    </row>
    <row r="284" spans="1:5" x14ac:dyDescent="0.25">
      <c r="A284" s="13" t="s">
        <v>20</v>
      </c>
      <c r="B284">
        <v>268</v>
      </c>
      <c r="D284" s="14" t="s">
        <v>14</v>
      </c>
      <c r="E284">
        <v>248</v>
      </c>
    </row>
    <row r="285" spans="1:5" x14ac:dyDescent="0.25">
      <c r="A285" s="13" t="s">
        <v>20</v>
      </c>
      <c r="B285">
        <v>195</v>
      </c>
      <c r="D285" s="14" t="s">
        <v>14</v>
      </c>
      <c r="E285">
        <v>513</v>
      </c>
    </row>
    <row r="286" spans="1:5" x14ac:dyDescent="0.25">
      <c r="A286" s="13" t="s">
        <v>20</v>
      </c>
      <c r="B286">
        <v>186</v>
      </c>
      <c r="D286" s="14" t="s">
        <v>14</v>
      </c>
      <c r="E286">
        <v>3410</v>
      </c>
    </row>
    <row r="287" spans="1:5" x14ac:dyDescent="0.25">
      <c r="A287" s="13" t="s">
        <v>20</v>
      </c>
      <c r="B287">
        <v>460</v>
      </c>
      <c r="D287" s="14" t="s">
        <v>14</v>
      </c>
      <c r="E287">
        <v>10</v>
      </c>
    </row>
    <row r="288" spans="1:5" x14ac:dyDescent="0.25">
      <c r="A288" s="13" t="s">
        <v>20</v>
      </c>
      <c r="B288">
        <v>2528</v>
      </c>
      <c r="D288" s="14" t="s">
        <v>14</v>
      </c>
      <c r="E288">
        <v>2201</v>
      </c>
    </row>
    <row r="289" spans="1:5" x14ac:dyDescent="0.25">
      <c r="A289" s="13" t="s">
        <v>20</v>
      </c>
      <c r="B289">
        <v>3657</v>
      </c>
      <c r="D289" s="14" t="s">
        <v>14</v>
      </c>
      <c r="E289">
        <v>676</v>
      </c>
    </row>
    <row r="290" spans="1:5" x14ac:dyDescent="0.25">
      <c r="A290" s="13" t="s">
        <v>20</v>
      </c>
      <c r="B290">
        <v>131</v>
      </c>
      <c r="D290" s="14" t="s">
        <v>14</v>
      </c>
      <c r="E290">
        <v>831</v>
      </c>
    </row>
    <row r="291" spans="1:5" x14ac:dyDescent="0.25">
      <c r="A291" s="13" t="s">
        <v>20</v>
      </c>
      <c r="B291">
        <v>239</v>
      </c>
      <c r="D291" s="14" t="s">
        <v>14</v>
      </c>
      <c r="E291">
        <v>859</v>
      </c>
    </row>
    <row r="292" spans="1:5" x14ac:dyDescent="0.25">
      <c r="A292" s="13" t="s">
        <v>20</v>
      </c>
      <c r="B292">
        <v>78</v>
      </c>
      <c r="D292" s="14" t="s">
        <v>14</v>
      </c>
      <c r="E292">
        <v>45</v>
      </c>
    </row>
    <row r="293" spans="1:5" x14ac:dyDescent="0.25">
      <c r="A293" s="13" t="s">
        <v>20</v>
      </c>
      <c r="B293">
        <v>1773</v>
      </c>
      <c r="D293" s="14" t="s">
        <v>14</v>
      </c>
      <c r="E293">
        <v>6</v>
      </c>
    </row>
    <row r="294" spans="1:5" x14ac:dyDescent="0.25">
      <c r="A294" s="13" t="s">
        <v>20</v>
      </c>
      <c r="B294">
        <v>32</v>
      </c>
      <c r="D294" s="14" t="s">
        <v>14</v>
      </c>
      <c r="E294">
        <v>7</v>
      </c>
    </row>
    <row r="295" spans="1:5" x14ac:dyDescent="0.25">
      <c r="A295" s="13" t="s">
        <v>20</v>
      </c>
      <c r="B295">
        <v>369</v>
      </c>
      <c r="D295" s="14" t="s">
        <v>14</v>
      </c>
      <c r="E295">
        <v>31</v>
      </c>
    </row>
    <row r="296" spans="1:5" x14ac:dyDescent="0.25">
      <c r="A296" s="13" t="s">
        <v>20</v>
      </c>
      <c r="B296">
        <v>89</v>
      </c>
      <c r="D296" s="14" t="s">
        <v>14</v>
      </c>
      <c r="E296">
        <v>78</v>
      </c>
    </row>
    <row r="297" spans="1:5" x14ac:dyDescent="0.25">
      <c r="A297" s="13" t="s">
        <v>20</v>
      </c>
      <c r="B297">
        <v>147</v>
      </c>
      <c r="D297" s="14" t="s">
        <v>14</v>
      </c>
      <c r="E297">
        <v>1225</v>
      </c>
    </row>
    <row r="298" spans="1:5" x14ac:dyDescent="0.25">
      <c r="A298" s="13" t="s">
        <v>20</v>
      </c>
      <c r="B298">
        <v>126</v>
      </c>
      <c r="D298" s="14" t="s">
        <v>14</v>
      </c>
      <c r="E298">
        <v>1</v>
      </c>
    </row>
    <row r="299" spans="1:5" x14ac:dyDescent="0.25">
      <c r="A299" s="13" t="s">
        <v>20</v>
      </c>
      <c r="B299">
        <v>2218</v>
      </c>
      <c r="D299" s="14" t="s">
        <v>14</v>
      </c>
      <c r="E299">
        <v>67</v>
      </c>
    </row>
    <row r="300" spans="1:5" x14ac:dyDescent="0.25">
      <c r="A300" s="13" t="s">
        <v>20</v>
      </c>
      <c r="B300">
        <v>202</v>
      </c>
      <c r="D300" s="14" t="s">
        <v>14</v>
      </c>
      <c r="E300">
        <v>19</v>
      </c>
    </row>
    <row r="301" spans="1:5" x14ac:dyDescent="0.25">
      <c r="A301" s="13" t="s">
        <v>20</v>
      </c>
      <c r="B301">
        <v>140</v>
      </c>
      <c r="D301" s="14" t="s">
        <v>14</v>
      </c>
      <c r="E301">
        <v>2108</v>
      </c>
    </row>
    <row r="302" spans="1:5" x14ac:dyDescent="0.25">
      <c r="A302" s="13" t="s">
        <v>20</v>
      </c>
      <c r="B302">
        <v>1052</v>
      </c>
      <c r="D302" s="14" t="s">
        <v>14</v>
      </c>
      <c r="E302">
        <v>679</v>
      </c>
    </row>
    <row r="303" spans="1:5" x14ac:dyDescent="0.25">
      <c r="A303" s="13" t="s">
        <v>20</v>
      </c>
      <c r="B303">
        <v>247</v>
      </c>
      <c r="D303" s="14" t="s">
        <v>14</v>
      </c>
      <c r="E303">
        <v>36</v>
      </c>
    </row>
    <row r="304" spans="1:5" x14ac:dyDescent="0.25">
      <c r="A304" s="13" t="s">
        <v>20</v>
      </c>
      <c r="B304">
        <v>84</v>
      </c>
      <c r="D304" s="14" t="s">
        <v>14</v>
      </c>
      <c r="E304">
        <v>47</v>
      </c>
    </row>
    <row r="305" spans="1:5" x14ac:dyDescent="0.25">
      <c r="A305" s="13" t="s">
        <v>20</v>
      </c>
      <c r="B305">
        <v>88</v>
      </c>
      <c r="D305" s="14" t="s">
        <v>14</v>
      </c>
      <c r="E305">
        <v>70</v>
      </c>
    </row>
    <row r="306" spans="1:5" x14ac:dyDescent="0.25">
      <c r="A306" s="13" t="s">
        <v>20</v>
      </c>
      <c r="B306">
        <v>156</v>
      </c>
      <c r="D306" s="14" t="s">
        <v>14</v>
      </c>
      <c r="E306">
        <v>154</v>
      </c>
    </row>
    <row r="307" spans="1:5" x14ac:dyDescent="0.25">
      <c r="A307" s="13" t="s">
        <v>20</v>
      </c>
      <c r="B307">
        <v>2985</v>
      </c>
      <c r="D307" s="14" t="s">
        <v>14</v>
      </c>
      <c r="E307">
        <v>22</v>
      </c>
    </row>
    <row r="308" spans="1:5" x14ac:dyDescent="0.25">
      <c r="A308" s="13" t="s">
        <v>20</v>
      </c>
      <c r="B308">
        <v>762</v>
      </c>
      <c r="D308" s="14" t="s">
        <v>14</v>
      </c>
      <c r="E308">
        <v>1758</v>
      </c>
    </row>
    <row r="309" spans="1:5" x14ac:dyDescent="0.25">
      <c r="A309" s="13" t="s">
        <v>20</v>
      </c>
      <c r="B309">
        <v>554</v>
      </c>
      <c r="D309" s="14" t="s">
        <v>14</v>
      </c>
      <c r="E309">
        <v>94</v>
      </c>
    </row>
    <row r="310" spans="1:5" x14ac:dyDescent="0.25">
      <c r="A310" s="13" t="s">
        <v>20</v>
      </c>
      <c r="B310">
        <v>135</v>
      </c>
      <c r="D310" s="14" t="s">
        <v>14</v>
      </c>
      <c r="E310">
        <v>33</v>
      </c>
    </row>
    <row r="311" spans="1:5" x14ac:dyDescent="0.25">
      <c r="A311" s="13" t="s">
        <v>20</v>
      </c>
      <c r="B311">
        <v>122</v>
      </c>
      <c r="D311" s="14" t="s">
        <v>14</v>
      </c>
      <c r="E311">
        <v>1</v>
      </c>
    </row>
    <row r="312" spans="1:5" x14ac:dyDescent="0.25">
      <c r="A312" s="13" t="s">
        <v>20</v>
      </c>
      <c r="B312">
        <v>221</v>
      </c>
      <c r="D312" s="14" t="s">
        <v>14</v>
      </c>
      <c r="E312">
        <v>31</v>
      </c>
    </row>
    <row r="313" spans="1:5" x14ac:dyDescent="0.25">
      <c r="A313" s="13" t="s">
        <v>20</v>
      </c>
      <c r="B313">
        <v>126</v>
      </c>
      <c r="D313" s="14" t="s">
        <v>14</v>
      </c>
      <c r="E313">
        <v>35</v>
      </c>
    </row>
    <row r="314" spans="1:5" x14ac:dyDescent="0.25">
      <c r="A314" s="13" t="s">
        <v>20</v>
      </c>
      <c r="B314">
        <v>1022</v>
      </c>
      <c r="D314" s="14" t="s">
        <v>14</v>
      </c>
      <c r="E314">
        <v>63</v>
      </c>
    </row>
    <row r="315" spans="1:5" x14ac:dyDescent="0.25">
      <c r="A315" s="13" t="s">
        <v>20</v>
      </c>
      <c r="B315">
        <v>3177</v>
      </c>
      <c r="D315" s="14" t="s">
        <v>14</v>
      </c>
      <c r="E315">
        <v>526</v>
      </c>
    </row>
    <row r="316" spans="1:5" x14ac:dyDescent="0.25">
      <c r="A316" s="13" t="s">
        <v>20</v>
      </c>
      <c r="B316">
        <v>198</v>
      </c>
      <c r="D316" s="14" t="s">
        <v>14</v>
      </c>
      <c r="E316">
        <v>121</v>
      </c>
    </row>
    <row r="317" spans="1:5" x14ac:dyDescent="0.25">
      <c r="A317" s="13" t="s">
        <v>20</v>
      </c>
      <c r="B317">
        <v>85</v>
      </c>
      <c r="D317" s="14" t="s">
        <v>14</v>
      </c>
      <c r="E317">
        <v>67</v>
      </c>
    </row>
    <row r="318" spans="1:5" x14ac:dyDescent="0.25">
      <c r="A318" s="13" t="s">
        <v>20</v>
      </c>
      <c r="B318">
        <v>3596</v>
      </c>
      <c r="D318" s="14" t="s">
        <v>14</v>
      </c>
      <c r="E318">
        <v>57</v>
      </c>
    </row>
    <row r="319" spans="1:5" x14ac:dyDescent="0.25">
      <c r="A319" s="13" t="s">
        <v>20</v>
      </c>
      <c r="B319">
        <v>244</v>
      </c>
      <c r="D319" s="14" t="s">
        <v>14</v>
      </c>
      <c r="E319">
        <v>1229</v>
      </c>
    </row>
    <row r="320" spans="1:5" x14ac:dyDescent="0.25">
      <c r="A320" s="13" t="s">
        <v>20</v>
      </c>
      <c r="B320">
        <v>5180</v>
      </c>
      <c r="D320" s="14" t="s">
        <v>14</v>
      </c>
      <c r="E320">
        <v>12</v>
      </c>
    </row>
    <row r="321" spans="1:5" x14ac:dyDescent="0.25">
      <c r="A321" s="13" t="s">
        <v>20</v>
      </c>
      <c r="B321">
        <v>589</v>
      </c>
      <c r="D321" s="14" t="s">
        <v>14</v>
      </c>
      <c r="E321">
        <v>452</v>
      </c>
    </row>
    <row r="322" spans="1:5" x14ac:dyDescent="0.25">
      <c r="A322" s="13" t="s">
        <v>20</v>
      </c>
      <c r="B322">
        <v>2725</v>
      </c>
      <c r="D322" s="14" t="s">
        <v>14</v>
      </c>
      <c r="E322">
        <v>1886</v>
      </c>
    </row>
    <row r="323" spans="1:5" x14ac:dyDescent="0.25">
      <c r="A323" s="13" t="s">
        <v>20</v>
      </c>
      <c r="B323">
        <v>300</v>
      </c>
      <c r="D323" s="14" t="s">
        <v>14</v>
      </c>
      <c r="E323">
        <v>1825</v>
      </c>
    </row>
    <row r="324" spans="1:5" x14ac:dyDescent="0.25">
      <c r="A324" s="13" t="s">
        <v>20</v>
      </c>
      <c r="B324">
        <v>144</v>
      </c>
      <c r="D324" s="14" t="s">
        <v>14</v>
      </c>
      <c r="E324">
        <v>31</v>
      </c>
    </row>
    <row r="325" spans="1:5" x14ac:dyDescent="0.25">
      <c r="A325" s="13" t="s">
        <v>20</v>
      </c>
      <c r="B325">
        <v>87</v>
      </c>
      <c r="D325" s="14" t="s">
        <v>14</v>
      </c>
      <c r="E325">
        <v>107</v>
      </c>
    </row>
    <row r="326" spans="1:5" x14ac:dyDescent="0.25">
      <c r="A326" s="13" t="s">
        <v>20</v>
      </c>
      <c r="B326">
        <v>3116</v>
      </c>
      <c r="D326" s="14" t="s">
        <v>14</v>
      </c>
      <c r="E326">
        <v>27</v>
      </c>
    </row>
    <row r="327" spans="1:5" x14ac:dyDescent="0.25">
      <c r="A327" s="13" t="s">
        <v>20</v>
      </c>
      <c r="B327">
        <v>909</v>
      </c>
      <c r="D327" s="14" t="s">
        <v>14</v>
      </c>
      <c r="E327">
        <v>1221</v>
      </c>
    </row>
    <row r="328" spans="1:5" x14ac:dyDescent="0.25">
      <c r="A328" s="13" t="s">
        <v>20</v>
      </c>
      <c r="B328">
        <v>1613</v>
      </c>
      <c r="D328" s="14" t="s">
        <v>14</v>
      </c>
      <c r="E328">
        <v>1</v>
      </c>
    </row>
    <row r="329" spans="1:5" x14ac:dyDescent="0.25">
      <c r="A329" s="13" t="s">
        <v>20</v>
      </c>
      <c r="B329">
        <v>136</v>
      </c>
      <c r="D329" s="14" t="s">
        <v>14</v>
      </c>
      <c r="E329">
        <v>16</v>
      </c>
    </row>
    <row r="330" spans="1:5" x14ac:dyDescent="0.25">
      <c r="A330" s="13" t="s">
        <v>20</v>
      </c>
      <c r="B330">
        <v>130</v>
      </c>
      <c r="D330" s="14" t="s">
        <v>14</v>
      </c>
      <c r="E330">
        <v>41</v>
      </c>
    </row>
    <row r="331" spans="1:5" x14ac:dyDescent="0.25">
      <c r="A331" s="13" t="s">
        <v>20</v>
      </c>
      <c r="B331">
        <v>102</v>
      </c>
      <c r="D331" s="14" t="s">
        <v>14</v>
      </c>
      <c r="E331">
        <v>523</v>
      </c>
    </row>
    <row r="332" spans="1:5" x14ac:dyDescent="0.25">
      <c r="A332" s="13" t="s">
        <v>20</v>
      </c>
      <c r="B332">
        <v>4006</v>
      </c>
      <c r="D332" s="14" t="s">
        <v>14</v>
      </c>
      <c r="E332">
        <v>141</v>
      </c>
    </row>
    <row r="333" spans="1:5" x14ac:dyDescent="0.25">
      <c r="A333" s="13" t="s">
        <v>20</v>
      </c>
      <c r="B333">
        <v>1629</v>
      </c>
      <c r="D333" s="14" t="s">
        <v>14</v>
      </c>
      <c r="E333">
        <v>52</v>
      </c>
    </row>
    <row r="334" spans="1:5" x14ac:dyDescent="0.25">
      <c r="A334" s="13" t="s">
        <v>20</v>
      </c>
      <c r="B334">
        <v>2188</v>
      </c>
      <c r="D334" s="14" t="s">
        <v>14</v>
      </c>
      <c r="E334">
        <v>225</v>
      </c>
    </row>
    <row r="335" spans="1:5" x14ac:dyDescent="0.25">
      <c r="A335" s="13" t="s">
        <v>20</v>
      </c>
      <c r="B335">
        <v>2409</v>
      </c>
      <c r="D335" s="14" t="s">
        <v>14</v>
      </c>
      <c r="E335">
        <v>38</v>
      </c>
    </row>
    <row r="336" spans="1:5" x14ac:dyDescent="0.25">
      <c r="A336" s="13" t="s">
        <v>20</v>
      </c>
      <c r="B336">
        <v>194</v>
      </c>
      <c r="D336" s="14" t="s">
        <v>14</v>
      </c>
      <c r="E336">
        <v>15</v>
      </c>
    </row>
    <row r="337" spans="1:5" x14ac:dyDescent="0.25">
      <c r="A337" s="13" t="s">
        <v>20</v>
      </c>
      <c r="B337">
        <v>1140</v>
      </c>
      <c r="D337" s="14" t="s">
        <v>14</v>
      </c>
      <c r="E337">
        <v>37</v>
      </c>
    </row>
    <row r="338" spans="1:5" x14ac:dyDescent="0.25">
      <c r="A338" s="13" t="s">
        <v>20</v>
      </c>
      <c r="B338">
        <v>102</v>
      </c>
      <c r="D338" s="14" t="s">
        <v>14</v>
      </c>
      <c r="E338">
        <v>112</v>
      </c>
    </row>
    <row r="339" spans="1:5" x14ac:dyDescent="0.25">
      <c r="A339" s="13" t="s">
        <v>20</v>
      </c>
      <c r="B339">
        <v>2857</v>
      </c>
      <c r="D339" s="14" t="s">
        <v>14</v>
      </c>
      <c r="E339">
        <v>21</v>
      </c>
    </row>
    <row r="340" spans="1:5" x14ac:dyDescent="0.25">
      <c r="A340" s="13" t="s">
        <v>20</v>
      </c>
      <c r="B340">
        <v>107</v>
      </c>
      <c r="D340" s="14" t="s">
        <v>14</v>
      </c>
      <c r="E340">
        <v>67</v>
      </c>
    </row>
    <row r="341" spans="1:5" x14ac:dyDescent="0.25">
      <c r="A341" s="13" t="s">
        <v>20</v>
      </c>
      <c r="B341">
        <v>160</v>
      </c>
      <c r="D341" s="14" t="s">
        <v>14</v>
      </c>
      <c r="E341">
        <v>78</v>
      </c>
    </row>
    <row r="342" spans="1:5" x14ac:dyDescent="0.25">
      <c r="A342" s="13" t="s">
        <v>20</v>
      </c>
      <c r="B342">
        <v>2230</v>
      </c>
      <c r="D342" s="14" t="s">
        <v>14</v>
      </c>
      <c r="E342">
        <v>67</v>
      </c>
    </row>
    <row r="343" spans="1:5" x14ac:dyDescent="0.25">
      <c r="A343" s="13" t="s">
        <v>20</v>
      </c>
      <c r="B343">
        <v>316</v>
      </c>
      <c r="D343" s="14" t="s">
        <v>14</v>
      </c>
      <c r="E343">
        <v>263</v>
      </c>
    </row>
    <row r="344" spans="1:5" x14ac:dyDescent="0.25">
      <c r="A344" s="13" t="s">
        <v>20</v>
      </c>
      <c r="B344">
        <v>117</v>
      </c>
      <c r="D344" s="14" t="s">
        <v>14</v>
      </c>
      <c r="E344">
        <v>1691</v>
      </c>
    </row>
    <row r="345" spans="1:5" x14ac:dyDescent="0.25">
      <c r="A345" s="13" t="s">
        <v>20</v>
      </c>
      <c r="B345">
        <v>6406</v>
      </c>
      <c r="D345" s="14" t="s">
        <v>14</v>
      </c>
      <c r="E345">
        <v>181</v>
      </c>
    </row>
    <row r="346" spans="1:5" x14ac:dyDescent="0.25">
      <c r="A346" s="13" t="s">
        <v>20</v>
      </c>
      <c r="B346">
        <v>192</v>
      </c>
      <c r="D346" s="14" t="s">
        <v>14</v>
      </c>
      <c r="E346">
        <v>13</v>
      </c>
    </row>
    <row r="347" spans="1:5" x14ac:dyDescent="0.25">
      <c r="A347" s="13" t="s">
        <v>20</v>
      </c>
      <c r="B347">
        <v>26</v>
      </c>
      <c r="D347" s="14" t="s">
        <v>14</v>
      </c>
      <c r="E347">
        <v>1</v>
      </c>
    </row>
    <row r="348" spans="1:5" x14ac:dyDescent="0.25">
      <c r="A348" s="13" t="s">
        <v>20</v>
      </c>
      <c r="B348">
        <v>723</v>
      </c>
      <c r="D348" s="14" t="s">
        <v>14</v>
      </c>
      <c r="E348">
        <v>21</v>
      </c>
    </row>
    <row r="349" spans="1:5" x14ac:dyDescent="0.25">
      <c r="A349" s="13" t="s">
        <v>20</v>
      </c>
      <c r="B349">
        <v>170</v>
      </c>
      <c r="D349" s="14" t="s">
        <v>14</v>
      </c>
      <c r="E349">
        <v>830</v>
      </c>
    </row>
    <row r="350" spans="1:5" x14ac:dyDescent="0.25">
      <c r="A350" s="13" t="s">
        <v>20</v>
      </c>
      <c r="B350">
        <v>238</v>
      </c>
      <c r="D350" s="14" t="s">
        <v>14</v>
      </c>
      <c r="E350">
        <v>130</v>
      </c>
    </row>
    <row r="351" spans="1:5" x14ac:dyDescent="0.25">
      <c r="A351" s="13" t="s">
        <v>20</v>
      </c>
      <c r="B351">
        <v>55</v>
      </c>
      <c r="D351" s="14" t="s">
        <v>14</v>
      </c>
      <c r="E351">
        <v>55</v>
      </c>
    </row>
    <row r="352" spans="1:5" x14ac:dyDescent="0.25">
      <c r="A352" s="13" t="s">
        <v>20</v>
      </c>
      <c r="B352">
        <v>128</v>
      </c>
      <c r="D352" s="14" t="s">
        <v>14</v>
      </c>
      <c r="E352">
        <v>114</v>
      </c>
    </row>
    <row r="353" spans="1:5" x14ac:dyDescent="0.25">
      <c r="A353" s="13" t="s">
        <v>20</v>
      </c>
      <c r="B353">
        <v>2144</v>
      </c>
      <c r="D353" s="14" t="s">
        <v>14</v>
      </c>
      <c r="E353">
        <v>594</v>
      </c>
    </row>
    <row r="354" spans="1:5" x14ac:dyDescent="0.25">
      <c r="A354" s="13" t="s">
        <v>20</v>
      </c>
      <c r="B354">
        <v>2693</v>
      </c>
      <c r="D354" s="14" t="s">
        <v>14</v>
      </c>
      <c r="E354">
        <v>24</v>
      </c>
    </row>
    <row r="355" spans="1:5" x14ac:dyDescent="0.25">
      <c r="A355" s="13" t="s">
        <v>20</v>
      </c>
      <c r="B355">
        <v>432</v>
      </c>
      <c r="D355" s="14" t="s">
        <v>14</v>
      </c>
      <c r="E355">
        <v>252</v>
      </c>
    </row>
    <row r="356" spans="1:5" x14ac:dyDescent="0.25">
      <c r="A356" s="13" t="s">
        <v>20</v>
      </c>
      <c r="B356">
        <v>189</v>
      </c>
      <c r="D356" s="14" t="s">
        <v>14</v>
      </c>
      <c r="E356">
        <v>67</v>
      </c>
    </row>
    <row r="357" spans="1:5" x14ac:dyDescent="0.25">
      <c r="A357" s="13" t="s">
        <v>20</v>
      </c>
      <c r="B357">
        <v>154</v>
      </c>
      <c r="D357" s="14" t="s">
        <v>14</v>
      </c>
      <c r="E357">
        <v>742</v>
      </c>
    </row>
    <row r="358" spans="1:5" x14ac:dyDescent="0.25">
      <c r="A358" s="13" t="s">
        <v>20</v>
      </c>
      <c r="B358">
        <v>96</v>
      </c>
      <c r="D358" s="14" t="s">
        <v>14</v>
      </c>
      <c r="E358">
        <v>75</v>
      </c>
    </row>
    <row r="359" spans="1:5" x14ac:dyDescent="0.25">
      <c r="A359" s="13" t="s">
        <v>20</v>
      </c>
      <c r="B359">
        <v>3063</v>
      </c>
      <c r="D359" s="14" t="s">
        <v>14</v>
      </c>
      <c r="E359">
        <v>4405</v>
      </c>
    </row>
    <row r="360" spans="1:5" x14ac:dyDescent="0.25">
      <c r="A360" s="13" t="s">
        <v>20</v>
      </c>
      <c r="B360">
        <v>2266</v>
      </c>
      <c r="D360" s="14" t="s">
        <v>14</v>
      </c>
      <c r="E360">
        <v>92</v>
      </c>
    </row>
    <row r="361" spans="1:5" x14ac:dyDescent="0.25">
      <c r="A361" s="13" t="s">
        <v>20</v>
      </c>
      <c r="B361">
        <v>194</v>
      </c>
      <c r="D361" s="14" t="s">
        <v>14</v>
      </c>
      <c r="E361">
        <v>64</v>
      </c>
    </row>
    <row r="362" spans="1:5" x14ac:dyDescent="0.25">
      <c r="A362" s="13" t="s">
        <v>20</v>
      </c>
      <c r="B362">
        <v>129</v>
      </c>
      <c r="D362" s="14" t="s">
        <v>14</v>
      </c>
      <c r="E362">
        <v>64</v>
      </c>
    </row>
    <row r="363" spans="1:5" x14ac:dyDescent="0.25">
      <c r="A363" s="13" t="s">
        <v>20</v>
      </c>
      <c r="B363">
        <v>375</v>
      </c>
      <c r="D363" s="14" t="s">
        <v>14</v>
      </c>
      <c r="E363">
        <v>842</v>
      </c>
    </row>
    <row r="364" spans="1:5" x14ac:dyDescent="0.25">
      <c r="A364" s="13" t="s">
        <v>20</v>
      </c>
      <c r="B364">
        <v>409</v>
      </c>
      <c r="D364" s="14" t="s">
        <v>14</v>
      </c>
      <c r="E364">
        <v>112</v>
      </c>
    </row>
    <row r="365" spans="1:5" x14ac:dyDescent="0.25">
      <c r="A365" s="13" t="s">
        <v>20</v>
      </c>
      <c r="B365">
        <v>234</v>
      </c>
      <c r="D365" s="14" t="s">
        <v>14</v>
      </c>
      <c r="E365">
        <v>374</v>
      </c>
    </row>
    <row r="366" spans="1:5" x14ac:dyDescent="0.25">
      <c r="A366" s="13" t="s">
        <v>20</v>
      </c>
      <c r="B366">
        <v>3016</v>
      </c>
    </row>
    <row r="367" spans="1:5" x14ac:dyDescent="0.25">
      <c r="A367" s="13" t="s">
        <v>20</v>
      </c>
      <c r="B367">
        <v>264</v>
      </c>
    </row>
    <row r="368" spans="1:5" x14ac:dyDescent="0.25">
      <c r="A368" s="13" t="s">
        <v>20</v>
      </c>
      <c r="B368">
        <v>272</v>
      </c>
    </row>
    <row r="369" spans="1:2" x14ac:dyDescent="0.25">
      <c r="A369" s="13" t="s">
        <v>20</v>
      </c>
      <c r="B369">
        <v>419</v>
      </c>
    </row>
    <row r="370" spans="1:2" x14ac:dyDescent="0.25">
      <c r="A370" s="13" t="s">
        <v>20</v>
      </c>
      <c r="B370">
        <v>1621</v>
      </c>
    </row>
    <row r="371" spans="1:2" x14ac:dyDescent="0.25">
      <c r="A371" s="13" t="s">
        <v>20</v>
      </c>
      <c r="B371">
        <v>1101</v>
      </c>
    </row>
    <row r="372" spans="1:2" x14ac:dyDescent="0.25">
      <c r="A372" s="13" t="s">
        <v>20</v>
      </c>
      <c r="B372">
        <v>1073</v>
      </c>
    </row>
    <row r="373" spans="1:2" x14ac:dyDescent="0.25">
      <c r="A373" s="13" t="s">
        <v>20</v>
      </c>
      <c r="B373">
        <v>331</v>
      </c>
    </row>
    <row r="374" spans="1:2" x14ac:dyDescent="0.25">
      <c r="A374" s="13" t="s">
        <v>20</v>
      </c>
      <c r="B374">
        <v>1170</v>
      </c>
    </row>
    <row r="375" spans="1:2" x14ac:dyDescent="0.25">
      <c r="A375" s="13" t="s">
        <v>20</v>
      </c>
      <c r="B375">
        <v>363</v>
      </c>
    </row>
    <row r="376" spans="1:2" x14ac:dyDescent="0.25">
      <c r="A376" s="13" t="s">
        <v>20</v>
      </c>
      <c r="B376">
        <v>103</v>
      </c>
    </row>
    <row r="377" spans="1:2" x14ac:dyDescent="0.25">
      <c r="A377" s="13" t="s">
        <v>20</v>
      </c>
      <c r="B377">
        <v>147</v>
      </c>
    </row>
    <row r="378" spans="1:2" x14ac:dyDescent="0.25">
      <c r="A378" s="13" t="s">
        <v>20</v>
      </c>
      <c r="B378">
        <v>110</v>
      </c>
    </row>
    <row r="379" spans="1:2" x14ac:dyDescent="0.25">
      <c r="A379" s="13" t="s">
        <v>20</v>
      </c>
      <c r="B379">
        <v>134</v>
      </c>
    </row>
    <row r="380" spans="1:2" x14ac:dyDescent="0.25">
      <c r="A380" s="13" t="s">
        <v>20</v>
      </c>
      <c r="B380">
        <v>269</v>
      </c>
    </row>
    <row r="381" spans="1:2" x14ac:dyDescent="0.25">
      <c r="A381" s="13" t="s">
        <v>20</v>
      </c>
      <c r="B381">
        <v>175</v>
      </c>
    </row>
    <row r="382" spans="1:2" x14ac:dyDescent="0.25">
      <c r="A382" s="13" t="s">
        <v>20</v>
      </c>
      <c r="B382">
        <v>69</v>
      </c>
    </row>
    <row r="383" spans="1:2" x14ac:dyDescent="0.25">
      <c r="A383" s="13" t="s">
        <v>20</v>
      </c>
      <c r="B383">
        <v>190</v>
      </c>
    </row>
    <row r="384" spans="1:2" x14ac:dyDescent="0.25">
      <c r="A384" s="13" t="s">
        <v>20</v>
      </c>
      <c r="B384">
        <v>237</v>
      </c>
    </row>
    <row r="385" spans="1:2" x14ac:dyDescent="0.25">
      <c r="A385" s="13" t="s">
        <v>20</v>
      </c>
      <c r="B385">
        <v>196</v>
      </c>
    </row>
    <row r="386" spans="1:2" x14ac:dyDescent="0.25">
      <c r="A386" s="13" t="s">
        <v>20</v>
      </c>
      <c r="B386">
        <v>7295</v>
      </c>
    </row>
    <row r="387" spans="1:2" x14ac:dyDescent="0.25">
      <c r="A387" s="13" t="s">
        <v>20</v>
      </c>
      <c r="B387">
        <v>2893</v>
      </c>
    </row>
    <row r="388" spans="1:2" x14ac:dyDescent="0.25">
      <c r="A388" s="13" t="s">
        <v>20</v>
      </c>
      <c r="B388">
        <v>820</v>
      </c>
    </row>
    <row r="389" spans="1:2" x14ac:dyDescent="0.25">
      <c r="A389" s="13" t="s">
        <v>20</v>
      </c>
      <c r="B389">
        <v>2038</v>
      </c>
    </row>
    <row r="390" spans="1:2" x14ac:dyDescent="0.25">
      <c r="A390" s="13" t="s">
        <v>20</v>
      </c>
      <c r="B390">
        <v>116</v>
      </c>
    </row>
    <row r="391" spans="1:2" x14ac:dyDescent="0.25">
      <c r="A391" s="13" t="s">
        <v>20</v>
      </c>
      <c r="B391">
        <v>1345</v>
      </c>
    </row>
    <row r="392" spans="1:2" x14ac:dyDescent="0.25">
      <c r="A392" s="13" t="s">
        <v>20</v>
      </c>
      <c r="B392">
        <v>168</v>
      </c>
    </row>
    <row r="393" spans="1:2" x14ac:dyDescent="0.25">
      <c r="A393" s="13" t="s">
        <v>20</v>
      </c>
      <c r="B393">
        <v>137</v>
      </c>
    </row>
    <row r="394" spans="1:2" x14ac:dyDescent="0.25">
      <c r="A394" s="13" t="s">
        <v>20</v>
      </c>
      <c r="B394">
        <v>186</v>
      </c>
    </row>
    <row r="395" spans="1:2" x14ac:dyDescent="0.25">
      <c r="A395" s="13" t="s">
        <v>20</v>
      </c>
      <c r="B395">
        <v>125</v>
      </c>
    </row>
    <row r="396" spans="1:2" x14ac:dyDescent="0.25">
      <c r="A396" s="13" t="s">
        <v>20</v>
      </c>
      <c r="B396">
        <v>202</v>
      </c>
    </row>
    <row r="397" spans="1:2" x14ac:dyDescent="0.25">
      <c r="A397" s="13" t="s">
        <v>20</v>
      </c>
      <c r="B397">
        <v>103</v>
      </c>
    </row>
    <row r="398" spans="1:2" x14ac:dyDescent="0.25">
      <c r="A398" s="13" t="s">
        <v>20</v>
      </c>
      <c r="B398">
        <v>1785</v>
      </c>
    </row>
    <row r="399" spans="1:2" x14ac:dyDescent="0.25">
      <c r="A399" s="13" t="s">
        <v>20</v>
      </c>
      <c r="B399">
        <v>157</v>
      </c>
    </row>
    <row r="400" spans="1:2" x14ac:dyDescent="0.25">
      <c r="A400" s="13" t="s">
        <v>20</v>
      </c>
      <c r="B400">
        <v>555</v>
      </c>
    </row>
    <row r="401" spans="1:2" x14ac:dyDescent="0.25">
      <c r="A401" s="13" t="s">
        <v>20</v>
      </c>
      <c r="B401">
        <v>297</v>
      </c>
    </row>
    <row r="402" spans="1:2" x14ac:dyDescent="0.25">
      <c r="A402" s="13" t="s">
        <v>20</v>
      </c>
      <c r="B402">
        <v>123</v>
      </c>
    </row>
    <row r="403" spans="1:2" x14ac:dyDescent="0.25">
      <c r="A403" s="13" t="s">
        <v>20</v>
      </c>
      <c r="B403">
        <v>3036</v>
      </c>
    </row>
    <row r="404" spans="1:2" x14ac:dyDescent="0.25">
      <c r="A404" s="13" t="s">
        <v>20</v>
      </c>
      <c r="B404">
        <v>144</v>
      </c>
    </row>
    <row r="405" spans="1:2" x14ac:dyDescent="0.25">
      <c r="A405" s="13" t="s">
        <v>20</v>
      </c>
      <c r="B405">
        <v>121</v>
      </c>
    </row>
    <row r="406" spans="1:2" x14ac:dyDescent="0.25">
      <c r="A406" s="13" t="s">
        <v>20</v>
      </c>
      <c r="B406">
        <v>181</v>
      </c>
    </row>
    <row r="407" spans="1:2" x14ac:dyDescent="0.25">
      <c r="A407" s="13" t="s">
        <v>20</v>
      </c>
      <c r="B407">
        <v>122</v>
      </c>
    </row>
    <row r="408" spans="1:2" x14ac:dyDescent="0.25">
      <c r="A408" s="13" t="s">
        <v>20</v>
      </c>
      <c r="B408">
        <v>1071</v>
      </c>
    </row>
    <row r="409" spans="1:2" x14ac:dyDescent="0.25">
      <c r="A409" s="13" t="s">
        <v>20</v>
      </c>
      <c r="B409">
        <v>980</v>
      </c>
    </row>
    <row r="410" spans="1:2" x14ac:dyDescent="0.25">
      <c r="A410" s="13" t="s">
        <v>20</v>
      </c>
      <c r="B410">
        <v>536</v>
      </c>
    </row>
    <row r="411" spans="1:2" x14ac:dyDescent="0.25">
      <c r="A411" s="13" t="s">
        <v>20</v>
      </c>
      <c r="B411">
        <v>1991</v>
      </c>
    </row>
    <row r="412" spans="1:2" x14ac:dyDescent="0.25">
      <c r="A412" s="13" t="s">
        <v>20</v>
      </c>
      <c r="B412">
        <v>180</v>
      </c>
    </row>
    <row r="413" spans="1:2" x14ac:dyDescent="0.25">
      <c r="A413" s="13" t="s">
        <v>20</v>
      </c>
      <c r="B413">
        <v>130</v>
      </c>
    </row>
    <row r="414" spans="1:2" x14ac:dyDescent="0.25">
      <c r="A414" s="13" t="s">
        <v>20</v>
      </c>
      <c r="B414">
        <v>122</v>
      </c>
    </row>
    <row r="415" spans="1:2" x14ac:dyDescent="0.25">
      <c r="A415" s="13" t="s">
        <v>20</v>
      </c>
      <c r="B415">
        <v>140</v>
      </c>
    </row>
    <row r="416" spans="1:2" x14ac:dyDescent="0.25">
      <c r="A416" s="13" t="s">
        <v>20</v>
      </c>
      <c r="B416">
        <v>3388</v>
      </c>
    </row>
    <row r="417" spans="1:2" x14ac:dyDescent="0.25">
      <c r="A417" s="13" t="s">
        <v>20</v>
      </c>
      <c r="B417">
        <v>280</v>
      </c>
    </row>
    <row r="418" spans="1:2" x14ac:dyDescent="0.25">
      <c r="A418" s="13" t="s">
        <v>20</v>
      </c>
      <c r="B418">
        <v>366</v>
      </c>
    </row>
    <row r="419" spans="1:2" x14ac:dyDescent="0.25">
      <c r="A419" s="13" t="s">
        <v>20</v>
      </c>
      <c r="B419">
        <v>270</v>
      </c>
    </row>
    <row r="420" spans="1:2" x14ac:dyDescent="0.25">
      <c r="A420" s="13" t="s">
        <v>20</v>
      </c>
      <c r="B420">
        <v>137</v>
      </c>
    </row>
    <row r="421" spans="1:2" x14ac:dyDescent="0.25">
      <c r="A421" s="13" t="s">
        <v>20</v>
      </c>
      <c r="B421">
        <v>3205</v>
      </c>
    </row>
    <row r="422" spans="1:2" x14ac:dyDescent="0.25">
      <c r="A422" s="13" t="s">
        <v>20</v>
      </c>
      <c r="B422">
        <v>288</v>
      </c>
    </row>
    <row r="423" spans="1:2" x14ac:dyDescent="0.25">
      <c r="A423" s="13" t="s">
        <v>20</v>
      </c>
      <c r="B423">
        <v>148</v>
      </c>
    </row>
    <row r="424" spans="1:2" x14ac:dyDescent="0.25">
      <c r="A424" s="13" t="s">
        <v>20</v>
      </c>
      <c r="B424">
        <v>114</v>
      </c>
    </row>
    <row r="425" spans="1:2" x14ac:dyDescent="0.25">
      <c r="A425" s="13" t="s">
        <v>20</v>
      </c>
      <c r="B425">
        <v>1518</v>
      </c>
    </row>
    <row r="426" spans="1:2" x14ac:dyDescent="0.25">
      <c r="A426" s="13" t="s">
        <v>20</v>
      </c>
      <c r="B426">
        <v>166</v>
      </c>
    </row>
    <row r="427" spans="1:2" x14ac:dyDescent="0.25">
      <c r="A427" s="13" t="s">
        <v>20</v>
      </c>
      <c r="B427">
        <v>100</v>
      </c>
    </row>
    <row r="428" spans="1:2" x14ac:dyDescent="0.25">
      <c r="A428" s="13" t="s">
        <v>20</v>
      </c>
      <c r="B428">
        <v>235</v>
      </c>
    </row>
    <row r="429" spans="1:2" x14ac:dyDescent="0.25">
      <c r="A429" s="13" t="s">
        <v>20</v>
      </c>
      <c r="B429">
        <v>148</v>
      </c>
    </row>
    <row r="430" spans="1:2" x14ac:dyDescent="0.25">
      <c r="A430" s="13" t="s">
        <v>20</v>
      </c>
      <c r="B430">
        <v>198</v>
      </c>
    </row>
    <row r="431" spans="1:2" x14ac:dyDescent="0.25">
      <c r="A431" s="13" t="s">
        <v>20</v>
      </c>
      <c r="B431">
        <v>150</v>
      </c>
    </row>
    <row r="432" spans="1:2" x14ac:dyDescent="0.25">
      <c r="A432" s="13" t="s">
        <v>20</v>
      </c>
      <c r="B432">
        <v>216</v>
      </c>
    </row>
    <row r="433" spans="1:2" x14ac:dyDescent="0.25">
      <c r="A433" s="13" t="s">
        <v>20</v>
      </c>
      <c r="B433">
        <v>5139</v>
      </c>
    </row>
    <row r="434" spans="1:2" x14ac:dyDescent="0.25">
      <c r="A434" s="13" t="s">
        <v>20</v>
      </c>
      <c r="B434">
        <v>2353</v>
      </c>
    </row>
    <row r="435" spans="1:2" x14ac:dyDescent="0.25">
      <c r="A435" s="13" t="s">
        <v>20</v>
      </c>
      <c r="B435">
        <v>78</v>
      </c>
    </row>
    <row r="436" spans="1:2" x14ac:dyDescent="0.25">
      <c r="A436" s="13" t="s">
        <v>20</v>
      </c>
      <c r="B436">
        <v>174</v>
      </c>
    </row>
    <row r="437" spans="1:2" x14ac:dyDescent="0.25">
      <c r="A437" s="13" t="s">
        <v>20</v>
      </c>
      <c r="B437">
        <v>164</v>
      </c>
    </row>
    <row r="438" spans="1:2" x14ac:dyDescent="0.25">
      <c r="A438" s="13" t="s">
        <v>20</v>
      </c>
      <c r="B438">
        <v>161</v>
      </c>
    </row>
    <row r="439" spans="1:2" x14ac:dyDescent="0.25">
      <c r="A439" s="13" t="s">
        <v>20</v>
      </c>
      <c r="B439">
        <v>138</v>
      </c>
    </row>
    <row r="440" spans="1:2" x14ac:dyDescent="0.25">
      <c r="A440" s="13" t="s">
        <v>20</v>
      </c>
      <c r="B440">
        <v>3308</v>
      </c>
    </row>
    <row r="441" spans="1:2" x14ac:dyDescent="0.25">
      <c r="A441" s="13" t="s">
        <v>20</v>
      </c>
      <c r="B441">
        <v>127</v>
      </c>
    </row>
    <row r="442" spans="1:2" x14ac:dyDescent="0.25">
      <c r="A442" s="13" t="s">
        <v>20</v>
      </c>
      <c r="B442">
        <v>207</v>
      </c>
    </row>
    <row r="443" spans="1:2" x14ac:dyDescent="0.25">
      <c r="A443" s="13" t="s">
        <v>20</v>
      </c>
      <c r="B443">
        <v>181</v>
      </c>
    </row>
    <row r="444" spans="1:2" x14ac:dyDescent="0.25">
      <c r="A444" s="13" t="s">
        <v>20</v>
      </c>
      <c r="B444">
        <v>110</v>
      </c>
    </row>
    <row r="445" spans="1:2" x14ac:dyDescent="0.25">
      <c r="A445" s="13" t="s">
        <v>20</v>
      </c>
      <c r="B445">
        <v>185</v>
      </c>
    </row>
    <row r="446" spans="1:2" x14ac:dyDescent="0.25">
      <c r="A446" s="13" t="s">
        <v>20</v>
      </c>
      <c r="B446">
        <v>121</v>
      </c>
    </row>
    <row r="447" spans="1:2" x14ac:dyDescent="0.25">
      <c r="A447" s="13" t="s">
        <v>20</v>
      </c>
      <c r="B447">
        <v>106</v>
      </c>
    </row>
    <row r="448" spans="1:2" x14ac:dyDescent="0.25">
      <c r="A448" s="13" t="s">
        <v>20</v>
      </c>
      <c r="B448">
        <v>142</v>
      </c>
    </row>
    <row r="449" spans="1:2" x14ac:dyDescent="0.25">
      <c r="A449" s="13" t="s">
        <v>20</v>
      </c>
      <c r="B449">
        <v>233</v>
      </c>
    </row>
    <row r="450" spans="1:2" x14ac:dyDescent="0.25">
      <c r="A450" s="13" t="s">
        <v>20</v>
      </c>
      <c r="B450">
        <v>218</v>
      </c>
    </row>
    <row r="451" spans="1:2" x14ac:dyDescent="0.25">
      <c r="A451" s="13" t="s">
        <v>20</v>
      </c>
      <c r="B451">
        <v>76</v>
      </c>
    </row>
    <row r="452" spans="1:2" x14ac:dyDescent="0.25">
      <c r="A452" s="13" t="s">
        <v>20</v>
      </c>
      <c r="B452">
        <v>43</v>
      </c>
    </row>
    <row r="453" spans="1:2" x14ac:dyDescent="0.25">
      <c r="A453" s="13" t="s">
        <v>20</v>
      </c>
      <c r="B453">
        <v>221</v>
      </c>
    </row>
    <row r="454" spans="1:2" x14ac:dyDescent="0.25">
      <c r="A454" s="13" t="s">
        <v>20</v>
      </c>
      <c r="B454">
        <v>2805</v>
      </c>
    </row>
    <row r="455" spans="1:2" x14ac:dyDescent="0.25">
      <c r="A455" s="13" t="s">
        <v>20</v>
      </c>
      <c r="B455">
        <v>68</v>
      </c>
    </row>
    <row r="456" spans="1:2" x14ac:dyDescent="0.25">
      <c r="A456" s="13" t="s">
        <v>20</v>
      </c>
      <c r="B456">
        <v>183</v>
      </c>
    </row>
    <row r="457" spans="1:2" x14ac:dyDescent="0.25">
      <c r="A457" s="13" t="s">
        <v>20</v>
      </c>
      <c r="B457">
        <v>133</v>
      </c>
    </row>
    <row r="458" spans="1:2" x14ac:dyDescent="0.25">
      <c r="A458" s="13" t="s">
        <v>20</v>
      </c>
      <c r="B458">
        <v>2489</v>
      </c>
    </row>
    <row r="459" spans="1:2" x14ac:dyDescent="0.25">
      <c r="A459" s="13" t="s">
        <v>20</v>
      </c>
      <c r="B459">
        <v>69</v>
      </c>
    </row>
    <row r="460" spans="1:2" x14ac:dyDescent="0.25">
      <c r="A460" s="13" t="s">
        <v>20</v>
      </c>
      <c r="B460">
        <v>279</v>
      </c>
    </row>
    <row r="461" spans="1:2" x14ac:dyDescent="0.25">
      <c r="A461" s="13" t="s">
        <v>20</v>
      </c>
      <c r="B461">
        <v>210</v>
      </c>
    </row>
    <row r="462" spans="1:2" x14ac:dyDescent="0.25">
      <c r="A462" s="13" t="s">
        <v>20</v>
      </c>
      <c r="B462">
        <v>2100</v>
      </c>
    </row>
    <row r="463" spans="1:2" x14ac:dyDescent="0.25">
      <c r="A463" s="13" t="s">
        <v>20</v>
      </c>
      <c r="B463">
        <v>252</v>
      </c>
    </row>
    <row r="464" spans="1:2" x14ac:dyDescent="0.25">
      <c r="A464" s="13" t="s">
        <v>20</v>
      </c>
      <c r="B464">
        <v>1280</v>
      </c>
    </row>
    <row r="465" spans="1:2" x14ac:dyDescent="0.25">
      <c r="A465" s="13" t="s">
        <v>20</v>
      </c>
      <c r="B465">
        <v>157</v>
      </c>
    </row>
    <row r="466" spans="1:2" x14ac:dyDescent="0.25">
      <c r="A466" s="13" t="s">
        <v>20</v>
      </c>
      <c r="B466">
        <v>194</v>
      </c>
    </row>
    <row r="467" spans="1:2" x14ac:dyDescent="0.25">
      <c r="A467" s="13" t="s">
        <v>20</v>
      </c>
      <c r="B467">
        <v>82</v>
      </c>
    </row>
    <row r="468" spans="1:2" x14ac:dyDescent="0.25">
      <c r="A468" s="13" t="s">
        <v>20</v>
      </c>
      <c r="B468">
        <v>4233</v>
      </c>
    </row>
    <row r="469" spans="1:2" x14ac:dyDescent="0.25">
      <c r="A469" s="13" t="s">
        <v>20</v>
      </c>
      <c r="B469">
        <v>1297</v>
      </c>
    </row>
    <row r="470" spans="1:2" x14ac:dyDescent="0.25">
      <c r="A470" s="13" t="s">
        <v>20</v>
      </c>
      <c r="B470">
        <v>165</v>
      </c>
    </row>
    <row r="471" spans="1:2" x14ac:dyDescent="0.25">
      <c r="A471" s="13" t="s">
        <v>20</v>
      </c>
      <c r="B471">
        <v>119</v>
      </c>
    </row>
    <row r="472" spans="1:2" x14ac:dyDescent="0.25">
      <c r="A472" s="13" t="s">
        <v>20</v>
      </c>
      <c r="B472">
        <v>1797</v>
      </c>
    </row>
    <row r="473" spans="1:2" x14ac:dyDescent="0.25">
      <c r="A473" s="13" t="s">
        <v>20</v>
      </c>
      <c r="B473">
        <v>261</v>
      </c>
    </row>
    <row r="474" spans="1:2" x14ac:dyDescent="0.25">
      <c r="A474" s="13" t="s">
        <v>20</v>
      </c>
      <c r="B474">
        <v>157</v>
      </c>
    </row>
    <row r="475" spans="1:2" x14ac:dyDescent="0.25">
      <c r="A475" s="13" t="s">
        <v>20</v>
      </c>
      <c r="B475">
        <v>3533</v>
      </c>
    </row>
    <row r="476" spans="1:2" x14ac:dyDescent="0.25">
      <c r="A476" s="13" t="s">
        <v>20</v>
      </c>
      <c r="B476">
        <v>155</v>
      </c>
    </row>
    <row r="477" spans="1:2" x14ac:dyDescent="0.25">
      <c r="A477" s="13" t="s">
        <v>20</v>
      </c>
      <c r="B477">
        <v>132</v>
      </c>
    </row>
    <row r="478" spans="1:2" x14ac:dyDescent="0.25">
      <c r="A478" s="13" t="s">
        <v>20</v>
      </c>
      <c r="B478">
        <v>1354</v>
      </c>
    </row>
    <row r="479" spans="1:2" x14ac:dyDescent="0.25">
      <c r="A479" s="13" t="s">
        <v>20</v>
      </c>
      <c r="B479">
        <v>48</v>
      </c>
    </row>
    <row r="480" spans="1:2" x14ac:dyDescent="0.25">
      <c r="A480" s="13" t="s">
        <v>20</v>
      </c>
      <c r="B480">
        <v>110</v>
      </c>
    </row>
    <row r="481" spans="1:2" x14ac:dyDescent="0.25">
      <c r="A481" s="13" t="s">
        <v>20</v>
      </c>
      <c r="B481">
        <v>172</v>
      </c>
    </row>
    <row r="482" spans="1:2" x14ac:dyDescent="0.25">
      <c r="A482" s="13" t="s">
        <v>20</v>
      </c>
      <c r="B482">
        <v>307</v>
      </c>
    </row>
    <row r="483" spans="1:2" x14ac:dyDescent="0.25">
      <c r="A483" s="13" t="s">
        <v>20</v>
      </c>
      <c r="B483">
        <v>160</v>
      </c>
    </row>
    <row r="484" spans="1:2" x14ac:dyDescent="0.25">
      <c r="A484" s="13" t="s">
        <v>20</v>
      </c>
      <c r="B484">
        <v>1467</v>
      </c>
    </row>
    <row r="485" spans="1:2" x14ac:dyDescent="0.25">
      <c r="A485" s="13" t="s">
        <v>20</v>
      </c>
      <c r="B485">
        <v>2662</v>
      </c>
    </row>
    <row r="486" spans="1:2" x14ac:dyDescent="0.25">
      <c r="A486" s="13" t="s">
        <v>20</v>
      </c>
      <c r="B486">
        <v>452</v>
      </c>
    </row>
    <row r="487" spans="1:2" x14ac:dyDescent="0.25">
      <c r="A487" s="13" t="s">
        <v>20</v>
      </c>
      <c r="B487">
        <v>158</v>
      </c>
    </row>
    <row r="488" spans="1:2" x14ac:dyDescent="0.25">
      <c r="A488" s="13" t="s">
        <v>20</v>
      </c>
      <c r="B488">
        <v>225</v>
      </c>
    </row>
    <row r="489" spans="1:2" x14ac:dyDescent="0.25">
      <c r="A489" s="13" t="s">
        <v>20</v>
      </c>
      <c r="B489">
        <v>65</v>
      </c>
    </row>
    <row r="490" spans="1:2" x14ac:dyDescent="0.25">
      <c r="A490" s="13" t="s">
        <v>20</v>
      </c>
      <c r="B490">
        <v>163</v>
      </c>
    </row>
    <row r="491" spans="1:2" x14ac:dyDescent="0.25">
      <c r="A491" s="13" t="s">
        <v>20</v>
      </c>
      <c r="B491">
        <v>85</v>
      </c>
    </row>
    <row r="492" spans="1:2" x14ac:dyDescent="0.25">
      <c r="A492" s="13" t="s">
        <v>20</v>
      </c>
      <c r="B492">
        <v>217</v>
      </c>
    </row>
    <row r="493" spans="1:2" x14ac:dyDescent="0.25">
      <c r="A493" s="13" t="s">
        <v>20</v>
      </c>
      <c r="B493">
        <v>150</v>
      </c>
    </row>
    <row r="494" spans="1:2" x14ac:dyDescent="0.25">
      <c r="A494" s="13" t="s">
        <v>20</v>
      </c>
      <c r="B494">
        <v>3272</v>
      </c>
    </row>
    <row r="495" spans="1:2" x14ac:dyDescent="0.25">
      <c r="A495" s="13" t="s">
        <v>20</v>
      </c>
      <c r="B495">
        <v>300</v>
      </c>
    </row>
    <row r="496" spans="1:2" x14ac:dyDescent="0.25">
      <c r="A496" s="13" t="s">
        <v>20</v>
      </c>
      <c r="B496">
        <v>126</v>
      </c>
    </row>
    <row r="497" spans="1:2" x14ac:dyDescent="0.25">
      <c r="A497" s="13" t="s">
        <v>20</v>
      </c>
      <c r="B497">
        <v>2320</v>
      </c>
    </row>
    <row r="498" spans="1:2" x14ac:dyDescent="0.25">
      <c r="A498" s="13" t="s">
        <v>20</v>
      </c>
      <c r="B498">
        <v>81</v>
      </c>
    </row>
    <row r="499" spans="1:2" x14ac:dyDescent="0.25">
      <c r="A499" s="13" t="s">
        <v>20</v>
      </c>
      <c r="B499">
        <v>1887</v>
      </c>
    </row>
    <row r="500" spans="1:2" x14ac:dyDescent="0.25">
      <c r="A500" s="13" t="s">
        <v>20</v>
      </c>
      <c r="B500">
        <v>4358</v>
      </c>
    </row>
    <row r="501" spans="1:2" x14ac:dyDescent="0.25">
      <c r="A501" s="13" t="s">
        <v>20</v>
      </c>
      <c r="B501">
        <v>53</v>
      </c>
    </row>
    <row r="502" spans="1:2" x14ac:dyDescent="0.25">
      <c r="A502" s="13" t="s">
        <v>20</v>
      </c>
      <c r="B502">
        <v>2414</v>
      </c>
    </row>
    <row r="503" spans="1:2" x14ac:dyDescent="0.25">
      <c r="A503" s="13" t="s">
        <v>20</v>
      </c>
      <c r="B503">
        <v>80</v>
      </c>
    </row>
    <row r="504" spans="1:2" x14ac:dyDescent="0.25">
      <c r="A504" s="13" t="s">
        <v>20</v>
      </c>
      <c r="B504">
        <v>193</v>
      </c>
    </row>
    <row r="505" spans="1:2" x14ac:dyDescent="0.25">
      <c r="A505" s="13" t="s">
        <v>20</v>
      </c>
      <c r="B505">
        <v>52</v>
      </c>
    </row>
    <row r="506" spans="1:2" x14ac:dyDescent="0.25">
      <c r="A506" s="13" t="s">
        <v>20</v>
      </c>
      <c r="B506">
        <v>290</v>
      </c>
    </row>
    <row r="507" spans="1:2" x14ac:dyDescent="0.25">
      <c r="A507" s="13" t="s">
        <v>20</v>
      </c>
      <c r="B507">
        <v>122</v>
      </c>
    </row>
    <row r="508" spans="1:2" x14ac:dyDescent="0.25">
      <c r="A508" s="13" t="s">
        <v>20</v>
      </c>
      <c r="B508">
        <v>1470</v>
      </c>
    </row>
    <row r="509" spans="1:2" x14ac:dyDescent="0.25">
      <c r="A509" s="13" t="s">
        <v>20</v>
      </c>
      <c r="B509">
        <v>165</v>
      </c>
    </row>
    <row r="510" spans="1:2" x14ac:dyDescent="0.25">
      <c r="A510" s="13" t="s">
        <v>20</v>
      </c>
      <c r="B510">
        <v>182</v>
      </c>
    </row>
    <row r="511" spans="1:2" x14ac:dyDescent="0.25">
      <c r="A511" s="13" t="s">
        <v>20</v>
      </c>
      <c r="B511">
        <v>199</v>
      </c>
    </row>
    <row r="512" spans="1:2" x14ac:dyDescent="0.25">
      <c r="A512" s="13" t="s">
        <v>20</v>
      </c>
      <c r="B512">
        <v>56</v>
      </c>
    </row>
    <row r="513" spans="1:2" x14ac:dyDescent="0.25">
      <c r="A513" s="13" t="s">
        <v>20</v>
      </c>
      <c r="B513">
        <v>1460</v>
      </c>
    </row>
    <row r="514" spans="1:2" x14ac:dyDescent="0.25">
      <c r="A514" s="13" t="s">
        <v>20</v>
      </c>
      <c r="B514">
        <v>123</v>
      </c>
    </row>
    <row r="515" spans="1:2" x14ac:dyDescent="0.25">
      <c r="A515" s="13" t="s">
        <v>20</v>
      </c>
      <c r="B515">
        <v>159</v>
      </c>
    </row>
    <row r="516" spans="1:2" x14ac:dyDescent="0.25">
      <c r="A516" s="13" t="s">
        <v>20</v>
      </c>
      <c r="B516">
        <v>110</v>
      </c>
    </row>
    <row r="517" spans="1:2" x14ac:dyDescent="0.25">
      <c r="A517" s="13" t="s">
        <v>20</v>
      </c>
      <c r="B517">
        <v>236</v>
      </c>
    </row>
    <row r="518" spans="1:2" x14ac:dyDescent="0.25">
      <c r="A518" s="13" t="s">
        <v>20</v>
      </c>
      <c r="B518">
        <v>191</v>
      </c>
    </row>
    <row r="519" spans="1:2" x14ac:dyDescent="0.25">
      <c r="A519" s="13" t="s">
        <v>20</v>
      </c>
      <c r="B519">
        <v>3934</v>
      </c>
    </row>
    <row r="520" spans="1:2" x14ac:dyDescent="0.25">
      <c r="A520" s="13" t="s">
        <v>20</v>
      </c>
      <c r="B520">
        <v>80</v>
      </c>
    </row>
    <row r="521" spans="1:2" x14ac:dyDescent="0.25">
      <c r="A521" s="13" t="s">
        <v>20</v>
      </c>
      <c r="B521">
        <v>462</v>
      </c>
    </row>
    <row r="522" spans="1:2" x14ac:dyDescent="0.25">
      <c r="A522" s="13" t="s">
        <v>20</v>
      </c>
      <c r="B522">
        <v>179</v>
      </c>
    </row>
    <row r="523" spans="1:2" x14ac:dyDescent="0.25">
      <c r="A523" s="13" t="s">
        <v>20</v>
      </c>
      <c r="B523">
        <v>1866</v>
      </c>
    </row>
    <row r="524" spans="1:2" x14ac:dyDescent="0.25">
      <c r="A524" s="13" t="s">
        <v>20</v>
      </c>
      <c r="B524">
        <v>156</v>
      </c>
    </row>
    <row r="525" spans="1:2" x14ac:dyDescent="0.25">
      <c r="A525" s="13" t="s">
        <v>20</v>
      </c>
      <c r="B525">
        <v>255</v>
      </c>
    </row>
    <row r="526" spans="1:2" x14ac:dyDescent="0.25">
      <c r="A526" s="13" t="s">
        <v>20</v>
      </c>
      <c r="B526">
        <v>2261</v>
      </c>
    </row>
    <row r="527" spans="1:2" x14ac:dyDescent="0.25">
      <c r="A527" s="13" t="s">
        <v>20</v>
      </c>
      <c r="B527">
        <v>40</v>
      </c>
    </row>
    <row r="528" spans="1:2" x14ac:dyDescent="0.25">
      <c r="A528" s="13" t="s">
        <v>20</v>
      </c>
      <c r="B528">
        <v>2289</v>
      </c>
    </row>
    <row r="529" spans="1:2" x14ac:dyDescent="0.25">
      <c r="A529" s="13" t="s">
        <v>20</v>
      </c>
      <c r="B529">
        <v>65</v>
      </c>
    </row>
    <row r="530" spans="1:2" x14ac:dyDescent="0.25">
      <c r="A530" s="13" t="s">
        <v>20</v>
      </c>
      <c r="B530">
        <v>3777</v>
      </c>
    </row>
    <row r="531" spans="1:2" x14ac:dyDescent="0.25">
      <c r="A531" s="13" t="s">
        <v>20</v>
      </c>
      <c r="B531">
        <v>184</v>
      </c>
    </row>
    <row r="532" spans="1:2" x14ac:dyDescent="0.25">
      <c r="A532" s="13" t="s">
        <v>20</v>
      </c>
      <c r="B532">
        <v>85</v>
      </c>
    </row>
    <row r="533" spans="1:2" x14ac:dyDescent="0.25">
      <c r="A533" s="13" t="s">
        <v>20</v>
      </c>
      <c r="B533">
        <v>144</v>
      </c>
    </row>
    <row r="534" spans="1:2" x14ac:dyDescent="0.25">
      <c r="A534" s="13" t="s">
        <v>20</v>
      </c>
      <c r="B534">
        <v>1902</v>
      </c>
    </row>
    <row r="535" spans="1:2" x14ac:dyDescent="0.25">
      <c r="A535" s="13" t="s">
        <v>20</v>
      </c>
      <c r="B535">
        <v>105</v>
      </c>
    </row>
    <row r="536" spans="1:2" x14ac:dyDescent="0.25">
      <c r="A536" s="13" t="s">
        <v>20</v>
      </c>
      <c r="B536">
        <v>132</v>
      </c>
    </row>
    <row r="537" spans="1:2" x14ac:dyDescent="0.25">
      <c r="A537" s="13" t="s">
        <v>20</v>
      </c>
      <c r="B537">
        <v>96</v>
      </c>
    </row>
    <row r="538" spans="1:2" x14ac:dyDescent="0.25">
      <c r="A538" s="13" t="s">
        <v>20</v>
      </c>
      <c r="B538">
        <v>114</v>
      </c>
    </row>
    <row r="539" spans="1:2" x14ac:dyDescent="0.25">
      <c r="A539" s="13" t="s">
        <v>20</v>
      </c>
      <c r="B539">
        <v>203</v>
      </c>
    </row>
    <row r="540" spans="1:2" x14ac:dyDescent="0.25">
      <c r="A540" s="13" t="s">
        <v>20</v>
      </c>
      <c r="B540">
        <v>1559</v>
      </c>
    </row>
    <row r="541" spans="1:2" x14ac:dyDescent="0.25">
      <c r="A541" s="13" t="s">
        <v>20</v>
      </c>
      <c r="B541">
        <v>1548</v>
      </c>
    </row>
    <row r="542" spans="1:2" x14ac:dyDescent="0.25">
      <c r="A542" s="13" t="s">
        <v>20</v>
      </c>
      <c r="B542">
        <v>80</v>
      </c>
    </row>
    <row r="543" spans="1:2" x14ac:dyDescent="0.25">
      <c r="A543" s="13" t="s">
        <v>20</v>
      </c>
      <c r="B543">
        <v>131</v>
      </c>
    </row>
    <row r="544" spans="1:2" x14ac:dyDescent="0.25">
      <c r="A544" s="13" t="s">
        <v>20</v>
      </c>
      <c r="B544">
        <v>112</v>
      </c>
    </row>
    <row r="545" spans="1:2" x14ac:dyDescent="0.25">
      <c r="A545" s="13" t="s">
        <v>20</v>
      </c>
      <c r="B545">
        <v>155</v>
      </c>
    </row>
    <row r="546" spans="1:2" x14ac:dyDescent="0.25">
      <c r="A546" s="13" t="s">
        <v>20</v>
      </c>
      <c r="B546">
        <v>266</v>
      </c>
    </row>
    <row r="547" spans="1:2" x14ac:dyDescent="0.25">
      <c r="A547" s="13" t="s">
        <v>20</v>
      </c>
      <c r="B547">
        <v>155</v>
      </c>
    </row>
    <row r="548" spans="1:2" x14ac:dyDescent="0.25">
      <c r="A548" s="13" t="s">
        <v>20</v>
      </c>
      <c r="B548">
        <v>207</v>
      </c>
    </row>
    <row r="549" spans="1:2" x14ac:dyDescent="0.25">
      <c r="A549" s="13" t="s">
        <v>20</v>
      </c>
      <c r="B549">
        <v>245</v>
      </c>
    </row>
    <row r="550" spans="1:2" x14ac:dyDescent="0.25">
      <c r="A550" s="13" t="s">
        <v>20</v>
      </c>
      <c r="B550">
        <v>1573</v>
      </c>
    </row>
    <row r="551" spans="1:2" x14ac:dyDescent="0.25">
      <c r="A551" s="13" t="s">
        <v>20</v>
      </c>
      <c r="B551">
        <v>114</v>
      </c>
    </row>
    <row r="552" spans="1:2" x14ac:dyDescent="0.25">
      <c r="A552" s="13" t="s">
        <v>20</v>
      </c>
      <c r="B552">
        <v>93</v>
      </c>
    </row>
    <row r="553" spans="1:2" x14ac:dyDescent="0.25">
      <c r="A553" s="13" t="s">
        <v>20</v>
      </c>
      <c r="B553">
        <v>1681</v>
      </c>
    </row>
    <row r="554" spans="1:2" x14ac:dyDescent="0.25">
      <c r="A554" s="13" t="s">
        <v>20</v>
      </c>
      <c r="B554">
        <v>32</v>
      </c>
    </row>
    <row r="555" spans="1:2" x14ac:dyDescent="0.25">
      <c r="A555" s="13" t="s">
        <v>20</v>
      </c>
      <c r="B555">
        <v>135</v>
      </c>
    </row>
    <row r="556" spans="1:2" x14ac:dyDescent="0.25">
      <c r="A556" s="13" t="s">
        <v>20</v>
      </c>
      <c r="B556">
        <v>140</v>
      </c>
    </row>
    <row r="557" spans="1:2" x14ac:dyDescent="0.25">
      <c r="A557" s="13" t="s">
        <v>20</v>
      </c>
      <c r="B557">
        <v>92</v>
      </c>
    </row>
    <row r="558" spans="1:2" x14ac:dyDescent="0.25">
      <c r="A558" s="13" t="s">
        <v>20</v>
      </c>
      <c r="B558">
        <v>1015</v>
      </c>
    </row>
    <row r="559" spans="1:2" x14ac:dyDescent="0.25">
      <c r="A559" s="13" t="s">
        <v>20</v>
      </c>
      <c r="B559">
        <v>323</v>
      </c>
    </row>
    <row r="560" spans="1:2" x14ac:dyDescent="0.25">
      <c r="A560" s="13" t="s">
        <v>20</v>
      </c>
      <c r="B560">
        <v>2326</v>
      </c>
    </row>
    <row r="561" spans="1:2" x14ac:dyDescent="0.25">
      <c r="A561" s="13" t="s">
        <v>20</v>
      </c>
      <c r="B561">
        <v>381</v>
      </c>
    </row>
    <row r="562" spans="1:2" x14ac:dyDescent="0.25">
      <c r="A562" s="13" t="s">
        <v>20</v>
      </c>
      <c r="B562">
        <v>480</v>
      </c>
    </row>
    <row r="563" spans="1:2" x14ac:dyDescent="0.25">
      <c r="A563" s="13" t="s">
        <v>20</v>
      </c>
      <c r="B563">
        <v>226</v>
      </c>
    </row>
    <row r="564" spans="1:2" x14ac:dyDescent="0.25">
      <c r="A564" s="13" t="s">
        <v>20</v>
      </c>
      <c r="B564">
        <v>241</v>
      </c>
    </row>
    <row r="565" spans="1:2" x14ac:dyDescent="0.25">
      <c r="A565" s="13" t="s">
        <v>20</v>
      </c>
      <c r="B565">
        <v>132</v>
      </c>
    </row>
    <row r="566" spans="1:2" x14ac:dyDescent="0.25">
      <c r="A566" s="13" t="s">
        <v>20</v>
      </c>
      <c r="B566">
        <v>2043</v>
      </c>
    </row>
  </sheetData>
  <conditionalFormatting sqref="B5">
    <cfRule type="containsText" dxfId="1" priority="2" operator="containsText" text="failed">
      <formula>NOT(ISERROR(SEARCH("failed",B5)))</formula>
    </cfRule>
  </conditionalFormatting>
  <conditionalFormatting sqref="A2">
    <cfRule type="containsText" dxfId="0" priority="1" operator="containsText" text="successful">
      <formula>NOT(ISERROR(SEARCH("successful",A2)))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Campaign stats</vt:lpstr>
      <vt:lpstr>Launch Date</vt:lpstr>
      <vt:lpstr>Crowdfunding Goal Analysis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denis kalala</cp:lastModifiedBy>
  <dcterms:created xsi:type="dcterms:W3CDTF">2021-09-29T18:52:28Z</dcterms:created>
  <dcterms:modified xsi:type="dcterms:W3CDTF">2024-12-20T06:57:25Z</dcterms:modified>
</cp:coreProperties>
</file>