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ublic\Documents\self\Technical\DataAnalysiss\Excel\"/>
    </mc:Choice>
  </mc:AlternateContent>
  <xr:revisionPtr revIDLastSave="0" documentId="13_ncr:1_{BD3E246B-27CE-480D-AB36-098B0596C83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E29" i="1"/>
  <c r="F29" i="1"/>
  <c r="G29" i="1"/>
  <c r="H29" i="1"/>
  <c r="I29" i="1"/>
  <c r="J29" i="1"/>
  <c r="K29" i="1"/>
  <c r="L29" i="1"/>
  <c r="M29" i="1"/>
  <c r="B29" i="1"/>
  <c r="N14" i="1"/>
  <c r="N15" i="1"/>
  <c r="N16" i="1"/>
  <c r="N17" i="1"/>
  <c r="N18" i="1"/>
  <c r="N19" i="1"/>
  <c r="N20" i="1"/>
  <c r="N21" i="1"/>
  <c r="N27" i="1" s="1"/>
  <c r="N22" i="1"/>
  <c r="N23" i="1"/>
  <c r="N24" i="1"/>
  <c r="N25" i="1"/>
  <c r="N26" i="1"/>
  <c r="C27" i="1"/>
  <c r="D27" i="1"/>
  <c r="E27" i="1"/>
  <c r="F27" i="1"/>
  <c r="G27" i="1"/>
  <c r="H27" i="1"/>
  <c r="I27" i="1"/>
  <c r="J27" i="1"/>
  <c r="K27" i="1"/>
  <c r="L27" i="1"/>
  <c r="M27" i="1"/>
  <c r="B27" i="1"/>
  <c r="C9" i="1"/>
  <c r="D9" i="1"/>
  <c r="E9" i="1"/>
  <c r="F9" i="1"/>
  <c r="G9" i="1"/>
  <c r="H9" i="1"/>
  <c r="I9" i="1"/>
  <c r="J9" i="1"/>
  <c r="K9" i="1"/>
  <c r="L9" i="1"/>
  <c r="M9" i="1"/>
  <c r="B9" i="1"/>
  <c r="N5" i="1"/>
  <c r="N6" i="1"/>
  <c r="N7" i="1"/>
  <c r="N8" i="1"/>
  <c r="C29" i="1" l="1"/>
  <c r="N9" i="1"/>
</calcChain>
</file>

<file path=xl/sharedStrings.xml><?xml version="1.0" encoding="utf-8"?>
<sst xmlns="http://schemas.openxmlformats.org/spreadsheetml/2006/main" count="52" uniqueCount="38">
  <si>
    <t>Personal Income &amp; Expense Tracker</t>
  </si>
  <si>
    <t>Monthly Savings Target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</si>
  <si>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</si>
  <si>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</si>
  <si>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</si>
  <si>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</si>
  <si>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</si>
  <si>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</si>
  <si>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</si>
  <si>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</si>
  <si>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</si>
  <si>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</si>
  <si>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</si>
  <si>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</si>
  <si>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</si>
  <si>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</si>
  <si>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</si>
  <si>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Salary</t>
  </si>
  <si>
    <t>Rental Income</t>
  </si>
  <si>
    <t>Dividend,Stock Gair</t>
  </si>
  <si>
    <t>Freelancing</t>
  </si>
  <si>
    <t>Expenses</t>
  </si>
  <si>
    <t>Housing</t>
  </si>
  <si>
    <t>Rent</t>
  </si>
  <si>
    <t>Phone</t>
  </si>
  <si>
    <t>Electricity</t>
  </si>
  <si>
    <t>Gas</t>
  </si>
  <si>
    <t>Other Maintenance</t>
  </si>
  <si>
    <t>Food</t>
  </si>
  <si>
    <t>Groceries</t>
  </si>
  <si>
    <t>Dining Out</t>
  </si>
  <si>
    <t>Transportation</t>
  </si>
  <si>
    <t>Fuel Expenses</t>
  </si>
  <si>
    <t>Bus/Train/Taxi/Flight</t>
  </si>
  <si>
    <t>Vehicle Maintenance</t>
  </si>
  <si>
    <t>Total</t>
  </si>
  <si>
    <t>Column1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</si>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</sst>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1921E-BA97-48BC-BA95-F5AD42D3D58B}" name="Income" displayName="Income" ref="A4:N9" totalsRowCount="1" headerRowDxfId="33" headerRowBorderDxfId="35" tableBorderDxfId="36" totalsRowBorderDxfId="34">
  <autoFilter ref="A4:N8" xr:uid="{AF21921E-BA97-48BC-BA95-F5AD42D3D58B}"/>
  <tableColumns count="14">
    <tableColumn id="1" xr3:uid="{27F9C89C-28B3-4E77-A402-0133C24DFDC2}" name="Item" totalsRowLabel="Total" dataDxfId="32" totalsRowDxfId="14"/>
    <tableColumn id="2" xr3:uid="{742467C5-8C6D-482E-82CE-D8419B00268B}" name="Jan" totalsRowFunction="custom" dataDxfId="31" totalsRowDxfId="13">
      <totalsRowFormula>SUM(B5:B8)</totalsRowFormula>
    </tableColumn>
    <tableColumn id="3" xr3:uid="{87BA1CC1-5AD1-4127-81D0-094E40371234}" name="Feb" totalsRowFunction="custom" dataDxfId="30" totalsRowDxfId="12">
      <totalsRowFormula>SUM(C5:C8)</totalsRowFormula>
    </tableColumn>
    <tableColumn id="4" xr3:uid="{F7F36792-3138-4D67-B6C9-6F6FC63DF4B5}" name="Mar" totalsRowFunction="custom" dataDxfId="29" totalsRowDxfId="11">
      <totalsRowFormula>SUM(D5:D8)</totalsRowFormula>
    </tableColumn>
    <tableColumn id="5" xr3:uid="{56641918-63B8-44AE-B0F1-E5D00E727B95}" name="Apr" totalsRowFunction="custom" dataDxfId="28" totalsRowDxfId="10">
      <totalsRowFormula>SUM(E5:E8)</totalsRowFormula>
    </tableColumn>
    <tableColumn id="6" xr3:uid="{BBF9CC51-CDE2-441A-84FF-D792E531A76B}" name="May" totalsRowFunction="custom" dataDxfId="27" totalsRowDxfId="9">
      <totalsRowFormula>SUM(F5:F8)</totalsRowFormula>
    </tableColumn>
    <tableColumn id="7" xr3:uid="{6100C014-E909-41AC-BB5F-D89C988FC330}" name="Jun" totalsRowFunction="custom" dataDxfId="26" totalsRowDxfId="8">
      <totalsRowFormula>SUM(G5:G8)</totalsRowFormula>
    </tableColumn>
    <tableColumn id="8" xr3:uid="{4313D261-3D2D-4B4B-B9A8-820035C6744C}" name="Jul" totalsRowFunction="custom" dataDxfId="25" totalsRowDxfId="7">
      <totalsRowFormula>SUM(H5:H8)</totalsRowFormula>
    </tableColumn>
    <tableColumn id="9" xr3:uid="{FB366D51-A8AA-4534-B0B0-CDCB68C8B723}" name="Aug" totalsRowFunction="custom" dataDxfId="24" totalsRowDxfId="6">
      <totalsRowFormula>SUM(I5:I8)</totalsRowFormula>
    </tableColumn>
    <tableColumn id="10" xr3:uid="{F38ACDAF-59D0-4D67-86B9-765C71A23CE2}" name="Sep" totalsRowFunction="custom" dataDxfId="23" totalsRowDxfId="5">
      <totalsRowFormula>SUM(J5:J8)</totalsRowFormula>
    </tableColumn>
    <tableColumn id="11" xr3:uid="{2F06F046-0016-4976-A637-73893F6671DB}" name="Oct" totalsRowFunction="custom" dataDxfId="22" totalsRowDxfId="4">
      <totalsRowFormula>SUM(K5:K8)</totalsRowFormula>
    </tableColumn>
    <tableColumn id="12" xr3:uid="{F8BCCCAD-3147-4D38-B7FC-D9AF667D157C}" name="Nov" totalsRowFunction="custom" dataDxfId="21" totalsRowDxfId="3">
      <totalsRowFormula>SUM(L5:L8)</totalsRowFormula>
    </tableColumn>
    <tableColumn id="13" xr3:uid="{496200DB-320C-4521-9F8A-98CC14584707}" name="Dec" totalsRowFunction="custom" dataDxfId="20" totalsRowDxfId="2">
      <totalsRowFormula>SUM(M5:M8)</totalsRowFormula>
    </tableColumn>
    <tableColumn id="14" xr3:uid="{2DD2A27D-787E-4EF3-A2DD-C5C2ACC4F8FD}" name="Year To Date" totalsRowFunction="sum" dataDxfId="19" totalsRowDxfId="1">
      <calculatedColumnFormula>SUM(Income[[#This Row],[Jan]:[Dec]])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1F4CA-C7A7-45AF-9239-2CC902E97705}" name="Table2" displayName="Table2" ref="A13:N27" totalsRowCount="1" headerRowDxfId="16" headerRowBorderDxfId="17" tableBorderDxfId="18">
  <autoFilter ref="A13:N26" xr:uid="{8CA1F4CA-C7A7-45AF-9239-2CC902E97705}"/>
  <tableColumns count="14">
    <tableColumn id="1" xr3:uid="{4EEA8B5B-5382-4CF8-AA1A-0258C90F1266}" name="Item" totalsRowLabel="Total"/>
    <tableColumn id="2" xr3:uid="{0310420F-DAE7-4A61-B8B2-4D76C5AD3439}" name="Jan" totalsRowFunction="custom">
      <totalsRowFormula>SUM(B15:B26)</totalsRowFormula>
    </tableColumn>
    <tableColumn id="3" xr3:uid="{D804C701-7452-43DC-9B3A-5925A3734B4F}" name="Feb" totalsRowFunction="custom">
      <totalsRowFormula>SUM(C15:C26)</totalsRowFormula>
    </tableColumn>
    <tableColumn id="4" xr3:uid="{A2A06F0F-E366-4D56-A16D-BA05D67FDF0F}" name="Mar" totalsRowFunction="custom">
      <totalsRowFormula>SUM(D15:D26)</totalsRowFormula>
    </tableColumn>
    <tableColumn id="5" xr3:uid="{71287011-17CB-41E3-857C-4E6CB8CC39E2}" name="Apr" totalsRowFunction="custom">
      <totalsRowFormula>SUM(E15:E26)</totalsRowFormula>
    </tableColumn>
    <tableColumn id="6" xr3:uid="{7FC48EF6-83C0-4194-9822-ADC43201FEA3}" name="May" totalsRowFunction="custom">
      <totalsRowFormula>SUM(F15:F26)</totalsRowFormula>
    </tableColumn>
    <tableColumn id="7" xr3:uid="{FE54F267-1939-4E79-AD8B-EA247CBB9608}" name="Jun" totalsRowFunction="custom">
      <totalsRowFormula>SUM(G15:G26)</totalsRowFormula>
    </tableColumn>
    <tableColumn id="8" xr3:uid="{EE951BD6-6D08-4587-8AB2-4D46E93B30C7}" name="Jul" totalsRowFunction="custom">
      <totalsRowFormula>SUM(H15:H26)</totalsRowFormula>
    </tableColumn>
    <tableColumn id="9" xr3:uid="{41E2923E-257E-42C8-BC3D-D19F276EA62C}" name="Aug" totalsRowFunction="custom">
      <totalsRowFormula>SUM(I15:I26)</totalsRowFormula>
    </tableColumn>
    <tableColumn id="10" xr3:uid="{C2018162-CB4F-40C2-8F39-AEAE08F640D7}" name="Sep" totalsRowFunction="custom">
      <totalsRowFormula>SUM(J15:J26)</totalsRowFormula>
    </tableColumn>
    <tableColumn id="11" xr3:uid="{B5534575-975D-46F3-8BA7-34CD546D18DD}" name="Oct" totalsRowFunction="custom">
      <totalsRowFormula>SUM(K15:K26)</totalsRowFormula>
    </tableColumn>
    <tableColumn id="12" xr3:uid="{6C2AFFD1-EBD7-4946-BA0B-71E077133098}" name="Nov" totalsRowFunction="custom">
      <totalsRowFormula>SUM(L15:L26)</totalsRowFormula>
    </tableColumn>
    <tableColumn id="13" xr3:uid="{6E60CCA9-8984-4100-810F-A9897944E6AA}" name="Dec" totalsRowFunction="custom">
      <totalsRowFormula>SUM(M15:M26)</totalsRowFormula>
    </tableColumn>
    <tableColumn id="14" xr3:uid="{8BC0AB74-D652-46D8-9AB1-E406F0D2A40B}" name="Column1" totalsRowFunction="sum" dataDxfId="15">
      <calculatedColumnFormula>SUM(Table2[[#This Row],[Jan]:[Dec]])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H1" sqref="H1"/>
    </sheetView>
  </sheetViews>
  <sheetFormatPr defaultRowHeight="14.5" x14ac:dyDescent="0.35"/>
  <cols>
    <col min="1" max="1" width="20.26953125" bestFit="1" customWidth="1"/>
    <col min="14" max="14" width="14.26953125" customWidth="1"/>
  </cols>
  <sheetData>
    <row r="1" spans="1:14" x14ac:dyDescent="0.35">
      <c r="A1" s="5"/>
      <c r="B1" s="5"/>
      <c r="C1" s="5"/>
      <c r="D1" s="6" t="s">
        <v>0</v>
      </c>
      <c r="E1" s="6"/>
      <c r="F1" s="6"/>
      <c r="G1" s="6"/>
      <c r="H1" s="5"/>
      <c r="I1" s="5"/>
      <c r="J1" s="5"/>
      <c r="K1" s="5"/>
      <c r="L1" s="5"/>
      <c r="M1" s="5"/>
      <c r="N1" s="5"/>
    </row>
    <row r="2" spans="1:14" x14ac:dyDescent="0.35">
      <c r="A2" s="7" t="s">
        <v>1</v>
      </c>
      <c r="B2" s="8">
        <v>50000</v>
      </c>
    </row>
    <row r="3" spans="1:14" x14ac:dyDescent="0.35">
      <c r="A3" s="3"/>
      <c r="B3" s="3"/>
      <c r="C3" s="3"/>
      <c r="D3" s="4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12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</row>
    <row r="5" spans="1:14" x14ac:dyDescent="0.35">
      <c r="A5" s="10" t="s">
        <v>17</v>
      </c>
      <c r="B5" s="1">
        <v>100000</v>
      </c>
      <c r="C5" s="1">
        <v>100000</v>
      </c>
      <c r="D5" s="1">
        <v>100000</v>
      </c>
      <c r="E5" s="1">
        <v>100000</v>
      </c>
      <c r="F5" s="1">
        <v>100000</v>
      </c>
      <c r="G5" s="1">
        <v>100000</v>
      </c>
      <c r="H5" s="1">
        <v>100000</v>
      </c>
      <c r="I5" s="1">
        <v>100000</v>
      </c>
      <c r="J5" s="1">
        <v>100000</v>
      </c>
      <c r="K5" s="1">
        <v>100000</v>
      </c>
      <c r="L5" s="1">
        <v>100000</v>
      </c>
      <c r="M5" s="1">
        <v>100000</v>
      </c>
      <c r="N5" s="11">
        <f>SUM(Income[[#This Row],[Jan]:[Dec]])</f>
        <v>1200000</v>
      </c>
    </row>
    <row r="6" spans="1:14" x14ac:dyDescent="0.35">
      <c r="A6" s="10" t="s">
        <v>18</v>
      </c>
      <c r="B6" s="1">
        <v>20000</v>
      </c>
      <c r="C6" s="1">
        <v>0</v>
      </c>
      <c r="D6" s="1">
        <v>20000</v>
      </c>
      <c r="E6" s="1">
        <v>20000</v>
      </c>
      <c r="F6" s="1">
        <v>20000</v>
      </c>
      <c r="G6" s="1">
        <v>20000</v>
      </c>
      <c r="H6" s="1">
        <v>20000</v>
      </c>
      <c r="I6" s="1">
        <v>20000</v>
      </c>
      <c r="J6" s="1">
        <v>20000</v>
      </c>
      <c r="K6" s="1">
        <v>20000</v>
      </c>
      <c r="L6" s="1">
        <v>20000</v>
      </c>
      <c r="M6" s="1">
        <v>20000</v>
      </c>
      <c r="N6" s="11">
        <f>SUM(Income[[#This Row],[Jan]:[Dec]])</f>
        <v>220000</v>
      </c>
    </row>
    <row r="7" spans="1:14" x14ac:dyDescent="0.35">
      <c r="A7" s="10" t="s">
        <v>19</v>
      </c>
      <c r="B7" s="1">
        <v>200</v>
      </c>
      <c r="C7" s="1">
        <v>0</v>
      </c>
      <c r="D7" s="1">
        <v>200</v>
      </c>
      <c r="E7" s="1">
        <v>200</v>
      </c>
      <c r="F7" s="1">
        <v>200</v>
      </c>
      <c r="G7" s="1">
        <v>200</v>
      </c>
      <c r="H7" s="1">
        <v>200</v>
      </c>
      <c r="I7" s="1">
        <v>200</v>
      </c>
      <c r="J7" s="1">
        <v>200</v>
      </c>
      <c r="K7" s="1">
        <v>200</v>
      </c>
      <c r="L7" s="1">
        <v>200</v>
      </c>
      <c r="M7" s="1">
        <v>200</v>
      </c>
      <c r="N7" s="11">
        <f>SUM(Income[[#This Row],[Jan]:[Dec]])</f>
        <v>2200</v>
      </c>
    </row>
    <row r="8" spans="1:14" x14ac:dyDescent="0.35">
      <c r="A8" s="15" t="s">
        <v>20</v>
      </c>
      <c r="B8" s="16">
        <v>20000</v>
      </c>
      <c r="C8" s="16">
        <v>0</v>
      </c>
      <c r="D8" s="16">
        <v>20000</v>
      </c>
      <c r="E8" s="16">
        <v>20000</v>
      </c>
      <c r="F8" s="16">
        <v>20000</v>
      </c>
      <c r="G8" s="16">
        <v>20000</v>
      </c>
      <c r="H8" s="16">
        <v>20000</v>
      </c>
      <c r="I8" s="16">
        <v>20000</v>
      </c>
      <c r="J8" s="16">
        <v>20000</v>
      </c>
      <c r="K8" s="16">
        <v>20000</v>
      </c>
      <c r="L8" s="16">
        <v>20000</v>
      </c>
      <c r="M8" s="16">
        <v>20000</v>
      </c>
      <c r="N8" s="17">
        <f>SUM(Income[[#This Row],[Jan]:[Dec]])</f>
        <v>220000</v>
      </c>
    </row>
    <row r="9" spans="1:14" x14ac:dyDescent="0.35">
      <c r="A9" s="15" t="s">
        <v>35</v>
      </c>
      <c r="B9" s="16">
        <f>SUM(B5:B8)</f>
        <v>140200</v>
      </c>
      <c r="C9" s="16">
        <f t="shared" ref="C9:M9" si="0">SUM(C5:C8)</f>
        <v>100000</v>
      </c>
      <c r="D9" s="16">
        <f t="shared" si="0"/>
        <v>140200</v>
      </c>
      <c r="E9" s="16">
        <f t="shared" si="0"/>
        <v>140200</v>
      </c>
      <c r="F9" s="16">
        <f t="shared" si="0"/>
        <v>140200</v>
      </c>
      <c r="G9" s="16">
        <f t="shared" si="0"/>
        <v>140200</v>
      </c>
      <c r="H9" s="16">
        <f t="shared" si="0"/>
        <v>140200</v>
      </c>
      <c r="I9" s="16">
        <f t="shared" si="0"/>
        <v>140200</v>
      </c>
      <c r="J9" s="16">
        <f t="shared" si="0"/>
        <v>140200</v>
      </c>
      <c r="K9" s="16">
        <f t="shared" si="0"/>
        <v>140200</v>
      </c>
      <c r="L9" s="16">
        <f t="shared" si="0"/>
        <v>140200</v>
      </c>
      <c r="M9" s="16">
        <f t="shared" si="0"/>
        <v>140200</v>
      </c>
      <c r="N9" s="17">
        <f>SUBTOTAL(109,Income[Year To Date])</f>
        <v>1642200</v>
      </c>
    </row>
    <row r="10" spans="1:14" x14ac:dyDescent="0.35">
      <c r="A10" s="2"/>
    </row>
    <row r="12" spans="1:14" x14ac:dyDescent="0.35">
      <c r="A12" s="3"/>
      <c r="B12" s="3"/>
      <c r="C12" s="3"/>
      <c r="D12" s="4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13" t="s">
        <v>3</v>
      </c>
      <c r="B13" s="13" t="s">
        <v>4</v>
      </c>
      <c r="C13" s="13" t="s">
        <v>5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3" t="s">
        <v>11</v>
      </c>
      <c r="J13" s="13" t="s">
        <v>12</v>
      </c>
      <c r="K13" s="13" t="s">
        <v>13</v>
      </c>
      <c r="L13" s="13" t="s">
        <v>14</v>
      </c>
      <c r="M13" s="13" t="s">
        <v>15</v>
      </c>
      <c r="N13" s="13" t="s">
        <v>36</v>
      </c>
    </row>
    <row r="14" spans="1:14" x14ac:dyDescent="0.35">
      <c r="A14" s="9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f>SUM(Table2[[#This Row],[Jan]:[Dec]])</f>
        <v>0</v>
      </c>
    </row>
    <row r="15" spans="1:14" x14ac:dyDescent="0.35">
      <c r="A15" t="s">
        <v>23</v>
      </c>
      <c r="B15">
        <v>20000</v>
      </c>
      <c r="C15">
        <v>20000</v>
      </c>
      <c r="D15">
        <v>20000</v>
      </c>
      <c r="E15">
        <v>20000</v>
      </c>
      <c r="F15">
        <v>20000</v>
      </c>
      <c r="G15">
        <v>20000</v>
      </c>
      <c r="H15">
        <v>20000</v>
      </c>
      <c r="I15">
        <v>20000</v>
      </c>
      <c r="J15">
        <v>20000</v>
      </c>
      <c r="K15">
        <v>20000</v>
      </c>
      <c r="L15">
        <v>20000</v>
      </c>
      <c r="M15">
        <v>20000</v>
      </c>
      <c r="N15">
        <f>SUM(Table2[[#This Row],[Jan]:[Dec]])</f>
        <v>240000</v>
      </c>
    </row>
    <row r="16" spans="1:14" x14ac:dyDescent="0.35">
      <c r="A16" t="s">
        <v>24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f>SUM(Table2[[#This Row],[Jan]:[Dec]])</f>
        <v>12000</v>
      </c>
    </row>
    <row r="17" spans="1:14" x14ac:dyDescent="0.35">
      <c r="A17" t="s">
        <v>25</v>
      </c>
      <c r="B17">
        <v>1700</v>
      </c>
      <c r="C17">
        <v>1600</v>
      </c>
      <c r="D17">
        <v>1200</v>
      </c>
      <c r="E17">
        <v>1800</v>
      </c>
      <c r="F17">
        <v>1400</v>
      </c>
      <c r="G17">
        <v>200</v>
      </c>
      <c r="H17">
        <v>1000</v>
      </c>
      <c r="I17">
        <v>1230</v>
      </c>
      <c r="J17">
        <v>2300</v>
      </c>
      <c r="K17">
        <v>1100</v>
      </c>
      <c r="L17">
        <v>1234</v>
      </c>
      <c r="M17">
        <v>1245</v>
      </c>
      <c r="N17">
        <f>SUM(Table2[[#This Row],[Jan]:[Dec]])</f>
        <v>16009</v>
      </c>
    </row>
    <row r="18" spans="1:14" x14ac:dyDescent="0.35">
      <c r="A18" t="s">
        <v>26</v>
      </c>
      <c r="B18">
        <v>800</v>
      </c>
      <c r="C18">
        <v>800</v>
      </c>
      <c r="D18">
        <v>800</v>
      </c>
      <c r="E18">
        <v>800</v>
      </c>
      <c r="F18">
        <v>800</v>
      </c>
      <c r="G18">
        <v>800</v>
      </c>
      <c r="H18">
        <v>800</v>
      </c>
      <c r="I18">
        <v>800</v>
      </c>
      <c r="J18">
        <v>800</v>
      </c>
      <c r="K18">
        <v>800</v>
      </c>
      <c r="L18">
        <v>800</v>
      </c>
      <c r="M18">
        <v>800</v>
      </c>
      <c r="N18">
        <f>SUM(Table2[[#This Row],[Jan]:[Dec]])</f>
        <v>9600</v>
      </c>
    </row>
    <row r="19" spans="1:14" x14ac:dyDescent="0.35">
      <c r="A19" t="s">
        <v>27</v>
      </c>
      <c r="B19">
        <v>600</v>
      </c>
      <c r="C19">
        <v>600</v>
      </c>
      <c r="D19">
        <v>600</v>
      </c>
      <c r="E19">
        <v>600</v>
      </c>
      <c r="F19">
        <v>600</v>
      </c>
      <c r="G19">
        <v>600</v>
      </c>
      <c r="H19">
        <v>600</v>
      </c>
      <c r="I19">
        <v>600</v>
      </c>
      <c r="J19">
        <v>600</v>
      </c>
      <c r="K19">
        <v>600</v>
      </c>
      <c r="L19">
        <v>600</v>
      </c>
      <c r="M19">
        <v>600</v>
      </c>
      <c r="N19">
        <f>SUM(Table2[[#This Row],[Jan]:[Dec]])</f>
        <v>7200</v>
      </c>
    </row>
    <row r="20" spans="1:14" x14ac:dyDescent="0.35">
      <c r="A20" s="9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>
        <f>SUM(Table2[[#This Row],[Jan]:[Dec]])</f>
        <v>0</v>
      </c>
    </row>
    <row r="21" spans="1:14" x14ac:dyDescent="0.35">
      <c r="A21" t="s">
        <v>29</v>
      </c>
      <c r="B21">
        <v>200</v>
      </c>
      <c r="C21">
        <v>50000</v>
      </c>
      <c r="D21">
        <v>160</v>
      </c>
      <c r="E21">
        <v>210</v>
      </c>
      <c r="F21">
        <v>400</v>
      </c>
      <c r="G21">
        <v>500</v>
      </c>
      <c r="H21">
        <v>200</v>
      </c>
      <c r="I21">
        <v>499</v>
      </c>
      <c r="J21">
        <v>300</v>
      </c>
      <c r="K21">
        <v>200</v>
      </c>
      <c r="L21">
        <v>120</v>
      </c>
      <c r="M21">
        <v>234</v>
      </c>
      <c r="N21">
        <f>SUM(Table2[[#This Row],[Jan]:[Dec]])</f>
        <v>53023</v>
      </c>
    </row>
    <row r="22" spans="1:14" x14ac:dyDescent="0.35">
      <c r="A22" t="s">
        <v>30</v>
      </c>
      <c r="B22">
        <v>50</v>
      </c>
      <c r="C22">
        <v>45</v>
      </c>
      <c r="D22">
        <v>37</v>
      </c>
      <c r="E22">
        <v>0</v>
      </c>
      <c r="F22">
        <v>0</v>
      </c>
      <c r="G22">
        <v>120</v>
      </c>
      <c r="H22">
        <v>246</v>
      </c>
      <c r="I22">
        <v>277</v>
      </c>
      <c r="J22">
        <v>290</v>
      </c>
      <c r="K22">
        <v>234</v>
      </c>
      <c r="L22">
        <v>678</v>
      </c>
      <c r="M22">
        <v>987</v>
      </c>
      <c r="N22">
        <f>SUM(Table2[[#This Row],[Jan]:[Dec]])</f>
        <v>2964</v>
      </c>
    </row>
    <row r="23" spans="1:14" x14ac:dyDescent="0.35">
      <c r="A23" s="9" t="s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>
        <f>SUM(Table2[[#This Row],[Jan]:[Dec]])</f>
        <v>0</v>
      </c>
    </row>
    <row r="24" spans="1:14" x14ac:dyDescent="0.35">
      <c r="A24" t="s">
        <v>32</v>
      </c>
      <c r="B24">
        <v>125</v>
      </c>
      <c r="C24">
        <v>100</v>
      </c>
      <c r="D24">
        <v>67</v>
      </c>
      <c r="E24">
        <v>140</v>
      </c>
      <c r="F24">
        <v>123</v>
      </c>
      <c r="G24">
        <v>456</v>
      </c>
      <c r="H24">
        <v>267</v>
      </c>
      <c r="I24">
        <v>246</v>
      </c>
      <c r="J24">
        <v>897</v>
      </c>
      <c r="K24">
        <v>256</v>
      </c>
      <c r="L24">
        <v>235</v>
      </c>
      <c r="M24">
        <v>765</v>
      </c>
      <c r="N24">
        <f>SUM(Table2[[#This Row],[Jan]:[Dec]])</f>
        <v>3677</v>
      </c>
    </row>
    <row r="25" spans="1:14" x14ac:dyDescent="0.35">
      <c r="A25" t="s">
        <v>33</v>
      </c>
      <c r="B25">
        <v>10</v>
      </c>
      <c r="C25">
        <v>5</v>
      </c>
      <c r="D25">
        <v>7</v>
      </c>
      <c r="E25">
        <v>90</v>
      </c>
      <c r="F25">
        <v>34</v>
      </c>
      <c r="G25">
        <v>56</v>
      </c>
      <c r="H25">
        <v>0</v>
      </c>
      <c r="I25">
        <v>0</v>
      </c>
      <c r="J25">
        <v>12</v>
      </c>
      <c r="K25">
        <v>34</v>
      </c>
      <c r="L25">
        <v>68</v>
      </c>
      <c r="M25">
        <v>23</v>
      </c>
      <c r="N25">
        <f>SUM(Table2[[#This Row],[Jan]:[Dec]])</f>
        <v>339</v>
      </c>
    </row>
    <row r="26" spans="1:14" x14ac:dyDescent="0.35">
      <c r="A26" t="s">
        <v>34</v>
      </c>
      <c r="B26">
        <v>100</v>
      </c>
      <c r="C26">
        <v>56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>SUM(Table2[[#This Row],[Jan]:[Dec]])</f>
        <v>156</v>
      </c>
    </row>
    <row r="27" spans="1:14" x14ac:dyDescent="0.35">
      <c r="A27" t="s">
        <v>35</v>
      </c>
      <c r="B27">
        <f>SUM(B15:B26)</f>
        <v>24585</v>
      </c>
      <c r="C27">
        <f t="shared" ref="C27:M27" si="1">SUM(C15:C26)</f>
        <v>74206</v>
      </c>
      <c r="D27">
        <f t="shared" si="1"/>
        <v>23871</v>
      </c>
      <c r="E27">
        <f t="shared" si="1"/>
        <v>24640</v>
      </c>
      <c r="F27">
        <f t="shared" si="1"/>
        <v>24357</v>
      </c>
      <c r="G27">
        <f t="shared" si="1"/>
        <v>23732</v>
      </c>
      <c r="H27">
        <f t="shared" si="1"/>
        <v>24113</v>
      </c>
      <c r="I27">
        <f t="shared" si="1"/>
        <v>24652</v>
      </c>
      <c r="J27">
        <f t="shared" si="1"/>
        <v>26199</v>
      </c>
      <c r="K27">
        <f t="shared" si="1"/>
        <v>24224</v>
      </c>
      <c r="L27">
        <f t="shared" si="1"/>
        <v>24735</v>
      </c>
      <c r="M27">
        <f t="shared" si="1"/>
        <v>25654</v>
      </c>
      <c r="N27">
        <f>SUBTOTAL(109,Table2[Column1])</f>
        <v>344968</v>
      </c>
    </row>
    <row r="29" spans="1:14" x14ac:dyDescent="0.35">
      <c r="A29" t="s">
        <v>37</v>
      </c>
      <c r="B29">
        <f>Income[[#Totals],[Jan]]-Table2[[#Totals],[Jan]]</f>
        <v>115615</v>
      </c>
      <c r="C29">
        <f>Income[[#Totals],[Feb]]-Table2[[#Totals],[Feb]]</f>
        <v>25794</v>
      </c>
      <c r="D29">
        <f>Income[[#Totals],[Mar]]-Table2[[#Totals],[Mar]]</f>
        <v>116329</v>
      </c>
      <c r="E29">
        <f>Income[[#Totals],[Apr]]-Table2[[#Totals],[Apr]]</f>
        <v>115560</v>
      </c>
      <c r="F29">
        <f>Income[[#Totals],[May]]-Table2[[#Totals],[May]]</f>
        <v>115843</v>
      </c>
      <c r="G29">
        <f>Income[[#Totals],[Jun]]-Table2[[#Totals],[Jun]]</f>
        <v>116468</v>
      </c>
      <c r="H29">
        <f>Income[[#Totals],[Jul]]-Table2[[#Totals],[Jul]]</f>
        <v>116087</v>
      </c>
      <c r="I29">
        <f>Income[[#Totals],[Aug]]-Table2[[#Totals],[Aug]]</f>
        <v>115548</v>
      </c>
      <c r="J29">
        <f>Income[[#Totals],[Sep]]-Table2[[#Totals],[Sep]]</f>
        <v>114001</v>
      </c>
      <c r="K29">
        <f>Income[[#Totals],[Oct]]-Table2[[#Totals],[Oct]]</f>
        <v>115976</v>
      </c>
      <c r="L29">
        <f>Income[[#Totals],[Nov]]-Table2[[#Totals],[Nov]]</f>
        <v>115465</v>
      </c>
      <c r="M29">
        <f>Income[[#Totals],[Dec]]-Table2[[#Totals],[Dec]]</f>
        <v>114546</v>
      </c>
    </row>
  </sheetData>
  <mergeCells count="1">
    <mergeCell ref="D1:G1"/>
  </mergeCells>
  <phoneticPr fontId="2" type="noConversion"/>
  <conditionalFormatting sqref="B29:M29">
    <cfRule type="cellIs" dxfId="0" priority="1" operator="lessThan">
      <formula>50000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 Sinha</cp:lastModifiedBy>
  <dcterms:created xsi:type="dcterms:W3CDTF">2015-06-05T18:17:20Z</dcterms:created>
  <dcterms:modified xsi:type="dcterms:W3CDTF">2024-03-10T08:01:16Z</dcterms:modified>
</cp:coreProperties>
</file>