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1 - Whole System/"/>
    </mc:Choice>
  </mc:AlternateContent>
  <xr:revisionPtr revIDLastSave="27" documentId="13_ncr:1_{7B7B0059-A076-46E2-8382-CCF021BA1960}" xr6:coauthVersionLast="45" xr6:coauthVersionMax="45" xr10:uidLastSave="{A8823B80-186D-4DA9-863E-01F7873C8A80}"/>
  <bookViews>
    <workbookView xWindow="-110" yWindow="-110" windowWidth="38620" windowHeight="21220" activeTab="1" xr2:uid="{00000000-000D-0000-FFFF-FFFF00000000}"/>
  </bookViews>
  <sheets>
    <sheet name="Energy Balance 2017" sheetId="6" r:id="rId1"/>
    <sheet name="nodes" sheetId="1" r:id="rId2"/>
    <sheet name="links" sheetId="2" r:id="rId3"/>
    <sheet name="Backup" sheetId="7" r:id="rId4"/>
    <sheet name="Working Out" sheetId="3" r:id="rId5"/>
    <sheet name="Sheet1" sheetId="8" r:id="rId6"/>
  </sheets>
  <definedNames>
    <definedName name="_xlnm._FilterDatabase" localSheetId="4" hidden="1">'Working Out'!$A$1:$C$136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1" l="1"/>
  <c r="B18" i="1"/>
  <c r="J18" i="3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B2" i="1"/>
  <c r="J10" i="3"/>
  <c r="J11" i="3" s="1"/>
  <c r="J12" i="3" s="1"/>
  <c r="J13" i="3" s="1"/>
  <c r="J14" i="3" s="1"/>
  <c r="J15" i="3" s="1"/>
  <c r="J16" i="3" s="1"/>
  <c r="J17" i="3" s="1"/>
  <c r="J4" i="3"/>
  <c r="J5" i="3" s="1"/>
  <c r="J6" i="3" s="1"/>
  <c r="J7" i="3" s="1"/>
  <c r="J8" i="3" s="1"/>
  <c r="J9" i="3" s="1"/>
  <c r="J3" i="3"/>
  <c r="C3" i="2" l="1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C2" i="2"/>
  <c r="C19" i="3" l="1"/>
  <c r="C18" i="3"/>
  <c r="C17" i="3"/>
  <c r="C16" i="3"/>
  <c r="CP23" i="8"/>
  <c r="C15" i="3"/>
  <c r="C14" i="3"/>
  <c r="C12" i="3"/>
  <c r="C11" i="3"/>
  <c r="C9" i="3"/>
  <c r="C8" i="3"/>
  <c r="C5" i="3"/>
  <c r="C6" i="3"/>
  <c r="C7" i="3"/>
  <c r="C4" i="3"/>
  <c r="C3" i="3"/>
  <c r="B3" i="2"/>
  <c r="A3" i="2"/>
  <c r="C2" i="3"/>
  <c r="B2" i="2"/>
  <c r="A2" i="2"/>
  <c r="B4" i="2" l="1"/>
  <c r="A4" i="2"/>
  <c r="CQ17" i="8"/>
  <c r="CQ18" i="8" s="1"/>
  <c r="CQ15" i="8"/>
  <c r="CQ13" i="8"/>
  <c r="CQ12" i="8"/>
  <c r="CQ10" i="8"/>
  <c r="CQ7" i="8"/>
  <c r="CQ11" i="8" s="1"/>
  <c r="CQ14" i="8" s="1"/>
  <c r="CQ16" i="8" s="1"/>
  <c r="C3" i="7" l="1"/>
  <c r="C5" i="7"/>
  <c r="C6" i="7"/>
  <c r="C7" i="7"/>
  <c r="C12" i="7" s="1"/>
  <c r="C10" i="7"/>
  <c r="C15" i="7" s="1"/>
  <c r="C20" i="7"/>
  <c r="C22" i="7"/>
  <c r="C23" i="7"/>
  <c r="C24" i="7"/>
  <c r="C25" i="7"/>
  <c r="C30" i="7" s="1"/>
  <c r="C26" i="7"/>
  <c r="C31" i="7" s="1"/>
  <c r="C27" i="7"/>
  <c r="C28" i="7"/>
  <c r="C29" i="7"/>
  <c r="C34" i="7"/>
  <c r="C55" i="7"/>
  <c r="C56" i="7"/>
  <c r="C60" i="7"/>
  <c r="C65" i="7" s="1"/>
  <c r="C67" i="7"/>
  <c r="C73" i="7"/>
  <c r="C74" i="7"/>
  <c r="C75" i="7"/>
  <c r="C80" i="7" s="1"/>
  <c r="C85" i="7"/>
  <c r="C87" i="7"/>
  <c r="C89" i="7"/>
  <c r="C90" i="7"/>
  <c r="C91" i="7"/>
  <c r="C92" i="7"/>
  <c r="C93" i="7"/>
  <c r="C98" i="7" s="1"/>
  <c r="C94" i="7"/>
  <c r="C99" i="7" s="1"/>
  <c r="C95" i="7"/>
  <c r="C100" i="7" s="1"/>
  <c r="C96" i="7"/>
  <c r="C101" i="7" s="1"/>
  <c r="C97" i="7"/>
  <c r="C102" i="7" s="1"/>
  <c r="C105" i="7"/>
  <c r="C106" i="7"/>
  <c r="C109" i="7"/>
  <c r="C110" i="7"/>
  <c r="C111" i="7"/>
  <c r="C116" i="7"/>
  <c r="C124" i="7"/>
  <c r="C126" i="7"/>
  <c r="C127" i="7"/>
  <c r="C128" i="7"/>
  <c r="C132" i="7"/>
  <c r="C137" i="7" s="1"/>
  <c r="C133" i="7"/>
  <c r="C138" i="7" s="1"/>
  <c r="C139" i="7"/>
  <c r="C141" i="7"/>
  <c r="C140" i="7"/>
  <c r="C131" i="7"/>
  <c r="C130" i="7"/>
  <c r="C129" i="7"/>
  <c r="C125" i="7"/>
  <c r="C123" i="7"/>
  <c r="C122" i="7"/>
  <c r="C121" i="7"/>
  <c r="C115" i="7"/>
  <c r="C114" i="7"/>
  <c r="C113" i="7"/>
  <c r="C112" i="7"/>
  <c r="C108" i="7"/>
  <c r="C107" i="7"/>
  <c r="C104" i="7"/>
  <c r="C103" i="7"/>
  <c r="C88" i="7"/>
  <c r="C86" i="7"/>
  <c r="C79" i="7"/>
  <c r="C78" i="7"/>
  <c r="C83" i="7" s="1"/>
  <c r="C77" i="7"/>
  <c r="C76" i="7"/>
  <c r="C81" i="7" s="1"/>
  <c r="C72" i="7"/>
  <c r="C71" i="7"/>
  <c r="C70" i="7"/>
  <c r="C69" i="7"/>
  <c r="C68" i="7"/>
  <c r="C61" i="7"/>
  <c r="C134" i="7" s="1"/>
  <c r="C59" i="7"/>
  <c r="C58" i="7"/>
  <c r="C57" i="7"/>
  <c r="C62" i="7" s="1"/>
  <c r="C54" i="7"/>
  <c r="C53" i="7"/>
  <c r="C52" i="7"/>
  <c r="C51" i="7"/>
  <c r="C50" i="7"/>
  <c r="C49" i="7"/>
  <c r="C43" i="7"/>
  <c r="C42" i="7"/>
  <c r="C47" i="7" s="1"/>
  <c r="C41" i="7"/>
  <c r="C46" i="7" s="1"/>
  <c r="C40" i="7"/>
  <c r="C45" i="7" s="1"/>
  <c r="C39" i="7"/>
  <c r="C38" i="7"/>
  <c r="C37" i="7"/>
  <c r="C36" i="7"/>
  <c r="C35" i="7"/>
  <c r="C33" i="7"/>
  <c r="C32" i="7"/>
  <c r="C21" i="7"/>
  <c r="C19" i="7"/>
  <c r="C18" i="7"/>
  <c r="C17" i="7"/>
  <c r="C11" i="7"/>
  <c r="C16" i="7" s="1"/>
  <c r="C9" i="7"/>
  <c r="C14" i="7" s="1"/>
  <c r="C8" i="7"/>
  <c r="C13" i="7" s="1"/>
  <c r="C4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C2" i="7"/>
  <c r="C63" i="7" l="1"/>
  <c r="C120" i="7"/>
  <c r="C136" i="7"/>
  <c r="C64" i="7"/>
  <c r="C84" i="7"/>
  <c r="C117" i="7"/>
  <c r="C118" i="7"/>
  <c r="C82" i="7"/>
  <c r="C44" i="7"/>
  <c r="C66" i="7" s="1"/>
  <c r="C48" i="7"/>
  <c r="C119" i="7"/>
  <c r="C135" i="7"/>
  <c r="A2" i="1" l="1"/>
</calcChain>
</file>

<file path=xl/sharedStrings.xml><?xml version="1.0" encoding="utf-8"?>
<sst xmlns="http://schemas.openxmlformats.org/spreadsheetml/2006/main" count="519" uniqueCount="94">
  <si>
    <t>Source</t>
  </si>
  <si>
    <t>Target</t>
  </si>
  <si>
    <t>Value</t>
  </si>
  <si>
    <t>Number</t>
  </si>
  <si>
    <t>Name</t>
  </si>
  <si>
    <t>Coal</t>
  </si>
  <si>
    <t>Exports</t>
  </si>
  <si>
    <t>Non-Energy Use</t>
  </si>
  <si>
    <t>Industry</t>
  </si>
  <si>
    <t>Domestic</t>
  </si>
  <si>
    <t>Transport</t>
  </si>
  <si>
    <t>Other</t>
  </si>
  <si>
    <t>Transformation</t>
  </si>
  <si>
    <t>Petrol</t>
  </si>
  <si>
    <t>Marine Bunkers</t>
  </si>
  <si>
    <t>Energy Industry</t>
  </si>
  <si>
    <t>Primary Electricity</t>
  </si>
  <si>
    <t>Electricity</t>
  </si>
  <si>
    <t>Aggregate energy balance 2017</t>
  </si>
  <si>
    <t>Gross calorific values</t>
  </si>
  <si>
    <t>Thousand tonnes of oil equivalent</t>
  </si>
  <si>
    <t>Primary oils</t>
  </si>
  <si>
    <t>Petroleum products</t>
  </si>
  <si>
    <t>Natural gas</t>
  </si>
  <si>
    <t>Bioenergy &amp; wastes</t>
  </si>
  <si>
    <t>Primary electricity</t>
  </si>
  <si>
    <t>Manufactured fuels &amp; Other (1)</t>
  </si>
  <si>
    <t>Total</t>
  </si>
  <si>
    <t>Supply</t>
  </si>
  <si>
    <t>Indigenous production</t>
  </si>
  <si>
    <t>Imports (2)</t>
  </si>
  <si>
    <t>Rest of World</t>
  </si>
  <si>
    <t>Rest of UK</t>
  </si>
  <si>
    <t>Exports (2)</t>
  </si>
  <si>
    <t>Marine bunkers</t>
  </si>
  <si>
    <t>Stock change (3)</t>
  </si>
  <si>
    <t>Primary supply</t>
  </si>
  <si>
    <t>Statistical difference (4)</t>
  </si>
  <si>
    <t>Primary demand</t>
  </si>
  <si>
    <t>Transfers (5)</t>
  </si>
  <si>
    <t xml:space="preserve">  Electricity generation</t>
  </si>
  <si>
    <t xml:space="preserve">  Petroleum refineries</t>
  </si>
  <si>
    <t xml:space="preserve">  Manufactured fuel &amp; other</t>
  </si>
  <si>
    <t>Energy industry use and distribution losses</t>
  </si>
  <si>
    <t>Final Consumption</t>
  </si>
  <si>
    <t>Indigenous Production</t>
  </si>
  <si>
    <t>Imports</t>
  </si>
  <si>
    <t>Stock Change</t>
  </si>
  <si>
    <t>Primary Oils</t>
  </si>
  <si>
    <t>Transfers Out</t>
  </si>
  <si>
    <t>Transformation Out</t>
  </si>
  <si>
    <t>Transfers In</t>
  </si>
  <si>
    <t>Transformation In</t>
  </si>
  <si>
    <t>Natural Gas</t>
  </si>
  <si>
    <t>Marine Bunkers Out</t>
  </si>
  <si>
    <t>Bioenergy &amp; Wastes</t>
  </si>
  <si>
    <t>Manufactured Fuels</t>
  </si>
  <si>
    <t>Total generation</t>
  </si>
  <si>
    <t>Net exports</t>
  </si>
  <si>
    <t>Gross electricity consumption</t>
  </si>
  <si>
    <t>Transmission / distribution losses</t>
  </si>
  <si>
    <t>Electricity own use by other generators / pumped storage</t>
  </si>
  <si>
    <t>Total electricity consumption</t>
  </si>
  <si>
    <t>Consumption by autogenerators</t>
  </si>
  <si>
    <t>Consumption from public supply</t>
  </si>
  <si>
    <t>Transfers from other generators to public supply</t>
  </si>
  <si>
    <t>Electricity supplied (net) by MPPs</t>
  </si>
  <si>
    <r>
      <t xml:space="preserve">Table 1:  Generation and supply of electricity in Scotland, Wales, Northern Ireland and England, 2004 to 2018            </t>
    </r>
    <r>
      <rPr>
        <i/>
        <sz val="12"/>
        <color indexed="8"/>
        <rFont val="Arial"/>
        <family val="2"/>
      </rPr>
      <t>GWh</t>
    </r>
  </si>
  <si>
    <t>UK total</t>
  </si>
  <si>
    <t>Scotland</t>
  </si>
  <si>
    <t>Wales</t>
  </si>
  <si>
    <t>Northern Ireland</t>
  </si>
  <si>
    <t>England</t>
  </si>
  <si>
    <t>Generated by</t>
  </si>
  <si>
    <t>Major power producers</t>
  </si>
  <si>
    <t>Other generators</t>
  </si>
  <si>
    <t>Total generated</t>
  </si>
  <si>
    <t>Own use by Other generators</t>
  </si>
  <si>
    <t>Electricity supplied (net) by Other generators</t>
  </si>
  <si>
    <t>Used in pumping at pumped storage and other own use by MPPs</t>
  </si>
  <si>
    <t>Electricity transferred to England (net of receipts)</t>
  </si>
  <si>
    <t>Electricity transferred to Northern Ireland (net of receipts)</t>
  </si>
  <si>
    <t>Electricity transferred to Europe (net of receipts)</t>
  </si>
  <si>
    <t>Transmission losses</t>
  </si>
  <si>
    <t>Distribution losses and theft</t>
  </si>
  <si>
    <t>Consumption from public supply [A]</t>
  </si>
  <si>
    <t xml:space="preserve">Consumption by autogenerators </t>
  </si>
  <si>
    <t xml:space="preserve">Total electricity consumption </t>
  </si>
  <si>
    <t>Electricity sales (public supply) [B]</t>
  </si>
  <si>
    <t>Statistical difference between calculated</t>
  </si>
  <si>
    <t>consumption [A] and sales [B]</t>
  </si>
  <si>
    <t>Figures in this table do not sum exactly to the UK totals shown because of rounding.</t>
  </si>
  <si>
    <t>Public Supply</t>
  </si>
  <si>
    <t>Autogenerators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</si>
</sst>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0.0%"/>
    <numFmt numFmtId="165" formatCode="#,##0.0000000000"/>
    <numFmt numFmtId="166" formatCode="_-* #,##0_-;\-* #,##0_-;_-* &quot;-&quot;??_-;_-@_-"/>
    <numFmt numFmtId="167" formatCode="#,##0.0"/>
    <numFmt numFmtId="168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  <font>
      <sz val="12"/>
      <name val="Arial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1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5" fillId="0" borderId="0"/>
    <xf numFmtId="0" fontId="5" fillId="0" borderId="0"/>
    <xf numFmtId="0" fontId="7" fillId="0" borderId="0"/>
    <xf numFmtId="0" fontId="5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Fill="1"/>
    <xf numFmtId="0" fontId="1" fillId="0" borderId="0" xfId="2" applyFont="1" applyFill="1" applyBorder="1"/>
    <xf numFmtId="0" fontId="0" fillId="0" borderId="0" xfId="2" applyFont="1" applyFill="1" applyBorder="1"/>
    <xf numFmtId="0" fontId="3" fillId="0" borderId="0" xfId="0" applyFont="1"/>
    <xf numFmtId="1" fontId="0" fillId="0" borderId="0" xfId="0" applyNumberFormat="1"/>
    <xf numFmtId="0" fontId="3" fillId="0" borderId="3" xfId="0" applyFont="1" applyBorder="1"/>
    <xf numFmtId="0" fontId="3" fillId="0" borderId="4" xfId="0" applyFont="1" applyBorder="1"/>
    <xf numFmtId="1" fontId="3" fillId="0" borderId="2" xfId="0" applyNumberFormat="1" applyFont="1" applyBorder="1"/>
    <xf numFmtId="1" fontId="3" fillId="0" borderId="5" xfId="0" applyNumberFormat="1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Border="1"/>
    <xf numFmtId="0" fontId="0" fillId="0" borderId="9" xfId="0" applyBorder="1"/>
    <xf numFmtId="1" fontId="0" fillId="0" borderId="0" xfId="0" applyNumberFormat="1" applyBorder="1"/>
    <xf numFmtId="1" fontId="0" fillId="0" borderId="9" xfId="0" applyNumberFormat="1" applyBorder="1"/>
    <xf numFmtId="1" fontId="0" fillId="0" borderId="3" xfId="0" applyNumberFormat="1" applyBorder="1"/>
    <xf numFmtId="1" fontId="0" fillId="0" borderId="11" xfId="0" applyNumberFormat="1" applyBorder="1"/>
    <xf numFmtId="1" fontId="0" fillId="0" borderId="0" xfId="0" applyNumberFormat="1" applyFill="1"/>
    <xf numFmtId="0" fontId="7" fillId="0" borderId="0" xfId="10"/>
    <xf numFmtId="0" fontId="7" fillId="0" borderId="12" xfId="10" applyBorder="1"/>
    <xf numFmtId="0" fontId="10" fillId="0" borderId="13" xfId="10" applyFont="1" applyBorder="1" applyAlignment="1">
      <alignment horizontal="right" wrapText="1"/>
    </xf>
    <xf numFmtId="0" fontId="8" fillId="0" borderId="13" xfId="10" applyFont="1" applyBorder="1"/>
    <xf numFmtId="0" fontId="11" fillId="0" borderId="0" xfId="10" applyFont="1" applyAlignment="1">
      <alignment wrapText="1"/>
    </xf>
    <xf numFmtId="0" fontId="12" fillId="0" borderId="0" xfId="10" applyFont="1" applyAlignment="1">
      <alignment wrapText="1"/>
    </xf>
    <xf numFmtId="0" fontId="13" fillId="0" borderId="0" xfId="10" applyFont="1" applyAlignment="1">
      <alignment horizontal="center" wrapText="1"/>
    </xf>
    <xf numFmtId="0" fontId="11" fillId="0" borderId="15" xfId="10" applyFont="1" applyBorder="1" applyAlignment="1">
      <alignment horizontal="right" wrapText="1"/>
    </xf>
    <xf numFmtId="0" fontId="11" fillId="0" borderId="15" xfId="10" applyFont="1" applyBorder="1" applyAlignment="1">
      <alignment horizontal="right" vertical="top" wrapText="1"/>
    </xf>
    <xf numFmtId="0" fontId="12" fillId="0" borderId="0" xfId="10" applyFont="1" applyAlignment="1">
      <alignment horizontal="center" wrapText="1"/>
    </xf>
    <xf numFmtId="0" fontId="11" fillId="0" borderId="14" xfId="10" applyFont="1" applyBorder="1" applyAlignment="1">
      <alignment horizontal="right" wrapText="1"/>
    </xf>
    <xf numFmtId="0" fontId="11" fillId="0" borderId="14" xfId="10" applyFont="1" applyBorder="1" applyAlignment="1">
      <alignment wrapText="1"/>
    </xf>
    <xf numFmtId="0" fontId="11" fillId="0" borderId="15" xfId="11" applyFont="1" applyBorder="1" applyAlignment="1">
      <alignment horizontal="right" wrapText="1"/>
    </xf>
    <xf numFmtId="0" fontId="11" fillId="0" borderId="14" xfId="11" applyFont="1" applyBorder="1" applyAlignment="1">
      <alignment wrapText="1"/>
    </xf>
    <xf numFmtId="0" fontId="13" fillId="0" borderId="0" xfId="10" applyFont="1" applyAlignment="1">
      <alignment wrapText="1"/>
    </xf>
    <xf numFmtId="3" fontId="13" fillId="0" borderId="0" xfId="10" applyNumberFormat="1" applyFont="1" applyAlignment="1">
      <alignment horizontal="right" wrapText="1"/>
    </xf>
    <xf numFmtId="0" fontId="14" fillId="0" borderId="0" xfId="10" applyFont="1" applyAlignment="1">
      <alignment wrapText="1"/>
    </xf>
    <xf numFmtId="3" fontId="13" fillId="0" borderId="16" xfId="10" applyNumberFormat="1" applyFont="1" applyBorder="1" applyAlignment="1">
      <alignment horizontal="right" wrapText="1"/>
    </xf>
    <xf numFmtId="3" fontId="13" fillId="0" borderId="16" xfId="10" applyNumberFormat="1" applyFont="1" applyBorder="1" applyAlignment="1">
      <alignment wrapText="1"/>
    </xf>
    <xf numFmtId="3" fontId="13" fillId="0" borderId="0" xfId="11" applyNumberFormat="1" applyFont="1" applyAlignment="1">
      <alignment horizontal="right" wrapText="1"/>
    </xf>
    <xf numFmtId="3" fontId="13" fillId="0" borderId="15" xfId="10" applyNumberFormat="1" applyFont="1" applyBorder="1" applyAlignment="1">
      <alignment horizontal="right" wrapText="1"/>
    </xf>
    <xf numFmtId="3" fontId="13" fillId="0" borderId="15" xfId="11" applyNumberFormat="1" applyFont="1" applyBorder="1" applyAlignment="1">
      <alignment horizontal="right" wrapText="1"/>
    </xf>
    <xf numFmtId="3" fontId="13" fillId="3" borderId="0" xfId="11" applyNumberFormat="1" applyFont="1" applyFill="1" applyAlignment="1">
      <alignment horizontal="right" wrapText="1"/>
    </xf>
    <xf numFmtId="3" fontId="7" fillId="0" borderId="0" xfId="10" applyNumberFormat="1"/>
    <xf numFmtId="3" fontId="15" fillId="0" borderId="0" xfId="10" applyNumberFormat="1" applyFont="1"/>
    <xf numFmtId="0" fontId="14" fillId="0" borderId="0" xfId="10" applyFont="1" applyAlignment="1">
      <alignment horizontal="right" wrapText="1"/>
    </xf>
    <xf numFmtId="0" fontId="14" fillId="0" borderId="0" xfId="10" applyFont="1" applyAlignment="1">
      <alignment horizontal="right" vertical="top" wrapText="1"/>
    </xf>
    <xf numFmtId="0" fontId="14" fillId="0" borderId="0" xfId="10" applyFont="1" applyAlignment="1">
      <alignment vertical="top" wrapText="1"/>
    </xf>
    <xf numFmtId="3" fontId="14" fillId="0" borderId="0" xfId="10" applyNumberFormat="1" applyFont="1" applyAlignment="1">
      <alignment wrapText="1"/>
    </xf>
    <xf numFmtId="164" fontId="14" fillId="0" borderId="0" xfId="12" applyNumberFormat="1" applyFont="1" applyFill="1" applyAlignment="1">
      <alignment wrapText="1"/>
    </xf>
    <xf numFmtId="3" fontId="14" fillId="0" borderId="0" xfId="11" applyNumberFormat="1" applyFont="1" applyAlignment="1">
      <alignment wrapText="1"/>
    </xf>
    <xf numFmtId="165" fontId="14" fillId="0" borderId="0" xfId="11" applyNumberFormat="1" applyFont="1" applyAlignment="1">
      <alignment wrapText="1"/>
    </xf>
    <xf numFmtId="0" fontId="5" fillId="0" borderId="0" xfId="10" applyFont="1"/>
    <xf numFmtId="3" fontId="5" fillId="0" borderId="0" xfId="10" applyNumberFormat="1" applyFont="1"/>
    <xf numFmtId="0" fontId="16" fillId="0" borderId="0" xfId="0" applyFont="1"/>
    <xf numFmtId="3" fontId="13" fillId="4" borderId="0" xfId="11" applyNumberFormat="1" applyFont="1" applyFill="1" applyAlignment="1">
      <alignment horizontal="right" wrapText="1"/>
    </xf>
    <xf numFmtId="0" fontId="13" fillId="0" borderId="0" xfId="10" applyFont="1" applyAlignment="1">
      <alignment horizontal="left" wrapText="1" indent="1"/>
    </xf>
    <xf numFmtId="3" fontId="13" fillId="0" borderId="0" xfId="10" applyNumberFormat="1" applyFont="1"/>
    <xf numFmtId="3" fontId="17" fillId="0" borderId="0" xfId="10" applyNumberFormat="1" applyFont="1"/>
    <xf numFmtId="166" fontId="13" fillId="0" borderId="0" xfId="11" applyNumberFormat="1" applyFont="1" applyAlignment="1">
      <alignment horizontal="right" wrapText="1"/>
    </xf>
    <xf numFmtId="166" fontId="13" fillId="0" borderId="0" xfId="13" applyNumberFormat="1" applyFont="1" applyFill="1" applyAlignment="1">
      <alignment horizontal="right" wrapText="1"/>
    </xf>
    <xf numFmtId="3" fontId="13" fillId="0" borderId="15" xfId="10" applyNumberFormat="1" applyFont="1" applyBorder="1" applyAlignment="1">
      <alignment wrapText="1"/>
    </xf>
    <xf numFmtId="3" fontId="13" fillId="3" borderId="15" xfId="11" applyNumberFormat="1" applyFont="1" applyFill="1" applyBorder="1" applyAlignment="1">
      <alignment horizontal="right" wrapText="1"/>
    </xf>
    <xf numFmtId="3" fontId="13" fillId="0" borderId="15" xfId="11" applyNumberFormat="1" applyFont="1" applyBorder="1" applyAlignment="1">
      <alignment wrapText="1"/>
    </xf>
    <xf numFmtId="0" fontId="15" fillId="0" borderId="0" xfId="10" applyFont="1"/>
    <xf numFmtId="3" fontId="16" fillId="0" borderId="0" xfId="0" applyNumberFormat="1" applyFont="1"/>
    <xf numFmtId="164" fontId="7" fillId="0" borderId="0" xfId="12" applyNumberFormat="1" applyFont="1"/>
    <xf numFmtId="0" fontId="14" fillId="0" borderId="16" xfId="10" applyFont="1" applyBorder="1" applyAlignment="1">
      <alignment horizontal="right" wrapText="1"/>
    </xf>
    <xf numFmtId="0" fontId="14" fillId="0" borderId="16" xfId="10" applyFont="1" applyBorder="1" applyAlignment="1">
      <alignment wrapText="1"/>
    </xf>
    <xf numFmtId="3" fontId="14" fillId="0" borderId="0" xfId="10" applyNumberFormat="1" applyFont="1" applyAlignment="1">
      <alignment vertical="top" wrapText="1"/>
    </xf>
    <xf numFmtId="3" fontId="14" fillId="0" borderId="16" xfId="10" applyNumberFormat="1" applyFont="1" applyBorder="1" applyAlignment="1">
      <alignment wrapText="1"/>
    </xf>
    <xf numFmtId="167" fontId="14" fillId="0" borderId="0" xfId="10" applyNumberFormat="1" applyFont="1" applyAlignment="1">
      <alignment wrapText="1"/>
    </xf>
    <xf numFmtId="167" fontId="14" fillId="0" borderId="0" xfId="10" applyNumberFormat="1" applyFont="1" applyAlignment="1">
      <alignment vertical="top" wrapText="1"/>
    </xf>
    <xf numFmtId="167" fontId="14" fillId="0" borderId="16" xfId="10" applyNumberFormat="1" applyFont="1" applyBorder="1" applyAlignment="1">
      <alignment wrapText="1"/>
    </xf>
    <xf numFmtId="167" fontId="14" fillId="0" borderId="0" xfId="11" applyNumberFormat="1" applyFont="1" applyAlignment="1">
      <alignment wrapText="1"/>
    </xf>
    <xf numFmtId="168" fontId="14" fillId="0" borderId="0" xfId="12" applyNumberFormat="1" applyFont="1" applyFill="1" applyAlignment="1">
      <alignment wrapText="1"/>
    </xf>
    <xf numFmtId="41" fontId="13" fillId="0" borderId="0" xfId="10" applyNumberFormat="1" applyFont="1" applyAlignment="1">
      <alignment horizontal="right" wrapText="1"/>
    </xf>
    <xf numFmtId="0" fontId="13" fillId="0" borderId="0" xfId="10" applyFont="1" applyAlignment="1">
      <alignment horizontal="right" vertical="top" wrapText="1"/>
    </xf>
    <xf numFmtId="4" fontId="13" fillId="0" borderId="0" xfId="10" applyNumberFormat="1" applyFont="1" applyAlignment="1">
      <alignment wrapText="1"/>
    </xf>
    <xf numFmtId="167" fontId="13" fillId="0" borderId="0" xfId="10" applyNumberFormat="1" applyFont="1" applyAlignment="1">
      <alignment wrapText="1"/>
    </xf>
    <xf numFmtId="167" fontId="13" fillId="0" borderId="0" xfId="10" applyNumberFormat="1" applyFont="1" applyAlignment="1">
      <alignment horizontal="right" wrapText="1"/>
    </xf>
    <xf numFmtId="1" fontId="13" fillId="0" borderId="0" xfId="10" applyNumberFormat="1" applyFont="1" applyAlignment="1">
      <alignment wrapText="1"/>
    </xf>
    <xf numFmtId="3" fontId="13" fillId="0" borderId="0" xfId="10" applyNumberFormat="1" applyFont="1" applyAlignment="1">
      <alignment wrapText="1"/>
    </xf>
    <xf numFmtId="3" fontId="13" fillId="0" borderId="0" xfId="11" applyNumberFormat="1" applyFont="1" applyAlignment="1">
      <alignment wrapText="1"/>
    </xf>
    <xf numFmtId="164" fontId="5" fillId="0" borderId="0" xfId="12" applyNumberFormat="1" applyFont="1"/>
    <xf numFmtId="167" fontId="14" fillId="0" borderId="0" xfId="11" applyNumberFormat="1" applyFont="1" applyAlignment="1">
      <alignment vertical="top" wrapText="1"/>
    </xf>
    <xf numFmtId="0" fontId="13" fillId="0" borderId="0" xfId="10" applyFont="1" applyAlignment="1">
      <alignment horizontal="right" wrapText="1"/>
    </xf>
    <xf numFmtId="167" fontId="14" fillId="0" borderId="0" xfId="10" applyNumberFormat="1" applyFont="1"/>
    <xf numFmtId="167" fontId="13" fillId="0" borderId="0" xfId="11" applyNumberFormat="1" applyFont="1" applyAlignment="1">
      <alignment horizontal="right" wrapText="1"/>
    </xf>
    <xf numFmtId="3" fontId="14" fillId="0" borderId="0" xfId="10" applyNumberFormat="1" applyFont="1" applyAlignment="1">
      <alignment horizontal="right" vertical="top" wrapText="1"/>
    </xf>
    <xf numFmtId="3" fontId="13" fillId="0" borderId="14" xfId="10" applyNumberFormat="1" applyFont="1" applyBorder="1" applyAlignment="1">
      <alignment horizontal="right" wrapText="1"/>
    </xf>
    <xf numFmtId="3" fontId="13" fillId="0" borderId="14" xfId="10" applyNumberFormat="1" applyFont="1" applyBorder="1" applyAlignment="1">
      <alignment wrapText="1"/>
    </xf>
    <xf numFmtId="3" fontId="13" fillId="0" borderId="14" xfId="11" applyNumberFormat="1" applyFont="1" applyBorder="1" applyAlignment="1">
      <alignment horizontal="right" wrapText="1"/>
    </xf>
    <xf numFmtId="2" fontId="14" fillId="0" borderId="0" xfId="12" applyNumberFormat="1" applyFont="1" applyFill="1" applyAlignment="1">
      <alignment wrapText="1"/>
    </xf>
    <xf numFmtId="3" fontId="14" fillId="0" borderId="16" xfId="11" applyNumberFormat="1" applyFont="1" applyBorder="1" applyAlignment="1">
      <alignment wrapText="1"/>
    </xf>
    <xf numFmtId="3" fontId="14" fillId="0" borderId="0" xfId="10" applyNumberFormat="1" applyFont="1" applyAlignment="1">
      <alignment horizontal="right" wrapText="1"/>
    </xf>
    <xf numFmtId="0" fontId="14" fillId="0" borderId="17" xfId="10" applyFont="1" applyBorder="1" applyAlignment="1">
      <alignment wrapText="1"/>
    </xf>
    <xf numFmtId="0" fontId="14" fillId="0" borderId="17" xfId="10" applyFont="1" applyBorder="1" applyAlignment="1">
      <alignment horizontal="right" wrapText="1"/>
    </xf>
    <xf numFmtId="0" fontId="14" fillId="0" borderId="17" xfId="10" applyFont="1" applyBorder="1" applyAlignment="1">
      <alignment vertical="top" wrapText="1"/>
    </xf>
    <xf numFmtId="0" fontId="13" fillId="0" borderId="17" xfId="10" applyFont="1" applyBorder="1" applyAlignment="1">
      <alignment wrapText="1"/>
    </xf>
    <xf numFmtId="0" fontId="13" fillId="0" borderId="17" xfId="10" applyFont="1" applyBorder="1" applyAlignment="1">
      <alignment horizontal="right" wrapText="1"/>
    </xf>
    <xf numFmtId="0" fontId="13" fillId="0" borderId="17" xfId="10" applyFont="1" applyBorder="1" applyAlignment="1">
      <alignment vertical="top" wrapText="1"/>
    </xf>
    <xf numFmtId="0" fontId="7" fillId="0" borderId="17" xfId="10" applyBorder="1"/>
    <xf numFmtId="3" fontId="13" fillId="0" borderId="17" xfId="10" applyNumberFormat="1" applyFont="1" applyBorder="1" applyAlignment="1">
      <alignment wrapText="1"/>
    </xf>
    <xf numFmtId="0" fontId="13" fillId="0" borderId="18" xfId="10" applyFont="1" applyBorder="1" applyAlignment="1">
      <alignment wrapText="1"/>
    </xf>
    <xf numFmtId="0" fontId="13" fillId="0" borderId="0" xfId="10" applyFont="1" applyAlignment="1">
      <alignment vertical="top" wrapText="1"/>
    </xf>
    <xf numFmtId="0" fontId="13" fillId="0" borderId="18" xfId="10" applyFont="1" applyBorder="1"/>
    <xf numFmtId="166" fontId="0" fillId="0" borderId="0" xfId="14" applyNumberFormat="1" applyFont="1" applyFill="1"/>
    <xf numFmtId="166" fontId="0" fillId="0" borderId="0" xfId="14" applyNumberFormat="1" applyFont="1"/>
    <xf numFmtId="0" fontId="8" fillId="0" borderId="13" xfId="10" applyFont="1" applyBorder="1" applyAlignment="1">
      <alignment vertical="center" wrapText="1"/>
    </xf>
    <xf numFmtId="0" fontId="11" fillId="0" borderId="14" xfId="10" applyFont="1" applyBorder="1" applyAlignment="1">
      <alignment horizontal="center" wrapText="1"/>
    </xf>
    <xf numFmtId="0" fontId="13" fillId="0" borderId="0" xfId="10" applyFont="1" applyAlignment="1">
      <alignment wrapText="1"/>
    </xf>
    <xf numFmtId="0" fontId="13" fillId="0" borderId="18" xfId="10" applyFont="1" applyBorder="1" applyAlignment="1">
      <alignment horizontal="left" wrapText="1"/>
    </xf>
    <xf numFmtId="0" fontId="13" fillId="0" borderId="0" xfId="10" applyFont="1" applyAlignment="1">
      <alignment horizontal="left" wrapText="1"/>
    </xf>
    <xf numFmtId="0" fontId="13" fillId="0" borderId="17" xfId="10" applyFont="1" applyBorder="1" applyAlignment="1">
      <alignment vertical="top" wrapText="1"/>
    </xf>
  </cellXfs>
  <cellStyles count="15">
    <cellStyle name="Comma" xfId="14" builtinId="3"/>
    <cellStyle name="Comma 4" xfId="13" xr:uid="{9543E8A0-3E3E-4614-8B6C-15E2B714E5F7}"/>
    <cellStyle name="Good 3" xfId="7" xr:uid="{00000000-0005-0000-0000-000000000000}"/>
    <cellStyle name="Good 4" xfId="3" xr:uid="{00000000-0005-0000-0000-000001000000}"/>
    <cellStyle name="Normal" xfId="0" builtinId="0"/>
    <cellStyle name="Normal 13 3" xfId="1" xr:uid="{00000000-0005-0000-0000-000003000000}"/>
    <cellStyle name="Normal 13 3 3" xfId="2" xr:uid="{00000000-0005-0000-0000-000004000000}"/>
    <cellStyle name="Normal 2" xfId="11" xr:uid="{576547CE-8033-49EE-A65D-7E140CF370EF}"/>
    <cellStyle name="Normal 35" xfId="6" xr:uid="{00000000-0005-0000-0000-000005000000}"/>
    <cellStyle name="Normal 36" xfId="8" xr:uid="{00000000-0005-0000-0000-000006000000}"/>
    <cellStyle name="Normal 37" xfId="9" xr:uid="{00000000-0005-0000-0000-000007000000}"/>
    <cellStyle name="Normal 38" xfId="5" xr:uid="{00000000-0005-0000-0000-000008000000}"/>
    <cellStyle name="Normal 39" xfId="4" xr:uid="{00000000-0005-0000-0000-000009000000}"/>
    <cellStyle name="Normal 8" xfId="10" xr:uid="{4AB9A9C1-3A51-41F7-91D0-E1DC309C1E7E}"/>
    <cellStyle name="Percent 7" xfId="12" xr:uid="{EE545DC8-01CA-41A2-AB96-31EAC6DC2B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A37" sqref="A37"/>
    </sheetView>
  </sheetViews>
  <sheetFormatPr defaultRowHeight="14.5" x14ac:dyDescent="0.35"/>
  <cols>
    <col min="1" max="1" width="39.7265625" style="4" customWidth="1"/>
    <col min="2" max="8" width="12.7265625" bestFit="1" customWidth="1"/>
    <col min="9" max="9" width="12" bestFit="1" customWidth="1"/>
    <col min="10" max="10" width="12.7265625" bestFit="1" customWidth="1"/>
  </cols>
  <sheetData>
    <row r="1" spans="1:10" s="4" customFormat="1" x14ac:dyDescent="0.35">
      <c r="A1" s="10" t="s">
        <v>18</v>
      </c>
      <c r="B1" s="11"/>
      <c r="C1" s="11"/>
      <c r="D1" s="11"/>
      <c r="E1" s="11"/>
      <c r="F1" s="11"/>
      <c r="G1" s="11"/>
      <c r="H1" s="11"/>
      <c r="I1" s="11"/>
      <c r="J1" s="12"/>
    </row>
    <row r="2" spans="1:10" s="4" customFormat="1" x14ac:dyDescent="0.35">
      <c r="A2" s="13" t="s">
        <v>19</v>
      </c>
      <c r="B2" s="14"/>
      <c r="C2" s="14">
        <v>1.0904286999999999</v>
      </c>
      <c r="D2" s="14">
        <v>1.093439595</v>
      </c>
      <c r="E2" s="14"/>
      <c r="F2" s="14"/>
      <c r="G2" s="14"/>
      <c r="H2" s="14"/>
      <c r="I2" s="14" t="s">
        <v>20</v>
      </c>
      <c r="J2" s="15"/>
    </row>
    <row r="3" spans="1:10" s="4" customFormat="1" x14ac:dyDescent="0.35">
      <c r="A3" s="16"/>
      <c r="B3" s="6" t="s">
        <v>5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17</v>
      </c>
      <c r="I3" s="6" t="s">
        <v>26</v>
      </c>
      <c r="J3" s="17" t="s">
        <v>27</v>
      </c>
    </row>
    <row r="4" spans="1:10" x14ac:dyDescent="0.35">
      <c r="A4" s="13" t="s">
        <v>28</v>
      </c>
      <c r="B4" s="18"/>
      <c r="C4" s="18"/>
      <c r="D4" s="18"/>
      <c r="E4" s="18"/>
      <c r="F4" s="18"/>
      <c r="G4" s="18"/>
      <c r="H4" s="18"/>
      <c r="I4" s="18"/>
      <c r="J4" s="19"/>
    </row>
    <row r="5" spans="1:10" x14ac:dyDescent="0.35">
      <c r="A5" s="13" t="s">
        <v>29</v>
      </c>
      <c r="B5" s="20">
        <v>401.93995414158786</v>
      </c>
      <c r="C5" s="20">
        <v>52926.146686182503</v>
      </c>
      <c r="D5" s="20">
        <v>0</v>
      </c>
      <c r="E5" s="20">
        <v>24122.958278160062</v>
      </c>
      <c r="F5" s="20">
        <v>757.20375649635287</v>
      </c>
      <c r="G5" s="20">
        <v>5034.0136633455586</v>
      </c>
      <c r="H5" s="20">
        <v>0</v>
      </c>
      <c r="I5" s="20">
        <v>0</v>
      </c>
      <c r="J5" s="21">
        <v>83242.262338326065</v>
      </c>
    </row>
    <row r="6" spans="1:10" x14ac:dyDescent="0.35">
      <c r="A6" s="13" t="s">
        <v>30</v>
      </c>
      <c r="B6" s="20">
        <v>3.3916809974204643E-5</v>
      </c>
      <c r="C6" s="20">
        <v>6090.2525177746411</v>
      </c>
      <c r="D6" s="20">
        <v>3176.6055366253076</v>
      </c>
      <c r="E6" s="20">
        <v>14063.185452902055</v>
      </c>
      <c r="F6" s="20">
        <v>241.11632141442743</v>
      </c>
      <c r="G6" s="20">
        <v>0</v>
      </c>
      <c r="H6" s="20">
        <v>99.635167669819978</v>
      </c>
      <c r="I6" s="20">
        <v>0</v>
      </c>
      <c r="J6" s="21">
        <v>23670.795030303067</v>
      </c>
    </row>
    <row r="7" spans="1:10" x14ac:dyDescent="0.35">
      <c r="A7" s="13" t="s">
        <v>31</v>
      </c>
      <c r="B7" s="20">
        <v>0</v>
      </c>
      <c r="C7" s="20">
        <v>6090.2525177746411</v>
      </c>
      <c r="D7" s="20">
        <v>2446.5685462545644</v>
      </c>
      <c r="E7" s="20">
        <v>14051.762682717188</v>
      </c>
      <c r="F7" s="20">
        <v>0</v>
      </c>
      <c r="G7" s="20">
        <v>0</v>
      </c>
      <c r="H7" s="20">
        <v>0</v>
      </c>
      <c r="I7" s="20">
        <v>0</v>
      </c>
      <c r="J7" s="21">
        <v>0</v>
      </c>
    </row>
    <row r="8" spans="1:10" x14ac:dyDescent="0.35">
      <c r="A8" s="13" t="s">
        <v>32</v>
      </c>
      <c r="B8" s="20">
        <v>0</v>
      </c>
      <c r="C8" s="20">
        <v>0</v>
      </c>
      <c r="D8" s="20">
        <v>730.03699037074352</v>
      </c>
      <c r="E8" s="20">
        <v>11.422770184866787</v>
      </c>
      <c r="F8" s="20">
        <v>0</v>
      </c>
      <c r="G8" s="20">
        <v>0</v>
      </c>
      <c r="H8" s="20">
        <v>99.635167669819978</v>
      </c>
      <c r="I8" s="20">
        <v>0</v>
      </c>
      <c r="J8" s="21">
        <v>0</v>
      </c>
    </row>
    <row r="9" spans="1:10" x14ac:dyDescent="0.35">
      <c r="A9" s="13" t="s">
        <v>33</v>
      </c>
      <c r="B9" s="20">
        <v>-275.65451944274798</v>
      </c>
      <c r="C9" s="20">
        <v>-47955.704136857777</v>
      </c>
      <c r="D9" s="20">
        <v>-5979.4983924660055</v>
      </c>
      <c r="E9" s="20">
        <v>-28722.282377307893</v>
      </c>
      <c r="F9" s="20">
        <v>-16.021582286988252</v>
      </c>
      <c r="G9" s="20">
        <v>0</v>
      </c>
      <c r="H9" s="20">
        <v>-1261.8843508168598</v>
      </c>
      <c r="I9" s="20">
        <v>0</v>
      </c>
      <c r="J9" s="21">
        <v>-84211.045359178286</v>
      </c>
    </row>
    <row r="10" spans="1:10" x14ac:dyDescent="0.35">
      <c r="A10" s="13" t="s">
        <v>31</v>
      </c>
      <c r="B10" s="20">
        <v>0</v>
      </c>
      <c r="C10" s="20">
        <v>-22787.404014714884</v>
      </c>
      <c r="D10" s="20">
        <v>-5596.7122406302451</v>
      </c>
      <c r="E10" s="20">
        <v>-1679.1112652649533</v>
      </c>
      <c r="F10" s="20">
        <v>0</v>
      </c>
      <c r="G10" s="20">
        <v>0</v>
      </c>
      <c r="H10" s="20">
        <v>0</v>
      </c>
      <c r="I10" s="20">
        <v>0</v>
      </c>
      <c r="J10" s="21">
        <v>0</v>
      </c>
    </row>
    <row r="11" spans="1:10" x14ac:dyDescent="0.35">
      <c r="A11" s="13" t="s">
        <v>32</v>
      </c>
      <c r="B11" s="20">
        <v>0</v>
      </c>
      <c r="C11" s="20">
        <v>-25168.300122142897</v>
      </c>
      <c r="D11" s="20">
        <v>-382.78615183576028</v>
      </c>
      <c r="E11" s="20">
        <v>-27043.171112042939</v>
      </c>
      <c r="F11" s="20">
        <v>0</v>
      </c>
      <c r="G11" s="20">
        <v>0</v>
      </c>
      <c r="H11" s="20">
        <v>-1261.8843508168598</v>
      </c>
      <c r="I11" s="20">
        <v>0</v>
      </c>
      <c r="J11" s="21">
        <v>0</v>
      </c>
    </row>
    <row r="12" spans="1:10" x14ac:dyDescent="0.35">
      <c r="A12" s="13" t="s">
        <v>34</v>
      </c>
      <c r="B12" s="20">
        <v>0</v>
      </c>
      <c r="C12" s="20">
        <v>0</v>
      </c>
      <c r="D12" s="20">
        <v>-1002.590149267652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1">
        <v>-1002.590149267652</v>
      </c>
    </row>
    <row r="13" spans="1:10" x14ac:dyDescent="0.35">
      <c r="A13" s="13" t="s">
        <v>35</v>
      </c>
      <c r="B13" s="20">
        <v>0</v>
      </c>
      <c r="C13" s="20">
        <v>44.849882055171939</v>
      </c>
      <c r="D13" s="20">
        <v>44.719879280166758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1">
        <v>89.569761335338697</v>
      </c>
    </row>
    <row r="14" spans="1:10" s="4" customFormat="1" x14ac:dyDescent="0.35">
      <c r="A14" s="7" t="s">
        <v>36</v>
      </c>
      <c r="B14" s="8">
        <v>126.28546861564988</v>
      </c>
      <c r="C14" s="8">
        <v>11105.544949154541</v>
      </c>
      <c r="D14" s="8">
        <v>-3760.7631258281831</v>
      </c>
      <c r="E14" s="8">
        <v>9463.861353754226</v>
      </c>
      <c r="F14" s="8">
        <v>981.73236197407516</v>
      </c>
      <c r="G14" s="8">
        <v>5034.0136633455586</v>
      </c>
      <c r="H14" s="8">
        <v>-1162.2491831470397</v>
      </c>
      <c r="I14" s="8">
        <v>0</v>
      </c>
      <c r="J14" s="9">
        <v>21788.425487868826</v>
      </c>
    </row>
    <row r="15" spans="1:10" x14ac:dyDescent="0.35">
      <c r="A15" s="13" t="s">
        <v>37</v>
      </c>
      <c r="B15" s="20">
        <v>0</v>
      </c>
      <c r="C15" s="20">
        <v>0</v>
      </c>
      <c r="D15" s="20">
        <v>-1.1240450149512071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1">
        <v>-1.1240450149512071</v>
      </c>
    </row>
    <row r="16" spans="1:10" s="4" customFormat="1" x14ac:dyDescent="0.35">
      <c r="A16" s="7" t="s">
        <v>38</v>
      </c>
      <c r="B16" s="8">
        <v>126.28546861564988</v>
      </c>
      <c r="C16" s="8">
        <v>11105.544949154537</v>
      </c>
      <c r="D16" s="8">
        <v>-3761.8871708431343</v>
      </c>
      <c r="E16" s="8">
        <v>9463.8613537542296</v>
      </c>
      <c r="F16" s="8">
        <v>981.73236197407516</v>
      </c>
      <c r="G16" s="8">
        <v>5034.0136633455586</v>
      </c>
      <c r="H16" s="8">
        <v>-1162.2491831470397</v>
      </c>
      <c r="I16" s="8">
        <v>0</v>
      </c>
      <c r="J16" s="9">
        <v>21787.301442853874</v>
      </c>
    </row>
    <row r="17" spans="1:10" x14ac:dyDescent="0.35">
      <c r="A17" s="13" t="s">
        <v>39</v>
      </c>
      <c r="B17" s="20">
        <v>0</v>
      </c>
      <c r="C17" s="20">
        <v>-1930.4810265331166</v>
      </c>
      <c r="D17" s="20">
        <v>1930.4810265331166</v>
      </c>
      <c r="E17" s="20">
        <v>0</v>
      </c>
      <c r="F17" s="20">
        <v>0</v>
      </c>
      <c r="G17" s="20">
        <v>-2092.7724080189364</v>
      </c>
      <c r="H17" s="20">
        <v>2092.7724080189364</v>
      </c>
      <c r="I17" s="20">
        <v>0</v>
      </c>
      <c r="J17" s="21">
        <v>0</v>
      </c>
    </row>
    <row r="18" spans="1:10" x14ac:dyDescent="0.35">
      <c r="A18" s="13" t="s">
        <v>12</v>
      </c>
      <c r="B18" s="20">
        <v>0</v>
      </c>
      <c r="C18" s="20">
        <v>-9175.0639226214207</v>
      </c>
      <c r="D18" s="20">
        <v>8940.7948701448513</v>
      </c>
      <c r="E18" s="20">
        <v>-1478.3858772496594</v>
      </c>
      <c r="F18" s="20">
        <v>-544.66443420107191</v>
      </c>
      <c r="G18" s="20">
        <v>-2941.2412553266217</v>
      </c>
      <c r="H18" s="20">
        <v>2054.8110221894326</v>
      </c>
      <c r="I18" s="20">
        <v>118.85195238779175</v>
      </c>
      <c r="J18" s="21">
        <v>-3024.8976446766983</v>
      </c>
    </row>
    <row r="19" spans="1:10" x14ac:dyDescent="0.35">
      <c r="A19" s="13" t="s">
        <v>40</v>
      </c>
      <c r="B19" s="20">
        <v>0</v>
      </c>
      <c r="C19" s="20">
        <v>0</v>
      </c>
      <c r="D19" s="20">
        <v>-122.20203054151465</v>
      </c>
      <c r="E19" s="20">
        <v>-1296.428062330529</v>
      </c>
      <c r="F19" s="20">
        <v>-533.195107588528</v>
      </c>
      <c r="G19" s="20">
        <v>-2941.2412553266217</v>
      </c>
      <c r="H19" s="20">
        <v>2054.8110221894326</v>
      </c>
      <c r="I19" s="20">
        <v>0</v>
      </c>
      <c r="J19" s="21">
        <v>-2838.2554335977607</v>
      </c>
    </row>
    <row r="20" spans="1:10" x14ac:dyDescent="0.35">
      <c r="A20" s="13" t="s">
        <v>41</v>
      </c>
      <c r="B20" s="20">
        <v>0</v>
      </c>
      <c r="C20" s="20">
        <v>-9175.0639226214207</v>
      </c>
      <c r="D20" s="20">
        <v>9125.3215529965692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1">
        <v>-49.742369624851563</v>
      </c>
    </row>
    <row r="21" spans="1:10" x14ac:dyDescent="0.35">
      <c r="A21" s="13" t="s">
        <v>42</v>
      </c>
      <c r="B21" s="20">
        <v>0</v>
      </c>
      <c r="C21" s="20">
        <v>0</v>
      </c>
      <c r="D21" s="20">
        <v>-62.324652310203362</v>
      </c>
      <c r="E21" s="20">
        <v>-181.95781491913053</v>
      </c>
      <c r="F21" s="20">
        <v>-11.46932661254391</v>
      </c>
      <c r="G21" s="20">
        <v>0</v>
      </c>
      <c r="H21" s="20">
        <v>0</v>
      </c>
      <c r="I21" s="20">
        <v>118.85195238779175</v>
      </c>
      <c r="J21" s="21">
        <v>-136.89984145408604</v>
      </c>
    </row>
    <row r="22" spans="1:10" x14ac:dyDescent="0.35">
      <c r="A22" s="13" t="s">
        <v>43</v>
      </c>
      <c r="B22" s="20">
        <v>0</v>
      </c>
      <c r="C22" s="20">
        <v>0</v>
      </c>
      <c r="D22" s="20">
        <v>581.86315444322327</v>
      </c>
      <c r="E22" s="20">
        <v>3761.5887271162856</v>
      </c>
      <c r="F22" s="20">
        <v>0</v>
      </c>
      <c r="G22" s="20">
        <v>0</v>
      </c>
      <c r="H22" s="20">
        <v>430.6151697031857</v>
      </c>
      <c r="I22" s="20">
        <v>30.554445938952057</v>
      </c>
      <c r="J22" s="21">
        <v>4804.6214972016469</v>
      </c>
    </row>
    <row r="23" spans="1:10" s="4" customFormat="1" x14ac:dyDescent="0.35">
      <c r="A23" s="7" t="s">
        <v>44</v>
      </c>
      <c r="B23" s="8">
        <v>126.28546861564988</v>
      </c>
      <c r="C23" s="8">
        <v>0</v>
      </c>
      <c r="D23" s="8">
        <v>6527.5255713916094</v>
      </c>
      <c r="E23" s="8">
        <v>4223.8867493882835</v>
      </c>
      <c r="F23" s="8">
        <v>437.06792777300325</v>
      </c>
      <c r="G23" s="8">
        <v>0</v>
      </c>
      <c r="H23" s="8">
        <v>2554.7190773581437</v>
      </c>
      <c r="I23" s="8">
        <v>88.297506448839698</v>
      </c>
      <c r="J23" s="9">
        <v>13957.78230097553</v>
      </c>
    </row>
    <row r="24" spans="1:10" x14ac:dyDescent="0.35">
      <c r="A24" s="13" t="s">
        <v>7</v>
      </c>
      <c r="B24" s="20">
        <v>0</v>
      </c>
      <c r="C24" s="20">
        <v>0</v>
      </c>
      <c r="D24" s="20">
        <v>1125.2647513822537</v>
      </c>
      <c r="E24" s="20">
        <v>59.263883971473689</v>
      </c>
      <c r="F24" s="20">
        <v>0</v>
      </c>
      <c r="G24" s="20">
        <v>0</v>
      </c>
      <c r="H24" s="20">
        <v>0</v>
      </c>
      <c r="I24" s="20">
        <v>52.619899118795843</v>
      </c>
      <c r="J24" s="21">
        <v>1237.1485344725234</v>
      </c>
    </row>
    <row r="25" spans="1:10" x14ac:dyDescent="0.35">
      <c r="A25" s="13" t="s">
        <v>8</v>
      </c>
      <c r="B25" s="20">
        <v>80.37196056133088</v>
      </c>
      <c r="C25" s="20">
        <v>0</v>
      </c>
      <c r="D25" s="20">
        <v>177.56837512603184</v>
      </c>
      <c r="E25" s="20">
        <v>935.55392882101103</v>
      </c>
      <c r="F25" s="20">
        <v>98.132461902953565</v>
      </c>
      <c r="G25" s="20">
        <v>0</v>
      </c>
      <c r="H25" s="20">
        <v>714.94006808840356</v>
      </c>
      <c r="I25" s="20">
        <v>9.4953201417375954</v>
      </c>
      <c r="J25" s="21">
        <v>2016.0621146414685</v>
      </c>
    </row>
    <row r="26" spans="1:10" x14ac:dyDescent="0.35">
      <c r="A26" s="13" t="s">
        <v>9</v>
      </c>
      <c r="B26" s="20">
        <v>43.430782459157591</v>
      </c>
      <c r="C26" s="20">
        <v>0</v>
      </c>
      <c r="D26" s="20">
        <v>263.14447083901541</v>
      </c>
      <c r="E26" s="20">
        <v>2355.44966903881</v>
      </c>
      <c r="F26" s="20">
        <v>160.10730182375826</v>
      </c>
      <c r="G26" s="20">
        <v>0</v>
      </c>
      <c r="H26" s="20">
        <v>1059.1373970396792</v>
      </c>
      <c r="I26" s="20">
        <v>26.182287188306248</v>
      </c>
      <c r="J26" s="21">
        <v>3907.4519083887267</v>
      </c>
    </row>
    <row r="27" spans="1:10" x14ac:dyDescent="0.35">
      <c r="A27" s="13" t="s">
        <v>10</v>
      </c>
      <c r="B27" s="20">
        <v>0.36113499570077584</v>
      </c>
      <c r="C27" s="20">
        <v>0</v>
      </c>
      <c r="D27" s="20">
        <v>4449.0157472838027</v>
      </c>
      <c r="E27" s="20">
        <v>0</v>
      </c>
      <c r="F27" s="20">
        <v>92.185039969441235</v>
      </c>
      <c r="G27" s="20">
        <v>0</v>
      </c>
      <c r="H27" s="20">
        <v>38.348248213293964</v>
      </c>
      <c r="I27" s="20">
        <v>0</v>
      </c>
      <c r="J27" s="21">
        <v>4579.910170462239</v>
      </c>
    </row>
    <row r="28" spans="1:10" x14ac:dyDescent="0.35">
      <c r="A28" s="16" t="s">
        <v>11</v>
      </c>
      <c r="B28" s="22">
        <v>2.1129921471820268</v>
      </c>
      <c r="C28" s="22">
        <v>0</v>
      </c>
      <c r="D28" s="22">
        <v>512.53222676050734</v>
      </c>
      <c r="E28" s="22">
        <v>873.61926755698801</v>
      </c>
      <c r="F28" s="22">
        <v>86.643124076850185</v>
      </c>
      <c r="G28" s="22">
        <v>0</v>
      </c>
      <c r="H28" s="22">
        <v>742.29336401676699</v>
      </c>
      <c r="I28" s="22">
        <v>0</v>
      </c>
      <c r="J28" s="23">
        <v>2217.2009745582945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tabSelected="1" workbookViewId="0">
      <selection activeCell="C25" sqref="C25"/>
    </sheetView>
  </sheetViews>
  <sheetFormatPr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>
        <f>'Working Out'!J2</f>
        <v>0</v>
      </c>
      <c r="B2" t="str">
        <f>'Working Out'!I2</f>
        <v>Major power producers</v>
      </c>
    </row>
    <row r="3" spans="1:2" x14ac:dyDescent="0.35">
      <c r="A3">
        <f>'Working Out'!J3</f>
        <v>1</v>
      </c>
      <c r="B3" t="str">
        <f>'Working Out'!I3</f>
        <v>Other generators</v>
      </c>
    </row>
    <row r="4" spans="1:2" x14ac:dyDescent="0.35">
      <c r="A4">
        <f>'Working Out'!J4</f>
        <v>2</v>
      </c>
      <c r="B4" t="str">
        <f>'Working Out'!I4</f>
        <v>Autogenerators</v>
      </c>
    </row>
    <row r="5" spans="1:2" x14ac:dyDescent="0.35">
      <c r="A5">
        <f>'Working Out'!J5</f>
        <v>3</v>
      </c>
      <c r="B5" t="str">
        <f>'Working Out'!I5</f>
        <v>Total generation</v>
      </c>
    </row>
    <row r="6" spans="1:2" x14ac:dyDescent="0.35">
      <c r="A6">
        <f>'Working Out'!J6</f>
        <v>4</v>
      </c>
      <c r="B6" t="str">
        <f>'Working Out'!I6</f>
        <v>Own use by Other generators</v>
      </c>
    </row>
    <row r="7" spans="1:2" x14ac:dyDescent="0.35">
      <c r="A7">
        <f>'Working Out'!J7</f>
        <v>5</v>
      </c>
      <c r="B7" t="str">
        <f>'Working Out'!I7</f>
        <v>Electricity supplied (net) by Other generators</v>
      </c>
    </row>
    <row r="8" spans="1:2" x14ac:dyDescent="0.35">
      <c r="A8">
        <f>'Working Out'!J8</f>
        <v>6</v>
      </c>
      <c r="B8" t="str">
        <f>'Working Out'!I8</f>
        <v>Used in pumping at pumped storage and other own use by MPPs</v>
      </c>
    </row>
    <row r="9" spans="1:2" x14ac:dyDescent="0.35">
      <c r="A9">
        <f>'Working Out'!J9</f>
        <v>7</v>
      </c>
      <c r="B9" t="str">
        <f>'Working Out'!I9</f>
        <v>Electricity supplied (net) by MPPs</v>
      </c>
    </row>
    <row r="10" spans="1:2" x14ac:dyDescent="0.35">
      <c r="A10">
        <f>'Working Out'!J10</f>
        <v>8</v>
      </c>
      <c r="B10" t="str">
        <f>'Working Out'!I10</f>
        <v>Transfers from other generators to public supply</v>
      </c>
    </row>
    <row r="11" spans="1:2" x14ac:dyDescent="0.35">
      <c r="A11">
        <f>'Working Out'!J11</f>
        <v>9</v>
      </c>
      <c r="B11" t="str">
        <f>'Working Out'!I11</f>
        <v>Electricity transferred to England (net of receipts)</v>
      </c>
    </row>
    <row r="12" spans="1:2" x14ac:dyDescent="0.35">
      <c r="A12">
        <f>'Working Out'!J12</f>
        <v>10</v>
      </c>
      <c r="B12" t="str">
        <f>'Working Out'!I12</f>
        <v>Electricity transferred to Northern Ireland (net of receipts)</v>
      </c>
    </row>
    <row r="13" spans="1:2" x14ac:dyDescent="0.35">
      <c r="A13">
        <f>'Working Out'!J13</f>
        <v>11</v>
      </c>
      <c r="B13" t="str">
        <f>'Working Out'!I13</f>
        <v>Electricity transferred to Europe (net of receipts)</v>
      </c>
    </row>
    <row r="14" spans="1:2" x14ac:dyDescent="0.35">
      <c r="A14">
        <f>'Working Out'!J14</f>
        <v>12</v>
      </c>
      <c r="B14" t="str">
        <f>'Working Out'!I14</f>
        <v>Exports</v>
      </c>
    </row>
    <row r="15" spans="1:2" x14ac:dyDescent="0.35">
      <c r="A15">
        <f>'Working Out'!J15</f>
        <v>13</v>
      </c>
      <c r="B15" t="str">
        <f>'Working Out'!I15</f>
        <v>Transmission losses</v>
      </c>
    </row>
    <row r="16" spans="1:2" x14ac:dyDescent="0.35">
      <c r="A16">
        <f>'Working Out'!J16</f>
        <v>14</v>
      </c>
      <c r="B16" t="str">
        <f>'Working Out'!I16</f>
        <v>Distribution losses and theft</v>
      </c>
    </row>
    <row r="17" spans="1:2" x14ac:dyDescent="0.35">
      <c r="A17">
        <f>'Working Out'!J17</f>
        <v>15</v>
      </c>
      <c r="B17" t="str">
        <f>'Working Out'!I17</f>
        <v>Public Supply</v>
      </c>
    </row>
    <row r="18" spans="1:2" x14ac:dyDescent="0.35">
      <c r="A18">
        <f>'Working Out'!J18</f>
        <v>16</v>
      </c>
      <c r="B18" t="str">
        <f>'Working Out'!I18</f>
        <v>Final Consumption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workbookViewId="0">
      <selection activeCell="B21" sqref="B2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>VLOOKUP('Working Out'!A2,'Working Out'!$I:$J,2,0)</f>
        <v>0</v>
      </c>
      <c r="B2">
        <f>VLOOKUP('Working Out'!B2,'Working Out'!$I:$J,2,0)</f>
        <v>3</v>
      </c>
      <c r="C2">
        <f>'Working Out'!C2</f>
        <v>39613.471468875818</v>
      </c>
    </row>
    <row r="3" spans="1:3" x14ac:dyDescent="0.35">
      <c r="A3">
        <f>VLOOKUP('Working Out'!A3,'Working Out'!$I:$J,2,0)</f>
        <v>1</v>
      </c>
      <c r="B3">
        <f>VLOOKUP('Working Out'!B3,'Working Out'!$I:$J,2,0)</f>
        <v>3</v>
      </c>
      <c r="C3">
        <f>'Working Out'!C3</f>
        <v>8622.9238244472508</v>
      </c>
    </row>
    <row r="4" spans="1:3" x14ac:dyDescent="0.35">
      <c r="A4">
        <f>VLOOKUP('Working Out'!A4,'Working Out'!$I:$J,2,0)</f>
        <v>3</v>
      </c>
      <c r="B4">
        <f>VLOOKUP('Working Out'!B4,'Working Out'!$I:$J,2,0)</f>
        <v>4</v>
      </c>
      <c r="C4">
        <f>'Working Out'!C4</f>
        <v>648.93595762544021</v>
      </c>
    </row>
    <row r="5" spans="1:3" x14ac:dyDescent="0.35">
      <c r="A5">
        <f>VLOOKUP('Working Out'!A5,'Working Out'!$I:$J,2,0)</f>
        <v>3</v>
      </c>
      <c r="B5">
        <f>VLOOKUP('Working Out'!B5,'Working Out'!$I:$J,2,0)</f>
        <v>5</v>
      </c>
      <c r="C5">
        <f>'Working Out'!C5</f>
        <v>7973.9878668218107</v>
      </c>
    </row>
    <row r="6" spans="1:3" x14ac:dyDescent="0.35">
      <c r="A6">
        <f>VLOOKUP('Working Out'!A6,'Working Out'!$I:$J,2,0)</f>
        <v>3</v>
      </c>
      <c r="B6">
        <f>VLOOKUP('Working Out'!B6,'Working Out'!$I:$J,2,0)</f>
        <v>6</v>
      </c>
      <c r="C6">
        <f>'Working Out'!C6</f>
        <v>1880.5411853945843</v>
      </c>
    </row>
    <row r="7" spans="1:3" x14ac:dyDescent="0.35">
      <c r="A7">
        <f>VLOOKUP('Working Out'!A7,'Working Out'!$I:$J,2,0)</f>
        <v>3</v>
      </c>
      <c r="B7">
        <f>VLOOKUP('Working Out'!B7,'Working Out'!$I:$J,2,0)</f>
        <v>7</v>
      </c>
      <c r="C7">
        <f>'Working Out'!C7</f>
        <v>37732.930283481233</v>
      </c>
    </row>
    <row r="8" spans="1:3" x14ac:dyDescent="0.35">
      <c r="A8">
        <f>VLOOKUP('Working Out'!A8,'Working Out'!$I:$J,2,0)</f>
        <v>7</v>
      </c>
      <c r="B8">
        <f>VLOOKUP('Working Out'!B8,'Working Out'!$I:$J,2,0)</f>
        <v>9</v>
      </c>
      <c r="C8">
        <f>'Working Out'!C8</f>
        <v>12810.191999999997</v>
      </c>
    </row>
    <row r="9" spans="1:3" x14ac:dyDescent="0.35">
      <c r="A9">
        <f>VLOOKUP('Working Out'!A9,'Working Out'!$I:$J,2,0)</f>
        <v>7</v>
      </c>
      <c r="B9">
        <f>VLOOKUP('Working Out'!B9,'Working Out'!$I:$J,2,0)</f>
        <v>10</v>
      </c>
      <c r="C9">
        <f>'Working Out'!C9</f>
        <v>706.76599999999996</v>
      </c>
    </row>
    <row r="10" spans="1:3" x14ac:dyDescent="0.35">
      <c r="A10">
        <f>VLOOKUP('Working Out'!A10,'Working Out'!$I:$J,2,0)</f>
        <v>7</v>
      </c>
      <c r="B10">
        <f>VLOOKUP('Working Out'!B10,'Working Out'!$I:$J,2,0)</f>
        <v>11</v>
      </c>
      <c r="C10">
        <f>'Working Out'!C10</f>
        <v>0</v>
      </c>
    </row>
    <row r="11" spans="1:3" x14ac:dyDescent="0.35">
      <c r="A11">
        <f>VLOOKUP('Working Out'!A11,'Working Out'!$I:$J,2,0)</f>
        <v>9</v>
      </c>
      <c r="B11">
        <f>VLOOKUP('Working Out'!B11,'Working Out'!$I:$J,2,0)</f>
        <v>12</v>
      </c>
      <c r="C11">
        <f>'Working Out'!C11</f>
        <v>12810.191999999997</v>
      </c>
    </row>
    <row r="12" spans="1:3" x14ac:dyDescent="0.35">
      <c r="A12">
        <f>VLOOKUP('Working Out'!A12,'Working Out'!$I:$J,2,0)</f>
        <v>10</v>
      </c>
      <c r="B12">
        <f>VLOOKUP('Working Out'!B12,'Working Out'!$I:$J,2,0)</f>
        <v>12</v>
      </c>
      <c r="C12">
        <f>'Working Out'!C12</f>
        <v>706.76599999999996</v>
      </c>
    </row>
    <row r="13" spans="1:3" x14ac:dyDescent="0.35">
      <c r="A13">
        <f>VLOOKUP('Working Out'!A13,'Working Out'!$I:$J,2,0)</f>
        <v>11</v>
      </c>
      <c r="B13">
        <f>VLOOKUP('Working Out'!B13,'Working Out'!$I:$J,2,0)</f>
        <v>12</v>
      </c>
      <c r="C13">
        <f>'Working Out'!C13</f>
        <v>0</v>
      </c>
    </row>
    <row r="14" spans="1:3" x14ac:dyDescent="0.35">
      <c r="A14">
        <f>VLOOKUP('Working Out'!A14,'Working Out'!$I:$J,2,0)</f>
        <v>7</v>
      </c>
      <c r="B14">
        <f>VLOOKUP('Working Out'!B14,'Working Out'!$I:$J,2,0)</f>
        <v>13</v>
      </c>
      <c r="C14">
        <f>'Working Out'!C14</f>
        <v>548.43403628809779</v>
      </c>
    </row>
    <row r="15" spans="1:3" x14ac:dyDescent="0.35">
      <c r="A15">
        <f>VLOOKUP('Working Out'!A15,'Working Out'!$I:$J,2,0)</f>
        <v>7</v>
      </c>
      <c r="B15">
        <f>VLOOKUP('Working Out'!B15,'Working Out'!$I:$J,2,0)</f>
        <v>14</v>
      </c>
      <c r="C15">
        <f>'Working Out'!C15</f>
        <v>1930.143244339901</v>
      </c>
    </row>
    <row r="16" spans="1:3" x14ac:dyDescent="0.35">
      <c r="A16">
        <f>VLOOKUP('Working Out'!A16,'Working Out'!$I:$J,2,0)</f>
        <v>7</v>
      </c>
      <c r="B16">
        <f>VLOOKUP('Working Out'!B16,'Working Out'!$I:$J,2,0)</f>
        <v>15</v>
      </c>
      <c r="C16">
        <f>'Working Out'!C16</f>
        <v>21737.395002853238</v>
      </c>
    </row>
    <row r="17" spans="1:3" x14ac:dyDescent="0.35">
      <c r="A17">
        <f>VLOOKUP('Working Out'!A17,'Working Out'!$I:$J,2,0)</f>
        <v>8</v>
      </c>
      <c r="B17">
        <f>VLOOKUP('Working Out'!B17,'Working Out'!$I:$J,2,0)</f>
        <v>15</v>
      </c>
      <c r="C17">
        <f>'Working Out'!C17</f>
        <v>3757.9527775595775</v>
      </c>
    </row>
    <row r="18" spans="1:3" x14ac:dyDescent="0.35">
      <c r="A18">
        <f>VLOOKUP('Working Out'!A18,'Working Out'!$I:$J,2,0)</f>
        <v>15</v>
      </c>
      <c r="B18">
        <f>VLOOKUP('Working Out'!B18,'Working Out'!$I:$J,2,0)</f>
        <v>16</v>
      </c>
      <c r="C18">
        <f>'Working Out'!C18</f>
        <v>25495.347780412816</v>
      </c>
    </row>
    <row r="19" spans="1:3" x14ac:dyDescent="0.35">
      <c r="A19">
        <f>VLOOKUP('Working Out'!A19,'Working Out'!$I:$J,2,0)</f>
        <v>2</v>
      </c>
      <c r="B19">
        <f>VLOOKUP('Working Out'!B19,'Working Out'!$I:$J,2,0)</f>
        <v>16</v>
      </c>
      <c r="C19">
        <f>'Working Out'!C19</f>
        <v>4216.0350892622337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1"/>
  <sheetViews>
    <sheetView workbookViewId="0">
      <selection activeCell="C58" sqref="C58"/>
    </sheetView>
  </sheetViews>
  <sheetFormatPr defaultRowHeight="14.5" x14ac:dyDescent="0.35"/>
  <cols>
    <col min="1" max="1" width="27" customWidth="1"/>
    <col min="2" max="2" width="25" customWidth="1"/>
    <col min="9" max="9" width="26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I1" t="s">
        <v>4</v>
      </c>
      <c r="J1" t="s">
        <v>3</v>
      </c>
    </row>
    <row r="2" spans="1:10" x14ac:dyDescent="0.35">
      <c r="A2" s="1" t="s">
        <v>45</v>
      </c>
      <c r="B2" s="3" t="s">
        <v>5</v>
      </c>
      <c r="C2" s="24">
        <f>'Energy Balance 2017'!B5</f>
        <v>401.93995414158786</v>
      </c>
      <c r="I2" s="1" t="s">
        <v>45</v>
      </c>
      <c r="J2">
        <v>0</v>
      </c>
    </row>
    <row r="3" spans="1:10" x14ac:dyDescent="0.35">
      <c r="A3" s="1" t="s">
        <v>46</v>
      </c>
      <c r="B3" s="3" t="s">
        <v>5</v>
      </c>
      <c r="C3" s="24">
        <f>'Energy Balance 2017'!B6</f>
        <v>3.3916809974204643E-5</v>
      </c>
      <c r="I3" s="1" t="s">
        <v>46</v>
      </c>
      <c r="J3">
        <f>J2+1</f>
        <v>1</v>
      </c>
    </row>
    <row r="4" spans="1:10" x14ac:dyDescent="0.35">
      <c r="A4" s="3" t="s">
        <v>5</v>
      </c>
      <c r="B4" s="1" t="s">
        <v>6</v>
      </c>
      <c r="C4" s="24">
        <f>-'Energy Balance 2017'!B9</f>
        <v>275.65451944274798</v>
      </c>
      <c r="I4" s="1" t="s">
        <v>6</v>
      </c>
      <c r="J4">
        <f t="shared" ref="J4:J26" si="0">J3+1</f>
        <v>2</v>
      </c>
    </row>
    <row r="5" spans="1:10" x14ac:dyDescent="0.35">
      <c r="A5" s="1" t="s">
        <v>14</v>
      </c>
      <c r="B5" s="3" t="s">
        <v>5</v>
      </c>
      <c r="C5" s="24">
        <f>'Energy Balance 2017'!B12</f>
        <v>0</v>
      </c>
      <c r="I5" s="1" t="s">
        <v>14</v>
      </c>
      <c r="J5">
        <f t="shared" si="0"/>
        <v>3</v>
      </c>
    </row>
    <row r="6" spans="1:10" x14ac:dyDescent="0.35">
      <c r="A6" s="1" t="s">
        <v>47</v>
      </c>
      <c r="B6" s="3" t="s">
        <v>5</v>
      </c>
      <c r="C6" s="24">
        <f>'Energy Balance 2017'!B13</f>
        <v>0</v>
      </c>
      <c r="I6" s="1" t="s">
        <v>47</v>
      </c>
      <c r="J6">
        <f t="shared" si="0"/>
        <v>4</v>
      </c>
    </row>
    <row r="7" spans="1:10" x14ac:dyDescent="0.35">
      <c r="A7" s="3" t="s">
        <v>5</v>
      </c>
      <c r="B7" s="3" t="s">
        <v>7</v>
      </c>
      <c r="C7" s="24">
        <f>'Energy Balance 2017'!B24</f>
        <v>0</v>
      </c>
      <c r="I7" s="3" t="s">
        <v>7</v>
      </c>
      <c r="J7">
        <f t="shared" si="0"/>
        <v>5</v>
      </c>
    </row>
    <row r="8" spans="1:10" x14ac:dyDescent="0.35">
      <c r="A8" s="3" t="s">
        <v>5</v>
      </c>
      <c r="B8" s="2" t="s">
        <v>8</v>
      </c>
      <c r="C8" s="24">
        <f>'Energy Balance 2017'!B25</f>
        <v>80.37196056133088</v>
      </c>
      <c r="I8" s="2" t="s">
        <v>8</v>
      </c>
      <c r="J8">
        <f t="shared" si="0"/>
        <v>6</v>
      </c>
    </row>
    <row r="9" spans="1:10" x14ac:dyDescent="0.35">
      <c r="A9" s="3" t="s">
        <v>5</v>
      </c>
      <c r="B9" s="1" t="s">
        <v>9</v>
      </c>
      <c r="C9" s="24">
        <f>'Energy Balance 2017'!B26</f>
        <v>43.430782459157591</v>
      </c>
      <c r="I9" s="1" t="s">
        <v>9</v>
      </c>
      <c r="J9">
        <f t="shared" si="0"/>
        <v>7</v>
      </c>
    </row>
    <row r="10" spans="1:10" x14ac:dyDescent="0.35">
      <c r="A10" s="3" t="s">
        <v>5</v>
      </c>
      <c r="B10" s="1" t="s">
        <v>10</v>
      </c>
      <c r="C10" s="24">
        <f>'Energy Balance 2017'!B27</f>
        <v>0.36113499570077584</v>
      </c>
      <c r="I10" s="1" t="s">
        <v>10</v>
      </c>
      <c r="J10">
        <f t="shared" si="0"/>
        <v>8</v>
      </c>
    </row>
    <row r="11" spans="1:10" x14ac:dyDescent="0.35">
      <c r="A11" s="3" t="s">
        <v>5</v>
      </c>
      <c r="B11" s="1" t="s">
        <v>11</v>
      </c>
      <c r="C11" s="24">
        <f>'Energy Balance 2017'!B28</f>
        <v>2.1129921471820268</v>
      </c>
      <c r="I11" s="1" t="s">
        <v>11</v>
      </c>
      <c r="J11">
        <f t="shared" si="0"/>
        <v>9</v>
      </c>
    </row>
    <row r="12" spans="1:10" x14ac:dyDescent="0.35">
      <c r="A12" s="1" t="s">
        <v>7</v>
      </c>
      <c r="B12" s="1" t="s">
        <v>44</v>
      </c>
      <c r="C12" s="24">
        <f>C7</f>
        <v>0</v>
      </c>
      <c r="I12" s="1" t="s">
        <v>44</v>
      </c>
      <c r="J12">
        <f t="shared" si="0"/>
        <v>10</v>
      </c>
    </row>
    <row r="13" spans="1:10" x14ac:dyDescent="0.35">
      <c r="A13" s="1" t="s">
        <v>8</v>
      </c>
      <c r="B13" s="1" t="s">
        <v>44</v>
      </c>
      <c r="C13" s="24">
        <f>C8</f>
        <v>80.37196056133088</v>
      </c>
      <c r="I13" s="1" t="s">
        <v>5</v>
      </c>
      <c r="J13">
        <f t="shared" si="0"/>
        <v>11</v>
      </c>
    </row>
    <row r="14" spans="1:10" x14ac:dyDescent="0.35">
      <c r="A14" s="1" t="s">
        <v>9</v>
      </c>
      <c r="B14" s="1" t="s">
        <v>44</v>
      </c>
      <c r="C14" s="24">
        <f>C9</f>
        <v>43.430782459157591</v>
      </c>
      <c r="I14" s="1" t="s">
        <v>48</v>
      </c>
      <c r="J14">
        <f t="shared" si="0"/>
        <v>12</v>
      </c>
    </row>
    <row r="15" spans="1:10" x14ac:dyDescent="0.35">
      <c r="A15" s="1" t="s">
        <v>10</v>
      </c>
      <c r="B15" s="1" t="s">
        <v>44</v>
      </c>
      <c r="C15" s="24">
        <f>C10</f>
        <v>0.36113499570077584</v>
      </c>
      <c r="I15" s="1" t="s">
        <v>49</v>
      </c>
      <c r="J15">
        <f t="shared" si="0"/>
        <v>13</v>
      </c>
    </row>
    <row r="16" spans="1:10" x14ac:dyDescent="0.35">
      <c r="A16" s="1" t="s">
        <v>11</v>
      </c>
      <c r="B16" s="1" t="s">
        <v>44</v>
      </c>
      <c r="C16" s="24">
        <f>C11</f>
        <v>2.1129921471820268</v>
      </c>
      <c r="I16" s="1" t="s">
        <v>50</v>
      </c>
      <c r="J16">
        <f t="shared" si="0"/>
        <v>14</v>
      </c>
    </row>
    <row r="17" spans="1:10" x14ac:dyDescent="0.35">
      <c r="A17" s="1" t="s">
        <v>45</v>
      </c>
      <c r="B17" s="3" t="s">
        <v>48</v>
      </c>
      <c r="C17" s="24">
        <f>'Energy Balance 2017'!C5</f>
        <v>52926.146686182503</v>
      </c>
      <c r="I17" s="1" t="s">
        <v>13</v>
      </c>
      <c r="J17">
        <f t="shared" si="0"/>
        <v>15</v>
      </c>
    </row>
    <row r="18" spans="1:10" x14ac:dyDescent="0.35">
      <c r="A18" s="1" t="s">
        <v>46</v>
      </c>
      <c r="B18" s="3" t="s">
        <v>48</v>
      </c>
      <c r="C18" s="24">
        <f>'Energy Balance 2017'!C6</f>
        <v>6090.2525177746411</v>
      </c>
      <c r="I18" s="1" t="s">
        <v>15</v>
      </c>
      <c r="J18">
        <f t="shared" si="0"/>
        <v>16</v>
      </c>
    </row>
    <row r="19" spans="1:10" x14ac:dyDescent="0.35">
      <c r="A19" s="3" t="s">
        <v>48</v>
      </c>
      <c r="B19" s="1" t="s">
        <v>6</v>
      </c>
      <c r="C19" s="24">
        <f>-'Energy Balance 2017'!C9</f>
        <v>47955.704136857777</v>
      </c>
      <c r="I19" t="s">
        <v>51</v>
      </c>
      <c r="J19">
        <f t="shared" si="0"/>
        <v>17</v>
      </c>
    </row>
    <row r="20" spans="1:10" x14ac:dyDescent="0.35">
      <c r="A20" s="1" t="s">
        <v>14</v>
      </c>
      <c r="B20" s="3" t="s">
        <v>48</v>
      </c>
      <c r="C20" s="24">
        <f>'Energy Balance 2017'!C12</f>
        <v>0</v>
      </c>
      <c r="I20" t="s">
        <v>52</v>
      </c>
      <c r="J20">
        <f t="shared" si="0"/>
        <v>18</v>
      </c>
    </row>
    <row r="21" spans="1:10" x14ac:dyDescent="0.35">
      <c r="A21" s="1" t="s">
        <v>47</v>
      </c>
      <c r="B21" s="3" t="s">
        <v>48</v>
      </c>
      <c r="C21" s="24">
        <f>'Energy Balance 2017'!C13</f>
        <v>44.849882055171939</v>
      </c>
      <c r="I21" t="s">
        <v>54</v>
      </c>
      <c r="J21">
        <f t="shared" si="0"/>
        <v>19</v>
      </c>
    </row>
    <row r="22" spans="1:10" x14ac:dyDescent="0.35">
      <c r="A22" s="3" t="s">
        <v>48</v>
      </c>
      <c r="B22" s="3" t="s">
        <v>7</v>
      </c>
      <c r="C22" s="24">
        <f>'Energy Balance 2017'!C24</f>
        <v>0</v>
      </c>
      <c r="I22" t="s">
        <v>53</v>
      </c>
      <c r="J22">
        <f t="shared" si="0"/>
        <v>20</v>
      </c>
    </row>
    <row r="23" spans="1:10" x14ac:dyDescent="0.35">
      <c r="A23" s="3" t="s">
        <v>48</v>
      </c>
      <c r="B23" s="2" t="s">
        <v>8</v>
      </c>
      <c r="C23" s="24">
        <f>'Energy Balance 2017'!C25</f>
        <v>0</v>
      </c>
      <c r="I23" s="3" t="s">
        <v>55</v>
      </c>
      <c r="J23">
        <f t="shared" si="0"/>
        <v>21</v>
      </c>
    </row>
    <row r="24" spans="1:10" x14ac:dyDescent="0.35">
      <c r="A24" s="3" t="s">
        <v>48</v>
      </c>
      <c r="B24" s="1" t="s">
        <v>9</v>
      </c>
      <c r="C24" s="24">
        <f>'Energy Balance 2017'!C26</f>
        <v>0</v>
      </c>
      <c r="I24" s="3" t="s">
        <v>16</v>
      </c>
      <c r="J24">
        <f t="shared" si="0"/>
        <v>22</v>
      </c>
    </row>
    <row r="25" spans="1:10" x14ac:dyDescent="0.35">
      <c r="A25" s="3" t="s">
        <v>48</v>
      </c>
      <c r="B25" s="1" t="s">
        <v>10</v>
      </c>
      <c r="C25" s="24">
        <f>'Energy Balance 2017'!C27</f>
        <v>0</v>
      </c>
      <c r="I25" s="3" t="s">
        <v>17</v>
      </c>
      <c r="J25">
        <f t="shared" si="0"/>
        <v>23</v>
      </c>
    </row>
    <row r="26" spans="1:10" x14ac:dyDescent="0.35">
      <c r="A26" s="3" t="s">
        <v>48</v>
      </c>
      <c r="B26" s="1" t="s">
        <v>11</v>
      </c>
      <c r="C26" s="24">
        <f>'Energy Balance 2017'!C28</f>
        <v>0</v>
      </c>
      <c r="I26" t="s">
        <v>56</v>
      </c>
      <c r="J26">
        <f t="shared" si="0"/>
        <v>24</v>
      </c>
    </row>
    <row r="27" spans="1:10" x14ac:dyDescent="0.35">
      <c r="A27" s="1" t="s">
        <v>7</v>
      </c>
      <c r="B27" s="1" t="s">
        <v>44</v>
      </c>
      <c r="C27" s="24">
        <f>C22</f>
        <v>0</v>
      </c>
    </row>
    <row r="28" spans="1:10" x14ac:dyDescent="0.35">
      <c r="A28" s="1" t="s">
        <v>8</v>
      </c>
      <c r="B28" s="1" t="s">
        <v>44</v>
      </c>
      <c r="C28" s="24">
        <f>C23</f>
        <v>0</v>
      </c>
    </row>
    <row r="29" spans="1:10" x14ac:dyDescent="0.35">
      <c r="A29" s="1" t="s">
        <v>9</v>
      </c>
      <c r="B29" s="1" t="s">
        <v>44</v>
      </c>
      <c r="C29" s="24">
        <f>C24</f>
        <v>0</v>
      </c>
    </row>
    <row r="30" spans="1:10" x14ac:dyDescent="0.35">
      <c r="A30" s="1" t="s">
        <v>10</v>
      </c>
      <c r="B30" s="1" t="s">
        <v>44</v>
      </c>
      <c r="C30" s="24">
        <f>C25</f>
        <v>0</v>
      </c>
    </row>
    <row r="31" spans="1:10" x14ac:dyDescent="0.35">
      <c r="A31" s="1" t="s">
        <v>11</v>
      </c>
      <c r="B31" s="1" t="s">
        <v>44</v>
      </c>
      <c r="C31" s="24">
        <f>C26</f>
        <v>0</v>
      </c>
    </row>
    <row r="32" spans="1:10" x14ac:dyDescent="0.35">
      <c r="A32" s="1" t="s">
        <v>48</v>
      </c>
      <c r="B32" s="1" t="s">
        <v>49</v>
      </c>
      <c r="C32" s="24">
        <f>-'Energy Balance 2017'!C17</f>
        <v>1930.4810265331166</v>
      </c>
    </row>
    <row r="33" spans="1:9" x14ac:dyDescent="0.35">
      <c r="A33" s="1" t="s">
        <v>48</v>
      </c>
      <c r="B33" s="1" t="s">
        <v>50</v>
      </c>
      <c r="C33" s="24">
        <f>-'Energy Balance 2017'!C18</f>
        <v>9175.0639226214207</v>
      </c>
    </row>
    <row r="34" spans="1:9" x14ac:dyDescent="0.35">
      <c r="A34" s="1" t="s">
        <v>45</v>
      </c>
      <c r="B34" s="3" t="s">
        <v>13</v>
      </c>
      <c r="C34" s="24">
        <f>'Energy Balance 2017'!D5</f>
        <v>0</v>
      </c>
    </row>
    <row r="35" spans="1:9" x14ac:dyDescent="0.35">
      <c r="A35" s="1" t="s">
        <v>46</v>
      </c>
      <c r="B35" s="3" t="s">
        <v>13</v>
      </c>
      <c r="C35" s="24">
        <f>'Energy Balance 2017'!D6</f>
        <v>3176.6055366253076</v>
      </c>
    </row>
    <row r="36" spans="1:9" x14ac:dyDescent="0.35">
      <c r="A36" s="3" t="s">
        <v>13</v>
      </c>
      <c r="B36" s="1" t="s">
        <v>6</v>
      </c>
      <c r="C36" s="24">
        <f>-'Energy Balance 2017'!D9</f>
        <v>5979.4983924660055</v>
      </c>
    </row>
    <row r="37" spans="1:9" x14ac:dyDescent="0.35">
      <c r="A37" s="3" t="s">
        <v>13</v>
      </c>
      <c r="B37" s="1" t="s">
        <v>54</v>
      </c>
      <c r="C37" s="24">
        <f>-'Energy Balance 2017'!D12</f>
        <v>1002.590149267652</v>
      </c>
    </row>
    <row r="38" spans="1:9" x14ac:dyDescent="0.35">
      <c r="A38" s="1" t="s">
        <v>47</v>
      </c>
      <c r="B38" s="3" t="s">
        <v>13</v>
      </c>
      <c r="C38" s="24">
        <f>-'Energy Balance 2017'!D13</f>
        <v>-44.719879280166758</v>
      </c>
    </row>
    <row r="39" spans="1:9" x14ac:dyDescent="0.35">
      <c r="A39" s="3" t="s">
        <v>13</v>
      </c>
      <c r="B39" s="3" t="s">
        <v>7</v>
      </c>
      <c r="C39" s="24">
        <f>'Energy Balance 2017'!D24</f>
        <v>1125.2647513822537</v>
      </c>
    </row>
    <row r="40" spans="1:9" x14ac:dyDescent="0.35">
      <c r="A40" s="3" t="s">
        <v>13</v>
      </c>
      <c r="B40" s="2" t="s">
        <v>8</v>
      </c>
      <c r="C40" s="24">
        <f>'Energy Balance 2017'!D25</f>
        <v>177.56837512603184</v>
      </c>
    </row>
    <row r="41" spans="1:9" x14ac:dyDescent="0.35">
      <c r="A41" s="3" t="s">
        <v>13</v>
      </c>
      <c r="B41" s="1" t="s">
        <v>9</v>
      </c>
      <c r="C41" s="24">
        <f>'Energy Balance 2017'!D26</f>
        <v>263.14447083901541</v>
      </c>
    </row>
    <row r="42" spans="1:9" x14ac:dyDescent="0.35">
      <c r="A42" s="3" t="s">
        <v>13</v>
      </c>
      <c r="B42" s="1" t="s">
        <v>10</v>
      </c>
      <c r="C42" s="24">
        <f>'Energy Balance 2017'!D27</f>
        <v>4449.0157472838027</v>
      </c>
    </row>
    <row r="43" spans="1:9" x14ac:dyDescent="0.35">
      <c r="A43" s="3" t="s">
        <v>13</v>
      </c>
      <c r="B43" s="1" t="s">
        <v>11</v>
      </c>
      <c r="C43" s="24">
        <f>'Energy Balance 2017'!D28</f>
        <v>512.53222676050734</v>
      </c>
      <c r="I43" s="1"/>
    </row>
    <row r="44" spans="1:9" x14ac:dyDescent="0.35">
      <c r="A44" s="1" t="s">
        <v>7</v>
      </c>
      <c r="B44" s="1" t="s">
        <v>44</v>
      </c>
      <c r="C44" s="24">
        <f>C39</f>
        <v>1125.2647513822537</v>
      </c>
      <c r="I44" s="2"/>
    </row>
    <row r="45" spans="1:9" x14ac:dyDescent="0.35">
      <c r="A45" s="1" t="s">
        <v>8</v>
      </c>
      <c r="B45" s="1" t="s">
        <v>44</v>
      </c>
      <c r="C45" s="24">
        <f>C40</f>
        <v>177.56837512603184</v>
      </c>
    </row>
    <row r="46" spans="1:9" x14ac:dyDescent="0.35">
      <c r="A46" s="1" t="s">
        <v>9</v>
      </c>
      <c r="B46" s="1" t="s">
        <v>44</v>
      </c>
      <c r="C46" s="24">
        <f>C41</f>
        <v>263.14447083901541</v>
      </c>
    </row>
    <row r="47" spans="1:9" x14ac:dyDescent="0.35">
      <c r="A47" s="1" t="s">
        <v>10</v>
      </c>
      <c r="B47" s="1" t="s">
        <v>44</v>
      </c>
      <c r="C47" s="24">
        <f>C42</f>
        <v>4449.0157472838027</v>
      </c>
    </row>
    <row r="48" spans="1:9" x14ac:dyDescent="0.35">
      <c r="A48" s="1" t="s">
        <v>11</v>
      </c>
      <c r="B48" s="1" t="s">
        <v>44</v>
      </c>
      <c r="C48" s="24">
        <f>C43</f>
        <v>512.53222676050734</v>
      </c>
    </row>
    <row r="49" spans="1:3" x14ac:dyDescent="0.35">
      <c r="A49" s="1" t="s">
        <v>51</v>
      </c>
      <c r="B49" s="3" t="s">
        <v>13</v>
      </c>
      <c r="C49" s="24">
        <f>'Energy Balance 2017'!D17</f>
        <v>1930.4810265331166</v>
      </c>
    </row>
    <row r="50" spans="1:3" x14ac:dyDescent="0.35">
      <c r="A50" s="1" t="s">
        <v>52</v>
      </c>
      <c r="B50" s="3" t="s">
        <v>13</v>
      </c>
      <c r="C50" s="24">
        <f>'Energy Balance 2017'!D18</f>
        <v>8940.7948701448513</v>
      </c>
    </row>
    <row r="51" spans="1:3" x14ac:dyDescent="0.35">
      <c r="A51" s="1" t="s">
        <v>13</v>
      </c>
      <c r="B51" s="3" t="s">
        <v>15</v>
      </c>
      <c r="C51" s="5">
        <f>'Energy Balance 2017'!D22</f>
        <v>581.86315444322327</v>
      </c>
    </row>
    <row r="52" spans="1:3" x14ac:dyDescent="0.35">
      <c r="A52" s="1" t="s">
        <v>45</v>
      </c>
      <c r="B52" s="3" t="s">
        <v>53</v>
      </c>
      <c r="C52" s="5">
        <f>'Energy Balance 2017'!E5</f>
        <v>24122.958278160062</v>
      </c>
    </row>
    <row r="53" spans="1:3" x14ac:dyDescent="0.35">
      <c r="A53" s="1" t="s">
        <v>46</v>
      </c>
      <c r="B53" s="3" t="s">
        <v>53</v>
      </c>
      <c r="C53" s="5">
        <f>'Energy Balance 2017'!E6</f>
        <v>14063.185452902055</v>
      </c>
    </row>
    <row r="54" spans="1:3" x14ac:dyDescent="0.35">
      <c r="A54" s="3" t="s">
        <v>53</v>
      </c>
      <c r="B54" s="1" t="s">
        <v>6</v>
      </c>
      <c r="C54" s="24">
        <f>-'Energy Balance 2017'!E9</f>
        <v>28722.282377307893</v>
      </c>
    </row>
    <row r="55" spans="1:3" x14ac:dyDescent="0.35">
      <c r="A55" s="1" t="s">
        <v>14</v>
      </c>
      <c r="B55" s="3" t="s">
        <v>53</v>
      </c>
      <c r="C55" s="24">
        <f>'Energy Balance 2017'!E12</f>
        <v>0</v>
      </c>
    </row>
    <row r="56" spans="1:3" x14ac:dyDescent="0.35">
      <c r="A56" s="1" t="s">
        <v>47</v>
      </c>
      <c r="B56" s="3" t="s">
        <v>53</v>
      </c>
      <c r="C56" s="5">
        <f>'Energy Balance 2017'!E13</f>
        <v>0</v>
      </c>
    </row>
    <row r="57" spans="1:3" x14ac:dyDescent="0.35">
      <c r="A57" s="3" t="s">
        <v>53</v>
      </c>
      <c r="B57" s="3" t="s">
        <v>7</v>
      </c>
      <c r="C57" s="24">
        <f>'Energy Balance 2017'!E24</f>
        <v>59.263883971473689</v>
      </c>
    </row>
    <row r="58" spans="1:3" x14ac:dyDescent="0.35">
      <c r="A58" s="3" t="s">
        <v>53</v>
      </c>
      <c r="B58" s="2" t="s">
        <v>8</v>
      </c>
      <c r="C58" s="5">
        <f>'Energy Balance 2017'!E25</f>
        <v>935.55392882101103</v>
      </c>
    </row>
    <row r="59" spans="1:3" x14ac:dyDescent="0.35">
      <c r="A59" s="3" t="s">
        <v>53</v>
      </c>
      <c r="B59" s="1" t="s">
        <v>9</v>
      </c>
      <c r="C59" s="24">
        <f>'Energy Balance 2017'!E26</f>
        <v>2355.44966903881</v>
      </c>
    </row>
    <row r="60" spans="1:3" x14ac:dyDescent="0.35">
      <c r="A60" s="3" t="s">
        <v>53</v>
      </c>
      <c r="B60" s="1" t="s">
        <v>10</v>
      </c>
      <c r="C60" s="24">
        <f>'Energy Balance 2017'!E27</f>
        <v>0</v>
      </c>
    </row>
    <row r="61" spans="1:3" x14ac:dyDescent="0.35">
      <c r="A61" s="3" t="s">
        <v>53</v>
      </c>
      <c r="B61" s="1" t="s">
        <v>11</v>
      </c>
      <c r="C61" s="24">
        <f>'Energy Balance 2017'!E28</f>
        <v>873.61926755698801</v>
      </c>
    </row>
    <row r="62" spans="1:3" x14ac:dyDescent="0.35">
      <c r="A62" s="1" t="s">
        <v>7</v>
      </c>
      <c r="B62" s="1" t="s">
        <v>44</v>
      </c>
      <c r="C62" s="24">
        <f>C57</f>
        <v>59.263883971473689</v>
      </c>
    </row>
    <row r="63" spans="1:3" x14ac:dyDescent="0.35">
      <c r="A63" s="1" t="s">
        <v>8</v>
      </c>
      <c r="B63" s="1" t="s">
        <v>44</v>
      </c>
      <c r="C63" s="24">
        <f>C58</f>
        <v>935.55392882101103</v>
      </c>
    </row>
    <row r="64" spans="1:3" x14ac:dyDescent="0.35">
      <c r="A64" s="1" t="s">
        <v>9</v>
      </c>
      <c r="B64" s="1" t="s">
        <v>44</v>
      </c>
      <c r="C64" s="24">
        <f>C59</f>
        <v>2355.44966903881</v>
      </c>
    </row>
    <row r="65" spans="1:3" x14ac:dyDescent="0.35">
      <c r="A65" s="1" t="s">
        <v>10</v>
      </c>
      <c r="B65" s="1" t="s">
        <v>44</v>
      </c>
      <c r="C65" s="24">
        <f t="shared" ref="C65" si="1">C60</f>
        <v>0</v>
      </c>
    </row>
    <row r="66" spans="1:3" x14ac:dyDescent="0.35">
      <c r="A66" s="1" t="s">
        <v>11</v>
      </c>
      <c r="B66" s="1" t="s">
        <v>44</v>
      </c>
      <c r="C66" s="24">
        <f>C61</f>
        <v>873.61926755698801</v>
      </c>
    </row>
    <row r="67" spans="1:3" x14ac:dyDescent="0.35">
      <c r="A67" s="1" t="s">
        <v>51</v>
      </c>
      <c r="B67" s="3" t="s">
        <v>53</v>
      </c>
      <c r="C67" s="24">
        <f>'Energy Balance 2017'!E17</f>
        <v>0</v>
      </c>
    </row>
    <row r="68" spans="1:3" x14ac:dyDescent="0.35">
      <c r="A68" s="3" t="s">
        <v>53</v>
      </c>
      <c r="B68" s="3" t="s">
        <v>50</v>
      </c>
      <c r="C68" s="24">
        <f>-'Energy Balance 2017'!E18</f>
        <v>1478.3858772496594</v>
      </c>
    </row>
    <row r="69" spans="1:3" x14ac:dyDescent="0.35">
      <c r="A69" s="3" t="s">
        <v>53</v>
      </c>
      <c r="B69" s="3" t="s">
        <v>15</v>
      </c>
      <c r="C69" s="24">
        <f>'Energy Balance 2017'!E22</f>
        <v>3761.5887271162856</v>
      </c>
    </row>
    <row r="70" spans="1:3" x14ac:dyDescent="0.35">
      <c r="A70" s="1" t="s">
        <v>45</v>
      </c>
      <c r="B70" s="3" t="s">
        <v>55</v>
      </c>
      <c r="C70" s="5">
        <f>'Energy Balance 2017'!F5</f>
        <v>757.20375649635287</v>
      </c>
    </row>
    <row r="71" spans="1:3" x14ac:dyDescent="0.35">
      <c r="A71" s="1" t="s">
        <v>46</v>
      </c>
      <c r="B71" s="3" t="s">
        <v>55</v>
      </c>
      <c r="C71" s="5">
        <f>'Energy Balance 2017'!F6</f>
        <v>241.11632141442743</v>
      </c>
    </row>
    <row r="72" spans="1:3" x14ac:dyDescent="0.35">
      <c r="A72" s="3" t="s">
        <v>55</v>
      </c>
      <c r="B72" s="1" t="s">
        <v>6</v>
      </c>
      <c r="C72" s="24">
        <f>-'Energy Balance 2017'!F9</f>
        <v>16.021582286988252</v>
      </c>
    </row>
    <row r="73" spans="1:3" x14ac:dyDescent="0.35">
      <c r="A73" s="1" t="s">
        <v>14</v>
      </c>
      <c r="B73" s="3" t="s">
        <v>55</v>
      </c>
      <c r="C73" s="24">
        <f>'Energy Balance 2017'!F12</f>
        <v>0</v>
      </c>
    </row>
    <row r="74" spans="1:3" x14ac:dyDescent="0.35">
      <c r="A74" s="1" t="s">
        <v>47</v>
      </c>
      <c r="B74" s="3" t="s">
        <v>55</v>
      </c>
      <c r="C74" s="5">
        <f>'Energy Balance 2017'!F13</f>
        <v>0</v>
      </c>
    </row>
    <row r="75" spans="1:3" x14ac:dyDescent="0.35">
      <c r="A75" s="3" t="s">
        <v>55</v>
      </c>
      <c r="B75" s="3" t="s">
        <v>7</v>
      </c>
      <c r="C75" s="24">
        <f>'Energy Balance 2017'!F24</f>
        <v>0</v>
      </c>
    </row>
    <row r="76" spans="1:3" x14ac:dyDescent="0.35">
      <c r="A76" s="3" t="s">
        <v>55</v>
      </c>
      <c r="B76" s="2" t="s">
        <v>8</v>
      </c>
      <c r="C76" s="5">
        <f>'Energy Balance 2017'!F25</f>
        <v>98.132461902953565</v>
      </c>
    </row>
    <row r="77" spans="1:3" x14ac:dyDescent="0.35">
      <c r="A77" s="3" t="s">
        <v>55</v>
      </c>
      <c r="B77" s="1" t="s">
        <v>9</v>
      </c>
      <c r="C77" s="24">
        <f>'Energy Balance 2017'!F26</f>
        <v>160.10730182375826</v>
      </c>
    </row>
    <row r="78" spans="1:3" x14ac:dyDescent="0.35">
      <c r="A78" s="3" t="s">
        <v>55</v>
      </c>
      <c r="B78" s="1" t="s">
        <v>10</v>
      </c>
      <c r="C78" s="24">
        <f>'Energy Balance 2017'!F27</f>
        <v>92.185039969441235</v>
      </c>
    </row>
    <row r="79" spans="1:3" x14ac:dyDescent="0.35">
      <c r="A79" s="3" t="s">
        <v>55</v>
      </c>
      <c r="B79" s="1" t="s">
        <v>11</v>
      </c>
      <c r="C79" s="24">
        <f>'Energy Balance 2017'!F28</f>
        <v>86.643124076850185</v>
      </c>
    </row>
    <row r="80" spans="1:3" x14ac:dyDescent="0.35">
      <c r="A80" s="1" t="s">
        <v>7</v>
      </c>
      <c r="B80" s="1" t="s">
        <v>44</v>
      </c>
      <c r="C80" s="24">
        <f>C75</f>
        <v>0</v>
      </c>
    </row>
    <row r="81" spans="1:3" x14ac:dyDescent="0.35">
      <c r="A81" s="1" t="s">
        <v>8</v>
      </c>
      <c r="B81" s="1" t="s">
        <v>44</v>
      </c>
      <c r="C81" s="24">
        <f>C76</f>
        <v>98.132461902953565</v>
      </c>
    </row>
    <row r="82" spans="1:3" x14ac:dyDescent="0.35">
      <c r="A82" s="1" t="s">
        <v>9</v>
      </c>
      <c r="B82" s="1" t="s">
        <v>44</v>
      </c>
      <c r="C82" s="24">
        <f>C77</f>
        <v>160.10730182375826</v>
      </c>
    </row>
    <row r="83" spans="1:3" x14ac:dyDescent="0.35">
      <c r="A83" s="1" t="s">
        <v>10</v>
      </c>
      <c r="B83" s="1" t="s">
        <v>44</v>
      </c>
      <c r="C83" s="24">
        <f>C78</f>
        <v>92.185039969441235</v>
      </c>
    </row>
    <row r="84" spans="1:3" x14ac:dyDescent="0.35">
      <c r="A84" s="1" t="s">
        <v>11</v>
      </c>
      <c r="B84" s="1" t="s">
        <v>44</v>
      </c>
      <c r="C84" s="24">
        <f>C79</f>
        <v>86.643124076850185</v>
      </c>
    </row>
    <row r="85" spans="1:3" x14ac:dyDescent="0.35">
      <c r="A85" s="1" t="s">
        <v>51</v>
      </c>
      <c r="B85" s="3" t="s">
        <v>55</v>
      </c>
      <c r="C85" s="24">
        <f>'Energy Balance 2017'!F17</f>
        <v>0</v>
      </c>
    </row>
    <row r="86" spans="1:3" x14ac:dyDescent="0.35">
      <c r="A86" s="3" t="s">
        <v>55</v>
      </c>
      <c r="B86" s="3" t="s">
        <v>50</v>
      </c>
      <c r="C86" s="24">
        <f>-'Energy Balance 2017'!F18</f>
        <v>544.66443420107191</v>
      </c>
    </row>
    <row r="87" spans="1:3" x14ac:dyDescent="0.35">
      <c r="A87" s="3" t="s">
        <v>55</v>
      </c>
      <c r="B87" s="3" t="s">
        <v>15</v>
      </c>
      <c r="C87" s="24">
        <f>'Energy Balance 2017'!F22</f>
        <v>0</v>
      </c>
    </row>
    <row r="88" spans="1:3" x14ac:dyDescent="0.35">
      <c r="A88" s="1" t="s">
        <v>45</v>
      </c>
      <c r="B88" s="3" t="s">
        <v>16</v>
      </c>
      <c r="C88" s="5">
        <f>'Energy Balance 2017'!G5</f>
        <v>5034.0136633455586</v>
      </c>
    </row>
    <row r="89" spans="1:3" x14ac:dyDescent="0.35">
      <c r="A89" s="1" t="s">
        <v>46</v>
      </c>
      <c r="B89" s="3" t="s">
        <v>16</v>
      </c>
      <c r="C89" s="5">
        <f>'Energy Balance 2017'!G6</f>
        <v>0</v>
      </c>
    </row>
    <row r="90" spans="1:3" x14ac:dyDescent="0.35">
      <c r="A90" s="3" t="s">
        <v>16</v>
      </c>
      <c r="B90" s="1" t="s">
        <v>6</v>
      </c>
      <c r="C90" s="24">
        <f>'Energy Balance 2017'!G9</f>
        <v>0</v>
      </c>
    </row>
    <row r="91" spans="1:3" x14ac:dyDescent="0.35">
      <c r="A91" s="1" t="s">
        <v>14</v>
      </c>
      <c r="B91" s="3" t="s">
        <v>16</v>
      </c>
      <c r="C91" s="24">
        <f>'Energy Balance 2017'!G12</f>
        <v>0</v>
      </c>
    </row>
    <row r="92" spans="1:3" x14ac:dyDescent="0.35">
      <c r="A92" s="1" t="s">
        <v>47</v>
      </c>
      <c r="B92" s="3" t="s">
        <v>16</v>
      </c>
      <c r="C92" s="5">
        <f>'Energy Balance 2017'!G13</f>
        <v>0</v>
      </c>
    </row>
    <row r="93" spans="1:3" x14ac:dyDescent="0.35">
      <c r="A93" s="3" t="s">
        <v>16</v>
      </c>
      <c r="B93" s="3" t="s">
        <v>7</v>
      </c>
      <c r="C93" s="24">
        <f>'Energy Balance 2017'!G24</f>
        <v>0</v>
      </c>
    </row>
    <row r="94" spans="1:3" x14ac:dyDescent="0.35">
      <c r="A94" s="3" t="s">
        <v>16</v>
      </c>
      <c r="B94" s="2" t="s">
        <v>8</v>
      </c>
      <c r="C94" s="5">
        <f>'Energy Balance 2017'!G25</f>
        <v>0</v>
      </c>
    </row>
    <row r="95" spans="1:3" x14ac:dyDescent="0.35">
      <c r="A95" s="3" t="s">
        <v>16</v>
      </c>
      <c r="B95" s="1" t="s">
        <v>9</v>
      </c>
      <c r="C95" s="24">
        <f>'Energy Balance 2017'!G26</f>
        <v>0</v>
      </c>
    </row>
    <row r="96" spans="1:3" x14ac:dyDescent="0.35">
      <c r="A96" s="3" t="s">
        <v>16</v>
      </c>
      <c r="B96" s="1" t="s">
        <v>10</v>
      </c>
      <c r="C96" s="24">
        <f>'Energy Balance 2017'!G27</f>
        <v>0</v>
      </c>
    </row>
    <row r="97" spans="1:3" x14ac:dyDescent="0.35">
      <c r="A97" s="3" t="s">
        <v>16</v>
      </c>
      <c r="B97" s="1" t="s">
        <v>11</v>
      </c>
      <c r="C97" s="24">
        <f>'Energy Balance 2017'!G28</f>
        <v>0</v>
      </c>
    </row>
    <row r="98" spans="1:3" x14ac:dyDescent="0.35">
      <c r="A98" s="1" t="s">
        <v>7</v>
      </c>
      <c r="B98" s="1" t="s">
        <v>44</v>
      </c>
      <c r="C98" s="24">
        <f>C93</f>
        <v>0</v>
      </c>
    </row>
    <row r="99" spans="1:3" x14ac:dyDescent="0.35">
      <c r="A99" s="1" t="s">
        <v>8</v>
      </c>
      <c r="B99" s="1" t="s">
        <v>44</v>
      </c>
      <c r="C99" s="24">
        <f t="shared" ref="C99:C102" si="2">C94</f>
        <v>0</v>
      </c>
    </row>
    <row r="100" spans="1:3" x14ac:dyDescent="0.35">
      <c r="A100" s="1" t="s">
        <v>9</v>
      </c>
      <c r="B100" s="1" t="s">
        <v>44</v>
      </c>
      <c r="C100" s="24">
        <f t="shared" si="2"/>
        <v>0</v>
      </c>
    </row>
    <row r="101" spans="1:3" x14ac:dyDescent="0.35">
      <c r="A101" s="1" t="s">
        <v>10</v>
      </c>
      <c r="B101" s="1" t="s">
        <v>44</v>
      </c>
      <c r="C101" s="24">
        <f t="shared" si="2"/>
        <v>0</v>
      </c>
    </row>
    <row r="102" spans="1:3" x14ac:dyDescent="0.35">
      <c r="A102" s="1" t="s">
        <v>11</v>
      </c>
      <c r="B102" s="1" t="s">
        <v>44</v>
      </c>
      <c r="C102" s="24">
        <f t="shared" si="2"/>
        <v>0</v>
      </c>
    </row>
    <row r="103" spans="1:3" x14ac:dyDescent="0.35">
      <c r="A103" s="3" t="s">
        <v>16</v>
      </c>
      <c r="B103" s="1" t="s">
        <v>49</v>
      </c>
      <c r="C103" s="24">
        <f>-'Energy Balance 2017'!G17</f>
        <v>2092.7724080189364</v>
      </c>
    </row>
    <row r="104" spans="1:3" x14ac:dyDescent="0.35">
      <c r="A104" s="3" t="s">
        <v>16</v>
      </c>
      <c r="B104" s="3" t="s">
        <v>50</v>
      </c>
      <c r="C104" s="24">
        <f>-'Energy Balance 2017'!G18</f>
        <v>2941.2412553266217</v>
      </c>
    </row>
    <row r="105" spans="1:3" x14ac:dyDescent="0.35">
      <c r="A105" s="3" t="s">
        <v>16</v>
      </c>
      <c r="B105" s="3" t="s">
        <v>15</v>
      </c>
      <c r="C105" s="24">
        <f>'Energy Balance 2017'!G22</f>
        <v>0</v>
      </c>
    </row>
    <row r="106" spans="1:3" x14ac:dyDescent="0.35">
      <c r="A106" s="1" t="s">
        <v>45</v>
      </c>
      <c r="B106" s="3" t="s">
        <v>17</v>
      </c>
      <c r="C106" s="5">
        <f>'Energy Balance 2017'!H5</f>
        <v>0</v>
      </c>
    </row>
    <row r="107" spans="1:3" x14ac:dyDescent="0.35">
      <c r="A107" s="1" t="s">
        <v>46</v>
      </c>
      <c r="B107" s="3" t="s">
        <v>17</v>
      </c>
      <c r="C107" s="5">
        <f>'Energy Balance 2017'!H6</f>
        <v>99.635167669819978</v>
      </c>
    </row>
    <row r="108" spans="1:3" x14ac:dyDescent="0.35">
      <c r="A108" s="3" t="s">
        <v>17</v>
      </c>
      <c r="B108" s="1" t="s">
        <v>6</v>
      </c>
      <c r="C108" s="5">
        <f>-'Energy Balance 2017'!H9</f>
        <v>1261.8843508168598</v>
      </c>
    </row>
    <row r="109" spans="1:3" x14ac:dyDescent="0.35">
      <c r="A109" s="1" t="s">
        <v>14</v>
      </c>
      <c r="B109" s="3" t="s">
        <v>17</v>
      </c>
      <c r="C109" s="5">
        <f>'Energy Balance 2017'!H12</f>
        <v>0</v>
      </c>
    </row>
    <row r="110" spans="1:3" x14ac:dyDescent="0.35">
      <c r="A110" s="1" t="s">
        <v>47</v>
      </c>
      <c r="B110" s="3" t="s">
        <v>17</v>
      </c>
      <c r="C110" s="5">
        <f>'Energy Balance 2017'!H13</f>
        <v>0</v>
      </c>
    </row>
    <row r="111" spans="1:3" x14ac:dyDescent="0.35">
      <c r="A111" s="3" t="s">
        <v>17</v>
      </c>
      <c r="B111" s="3" t="s">
        <v>7</v>
      </c>
      <c r="C111" s="5">
        <f>'Energy Balance 2017'!H24</f>
        <v>0</v>
      </c>
    </row>
    <row r="112" spans="1:3" x14ac:dyDescent="0.35">
      <c r="A112" s="3" t="s">
        <v>17</v>
      </c>
      <c r="B112" s="2" t="s">
        <v>8</v>
      </c>
      <c r="C112" s="5">
        <f>'Energy Balance 2017'!H25</f>
        <v>714.94006808840356</v>
      </c>
    </row>
    <row r="113" spans="1:3" x14ac:dyDescent="0.35">
      <c r="A113" s="3" t="s">
        <v>17</v>
      </c>
      <c r="B113" s="1" t="s">
        <v>9</v>
      </c>
      <c r="C113" s="5">
        <f>'Energy Balance 2017'!H26</f>
        <v>1059.1373970396792</v>
      </c>
    </row>
    <row r="114" spans="1:3" x14ac:dyDescent="0.35">
      <c r="A114" s="3" t="s">
        <v>17</v>
      </c>
      <c r="B114" s="1" t="s">
        <v>10</v>
      </c>
      <c r="C114" s="5">
        <f>'Energy Balance 2017'!H27</f>
        <v>38.348248213293964</v>
      </c>
    </row>
    <row r="115" spans="1:3" x14ac:dyDescent="0.35">
      <c r="A115" s="3" t="s">
        <v>17</v>
      </c>
      <c r="B115" s="1" t="s">
        <v>11</v>
      </c>
      <c r="C115" s="5">
        <f>'Energy Balance 2017'!H28</f>
        <v>742.29336401676699</v>
      </c>
    </row>
    <row r="116" spans="1:3" x14ac:dyDescent="0.35">
      <c r="A116" s="1" t="s">
        <v>7</v>
      </c>
      <c r="B116" s="1" t="s">
        <v>44</v>
      </c>
      <c r="C116" s="5">
        <f>C111</f>
        <v>0</v>
      </c>
    </row>
    <row r="117" spans="1:3" x14ac:dyDescent="0.35">
      <c r="A117" s="1" t="s">
        <v>8</v>
      </c>
      <c r="B117" s="1" t="s">
        <v>44</v>
      </c>
      <c r="C117" s="5">
        <f>C112</f>
        <v>714.94006808840356</v>
      </c>
    </row>
    <row r="118" spans="1:3" x14ac:dyDescent="0.35">
      <c r="A118" s="1" t="s">
        <v>9</v>
      </c>
      <c r="B118" s="1" t="s">
        <v>44</v>
      </c>
      <c r="C118" s="5">
        <f>C113</f>
        <v>1059.1373970396792</v>
      </c>
    </row>
    <row r="119" spans="1:3" x14ac:dyDescent="0.35">
      <c r="A119" s="1" t="s">
        <v>10</v>
      </c>
      <c r="B119" s="1" t="s">
        <v>44</v>
      </c>
      <c r="C119" s="5">
        <f>C114</f>
        <v>38.348248213293964</v>
      </c>
    </row>
    <row r="120" spans="1:3" x14ac:dyDescent="0.35">
      <c r="A120" s="1" t="s">
        <v>11</v>
      </c>
      <c r="B120" s="1" t="s">
        <v>44</v>
      </c>
      <c r="C120" s="5">
        <f>C115</f>
        <v>742.29336401676699</v>
      </c>
    </row>
    <row r="121" spans="1:3" x14ac:dyDescent="0.35">
      <c r="A121" s="1" t="s">
        <v>51</v>
      </c>
      <c r="B121" s="3" t="s">
        <v>17</v>
      </c>
      <c r="C121" s="5">
        <f>'Energy Balance 2017'!H17</f>
        <v>2092.7724080189364</v>
      </c>
    </row>
    <row r="122" spans="1:3" x14ac:dyDescent="0.35">
      <c r="A122" s="3" t="s">
        <v>52</v>
      </c>
      <c r="B122" s="3" t="s">
        <v>17</v>
      </c>
      <c r="C122" s="5">
        <f>'Energy Balance 2017'!H18</f>
        <v>2054.8110221894326</v>
      </c>
    </row>
    <row r="123" spans="1:3" x14ac:dyDescent="0.35">
      <c r="A123" s="3" t="s">
        <v>17</v>
      </c>
      <c r="B123" s="3" t="s">
        <v>15</v>
      </c>
      <c r="C123" s="5">
        <f>'Energy Balance 2017'!H22</f>
        <v>430.6151697031857</v>
      </c>
    </row>
    <row r="124" spans="1:3" x14ac:dyDescent="0.35">
      <c r="A124" t="s">
        <v>45</v>
      </c>
      <c r="B124" t="s">
        <v>56</v>
      </c>
      <c r="C124" s="5">
        <f>'Energy Balance 2017'!H5</f>
        <v>0</v>
      </c>
    </row>
    <row r="125" spans="1:3" x14ac:dyDescent="0.35">
      <c r="A125" t="s">
        <v>46</v>
      </c>
      <c r="B125" t="s">
        <v>56</v>
      </c>
      <c r="C125" s="5">
        <f>'Energy Balance 2017'!H6</f>
        <v>99.635167669819978</v>
      </c>
    </row>
    <row r="126" spans="1:3" x14ac:dyDescent="0.35">
      <c r="A126" t="s">
        <v>56</v>
      </c>
      <c r="B126" t="s">
        <v>6</v>
      </c>
      <c r="C126" s="5">
        <f>'Energy Balance 2017'!I9</f>
        <v>0</v>
      </c>
    </row>
    <row r="127" spans="1:3" x14ac:dyDescent="0.35">
      <c r="A127" t="s">
        <v>14</v>
      </c>
      <c r="B127" t="s">
        <v>56</v>
      </c>
      <c r="C127" s="5">
        <f>'Energy Balance 2017'!I12</f>
        <v>0</v>
      </c>
    </row>
    <row r="128" spans="1:3" x14ac:dyDescent="0.35">
      <c r="A128" t="s">
        <v>47</v>
      </c>
      <c r="B128" t="s">
        <v>56</v>
      </c>
      <c r="C128" s="5">
        <f>'Energy Balance 2017'!I13</f>
        <v>0</v>
      </c>
    </row>
    <row r="129" spans="1:3" x14ac:dyDescent="0.35">
      <c r="A129" t="s">
        <v>56</v>
      </c>
      <c r="B129" t="s">
        <v>7</v>
      </c>
      <c r="C129" s="5">
        <f>'Energy Balance 2017'!I24</f>
        <v>52.619899118795843</v>
      </c>
    </row>
    <row r="130" spans="1:3" x14ac:dyDescent="0.35">
      <c r="A130" t="s">
        <v>56</v>
      </c>
      <c r="B130" t="s">
        <v>8</v>
      </c>
      <c r="C130" s="5">
        <f>'Energy Balance 2017'!I25</f>
        <v>9.4953201417375954</v>
      </c>
    </row>
    <row r="131" spans="1:3" x14ac:dyDescent="0.35">
      <c r="A131" t="s">
        <v>56</v>
      </c>
      <c r="B131" t="s">
        <v>9</v>
      </c>
      <c r="C131" s="5">
        <f>'Energy Balance 2017'!I26</f>
        <v>26.182287188306248</v>
      </c>
    </row>
    <row r="132" spans="1:3" x14ac:dyDescent="0.35">
      <c r="A132" t="s">
        <v>56</v>
      </c>
      <c r="B132" t="s">
        <v>10</v>
      </c>
      <c r="C132" s="5">
        <f>'Energy Balance 2017'!I27</f>
        <v>0</v>
      </c>
    </row>
    <row r="133" spans="1:3" x14ac:dyDescent="0.35">
      <c r="A133" t="s">
        <v>56</v>
      </c>
      <c r="B133" t="s">
        <v>11</v>
      </c>
      <c r="C133" s="5">
        <f>'Energy Balance 2017'!I28</f>
        <v>0</v>
      </c>
    </row>
    <row r="134" spans="1:3" x14ac:dyDescent="0.35">
      <c r="A134" t="s">
        <v>7</v>
      </c>
      <c r="B134" t="s">
        <v>44</v>
      </c>
      <c r="C134" s="5">
        <f>C129</f>
        <v>52.619899118795843</v>
      </c>
    </row>
    <row r="135" spans="1:3" x14ac:dyDescent="0.35">
      <c r="A135" t="s">
        <v>8</v>
      </c>
      <c r="B135" t="s">
        <v>44</v>
      </c>
      <c r="C135" s="5">
        <f>C130</f>
        <v>9.4953201417375954</v>
      </c>
    </row>
    <row r="136" spans="1:3" x14ac:dyDescent="0.35">
      <c r="A136" t="s">
        <v>9</v>
      </c>
      <c r="B136" t="s">
        <v>44</v>
      </c>
      <c r="C136" s="5">
        <f>C131</f>
        <v>26.182287188306248</v>
      </c>
    </row>
    <row r="137" spans="1:3" x14ac:dyDescent="0.35">
      <c r="A137" t="s">
        <v>10</v>
      </c>
      <c r="B137" t="s">
        <v>44</v>
      </c>
      <c r="C137" s="5">
        <f t="shared" ref="C137:C138" si="3">C132</f>
        <v>0</v>
      </c>
    </row>
    <row r="138" spans="1:3" x14ac:dyDescent="0.35">
      <c r="A138" t="s">
        <v>11</v>
      </c>
      <c r="B138" t="s">
        <v>44</v>
      </c>
      <c r="C138" s="5">
        <f t="shared" si="3"/>
        <v>0</v>
      </c>
    </row>
    <row r="139" spans="1:3" x14ac:dyDescent="0.35">
      <c r="A139" t="s">
        <v>51</v>
      </c>
      <c r="B139" t="s">
        <v>56</v>
      </c>
      <c r="C139" s="5">
        <f>'Energy Balance 2017'!I17</f>
        <v>0</v>
      </c>
    </row>
    <row r="140" spans="1:3" x14ac:dyDescent="0.35">
      <c r="A140" t="s">
        <v>52</v>
      </c>
      <c r="B140" t="s">
        <v>56</v>
      </c>
      <c r="C140" s="5">
        <f>'Energy Balance 2017'!I18</f>
        <v>118.85195238779175</v>
      </c>
    </row>
    <row r="141" spans="1:3" x14ac:dyDescent="0.35">
      <c r="A141" t="s">
        <v>56</v>
      </c>
      <c r="B141" t="s">
        <v>15</v>
      </c>
      <c r="C141" s="5">
        <f>'Energy Balance 2017'!I22</f>
        <v>30.554445938952057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zoomScale="85" zoomScaleNormal="85" workbookViewId="0">
      <selection activeCell="J17" sqref="J17:J18"/>
    </sheetView>
  </sheetViews>
  <sheetFormatPr defaultRowHeight="14.5" x14ac:dyDescent="0.35"/>
  <cols>
    <col min="1" max="1" width="27" customWidth="1"/>
    <col min="2" max="2" width="62.08984375" customWidth="1"/>
    <col min="3" max="3" width="10.81640625" style="113" bestFit="1" customWidth="1"/>
    <col min="9" max="9" width="26.453125" customWidth="1"/>
  </cols>
  <sheetData>
    <row r="1" spans="1:10" x14ac:dyDescent="0.35">
      <c r="A1" s="1" t="s">
        <v>0</v>
      </c>
      <c r="B1" s="1" t="s">
        <v>1</v>
      </c>
      <c r="C1" s="112" t="s">
        <v>2</v>
      </c>
      <c r="I1" t="s">
        <v>4</v>
      </c>
      <c r="J1" t="s">
        <v>3</v>
      </c>
    </row>
    <row r="2" spans="1:10" x14ac:dyDescent="0.35">
      <c r="A2" t="s">
        <v>74</v>
      </c>
      <c r="B2" t="s">
        <v>57</v>
      </c>
      <c r="C2" s="113">
        <f>Sheet1!CK5</f>
        <v>39613.471468875818</v>
      </c>
      <c r="I2" t="s">
        <v>74</v>
      </c>
      <c r="J2">
        <v>0</v>
      </c>
    </row>
    <row r="3" spans="1:10" x14ac:dyDescent="0.35">
      <c r="A3" t="s">
        <v>75</v>
      </c>
      <c r="B3" t="s">
        <v>57</v>
      </c>
      <c r="C3" s="113">
        <f>Sheet1!CK6</f>
        <v>8622.9238244472508</v>
      </c>
      <c r="I3" t="s">
        <v>75</v>
      </c>
      <c r="J3">
        <f>J2+1</f>
        <v>1</v>
      </c>
    </row>
    <row r="4" spans="1:10" x14ac:dyDescent="0.35">
      <c r="A4" s="1" t="s">
        <v>57</v>
      </c>
      <c r="B4" s="3" t="s">
        <v>77</v>
      </c>
      <c r="C4" s="112">
        <f>Sheet1!CK9</f>
        <v>648.93595762544021</v>
      </c>
      <c r="I4" s="1" t="s">
        <v>93</v>
      </c>
      <c r="J4">
        <f t="shared" ref="J4:J18" si="0">J3+1</f>
        <v>2</v>
      </c>
    </row>
    <row r="5" spans="1:10" x14ac:dyDescent="0.35">
      <c r="A5" s="1" t="s">
        <v>57</v>
      </c>
      <c r="B5" s="3" t="s">
        <v>78</v>
      </c>
      <c r="C5" s="112">
        <f>Sheet1!CK10</f>
        <v>7973.9878668218107</v>
      </c>
      <c r="I5" s="1" t="s">
        <v>57</v>
      </c>
      <c r="J5">
        <f t="shared" si="0"/>
        <v>3</v>
      </c>
    </row>
    <row r="6" spans="1:10" x14ac:dyDescent="0.35">
      <c r="A6" s="3" t="s">
        <v>57</v>
      </c>
      <c r="B6" s="1" t="s">
        <v>79</v>
      </c>
      <c r="C6" s="112">
        <f>Sheet1!CK11</f>
        <v>1880.5411853945843</v>
      </c>
      <c r="I6" s="1" t="s">
        <v>77</v>
      </c>
      <c r="J6">
        <f t="shared" si="0"/>
        <v>4</v>
      </c>
    </row>
    <row r="7" spans="1:10" x14ac:dyDescent="0.35">
      <c r="A7" s="1" t="s">
        <v>57</v>
      </c>
      <c r="B7" s="3" t="s">
        <v>66</v>
      </c>
      <c r="C7" s="112">
        <f>Sheet1!CK12</f>
        <v>37732.930283481233</v>
      </c>
      <c r="I7" s="1" t="s">
        <v>78</v>
      </c>
      <c r="J7">
        <f t="shared" si="0"/>
        <v>5</v>
      </c>
    </row>
    <row r="8" spans="1:10" x14ac:dyDescent="0.35">
      <c r="A8" s="3" t="s">
        <v>66</v>
      </c>
      <c r="B8" s="3" t="s">
        <v>80</v>
      </c>
      <c r="C8" s="112">
        <f>Sheet1!CK14</f>
        <v>12810.191999999997</v>
      </c>
      <c r="I8" s="1" t="s">
        <v>79</v>
      </c>
      <c r="J8">
        <f t="shared" si="0"/>
        <v>6</v>
      </c>
    </row>
    <row r="9" spans="1:10" x14ac:dyDescent="0.35">
      <c r="A9" s="3" t="s">
        <v>66</v>
      </c>
      <c r="B9" s="2" t="s">
        <v>81</v>
      </c>
      <c r="C9" s="112">
        <f>Sheet1!CK15</f>
        <v>706.76599999999996</v>
      </c>
      <c r="I9" s="3" t="s">
        <v>66</v>
      </c>
      <c r="J9">
        <f t="shared" si="0"/>
        <v>7</v>
      </c>
    </row>
    <row r="10" spans="1:10" x14ac:dyDescent="0.35">
      <c r="A10" s="3" t="s">
        <v>66</v>
      </c>
      <c r="B10" s="1" t="s">
        <v>82</v>
      </c>
      <c r="C10" s="112">
        <v>0</v>
      </c>
      <c r="I10" s="3" t="s">
        <v>65</v>
      </c>
      <c r="J10">
        <f t="shared" si="0"/>
        <v>8</v>
      </c>
    </row>
    <row r="11" spans="1:10" x14ac:dyDescent="0.35">
      <c r="A11" s="3" t="s">
        <v>80</v>
      </c>
      <c r="B11" s="1" t="s">
        <v>6</v>
      </c>
      <c r="C11" s="112">
        <f>C8</f>
        <v>12810.191999999997</v>
      </c>
      <c r="I11" s="2" t="s">
        <v>80</v>
      </c>
      <c r="J11">
        <f t="shared" si="0"/>
        <v>9</v>
      </c>
    </row>
    <row r="12" spans="1:10" x14ac:dyDescent="0.35">
      <c r="A12" s="1" t="s">
        <v>81</v>
      </c>
      <c r="B12" s="1" t="s">
        <v>6</v>
      </c>
      <c r="C12" s="112">
        <f t="shared" ref="C12" si="1">C9</f>
        <v>706.76599999999996</v>
      </c>
      <c r="I12" s="1" t="s">
        <v>81</v>
      </c>
      <c r="J12">
        <f t="shared" si="0"/>
        <v>10</v>
      </c>
    </row>
    <row r="13" spans="1:10" x14ac:dyDescent="0.35">
      <c r="A13" s="1" t="s">
        <v>82</v>
      </c>
      <c r="B13" s="1" t="s">
        <v>6</v>
      </c>
      <c r="C13" s="112">
        <v>0</v>
      </c>
      <c r="I13" s="1" t="s">
        <v>82</v>
      </c>
      <c r="J13">
        <f t="shared" si="0"/>
        <v>11</v>
      </c>
    </row>
    <row r="14" spans="1:10" x14ac:dyDescent="0.35">
      <c r="A14" s="1" t="s">
        <v>66</v>
      </c>
      <c r="B14" s="1" t="s">
        <v>83</v>
      </c>
      <c r="C14" s="112">
        <f>Sheet1!CK19</f>
        <v>548.43403628809779</v>
      </c>
      <c r="I14" s="1" t="s">
        <v>6</v>
      </c>
      <c r="J14">
        <f t="shared" si="0"/>
        <v>12</v>
      </c>
    </row>
    <row r="15" spans="1:10" x14ac:dyDescent="0.35">
      <c r="A15" s="1" t="s">
        <v>66</v>
      </c>
      <c r="B15" s="1" t="s">
        <v>84</v>
      </c>
      <c r="C15" s="112">
        <f>Sheet1!CK20</f>
        <v>1930.143244339901</v>
      </c>
      <c r="I15" s="1" t="s">
        <v>83</v>
      </c>
      <c r="J15">
        <f t="shared" si="0"/>
        <v>13</v>
      </c>
    </row>
    <row r="16" spans="1:10" x14ac:dyDescent="0.35">
      <c r="A16" s="1" t="s">
        <v>66</v>
      </c>
      <c r="B16" s="3" t="s">
        <v>92</v>
      </c>
      <c r="C16" s="112">
        <f>Sheet1!CK22-Sheet1!CK18</f>
        <v>21737.395002853238</v>
      </c>
      <c r="I16" t="s">
        <v>84</v>
      </c>
      <c r="J16">
        <f t="shared" si="0"/>
        <v>14</v>
      </c>
    </row>
    <row r="17" spans="1:10" x14ac:dyDescent="0.35">
      <c r="A17" s="1" t="s">
        <v>65</v>
      </c>
      <c r="B17" s="3" t="s">
        <v>92</v>
      </c>
      <c r="C17" s="112">
        <f>Sheet1!CK18</f>
        <v>3757.9527775595775</v>
      </c>
      <c r="I17" s="1" t="s">
        <v>92</v>
      </c>
      <c r="J17">
        <f t="shared" si="0"/>
        <v>15</v>
      </c>
    </row>
    <row r="18" spans="1:10" x14ac:dyDescent="0.35">
      <c r="A18" s="3" t="s">
        <v>92</v>
      </c>
      <c r="B18" s="3" t="s">
        <v>44</v>
      </c>
      <c r="C18" s="112">
        <f>Sheet1!CK22</f>
        <v>25495.347780412816</v>
      </c>
      <c r="I18" t="s">
        <v>44</v>
      </c>
      <c r="J18">
        <f t="shared" si="0"/>
        <v>16</v>
      </c>
    </row>
    <row r="19" spans="1:10" x14ac:dyDescent="0.35">
      <c r="A19" s="3" t="s">
        <v>93</v>
      </c>
      <c r="B19" s="3" t="s">
        <v>44</v>
      </c>
      <c r="C19" s="112">
        <f>Sheet1!CK23</f>
        <v>4216.0350892622337</v>
      </c>
      <c r="I19" s="3"/>
    </row>
    <row r="20" spans="1:10" x14ac:dyDescent="0.35">
      <c r="A20" s="3"/>
      <c r="B20" s="3"/>
      <c r="C20" s="112"/>
    </row>
    <row r="21" spans="1:10" x14ac:dyDescent="0.35">
      <c r="A21" s="3"/>
      <c r="B21" s="2"/>
      <c r="C21" s="112"/>
    </row>
    <row r="22" spans="1:10" x14ac:dyDescent="0.35">
      <c r="A22" s="3"/>
      <c r="B22" s="1"/>
      <c r="C22" s="112"/>
    </row>
    <row r="23" spans="1:10" x14ac:dyDescent="0.35">
      <c r="A23" s="3"/>
      <c r="B23" s="1"/>
      <c r="C23" s="112"/>
    </row>
    <row r="24" spans="1:10" x14ac:dyDescent="0.35">
      <c r="A24" s="3"/>
      <c r="B24" s="1"/>
      <c r="C24" s="112"/>
    </row>
    <row r="25" spans="1:10" x14ac:dyDescent="0.35">
      <c r="A25" s="1"/>
      <c r="B25" s="1"/>
      <c r="C25" s="112"/>
    </row>
    <row r="26" spans="1:10" x14ac:dyDescent="0.35">
      <c r="A26" s="1"/>
      <c r="B26" s="3"/>
      <c r="C26" s="112"/>
    </row>
    <row r="27" spans="1:10" x14ac:dyDescent="0.35">
      <c r="A27" s="1"/>
      <c r="B27" s="3"/>
      <c r="C27" s="112"/>
    </row>
    <row r="28" spans="1:10" x14ac:dyDescent="0.35">
      <c r="A28" s="3"/>
      <c r="B28" s="1"/>
      <c r="C28" s="112"/>
    </row>
    <row r="29" spans="1:10" x14ac:dyDescent="0.35">
      <c r="A29" s="3"/>
      <c r="B29" s="1"/>
      <c r="C29" s="112"/>
    </row>
    <row r="30" spans="1:10" x14ac:dyDescent="0.35">
      <c r="A30" s="1"/>
      <c r="B30" s="3"/>
      <c r="C30" s="112"/>
    </row>
    <row r="31" spans="1:10" x14ac:dyDescent="0.35">
      <c r="A31" s="3"/>
      <c r="B31" s="3"/>
      <c r="C31" s="112"/>
    </row>
    <row r="32" spans="1:10" x14ac:dyDescent="0.35">
      <c r="A32" s="3"/>
      <c r="B32" s="2"/>
      <c r="C32" s="112"/>
    </row>
    <row r="33" spans="1:9" x14ac:dyDescent="0.35">
      <c r="A33" s="3"/>
      <c r="B33" s="1"/>
      <c r="C33" s="112"/>
    </row>
    <row r="34" spans="1:9" x14ac:dyDescent="0.35">
      <c r="A34" s="3"/>
      <c r="B34" s="1"/>
      <c r="C34" s="112"/>
    </row>
    <row r="35" spans="1:9" x14ac:dyDescent="0.35">
      <c r="A35" s="3"/>
      <c r="B35" s="1"/>
      <c r="C35" s="112"/>
    </row>
    <row r="36" spans="1:9" x14ac:dyDescent="0.35">
      <c r="A36" s="1"/>
      <c r="B36" s="3"/>
    </row>
    <row r="37" spans="1:9" x14ac:dyDescent="0.35">
      <c r="A37" s="1"/>
      <c r="B37" s="3"/>
    </row>
    <row r="38" spans="1:9" x14ac:dyDescent="0.35">
      <c r="A38" s="1"/>
      <c r="B38" s="3"/>
    </row>
    <row r="39" spans="1:9" x14ac:dyDescent="0.35">
      <c r="A39" s="3"/>
      <c r="B39" s="1"/>
      <c r="C39" s="112"/>
    </row>
    <row r="40" spans="1:9" x14ac:dyDescent="0.35">
      <c r="A40" s="1"/>
      <c r="B40" s="3"/>
    </row>
    <row r="41" spans="1:9" x14ac:dyDescent="0.35">
      <c r="A41" s="3"/>
      <c r="B41" s="3"/>
      <c r="C41" s="112"/>
    </row>
    <row r="42" spans="1:9" x14ac:dyDescent="0.35">
      <c r="A42" s="3"/>
      <c r="B42" s="2"/>
    </row>
    <row r="43" spans="1:9" x14ac:dyDescent="0.35">
      <c r="A43" s="3"/>
      <c r="B43" s="1"/>
      <c r="C43" s="112"/>
      <c r="I43" s="1"/>
    </row>
    <row r="44" spans="1:9" x14ac:dyDescent="0.35">
      <c r="A44" s="3"/>
      <c r="B44" s="1"/>
      <c r="C44" s="112"/>
      <c r="I44" s="2"/>
    </row>
    <row r="45" spans="1:9" x14ac:dyDescent="0.35">
      <c r="A45" s="3"/>
      <c r="B45" s="1"/>
      <c r="C45" s="112"/>
    </row>
    <row r="46" spans="1:9" x14ac:dyDescent="0.35">
      <c r="A46" s="3"/>
      <c r="B46" s="3"/>
      <c r="C46" s="112"/>
    </row>
    <row r="47" spans="1:9" x14ac:dyDescent="0.35">
      <c r="A47" s="1"/>
      <c r="B47" s="3"/>
    </row>
    <row r="48" spans="1:9" x14ac:dyDescent="0.35">
      <c r="A48" s="1"/>
      <c r="B48" s="3"/>
    </row>
    <row r="49" spans="1:3" x14ac:dyDescent="0.35">
      <c r="A49" s="3"/>
      <c r="B49" s="1"/>
      <c r="C49" s="112"/>
    </row>
    <row r="50" spans="1:3" x14ac:dyDescent="0.35">
      <c r="A50" s="1"/>
      <c r="B50" s="3"/>
    </row>
    <row r="51" spans="1:3" x14ac:dyDescent="0.35">
      <c r="A51" s="3"/>
      <c r="B51" s="3"/>
      <c r="C51" s="112"/>
    </row>
    <row r="52" spans="1:3" x14ac:dyDescent="0.35">
      <c r="A52" s="3"/>
      <c r="B52" s="2"/>
    </row>
    <row r="53" spans="1:3" x14ac:dyDescent="0.35">
      <c r="A53" s="3"/>
      <c r="B53" s="1"/>
      <c r="C53" s="112"/>
    </row>
    <row r="54" spans="1:3" x14ac:dyDescent="0.35">
      <c r="A54" s="3"/>
      <c r="B54" s="1"/>
      <c r="C54" s="112"/>
    </row>
    <row r="55" spans="1:3" x14ac:dyDescent="0.35">
      <c r="A55" s="3"/>
      <c r="B55" s="1"/>
      <c r="C55" s="112"/>
    </row>
    <row r="56" spans="1:3" x14ac:dyDescent="0.35">
      <c r="A56" s="3"/>
      <c r="B56" s="3"/>
      <c r="C56" s="112"/>
    </row>
    <row r="57" spans="1:3" x14ac:dyDescent="0.35">
      <c r="A57" s="1"/>
      <c r="B57" s="3"/>
    </row>
    <row r="58" spans="1:3" x14ac:dyDescent="0.35">
      <c r="A58" s="1"/>
      <c r="B58" s="3"/>
    </row>
    <row r="59" spans="1:3" x14ac:dyDescent="0.35">
      <c r="A59" s="3"/>
      <c r="B59" s="1"/>
      <c r="C59" s="112"/>
    </row>
    <row r="60" spans="1:3" x14ac:dyDescent="0.35">
      <c r="A60" s="1"/>
      <c r="B60" s="3"/>
    </row>
    <row r="61" spans="1:3" x14ac:dyDescent="0.35">
      <c r="A61" s="3"/>
      <c r="B61" s="3"/>
      <c r="C61" s="112"/>
    </row>
    <row r="62" spans="1:3" x14ac:dyDescent="0.35">
      <c r="A62" s="3"/>
      <c r="B62" s="2"/>
    </row>
    <row r="63" spans="1:3" x14ac:dyDescent="0.35">
      <c r="A63" s="3"/>
      <c r="B63" s="1"/>
      <c r="C63" s="112"/>
    </row>
    <row r="64" spans="1:3" x14ac:dyDescent="0.35">
      <c r="A64" s="3"/>
      <c r="B64" s="1"/>
      <c r="C64" s="112"/>
    </row>
    <row r="65" spans="1:3" x14ac:dyDescent="0.35">
      <c r="A65" s="3"/>
      <c r="B65" s="1"/>
      <c r="C65" s="112"/>
    </row>
    <row r="66" spans="1:3" x14ac:dyDescent="0.35">
      <c r="A66" s="3"/>
      <c r="B66" s="1"/>
      <c r="C66" s="112"/>
    </row>
    <row r="67" spans="1:3" x14ac:dyDescent="0.35">
      <c r="A67" s="1"/>
      <c r="B67" s="3"/>
    </row>
    <row r="68" spans="1:3" x14ac:dyDescent="0.35">
      <c r="A68" s="1"/>
      <c r="B68" s="3"/>
    </row>
    <row r="69" spans="1:3" x14ac:dyDescent="0.35">
      <c r="A69" s="3"/>
      <c r="B69" s="1"/>
    </row>
    <row r="70" spans="1:3" x14ac:dyDescent="0.35">
      <c r="A70" s="1"/>
      <c r="B70" s="3"/>
    </row>
    <row r="71" spans="1:3" x14ac:dyDescent="0.35">
      <c r="A71" s="3"/>
      <c r="B71" s="3"/>
    </row>
    <row r="72" spans="1:3" x14ac:dyDescent="0.35">
      <c r="A72" s="3"/>
      <c r="B72" s="2"/>
    </row>
    <row r="73" spans="1:3" x14ac:dyDescent="0.35">
      <c r="A73" s="3"/>
      <c r="B73" s="1"/>
    </row>
    <row r="74" spans="1:3" x14ac:dyDescent="0.35">
      <c r="A74" s="3"/>
      <c r="B74" s="1"/>
    </row>
    <row r="75" spans="1:3" x14ac:dyDescent="0.35">
      <c r="A75" s="3"/>
      <c r="B75" s="1"/>
    </row>
    <row r="76" spans="1:3" x14ac:dyDescent="0.35">
      <c r="A76" s="3"/>
      <c r="B76" s="3"/>
    </row>
    <row r="93" spans="1:3" x14ac:dyDescent="0.35">
      <c r="A93" s="1"/>
      <c r="B93" s="1"/>
      <c r="C93" s="112"/>
    </row>
    <row r="94" spans="1:3" x14ac:dyDescent="0.35">
      <c r="A94" s="1"/>
      <c r="B94" s="1"/>
      <c r="C94" s="112"/>
    </row>
    <row r="95" spans="1:3" x14ac:dyDescent="0.35">
      <c r="A95" s="1"/>
      <c r="B95" s="1"/>
      <c r="C95" s="112"/>
    </row>
    <row r="96" spans="1:3" x14ac:dyDescent="0.35">
      <c r="A96" s="1"/>
      <c r="B96" s="1"/>
      <c r="C96" s="112"/>
    </row>
    <row r="97" spans="1:3" x14ac:dyDescent="0.35">
      <c r="A97" s="1"/>
      <c r="B97" s="1"/>
      <c r="C97" s="112"/>
    </row>
    <row r="99" spans="1:3" x14ac:dyDescent="0.35">
      <c r="A99" s="3"/>
      <c r="B99" s="3"/>
      <c r="C99" s="112"/>
    </row>
  </sheetData>
  <autoFilter ref="A1:C136" xr:uid="{00000000-0009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85D7-94DD-423D-8559-103FC069C1BD}">
  <dimension ref="A1:CT34"/>
  <sheetViews>
    <sheetView workbookViewId="0">
      <pane xSplit="3" ySplit="4" topLeftCell="CE5" activePane="bottomRight" state="frozen"/>
      <selection pane="topRight" activeCell="D1" sqref="D1"/>
      <selection pane="bottomLeft" activeCell="A5" sqref="A5"/>
      <selection pane="bottomRight" activeCell="A18" sqref="A18:C18"/>
    </sheetView>
  </sheetViews>
  <sheetFormatPr defaultRowHeight="14.5" x14ac:dyDescent="0.35"/>
  <cols>
    <col min="1" max="1" width="33.54296875" customWidth="1"/>
    <col min="89" max="89" width="17" bestFit="1" customWidth="1"/>
    <col min="94" max="94" width="59" bestFit="1" customWidth="1"/>
    <col min="95" max="96" width="12.81640625" bestFit="1" customWidth="1"/>
  </cols>
  <sheetData>
    <row r="1" spans="1:98" ht="16" thickBot="1" x14ac:dyDescent="0.4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6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</row>
    <row r="2" spans="1:98" ht="16.5" thickTop="1" thickBot="1" x14ac:dyDescent="0.4">
      <c r="A2" s="114" t="s">
        <v>67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27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7"/>
      <c r="AA2" s="28"/>
      <c r="AB2" s="27"/>
      <c r="AC2" s="27"/>
      <c r="AD2" s="27"/>
      <c r="AE2" s="27"/>
      <c r="AF2" s="27"/>
      <c r="AG2" s="28"/>
      <c r="AH2" s="27"/>
      <c r="AI2" s="27"/>
      <c r="AJ2" s="27"/>
      <c r="AK2" s="27"/>
      <c r="AL2" s="27"/>
      <c r="AM2" s="28"/>
      <c r="AN2" s="27"/>
      <c r="AO2" s="27"/>
      <c r="AP2" s="27"/>
      <c r="AQ2" s="27"/>
      <c r="AR2" s="27"/>
      <c r="AS2" s="28"/>
      <c r="AT2" s="27"/>
      <c r="AU2" s="27"/>
      <c r="AV2" s="27"/>
      <c r="AW2" s="27"/>
      <c r="AX2" s="27"/>
      <c r="AY2" s="28"/>
      <c r="AZ2" s="27"/>
      <c r="BA2" s="27"/>
      <c r="BB2" s="27"/>
      <c r="BC2" s="27"/>
      <c r="BD2" s="27"/>
      <c r="BE2" s="28"/>
      <c r="BF2" s="27"/>
      <c r="BG2" s="27"/>
      <c r="BH2" s="27"/>
      <c r="BI2" s="27"/>
      <c r="BJ2" s="27"/>
      <c r="BK2" s="28"/>
      <c r="BL2" s="27"/>
      <c r="BM2" s="27"/>
      <c r="BN2" s="27"/>
      <c r="BO2" s="27"/>
      <c r="BP2" s="27"/>
      <c r="BQ2" s="28"/>
      <c r="BR2" s="27"/>
      <c r="BS2" s="27"/>
      <c r="BT2" s="27"/>
      <c r="BU2" s="27"/>
      <c r="BV2" s="27"/>
      <c r="BW2" s="28"/>
      <c r="BX2" s="27"/>
      <c r="BY2" s="27"/>
      <c r="BZ2" s="27"/>
      <c r="CA2" s="27"/>
      <c r="CB2" s="27"/>
      <c r="CC2" s="28"/>
      <c r="CD2" s="27"/>
      <c r="CE2" s="27"/>
      <c r="CF2" s="27"/>
      <c r="CG2" s="27"/>
      <c r="CH2" s="27"/>
      <c r="CI2" s="25"/>
      <c r="CJ2" s="27"/>
      <c r="CK2" s="27"/>
      <c r="CL2" s="27"/>
      <c r="CM2" s="27"/>
      <c r="CN2" s="27"/>
      <c r="CO2" s="25"/>
      <c r="CP2" s="25"/>
      <c r="CQ2" s="25"/>
      <c r="CR2" s="25"/>
      <c r="CS2" s="25"/>
      <c r="CT2" s="25"/>
    </row>
    <row r="3" spans="1:98" ht="16" thickBot="1" x14ac:dyDescent="0.4">
      <c r="A3" s="29"/>
      <c r="B3" s="29"/>
      <c r="C3" s="29"/>
      <c r="D3" s="115">
        <v>2004</v>
      </c>
      <c r="E3" s="115"/>
      <c r="F3" s="115"/>
      <c r="G3" s="115"/>
      <c r="H3" s="115"/>
      <c r="I3" s="30"/>
      <c r="J3" s="115">
        <v>2005</v>
      </c>
      <c r="K3" s="115"/>
      <c r="L3" s="115"/>
      <c r="M3" s="115"/>
      <c r="N3" s="115"/>
      <c r="O3" s="29"/>
      <c r="P3" s="115">
        <v>2006</v>
      </c>
      <c r="Q3" s="115"/>
      <c r="R3" s="115"/>
      <c r="S3" s="115"/>
      <c r="T3" s="115"/>
      <c r="U3" s="30"/>
      <c r="V3" s="115">
        <v>2007</v>
      </c>
      <c r="W3" s="115"/>
      <c r="X3" s="115"/>
      <c r="Y3" s="115"/>
      <c r="Z3" s="115"/>
      <c r="AA3" s="30"/>
      <c r="AB3" s="115">
        <v>2008</v>
      </c>
      <c r="AC3" s="115"/>
      <c r="AD3" s="115"/>
      <c r="AE3" s="115"/>
      <c r="AF3" s="115"/>
      <c r="AG3" s="30"/>
      <c r="AH3" s="115">
        <v>2009</v>
      </c>
      <c r="AI3" s="115"/>
      <c r="AJ3" s="115"/>
      <c r="AK3" s="115"/>
      <c r="AL3" s="115"/>
      <c r="AM3" s="30"/>
      <c r="AN3" s="115">
        <v>2010</v>
      </c>
      <c r="AO3" s="115"/>
      <c r="AP3" s="115"/>
      <c r="AQ3" s="115"/>
      <c r="AR3" s="115"/>
      <c r="AS3" s="30"/>
      <c r="AT3" s="115">
        <v>2011</v>
      </c>
      <c r="AU3" s="115"/>
      <c r="AV3" s="115"/>
      <c r="AW3" s="115"/>
      <c r="AX3" s="115"/>
      <c r="AY3" s="30"/>
      <c r="AZ3" s="115">
        <v>2012</v>
      </c>
      <c r="BA3" s="115"/>
      <c r="BB3" s="115"/>
      <c r="BC3" s="115"/>
      <c r="BD3" s="115"/>
      <c r="BE3" s="30"/>
      <c r="BF3" s="115">
        <v>2013</v>
      </c>
      <c r="BG3" s="115"/>
      <c r="BH3" s="115"/>
      <c r="BI3" s="115"/>
      <c r="BJ3" s="115"/>
      <c r="BK3" s="30"/>
      <c r="BL3" s="115">
        <v>2014</v>
      </c>
      <c r="BM3" s="115"/>
      <c r="BN3" s="115"/>
      <c r="BO3" s="115"/>
      <c r="BP3" s="115"/>
      <c r="BQ3" s="30"/>
      <c r="BR3" s="115">
        <v>2015</v>
      </c>
      <c r="BS3" s="115"/>
      <c r="BT3" s="115"/>
      <c r="BU3" s="115"/>
      <c r="BV3" s="115"/>
      <c r="BW3" s="30"/>
      <c r="BX3" s="115">
        <v>2016</v>
      </c>
      <c r="BY3" s="115"/>
      <c r="BZ3" s="115"/>
      <c r="CA3" s="115"/>
      <c r="CB3" s="115"/>
      <c r="CC3" s="30"/>
      <c r="CD3" s="115">
        <v>2017</v>
      </c>
      <c r="CE3" s="115"/>
      <c r="CF3" s="115"/>
      <c r="CG3" s="115"/>
      <c r="CH3" s="115"/>
      <c r="CI3" s="25"/>
      <c r="CJ3" s="115">
        <v>2018</v>
      </c>
      <c r="CK3" s="115"/>
      <c r="CL3" s="115"/>
      <c r="CM3" s="115"/>
      <c r="CN3" s="115"/>
      <c r="CO3" s="25"/>
      <c r="CP3" s="25"/>
      <c r="CQ3" s="25"/>
      <c r="CR3" s="25"/>
      <c r="CS3" s="25"/>
      <c r="CT3" s="25"/>
    </row>
    <row r="4" spans="1:98" ht="26.5" thickBot="1" x14ac:dyDescent="0.4">
      <c r="A4" s="31"/>
      <c r="B4" s="31"/>
      <c r="C4" s="31"/>
      <c r="D4" s="32" t="s">
        <v>68</v>
      </c>
      <c r="E4" s="32" t="s">
        <v>69</v>
      </c>
      <c r="F4" s="32" t="s">
        <v>70</v>
      </c>
      <c r="G4" s="33" t="s">
        <v>71</v>
      </c>
      <c r="H4" s="32" t="s">
        <v>72</v>
      </c>
      <c r="I4" s="34"/>
      <c r="J4" s="32" t="s">
        <v>68</v>
      </c>
      <c r="K4" s="32" t="s">
        <v>69</v>
      </c>
      <c r="L4" s="32" t="s">
        <v>70</v>
      </c>
      <c r="M4" s="35" t="s">
        <v>71</v>
      </c>
      <c r="N4" s="32" t="s">
        <v>72</v>
      </c>
      <c r="O4" s="31"/>
      <c r="P4" s="32" t="s">
        <v>68</v>
      </c>
      <c r="Q4" s="32" t="s">
        <v>69</v>
      </c>
      <c r="R4" s="32" t="s">
        <v>70</v>
      </c>
      <c r="S4" s="33" t="s">
        <v>71</v>
      </c>
      <c r="T4" s="32" t="s">
        <v>72</v>
      </c>
      <c r="U4" s="34"/>
      <c r="V4" s="32" t="s">
        <v>68</v>
      </c>
      <c r="W4" s="32" t="s">
        <v>69</v>
      </c>
      <c r="X4" s="32" t="s">
        <v>70</v>
      </c>
      <c r="Y4" s="36" t="s">
        <v>71</v>
      </c>
      <c r="Z4" s="32" t="s">
        <v>72</v>
      </c>
      <c r="AA4" s="34"/>
      <c r="AB4" s="32" t="s">
        <v>68</v>
      </c>
      <c r="AC4" s="32" t="s">
        <v>69</v>
      </c>
      <c r="AD4" s="32" t="s">
        <v>70</v>
      </c>
      <c r="AE4" s="36" t="s">
        <v>71</v>
      </c>
      <c r="AF4" s="32" t="s">
        <v>72</v>
      </c>
      <c r="AG4" s="34"/>
      <c r="AH4" s="32" t="s">
        <v>68</v>
      </c>
      <c r="AI4" s="32" t="s">
        <v>69</v>
      </c>
      <c r="AJ4" s="32" t="s">
        <v>70</v>
      </c>
      <c r="AK4" s="36" t="s">
        <v>71</v>
      </c>
      <c r="AL4" s="32" t="s">
        <v>72</v>
      </c>
      <c r="AM4" s="34"/>
      <c r="AN4" s="32" t="s">
        <v>68</v>
      </c>
      <c r="AO4" s="32" t="s">
        <v>69</v>
      </c>
      <c r="AP4" s="32" t="s">
        <v>70</v>
      </c>
      <c r="AQ4" s="36" t="s">
        <v>71</v>
      </c>
      <c r="AR4" s="32" t="s">
        <v>72</v>
      </c>
      <c r="AS4" s="34"/>
      <c r="AT4" s="32" t="s">
        <v>68</v>
      </c>
      <c r="AU4" s="32" t="s">
        <v>69</v>
      </c>
      <c r="AV4" s="32" t="s">
        <v>70</v>
      </c>
      <c r="AW4" s="36" t="s">
        <v>71</v>
      </c>
      <c r="AX4" s="32" t="s">
        <v>72</v>
      </c>
      <c r="AY4" s="34"/>
      <c r="AZ4" s="32" t="s">
        <v>68</v>
      </c>
      <c r="BA4" s="32" t="s">
        <v>69</v>
      </c>
      <c r="BB4" s="32" t="s">
        <v>70</v>
      </c>
      <c r="BC4" s="36" t="s">
        <v>71</v>
      </c>
      <c r="BD4" s="32" t="s">
        <v>72</v>
      </c>
      <c r="BE4" s="34"/>
      <c r="BF4" s="32" t="s">
        <v>68</v>
      </c>
      <c r="BG4" s="32" t="s">
        <v>69</v>
      </c>
      <c r="BH4" s="32" t="s">
        <v>70</v>
      </c>
      <c r="BI4" s="36" t="s">
        <v>71</v>
      </c>
      <c r="BJ4" s="32" t="s">
        <v>72</v>
      </c>
      <c r="BK4" s="34"/>
      <c r="BL4" s="32" t="s">
        <v>68</v>
      </c>
      <c r="BM4" s="32" t="s">
        <v>69</v>
      </c>
      <c r="BN4" s="32" t="s">
        <v>70</v>
      </c>
      <c r="BO4" s="36" t="s">
        <v>71</v>
      </c>
      <c r="BP4" s="32" t="s">
        <v>72</v>
      </c>
      <c r="BQ4" s="34"/>
      <c r="BR4" s="32" t="s">
        <v>68</v>
      </c>
      <c r="BS4" s="32" t="s">
        <v>69</v>
      </c>
      <c r="BT4" s="32" t="s">
        <v>70</v>
      </c>
      <c r="BU4" s="36" t="s">
        <v>71</v>
      </c>
      <c r="BV4" s="32" t="s">
        <v>72</v>
      </c>
      <c r="BW4" s="34"/>
      <c r="BX4" s="32" t="s">
        <v>68</v>
      </c>
      <c r="BY4" s="32" t="s">
        <v>69</v>
      </c>
      <c r="BZ4" s="32" t="s">
        <v>70</v>
      </c>
      <c r="CA4" s="36" t="s">
        <v>71</v>
      </c>
      <c r="CB4" s="32" t="s">
        <v>72</v>
      </c>
      <c r="CC4" s="34"/>
      <c r="CD4" s="32" t="s">
        <v>68</v>
      </c>
      <c r="CE4" s="32" t="s">
        <v>69</v>
      </c>
      <c r="CF4" s="32" t="s">
        <v>70</v>
      </c>
      <c r="CG4" s="36" t="s">
        <v>71</v>
      </c>
      <c r="CH4" s="32" t="s">
        <v>72</v>
      </c>
      <c r="CI4" s="25"/>
      <c r="CJ4" s="37" t="s">
        <v>68</v>
      </c>
      <c r="CK4" s="37" t="s">
        <v>69</v>
      </c>
      <c r="CL4" s="37" t="s">
        <v>70</v>
      </c>
      <c r="CM4" s="38" t="s">
        <v>71</v>
      </c>
      <c r="CN4" s="37" t="s">
        <v>72</v>
      </c>
      <c r="CO4" s="25"/>
      <c r="CP4" s="25"/>
      <c r="CQ4" s="25"/>
      <c r="CR4" s="25"/>
      <c r="CS4" s="25"/>
      <c r="CT4" s="25"/>
    </row>
    <row r="5" spans="1:98" ht="15.5" x14ac:dyDescent="0.35">
      <c r="A5" s="39" t="s">
        <v>73</v>
      </c>
      <c r="B5" s="116" t="s">
        <v>74</v>
      </c>
      <c r="C5" s="116"/>
      <c r="D5" s="40">
        <v>358313.19795431272</v>
      </c>
      <c r="E5" s="40">
        <v>44453.231190933788</v>
      </c>
      <c r="F5" s="40">
        <v>33020.307728821317</v>
      </c>
      <c r="G5" s="40">
        <v>7140.8703972082731</v>
      </c>
      <c r="H5" s="40">
        <v>273698.78863734938</v>
      </c>
      <c r="I5" s="41"/>
      <c r="J5" s="40">
        <v>362212.1685556976</v>
      </c>
      <c r="K5" s="40">
        <v>41847.600820709471</v>
      </c>
      <c r="L5" s="40">
        <v>32254.034104658356</v>
      </c>
      <c r="M5" s="42">
        <v>9239.1880909972497</v>
      </c>
      <c r="N5" s="40">
        <v>278871.34553933254</v>
      </c>
      <c r="O5" s="39"/>
      <c r="P5" s="40">
        <v>361232.06520104746</v>
      </c>
      <c r="Q5" s="40">
        <v>45527.509484958238</v>
      </c>
      <c r="R5" s="40">
        <v>32203.179943221505</v>
      </c>
      <c r="S5" s="40">
        <v>9786.8685775382073</v>
      </c>
      <c r="T5" s="40">
        <v>273714.50719532947</v>
      </c>
      <c r="U5" s="41"/>
      <c r="V5" s="40">
        <v>361317.21020398795</v>
      </c>
      <c r="W5" s="40">
        <v>42536.07255982903</v>
      </c>
      <c r="X5" s="40">
        <v>29778.978739981998</v>
      </c>
      <c r="Y5" s="43">
        <v>8805.9971662107782</v>
      </c>
      <c r="Z5" s="40">
        <v>280196.16173796612</v>
      </c>
      <c r="AA5" s="41"/>
      <c r="AB5" s="40">
        <v>355238.98502225155</v>
      </c>
      <c r="AC5" s="40">
        <v>45147.415103928368</v>
      </c>
      <c r="AD5" s="40">
        <v>36560.133230256004</v>
      </c>
      <c r="AE5" s="43">
        <v>9233.780270336003</v>
      </c>
      <c r="AF5" s="40">
        <v>264297.65641773114</v>
      </c>
      <c r="AG5" s="41"/>
      <c r="AH5" s="40">
        <v>342010.83935537451</v>
      </c>
      <c r="AI5" s="40">
        <v>45284.386526829679</v>
      </c>
      <c r="AJ5" s="40">
        <v>30370.189187782002</v>
      </c>
      <c r="AK5" s="43">
        <v>7628.1418334923846</v>
      </c>
      <c r="AL5" s="40">
        <v>258728.12180727045</v>
      </c>
      <c r="AM5" s="41"/>
      <c r="AN5" s="40">
        <v>347607.4667959722</v>
      </c>
      <c r="AO5" s="40">
        <v>44459.149049194137</v>
      </c>
      <c r="AP5" s="40">
        <v>30586.145621786363</v>
      </c>
      <c r="AQ5" s="43">
        <v>7107.2028104181063</v>
      </c>
      <c r="AR5" s="40">
        <v>265454.96931457357</v>
      </c>
      <c r="AS5" s="41"/>
      <c r="AT5" s="40">
        <v>332539.03041649563</v>
      </c>
      <c r="AU5" s="40">
        <v>45363.584647273521</v>
      </c>
      <c r="AV5" s="40">
        <v>28371.864243180316</v>
      </c>
      <c r="AW5" s="43">
        <v>7295.3031371985553</v>
      </c>
      <c r="AX5" s="40">
        <v>251508.27838884326</v>
      </c>
      <c r="AY5" s="41"/>
      <c r="AZ5" s="40">
        <v>328291.20821368112</v>
      </c>
      <c r="BA5" s="40">
        <v>44988.468196128706</v>
      </c>
      <c r="BB5" s="40">
        <v>33469.538293324717</v>
      </c>
      <c r="BC5" s="43">
        <v>6551.7977943526184</v>
      </c>
      <c r="BD5" s="40">
        <v>243281.40392987506</v>
      </c>
      <c r="BE5" s="41"/>
      <c r="BF5" s="40">
        <v>324622.51496663928</v>
      </c>
      <c r="BG5" s="40">
        <v>46882.382748227974</v>
      </c>
      <c r="BH5" s="40">
        <v>36712.04179235475</v>
      </c>
      <c r="BI5" s="43">
        <v>6702.2007289161365</v>
      </c>
      <c r="BJ5" s="40">
        <v>234325.88969714043</v>
      </c>
      <c r="BK5" s="41"/>
      <c r="BL5" s="40">
        <v>300821.91920513718</v>
      </c>
      <c r="BM5" s="40">
        <v>43164.370836057555</v>
      </c>
      <c r="BN5" s="40">
        <v>32286.532956823059</v>
      </c>
      <c r="BO5" s="43">
        <v>6660.6334998381681</v>
      </c>
      <c r="BP5" s="40">
        <v>218710.38191241838</v>
      </c>
      <c r="BQ5" s="41"/>
      <c r="BR5" s="40">
        <v>295990.67504291574</v>
      </c>
      <c r="BS5" s="40">
        <v>43713.50895950976</v>
      </c>
      <c r="BT5" s="40">
        <v>34456.870605734439</v>
      </c>
      <c r="BU5" s="43">
        <v>7066.1404329730758</v>
      </c>
      <c r="BV5" s="40">
        <v>210754.15504469848</v>
      </c>
      <c r="BW5" s="41"/>
      <c r="BX5" s="40">
        <v>292943.42552129831</v>
      </c>
      <c r="BY5" s="40">
        <v>38137.732037184665</v>
      </c>
      <c r="BZ5" s="40">
        <v>39301.696108813958</v>
      </c>
      <c r="CA5" s="43">
        <v>7357.6152252667889</v>
      </c>
      <c r="CB5" s="40">
        <v>208146.38215003288</v>
      </c>
      <c r="CC5" s="41"/>
      <c r="CD5" s="40">
        <v>287744.65964955476</v>
      </c>
      <c r="CE5" s="40">
        <v>39936.794592944054</v>
      </c>
      <c r="CF5" s="40">
        <v>31342.685773127985</v>
      </c>
      <c r="CG5" s="43">
        <v>7182.1271539977897</v>
      </c>
      <c r="CH5" s="40">
        <v>209283.05212948492</v>
      </c>
      <c r="CI5" s="25"/>
      <c r="CJ5" s="44">
        <v>281356.46066389093</v>
      </c>
      <c r="CK5" s="44">
        <v>39613.471468875818</v>
      </c>
      <c r="CL5" s="44">
        <v>26829.985580830973</v>
      </c>
      <c r="CM5" s="44">
        <v>6278.7443862584669</v>
      </c>
      <c r="CN5" s="44">
        <v>208634.25922792568</v>
      </c>
      <c r="CO5" s="25"/>
      <c r="CP5" s="25" t="s">
        <v>74</v>
      </c>
      <c r="CQ5" s="25">
        <v>39613.471468875818</v>
      </c>
      <c r="CR5" s="25"/>
      <c r="CS5" s="25"/>
      <c r="CT5" s="25"/>
    </row>
    <row r="6" spans="1:98" ht="16" thickBot="1" x14ac:dyDescent="0.4">
      <c r="A6" s="39"/>
      <c r="B6" s="116" t="s">
        <v>75</v>
      </c>
      <c r="C6" s="116"/>
      <c r="D6" s="45">
        <v>35594.537785891036</v>
      </c>
      <c r="E6" s="45">
        <v>5483.7679437609549</v>
      </c>
      <c r="F6" s="45">
        <v>2401.9143286625695</v>
      </c>
      <c r="G6" s="45">
        <v>271.60000000000036</v>
      </c>
      <c r="H6" s="45">
        <v>27437.255513467418</v>
      </c>
      <c r="I6" s="41"/>
      <c r="J6" s="45">
        <v>36147.548639999994</v>
      </c>
      <c r="K6" s="45">
        <v>7389.8095908593314</v>
      </c>
      <c r="L6" s="45">
        <v>2399.2037886712278</v>
      </c>
      <c r="M6" s="45">
        <v>381.04706278787853</v>
      </c>
      <c r="N6" s="45">
        <v>25977.488197681494</v>
      </c>
      <c r="O6" s="39"/>
      <c r="P6" s="45">
        <v>36049.879399999976</v>
      </c>
      <c r="Q6" s="45">
        <v>6722.5810058392744</v>
      </c>
      <c r="R6" s="45">
        <v>3432.7739806110694</v>
      </c>
      <c r="S6" s="45">
        <v>459.1685123661664</v>
      </c>
      <c r="T6" s="45">
        <v>25435.355901183502</v>
      </c>
      <c r="U6" s="41"/>
      <c r="V6" s="45">
        <v>35512.740131434693</v>
      </c>
      <c r="W6" s="45">
        <v>5543.5364267999903</v>
      </c>
      <c r="X6" s="45">
        <v>2909.1387364382354</v>
      </c>
      <c r="Y6" s="45">
        <v>289.36117000000013</v>
      </c>
      <c r="Z6" s="45">
        <v>26770.703798196511</v>
      </c>
      <c r="AA6" s="41"/>
      <c r="AB6" s="45">
        <v>33653.017985829327</v>
      </c>
      <c r="AC6" s="45">
        <v>4890.9305202598262</v>
      </c>
      <c r="AD6" s="45">
        <v>1730.4626719500011</v>
      </c>
      <c r="AE6" s="45">
        <v>387.28066042046703</v>
      </c>
      <c r="AF6" s="45">
        <v>26644.344133199076</v>
      </c>
      <c r="AG6" s="41"/>
      <c r="AH6" s="45">
        <v>34707.405840096006</v>
      </c>
      <c r="AI6" s="45">
        <v>5712.8277941622437</v>
      </c>
      <c r="AJ6" s="45">
        <v>1770.9121922279592</v>
      </c>
      <c r="AK6" s="45">
        <v>377.67801413192774</v>
      </c>
      <c r="AL6" s="45">
        <v>26845.987839573878</v>
      </c>
      <c r="AM6" s="41"/>
      <c r="AN6" s="45">
        <v>34460.778365065351</v>
      </c>
      <c r="AO6" s="45">
        <v>5073.2650401826295</v>
      </c>
      <c r="AP6" s="45">
        <v>2247.6121994568771</v>
      </c>
      <c r="AQ6" s="45">
        <v>496.49505858233772</v>
      </c>
      <c r="AR6" s="45">
        <v>26643.406066843505</v>
      </c>
      <c r="AS6" s="41"/>
      <c r="AT6" s="45">
        <v>35443.016366833137</v>
      </c>
      <c r="AU6" s="45">
        <v>5506.8774498503135</v>
      </c>
      <c r="AV6" s="45">
        <v>2560.0879786630285</v>
      </c>
      <c r="AW6" s="45">
        <v>710.33675021407407</v>
      </c>
      <c r="AX6" s="45">
        <v>26665.714188105718</v>
      </c>
      <c r="AY6" s="41"/>
      <c r="AZ6" s="45">
        <v>35582.464107500222</v>
      </c>
      <c r="BA6" s="45">
        <v>5344.5747038145773</v>
      </c>
      <c r="BB6" s="45">
        <v>2474.2208012844812</v>
      </c>
      <c r="BC6" s="45">
        <v>829.38705389251083</v>
      </c>
      <c r="BD6" s="45">
        <v>26934.281548508654</v>
      </c>
      <c r="BE6" s="41"/>
      <c r="BF6" s="45">
        <v>33661.019714961105</v>
      </c>
      <c r="BG6" s="45">
        <v>6141.7481037523421</v>
      </c>
      <c r="BH6" s="45">
        <v>2951.2755479430634</v>
      </c>
      <c r="BI6" s="45">
        <v>1079.7682976135338</v>
      </c>
      <c r="BJ6" s="45">
        <v>23488.227765652162</v>
      </c>
      <c r="BK6" s="41"/>
      <c r="BL6" s="45">
        <v>37274.189954892194</v>
      </c>
      <c r="BM6" s="45">
        <v>6877.6991436417056</v>
      </c>
      <c r="BN6" s="45">
        <v>2981.709693834764</v>
      </c>
      <c r="BO6" s="45">
        <v>1219.5832181719661</v>
      </c>
      <c r="BP6" s="45">
        <v>26195.197899243758</v>
      </c>
      <c r="BQ6" s="41"/>
      <c r="BR6" s="45">
        <v>42884.645474965451</v>
      </c>
      <c r="BS6" s="45">
        <v>7621.5941211894969</v>
      </c>
      <c r="BT6" s="45">
        <v>3469.3643878940466</v>
      </c>
      <c r="BU6" s="45">
        <v>1694.6056788106248</v>
      </c>
      <c r="BV6" s="45">
        <v>30099.081287071283</v>
      </c>
      <c r="BW6" s="41"/>
      <c r="BX6" s="45">
        <v>46247.485608787523</v>
      </c>
      <c r="BY6" s="45">
        <v>7636.0659088299608</v>
      </c>
      <c r="BZ6" s="45">
        <v>3512.7094833399201</v>
      </c>
      <c r="CA6" s="45">
        <v>1817.4495776682788</v>
      </c>
      <c r="CB6" s="45">
        <v>33281.260638949359</v>
      </c>
      <c r="CC6" s="41"/>
      <c r="CD6" s="45">
        <v>50427.753975133448</v>
      </c>
      <c r="CE6" s="45">
        <v>8566.1439315825646</v>
      </c>
      <c r="CF6" s="45">
        <v>3972.0124723484373</v>
      </c>
      <c r="CG6" s="45">
        <v>2480.0644165574276</v>
      </c>
      <c r="CH6" s="45">
        <v>35409.533154645018</v>
      </c>
      <c r="CI6" s="25"/>
      <c r="CJ6" s="46">
        <v>51536.30346004109</v>
      </c>
      <c r="CK6" s="46">
        <v>8622.9238244472508</v>
      </c>
      <c r="CL6" s="46">
        <v>3880.3828899095238</v>
      </c>
      <c r="CM6" s="46">
        <v>3087.0951403841136</v>
      </c>
      <c r="CN6" s="46">
        <v>35945.901605300205</v>
      </c>
      <c r="CO6" s="25"/>
      <c r="CP6" s="25" t="s">
        <v>75</v>
      </c>
      <c r="CQ6" s="25">
        <v>8622.9238244472508</v>
      </c>
      <c r="CR6" s="25"/>
      <c r="CS6" s="25"/>
      <c r="CT6" s="25"/>
    </row>
    <row r="7" spans="1:98" ht="15.5" x14ac:dyDescent="0.35">
      <c r="A7" s="116" t="s">
        <v>76</v>
      </c>
      <c r="B7" s="116"/>
      <c r="C7" s="39"/>
      <c r="D7" s="40">
        <v>393907.73574020376</v>
      </c>
      <c r="E7" s="40">
        <v>49936.999134694743</v>
      </c>
      <c r="F7" s="40">
        <v>35422.222057483887</v>
      </c>
      <c r="G7" s="40">
        <v>7412.4703972082734</v>
      </c>
      <c r="H7" s="40">
        <v>301136.0441508168</v>
      </c>
      <c r="I7" s="41"/>
      <c r="J7" s="40">
        <v>398359.71719569759</v>
      </c>
      <c r="K7" s="40">
        <v>49237.410411568802</v>
      </c>
      <c r="L7" s="40">
        <v>34653.237893329584</v>
      </c>
      <c r="M7" s="42">
        <v>9620.2351537851282</v>
      </c>
      <c r="N7" s="40">
        <v>304848.83373701404</v>
      </c>
      <c r="O7" s="39"/>
      <c r="P7" s="40">
        <v>397281.94460104743</v>
      </c>
      <c r="Q7" s="40">
        <v>52250.090490797513</v>
      </c>
      <c r="R7" s="40">
        <v>35635.953923832574</v>
      </c>
      <c r="S7" s="40">
        <v>10246.037089904374</v>
      </c>
      <c r="T7" s="40">
        <v>299149.86309651297</v>
      </c>
      <c r="U7" s="41"/>
      <c r="V7" s="40">
        <v>396829.95033542265</v>
      </c>
      <c r="W7" s="40">
        <v>48079.60898662902</v>
      </c>
      <c r="X7" s="40">
        <v>32688.117476420233</v>
      </c>
      <c r="Y7" s="43">
        <v>9095.3583362107784</v>
      </c>
      <c r="Z7" s="40">
        <v>306966.86553616263</v>
      </c>
      <c r="AA7" s="41"/>
      <c r="AB7" s="40">
        <v>388892.00300808088</v>
      </c>
      <c r="AC7" s="40">
        <v>50038.345624188194</v>
      </c>
      <c r="AD7" s="40">
        <v>38290.595902206005</v>
      </c>
      <c r="AE7" s="43">
        <v>9621.06093075647</v>
      </c>
      <c r="AF7" s="40">
        <v>290942.00055093021</v>
      </c>
      <c r="AG7" s="41"/>
      <c r="AH7" s="40">
        <v>376718.24519547052</v>
      </c>
      <c r="AI7" s="40">
        <v>50997.214320991923</v>
      </c>
      <c r="AJ7" s="40">
        <v>32141.101380009961</v>
      </c>
      <c r="AK7" s="43">
        <v>8005.8198476243124</v>
      </c>
      <c r="AL7" s="40">
        <v>285574.10964684433</v>
      </c>
      <c r="AM7" s="41"/>
      <c r="AN7" s="40">
        <v>382068.24516103754</v>
      </c>
      <c r="AO7" s="40">
        <v>49532.414089376769</v>
      </c>
      <c r="AP7" s="40">
        <v>32833.757821243242</v>
      </c>
      <c r="AQ7" s="43">
        <v>7603.6978690004444</v>
      </c>
      <c r="AR7" s="40">
        <v>292098.37538141705</v>
      </c>
      <c r="AS7" s="41"/>
      <c r="AT7" s="40">
        <v>367982.04678332875</v>
      </c>
      <c r="AU7" s="40">
        <v>50870.462097123833</v>
      </c>
      <c r="AV7" s="40">
        <v>30931.952221843345</v>
      </c>
      <c r="AW7" s="43">
        <v>8005.6398874126298</v>
      </c>
      <c r="AX7" s="40">
        <v>278173.99257694895</v>
      </c>
      <c r="AY7" s="41"/>
      <c r="AZ7" s="40">
        <v>363873.67232118134</v>
      </c>
      <c r="BA7" s="40">
        <v>50333.042899943284</v>
      </c>
      <c r="BB7" s="40">
        <v>35943.759094609195</v>
      </c>
      <c r="BC7" s="43">
        <v>7381.1848482451296</v>
      </c>
      <c r="BD7" s="40">
        <v>270215.68547838373</v>
      </c>
      <c r="BE7" s="41"/>
      <c r="BF7" s="40">
        <v>358283.5346816004</v>
      </c>
      <c r="BG7" s="40">
        <v>53024.130851980313</v>
      </c>
      <c r="BH7" s="40">
        <v>39663.317340297814</v>
      </c>
      <c r="BI7" s="43">
        <v>7781.9690265296704</v>
      </c>
      <c r="BJ7" s="40">
        <v>257814.11746279261</v>
      </c>
      <c r="BK7" s="41"/>
      <c r="BL7" s="40">
        <v>338096.10916002939</v>
      </c>
      <c r="BM7" s="40">
        <v>50042.069979699263</v>
      </c>
      <c r="BN7" s="40">
        <v>35268.242650657819</v>
      </c>
      <c r="BO7" s="43">
        <v>7880.2167180101342</v>
      </c>
      <c r="BP7" s="40">
        <v>244905.57981166214</v>
      </c>
      <c r="BQ7" s="41"/>
      <c r="BR7" s="40">
        <v>338875.32051788119</v>
      </c>
      <c r="BS7" s="40">
        <v>51335.103080699257</v>
      </c>
      <c r="BT7" s="40">
        <v>37926.234993628488</v>
      </c>
      <c r="BU7" s="43">
        <v>8760.7461117837011</v>
      </c>
      <c r="BV7" s="40">
        <v>240853.23633176976</v>
      </c>
      <c r="BW7" s="41"/>
      <c r="BX7" s="40">
        <v>339190.91113008582</v>
      </c>
      <c r="BY7" s="40">
        <v>45773.797946014623</v>
      </c>
      <c r="BZ7" s="40">
        <v>42814.405592153875</v>
      </c>
      <c r="CA7" s="43">
        <v>9175.0648029350668</v>
      </c>
      <c r="CB7" s="40">
        <v>241427.64278898225</v>
      </c>
      <c r="CC7" s="41"/>
      <c r="CD7" s="40">
        <v>338172.41362468823</v>
      </c>
      <c r="CE7" s="40">
        <v>48502.938524526617</v>
      </c>
      <c r="CF7" s="40">
        <v>35314.698245476422</v>
      </c>
      <c r="CG7" s="43">
        <v>9662.1915705552165</v>
      </c>
      <c r="CH7" s="40">
        <v>244692.58528412995</v>
      </c>
      <c r="CI7" s="25"/>
      <c r="CJ7" s="44">
        <v>332892.76412393199</v>
      </c>
      <c r="CK7" s="47">
        <v>48236.395293323068</v>
      </c>
      <c r="CL7" s="44">
        <v>30710.368470740497</v>
      </c>
      <c r="CM7" s="44">
        <v>9365.8395266425796</v>
      </c>
      <c r="CN7" s="44">
        <v>244580.16083322588</v>
      </c>
      <c r="CO7" s="48"/>
      <c r="CP7" s="49" t="s">
        <v>57</v>
      </c>
      <c r="CQ7" s="49">
        <f>CK7</f>
        <v>48236.395293323068</v>
      </c>
      <c r="CR7" s="49"/>
      <c r="CS7" s="25"/>
      <c r="CT7" s="25"/>
    </row>
    <row r="8" spans="1:98" ht="15.5" x14ac:dyDescent="0.35">
      <c r="A8" s="39"/>
      <c r="B8" s="39"/>
      <c r="C8" s="39"/>
      <c r="D8" s="50"/>
      <c r="E8" s="50"/>
      <c r="F8" s="50"/>
      <c r="G8" s="51"/>
      <c r="H8" s="50"/>
      <c r="I8" s="41"/>
      <c r="J8" s="50"/>
      <c r="K8" s="50"/>
      <c r="L8" s="50"/>
      <c r="M8" s="50"/>
      <c r="N8" s="41"/>
      <c r="O8" s="39"/>
      <c r="P8" s="41"/>
      <c r="Q8" s="41"/>
      <c r="R8" s="41"/>
      <c r="S8" s="52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53"/>
      <c r="AO8" s="53"/>
      <c r="AP8" s="53"/>
      <c r="AQ8" s="53"/>
      <c r="AR8" s="53"/>
      <c r="AS8" s="41"/>
      <c r="AT8" s="53"/>
      <c r="AU8" s="53"/>
      <c r="AV8" s="53"/>
      <c r="AW8" s="53"/>
      <c r="AX8" s="53"/>
      <c r="AY8" s="41"/>
      <c r="AZ8" s="53"/>
      <c r="BA8" s="53"/>
      <c r="BB8" s="53"/>
      <c r="BC8" s="53"/>
      <c r="BD8" s="53"/>
      <c r="BE8" s="41"/>
      <c r="BF8" s="53"/>
      <c r="BG8" s="53"/>
      <c r="BH8" s="53"/>
      <c r="BI8" s="53"/>
      <c r="BJ8" s="53"/>
      <c r="BK8" s="41"/>
      <c r="BL8" s="53"/>
      <c r="BM8" s="53"/>
      <c r="BN8" s="53"/>
      <c r="BO8" s="53"/>
      <c r="BP8" s="53"/>
      <c r="BQ8" s="41"/>
      <c r="BR8" s="54"/>
      <c r="BS8" s="54"/>
      <c r="BT8" s="54"/>
      <c r="BU8" s="54"/>
      <c r="BV8" s="54"/>
      <c r="BW8" s="41"/>
      <c r="BX8" s="54"/>
      <c r="BY8" s="54"/>
      <c r="BZ8" s="54"/>
      <c r="CA8" s="54"/>
      <c r="CB8" s="54"/>
      <c r="CC8" s="41"/>
      <c r="CD8" s="54"/>
      <c r="CE8" s="54"/>
      <c r="CF8" s="54"/>
      <c r="CG8" s="54"/>
      <c r="CH8" s="54"/>
      <c r="CI8" s="25"/>
      <c r="CJ8" s="55"/>
      <c r="CK8" s="56"/>
      <c r="CL8" s="55"/>
      <c r="CM8" s="55"/>
      <c r="CN8" s="55"/>
      <c r="CO8" s="48"/>
      <c r="CR8" s="58"/>
      <c r="CS8" s="25"/>
      <c r="CT8" s="25"/>
    </row>
    <row r="9" spans="1:98" ht="15.5" x14ac:dyDescent="0.35">
      <c r="A9" s="116" t="s">
        <v>77</v>
      </c>
      <c r="B9" s="116"/>
      <c r="C9" s="116"/>
      <c r="D9" s="40">
        <v>1450.93882791282</v>
      </c>
      <c r="E9" s="40">
        <v>223.53462996842896</v>
      </c>
      <c r="F9" s="40">
        <v>97.909144985668917</v>
      </c>
      <c r="G9" s="40">
        <v>11.071220759532546</v>
      </c>
      <c r="H9" s="40">
        <v>1118.4238321991857</v>
      </c>
      <c r="I9" s="52"/>
      <c r="J9" s="40">
        <v>1608.3758545911173</v>
      </c>
      <c r="K9" s="40">
        <v>328.80767197617672</v>
      </c>
      <c r="L9" s="40">
        <v>106.75195384265298</v>
      </c>
      <c r="M9" s="40">
        <v>16.954590789946561</v>
      </c>
      <c r="N9" s="40">
        <v>1155.8616379823384</v>
      </c>
      <c r="O9" s="39"/>
      <c r="P9" s="40">
        <v>1472.1824407391175</v>
      </c>
      <c r="Q9" s="40">
        <v>274.46154922834677</v>
      </c>
      <c r="R9" s="40">
        <v>140.14504771922927</v>
      </c>
      <c r="S9" s="40">
        <v>18.745828720499947</v>
      </c>
      <c r="T9" s="40">
        <v>1038.8300150710447</v>
      </c>
      <c r="U9" s="52"/>
      <c r="V9" s="40">
        <v>1604.6735117344288</v>
      </c>
      <c r="W9" s="40">
        <v>250.48943090558112</v>
      </c>
      <c r="X9" s="40">
        <v>131.45191993199225</v>
      </c>
      <c r="Y9" s="40">
        <v>13.075031752125307</v>
      </c>
      <c r="Z9" s="40">
        <v>1209.6571291447322</v>
      </c>
      <c r="AA9" s="52"/>
      <c r="AB9" s="40">
        <v>1678.6943319092081</v>
      </c>
      <c r="AC9" s="40">
        <v>243.97150191935728</v>
      </c>
      <c r="AD9" s="40">
        <v>86.319684023766854</v>
      </c>
      <c r="AE9" s="40">
        <v>19.318500640259039</v>
      </c>
      <c r="AF9" s="40">
        <v>1329.0846453258273</v>
      </c>
      <c r="AG9" s="52"/>
      <c r="AH9" s="40">
        <v>1818.9179991147057</v>
      </c>
      <c r="AI9" s="40">
        <v>299.39331532061641</v>
      </c>
      <c r="AJ9" s="40">
        <v>92.808551469838307</v>
      </c>
      <c r="AK9" s="40">
        <v>19.793047655000464</v>
      </c>
      <c r="AL9" s="40">
        <v>1406.9230846692506</v>
      </c>
      <c r="AM9" s="52"/>
      <c r="AN9" s="40">
        <v>1719.65</v>
      </c>
      <c r="AO9" s="40">
        <v>184.36774090855766</v>
      </c>
      <c r="AP9" s="40">
        <v>110.9132675084883</v>
      </c>
      <c r="AQ9" s="40">
        <v>14.26098854364353</v>
      </c>
      <c r="AR9" s="40">
        <v>1410.1080030393105</v>
      </c>
      <c r="AS9" s="52"/>
      <c r="AT9" s="40">
        <v>1972.66</v>
      </c>
      <c r="AU9" s="40">
        <v>187.15027528076868</v>
      </c>
      <c r="AV9" s="40">
        <v>134.97289010531776</v>
      </c>
      <c r="AW9" s="40">
        <v>17.490986470489958</v>
      </c>
      <c r="AX9" s="40">
        <v>1633.0458481434239</v>
      </c>
      <c r="AY9" s="52"/>
      <c r="AZ9" s="40">
        <v>2123.5500000000002</v>
      </c>
      <c r="BA9" s="40">
        <v>234.64007037062873</v>
      </c>
      <c r="BB9" s="40">
        <v>145.15808665747321</v>
      </c>
      <c r="BC9" s="40">
        <v>24.434378900358222</v>
      </c>
      <c r="BD9" s="40">
        <v>1719.3274640715397</v>
      </c>
      <c r="BE9" s="52"/>
      <c r="BF9" s="40">
        <v>2191.06</v>
      </c>
      <c r="BG9" s="40">
        <v>280.56270920708369</v>
      </c>
      <c r="BH9" s="40">
        <v>176.51519222329429</v>
      </c>
      <c r="BI9" s="40">
        <v>31.347776824093224</v>
      </c>
      <c r="BJ9" s="40">
        <v>1702.634321745529</v>
      </c>
      <c r="BK9" s="52"/>
      <c r="BL9" s="40">
        <v>2522.36</v>
      </c>
      <c r="BM9" s="40">
        <v>332.2791915188339</v>
      </c>
      <c r="BN9" s="40">
        <v>166.05060957667538</v>
      </c>
      <c r="BO9" s="40">
        <v>39.236246571267287</v>
      </c>
      <c r="BP9" s="40">
        <v>1984.7839523332236</v>
      </c>
      <c r="BQ9" s="52"/>
      <c r="BR9" s="40">
        <v>2833.83</v>
      </c>
      <c r="BS9" s="40">
        <v>343.12920739598934</v>
      </c>
      <c r="BT9" s="40">
        <v>206.05171533631579</v>
      </c>
      <c r="BU9" s="40">
        <v>57.399726168502653</v>
      </c>
      <c r="BV9" s="40">
        <v>2227.2393510991928</v>
      </c>
      <c r="BW9" s="52"/>
      <c r="BX9" s="40">
        <v>2922.4</v>
      </c>
      <c r="BY9" s="40">
        <v>339.87644184877672</v>
      </c>
      <c r="BZ9" s="40">
        <v>184.55627703021108</v>
      </c>
      <c r="CA9" s="40">
        <v>86.653092258730155</v>
      </c>
      <c r="CB9" s="40">
        <v>2311.3041888622824</v>
      </c>
      <c r="CC9" s="52"/>
      <c r="CD9" s="40">
        <v>3760.03</v>
      </c>
      <c r="CE9" s="40">
        <v>473.87090966486642</v>
      </c>
      <c r="CF9" s="40">
        <v>264.09272052299144</v>
      </c>
      <c r="CG9" s="40">
        <v>122.75025883542594</v>
      </c>
      <c r="CH9" s="40">
        <v>2899.3261109767159</v>
      </c>
      <c r="CI9" s="25"/>
      <c r="CJ9" s="44">
        <v>4335.41</v>
      </c>
      <c r="CK9" s="44">
        <v>648.93595762544021</v>
      </c>
      <c r="CL9" s="44">
        <v>330.56961858710304</v>
      </c>
      <c r="CM9" s="44">
        <v>153.84499177273022</v>
      </c>
      <c r="CN9" s="44">
        <v>3202.0594320147256</v>
      </c>
      <c r="CO9" s="48"/>
      <c r="CR9" s="49"/>
      <c r="CS9" s="25"/>
      <c r="CT9" s="25"/>
    </row>
    <row r="10" spans="1:98" ht="15.5" x14ac:dyDescent="0.35">
      <c r="A10" s="116" t="s">
        <v>78</v>
      </c>
      <c r="B10" s="116"/>
      <c r="C10" s="116"/>
      <c r="D10" s="40">
        <v>34143.598957978204</v>
      </c>
      <c r="E10" s="40">
        <v>5260.2333137925261</v>
      </c>
      <c r="F10" s="40">
        <v>2304.0051836769007</v>
      </c>
      <c r="G10" s="40">
        <v>260.52877924046783</v>
      </c>
      <c r="H10" s="40">
        <v>26318.831681268231</v>
      </c>
      <c r="I10" s="52"/>
      <c r="J10" s="40">
        <v>34539.172785408882</v>
      </c>
      <c r="K10" s="40">
        <v>7061.0019188831548</v>
      </c>
      <c r="L10" s="40">
        <v>2292.4518348285746</v>
      </c>
      <c r="M10" s="40">
        <v>364.09247199793197</v>
      </c>
      <c r="N10" s="40">
        <v>24821.626559699154</v>
      </c>
      <c r="O10" s="39"/>
      <c r="P10" s="40">
        <v>34588.096959260889</v>
      </c>
      <c r="Q10" s="40">
        <v>6448.319456610925</v>
      </c>
      <c r="R10" s="40">
        <v>3292.6289328918401</v>
      </c>
      <c r="S10" s="40">
        <v>440.42268364566644</v>
      </c>
      <c r="T10" s="40">
        <v>24406.725886112526</v>
      </c>
      <c r="U10" s="52"/>
      <c r="V10" s="40">
        <v>33908.066619700236</v>
      </c>
      <c r="W10" s="40">
        <v>5293.0469958944095</v>
      </c>
      <c r="X10" s="40">
        <v>2777.6868165062433</v>
      </c>
      <c r="Y10" s="40">
        <v>276.28613824787482</v>
      </c>
      <c r="Z10" s="40">
        <v>25561.046669051779</v>
      </c>
      <c r="AA10" s="52"/>
      <c r="AB10" s="40">
        <v>31974.32365392015</v>
      </c>
      <c r="AC10" s="40">
        <v>4646.9590183404689</v>
      </c>
      <c r="AD10" s="40">
        <v>1644.1429879262341</v>
      </c>
      <c r="AE10" s="40">
        <v>367.96215978020797</v>
      </c>
      <c r="AF10" s="40">
        <v>25315.259487873249</v>
      </c>
      <c r="AG10" s="52"/>
      <c r="AH10" s="40">
        <v>32888.487840981288</v>
      </c>
      <c r="AI10" s="40">
        <v>5413.4344788416274</v>
      </c>
      <c r="AJ10" s="40">
        <v>1678.1036407581209</v>
      </c>
      <c r="AK10" s="40">
        <v>357.88496647692727</v>
      </c>
      <c r="AL10" s="40">
        <v>25439.064754904626</v>
      </c>
      <c r="AM10" s="52"/>
      <c r="AN10" s="40">
        <v>32741.128365065349</v>
      </c>
      <c r="AO10" s="40">
        <v>4888.8972992740719</v>
      </c>
      <c r="AP10" s="40">
        <v>2136.6989319483887</v>
      </c>
      <c r="AQ10" s="40">
        <v>482.2340700386942</v>
      </c>
      <c r="AR10" s="40">
        <v>25233.298063804195</v>
      </c>
      <c r="AS10" s="52"/>
      <c r="AT10" s="40">
        <v>33470.356366833134</v>
      </c>
      <c r="AU10" s="40">
        <v>5319.7271745695452</v>
      </c>
      <c r="AV10" s="40">
        <v>2425.1150885577108</v>
      </c>
      <c r="AW10" s="40">
        <v>692.84576374358414</v>
      </c>
      <c r="AX10" s="40">
        <v>25032.668339962293</v>
      </c>
      <c r="AY10" s="52"/>
      <c r="AZ10" s="40">
        <v>33458.914107500219</v>
      </c>
      <c r="BA10" s="40">
        <v>5109.9346334439488</v>
      </c>
      <c r="BB10" s="40">
        <v>2329.0627146270081</v>
      </c>
      <c r="BC10" s="40">
        <v>804.95267499215265</v>
      </c>
      <c r="BD10" s="40">
        <v>25214.954084437115</v>
      </c>
      <c r="BE10" s="52"/>
      <c r="BF10" s="40">
        <v>31469.959714961104</v>
      </c>
      <c r="BG10" s="40">
        <v>5861.1853945452585</v>
      </c>
      <c r="BH10" s="40">
        <v>2774.760355719769</v>
      </c>
      <c r="BI10" s="40">
        <v>1048.4205207894406</v>
      </c>
      <c r="BJ10" s="40">
        <v>21785.593443906633</v>
      </c>
      <c r="BK10" s="52"/>
      <c r="BL10" s="40">
        <v>34751.829954892193</v>
      </c>
      <c r="BM10" s="40">
        <v>6545.419952122872</v>
      </c>
      <c r="BN10" s="40">
        <v>2815.6590842580886</v>
      </c>
      <c r="BO10" s="40">
        <v>1180.3469716006989</v>
      </c>
      <c r="BP10" s="40">
        <v>24210.413946910536</v>
      </c>
      <c r="BQ10" s="52"/>
      <c r="BR10" s="40">
        <v>40050.81547496545</v>
      </c>
      <c r="BS10" s="40">
        <v>7278.4649137935075</v>
      </c>
      <c r="BT10" s="40">
        <v>3263.3126725577308</v>
      </c>
      <c r="BU10" s="40">
        <v>1637.2059526421222</v>
      </c>
      <c r="BV10" s="40">
        <v>27871.84193597209</v>
      </c>
      <c r="BW10" s="52"/>
      <c r="BX10" s="40">
        <v>43325.085608787522</v>
      </c>
      <c r="BY10" s="40">
        <v>7296.1894669811845</v>
      </c>
      <c r="BZ10" s="40">
        <v>3328.1532063097088</v>
      </c>
      <c r="CA10" s="40">
        <v>1730.7964854095487</v>
      </c>
      <c r="CB10" s="40">
        <v>30969.956450087077</v>
      </c>
      <c r="CC10" s="52"/>
      <c r="CD10" s="40">
        <v>46667.723975133449</v>
      </c>
      <c r="CE10" s="40">
        <v>8092.2730219176983</v>
      </c>
      <c r="CF10" s="40">
        <v>3707.9197518254459</v>
      </c>
      <c r="CG10" s="40">
        <v>2357.3141577220017</v>
      </c>
      <c r="CH10" s="40">
        <v>32510.207043668303</v>
      </c>
      <c r="CI10" s="25"/>
      <c r="CJ10" s="44">
        <v>47200.893460041087</v>
      </c>
      <c r="CK10" s="60">
        <v>7973.9878668218107</v>
      </c>
      <c r="CL10" s="44">
        <v>3549.8132713224209</v>
      </c>
      <c r="CM10" s="44">
        <v>2933.2501486113833</v>
      </c>
      <c r="CN10" s="44">
        <v>32743.84217328548</v>
      </c>
      <c r="CO10" s="25"/>
      <c r="CP10" s="57" t="s">
        <v>58</v>
      </c>
      <c r="CQ10" s="58">
        <f>-CK14-CK15</f>
        <v>-13516.957999999997</v>
      </c>
      <c r="CR10" s="58"/>
      <c r="CS10" s="25"/>
      <c r="CT10" s="25"/>
    </row>
    <row r="11" spans="1:98" ht="15.5" x14ac:dyDescent="0.35">
      <c r="A11" s="116" t="s">
        <v>79</v>
      </c>
      <c r="B11" s="116"/>
      <c r="C11" s="116"/>
      <c r="D11" s="40">
        <v>19078.618058552191</v>
      </c>
      <c r="E11" s="40">
        <v>3800.1000000000004</v>
      </c>
      <c r="F11" s="40">
        <v>4176.5928959215262</v>
      </c>
      <c r="G11" s="40">
        <v>283.61332860315849</v>
      </c>
      <c r="H11" s="40">
        <v>10818.311834027507</v>
      </c>
      <c r="I11" s="52"/>
      <c r="J11" s="40">
        <v>19971.756173615384</v>
      </c>
      <c r="K11" s="40">
        <v>3402.8696968599979</v>
      </c>
      <c r="L11" s="40">
        <v>4605.8984345348945</v>
      </c>
      <c r="M11" s="40">
        <v>324.69996289805999</v>
      </c>
      <c r="N11" s="40">
        <v>11638.288079322432</v>
      </c>
      <c r="O11" s="61"/>
      <c r="P11" s="40">
        <v>21949.309133103532</v>
      </c>
      <c r="Q11" s="40">
        <v>4261.6521545025698</v>
      </c>
      <c r="R11" s="40">
        <v>5588.1879146409592</v>
      </c>
      <c r="S11" s="40">
        <v>350.02102752803086</v>
      </c>
      <c r="T11" s="40">
        <v>11749.448036431973</v>
      </c>
      <c r="U11" s="52"/>
      <c r="V11" s="40">
        <v>21161.029010763319</v>
      </c>
      <c r="W11" s="40">
        <v>3748.9084366145707</v>
      </c>
      <c r="X11" s="40">
        <v>5062.3424106459624</v>
      </c>
      <c r="Y11" s="40">
        <v>257.75216621053664</v>
      </c>
      <c r="Z11" s="40">
        <v>12092.02599729225</v>
      </c>
      <c r="AA11" s="52"/>
      <c r="AB11" s="40">
        <v>20033.321532791339</v>
      </c>
      <c r="AC11" s="40">
        <v>2681.6411512403938</v>
      </c>
      <c r="AD11" s="40">
        <v>5806.073724962398</v>
      </c>
      <c r="AE11" s="40">
        <v>287.64433033599926</v>
      </c>
      <c r="AF11" s="40">
        <v>11257.962326252547</v>
      </c>
      <c r="AG11" s="52"/>
      <c r="AH11" s="40">
        <v>19593.487942309446</v>
      </c>
      <c r="AI11" s="40">
        <v>3649.1085134298846</v>
      </c>
      <c r="AJ11" s="40">
        <v>4731.7022685980965</v>
      </c>
      <c r="AK11" s="40">
        <v>183.90092049257396</v>
      </c>
      <c r="AL11" s="40">
        <v>11028.776239788893</v>
      </c>
      <c r="AM11" s="52"/>
      <c r="AN11" s="40">
        <v>18614.575307285133</v>
      </c>
      <c r="AO11" s="40">
        <v>3338.3581555695273</v>
      </c>
      <c r="AP11" s="40">
        <v>4375.8649024332408</v>
      </c>
      <c r="AQ11" s="40">
        <v>185.92401608907221</v>
      </c>
      <c r="AR11" s="40">
        <v>10714.428233193292</v>
      </c>
      <c r="AS11" s="52"/>
      <c r="AT11" s="62">
        <v>18321.858240532652</v>
      </c>
      <c r="AU11" s="62">
        <v>2989.7219313981768</v>
      </c>
      <c r="AV11" s="62">
        <v>4211.0878912338667</v>
      </c>
      <c r="AW11" s="62">
        <v>168.16623990782864</v>
      </c>
      <c r="AX11" s="63">
        <v>10952.882177992782</v>
      </c>
      <c r="AY11" s="52"/>
      <c r="AZ11" s="62">
        <v>19837.594505114561</v>
      </c>
      <c r="BA11" s="62">
        <v>3043.948235029653</v>
      </c>
      <c r="BB11" s="62">
        <v>4303.9806637991314</v>
      </c>
      <c r="BC11" s="62">
        <v>188.34937643045669</v>
      </c>
      <c r="BD11" s="63">
        <v>12301.316229855322</v>
      </c>
      <c r="BE11" s="52"/>
      <c r="BF11" s="62">
        <v>19587.990881006968</v>
      </c>
      <c r="BG11" s="62">
        <v>3142.6010258741953</v>
      </c>
      <c r="BH11" s="62">
        <v>4765.1645724407026</v>
      </c>
      <c r="BI11" s="62">
        <v>195.34501547975924</v>
      </c>
      <c r="BJ11" s="63">
        <v>11484.880267212313</v>
      </c>
      <c r="BK11" s="52"/>
      <c r="BL11" s="62">
        <v>17841.703808054655</v>
      </c>
      <c r="BM11" s="62">
        <v>2758.3584678769912</v>
      </c>
      <c r="BN11" s="62">
        <v>4359.2553772480023</v>
      </c>
      <c r="BO11" s="62">
        <v>179.66245536715905</v>
      </c>
      <c r="BP11" s="63">
        <v>10544.427507562505</v>
      </c>
      <c r="BQ11" s="52"/>
      <c r="BR11" s="62">
        <v>17528.548536137248</v>
      </c>
      <c r="BS11" s="62">
        <v>2836.0705687223817</v>
      </c>
      <c r="BT11" s="62">
        <v>4430.1627067711452</v>
      </c>
      <c r="BU11" s="62">
        <v>191.88228580442774</v>
      </c>
      <c r="BV11" s="63">
        <v>10070.432974839292</v>
      </c>
      <c r="BW11" s="52"/>
      <c r="BX11" s="62">
        <v>16361.028729254976</v>
      </c>
      <c r="BY11" s="62">
        <v>2623.7417364154608</v>
      </c>
      <c r="BZ11" s="62">
        <v>4240.6483215266635</v>
      </c>
      <c r="CA11" s="62">
        <v>194.69986056614198</v>
      </c>
      <c r="CB11" s="63">
        <v>9301.9388107467094</v>
      </c>
      <c r="CC11" s="52"/>
      <c r="CD11" s="62">
        <v>15519.905454720687</v>
      </c>
      <c r="CE11" s="62">
        <v>2478.0023472281755</v>
      </c>
      <c r="CF11" s="62">
        <v>3702.8481887924063</v>
      </c>
      <c r="CG11" s="62">
        <v>162.9750052178033</v>
      </c>
      <c r="CH11" s="63">
        <v>9176.0799134823028</v>
      </c>
      <c r="CI11" s="25"/>
      <c r="CJ11" s="64">
        <v>13580.050169609442</v>
      </c>
      <c r="CK11" s="65">
        <v>1880.5411853945843</v>
      </c>
      <c r="CL11" s="65">
        <v>2407.4448355867753</v>
      </c>
      <c r="CM11" s="65">
        <v>140.46407778184403</v>
      </c>
      <c r="CN11" s="65">
        <v>9151.6000708462379</v>
      </c>
      <c r="CO11" s="25"/>
      <c r="CP11" s="59" t="s">
        <v>59</v>
      </c>
      <c r="CQ11" s="49">
        <f>CQ7+CQ10</f>
        <v>34719.43729332307</v>
      </c>
      <c r="CR11" s="58"/>
      <c r="CS11" s="25"/>
      <c r="CT11" s="25"/>
    </row>
    <row r="12" spans="1:98" ht="16" thickBot="1" x14ac:dyDescent="0.4">
      <c r="A12" s="116" t="s">
        <v>66</v>
      </c>
      <c r="B12" s="116"/>
      <c r="C12" s="116"/>
      <c r="D12" s="45">
        <v>339234.57989576057</v>
      </c>
      <c r="E12" s="45">
        <v>40653.131190933789</v>
      </c>
      <c r="F12" s="45">
        <v>28843.71483289979</v>
      </c>
      <c r="G12" s="45">
        <v>6857.2570686051149</v>
      </c>
      <c r="H12" s="40">
        <v>262880.47680332186</v>
      </c>
      <c r="I12" s="52"/>
      <c r="J12" s="45">
        <v>342240.37641208211</v>
      </c>
      <c r="K12" s="45">
        <v>38444.731123849473</v>
      </c>
      <c r="L12" s="45">
        <v>27648.135670123462</v>
      </c>
      <c r="M12" s="45">
        <v>8914.4881280991904</v>
      </c>
      <c r="N12" s="45">
        <v>267233.02149001008</v>
      </c>
      <c r="O12" s="39"/>
      <c r="P12" s="45">
        <v>339282.75606794393</v>
      </c>
      <c r="Q12" s="45">
        <v>41265.85733045567</v>
      </c>
      <c r="R12" s="45">
        <v>26614.992028580546</v>
      </c>
      <c r="S12" s="45">
        <v>9436.8475500101758</v>
      </c>
      <c r="T12" s="40">
        <v>261965.05915889749</v>
      </c>
      <c r="U12" s="52"/>
      <c r="V12" s="45">
        <v>340156.18119322462</v>
      </c>
      <c r="W12" s="45">
        <v>38787.164123214461</v>
      </c>
      <c r="X12" s="45">
        <v>24716.636329336034</v>
      </c>
      <c r="Y12" s="66">
        <v>8548.2450000002409</v>
      </c>
      <c r="Z12" s="45">
        <v>268104.13574067387</v>
      </c>
      <c r="AA12" s="52"/>
      <c r="AB12" s="45">
        <v>335205.66348946025</v>
      </c>
      <c r="AC12" s="45">
        <v>42465.773952687974</v>
      </c>
      <c r="AD12" s="45">
        <v>30754.059505293604</v>
      </c>
      <c r="AE12" s="66">
        <v>8946.1359400000038</v>
      </c>
      <c r="AF12" s="45">
        <v>253039.6940914786</v>
      </c>
      <c r="AG12" s="52"/>
      <c r="AH12" s="45">
        <v>322417.3514130651</v>
      </c>
      <c r="AI12" s="45">
        <v>41635.278013399795</v>
      </c>
      <c r="AJ12" s="45">
        <v>25638.486919183906</v>
      </c>
      <c r="AK12" s="66">
        <v>7444.2409129998105</v>
      </c>
      <c r="AL12" s="45">
        <v>247699.34556748156</v>
      </c>
      <c r="AM12" s="52"/>
      <c r="AN12" s="45">
        <v>328992.89148868702</v>
      </c>
      <c r="AO12" s="45">
        <v>41120.790893624609</v>
      </c>
      <c r="AP12" s="45">
        <v>26210.280719353123</v>
      </c>
      <c r="AQ12" s="66">
        <v>6921.2787943290341</v>
      </c>
      <c r="AR12" s="45">
        <v>254740.54108138027</v>
      </c>
      <c r="AS12" s="52"/>
      <c r="AT12" s="45">
        <v>314217.172175963</v>
      </c>
      <c r="AU12" s="45">
        <v>42373.862715875344</v>
      </c>
      <c r="AV12" s="45">
        <v>24160.77635194645</v>
      </c>
      <c r="AW12" s="66">
        <v>7127.1368972907267</v>
      </c>
      <c r="AX12" s="45">
        <v>240555.39621085048</v>
      </c>
      <c r="AY12" s="52"/>
      <c r="AZ12" s="45">
        <v>308453.61370856653</v>
      </c>
      <c r="BA12" s="45">
        <v>41944.519961099053</v>
      </c>
      <c r="BB12" s="45">
        <v>29165.557629525585</v>
      </c>
      <c r="BC12" s="66">
        <v>6363.4484179221618</v>
      </c>
      <c r="BD12" s="45">
        <v>230980.08770001974</v>
      </c>
      <c r="BE12" s="52"/>
      <c r="BF12" s="45">
        <v>305034.52408563229</v>
      </c>
      <c r="BG12" s="45">
        <v>43739.781722353779</v>
      </c>
      <c r="BH12" s="45">
        <v>31946.877219914048</v>
      </c>
      <c r="BI12" s="66">
        <v>6506.8557134363773</v>
      </c>
      <c r="BJ12" s="45">
        <v>222841.00942992812</v>
      </c>
      <c r="BK12" s="52"/>
      <c r="BL12" s="45">
        <v>282980.2153970825</v>
      </c>
      <c r="BM12" s="45">
        <v>40406.012368180563</v>
      </c>
      <c r="BN12" s="45">
        <v>27927.277579575057</v>
      </c>
      <c r="BO12" s="66">
        <v>6480.971044471009</v>
      </c>
      <c r="BP12" s="45">
        <v>208165.95440485587</v>
      </c>
      <c r="BQ12" s="52"/>
      <c r="BR12" s="45">
        <v>278462.12650677853</v>
      </c>
      <c r="BS12" s="45">
        <v>40877.438390787378</v>
      </c>
      <c r="BT12" s="45">
        <v>30026.707898963294</v>
      </c>
      <c r="BU12" s="66">
        <v>6874.2581471686481</v>
      </c>
      <c r="BV12" s="45">
        <v>200683.72206985918</v>
      </c>
      <c r="BW12" s="52"/>
      <c r="BX12" s="45">
        <v>276582.39679204329</v>
      </c>
      <c r="BY12" s="45">
        <v>35513.990300769205</v>
      </c>
      <c r="BZ12" s="45">
        <v>35061.047787287294</v>
      </c>
      <c r="CA12" s="66">
        <v>7162.9153647006469</v>
      </c>
      <c r="CB12" s="45">
        <v>198844.44333928617</v>
      </c>
      <c r="CC12" s="52"/>
      <c r="CD12" s="45">
        <v>272224.75419483404</v>
      </c>
      <c r="CE12" s="45">
        <v>37458.792245715878</v>
      </c>
      <c r="CF12" s="45">
        <v>27639.837584335579</v>
      </c>
      <c r="CG12" s="66">
        <v>7019.1521487799864</v>
      </c>
      <c r="CH12" s="45">
        <v>200106.97221600261</v>
      </c>
      <c r="CI12" s="25"/>
      <c r="CJ12" s="46">
        <v>267776.4104942815</v>
      </c>
      <c r="CK12" s="67">
        <v>37732.930283481233</v>
      </c>
      <c r="CL12" s="46">
        <v>24422.540745244198</v>
      </c>
      <c r="CM12" s="68">
        <v>6138.2803084766228</v>
      </c>
      <c r="CN12" s="46">
        <v>199482.65915707944</v>
      </c>
      <c r="CO12" s="25"/>
      <c r="CP12" s="57" t="s">
        <v>60</v>
      </c>
      <c r="CQ12" s="58">
        <f>-CK19-CK20</f>
        <v>-2478.5772806279988</v>
      </c>
      <c r="CR12" s="70"/>
      <c r="CS12" s="71"/>
      <c r="CT12" s="71"/>
    </row>
    <row r="13" spans="1:98" ht="15.5" x14ac:dyDescent="0.35">
      <c r="A13" s="39"/>
      <c r="B13" s="39"/>
      <c r="C13" s="39"/>
      <c r="D13" s="50"/>
      <c r="E13" s="50"/>
      <c r="F13" s="50"/>
      <c r="G13" s="51"/>
      <c r="H13" s="72"/>
      <c r="I13" s="41"/>
      <c r="J13" s="50"/>
      <c r="K13" s="50"/>
      <c r="L13" s="51"/>
      <c r="M13" s="72"/>
      <c r="N13" s="41"/>
      <c r="O13" s="39"/>
      <c r="P13" s="41"/>
      <c r="Q13" s="41"/>
      <c r="R13" s="41"/>
      <c r="S13" s="52"/>
      <c r="T13" s="73"/>
      <c r="U13" s="41"/>
      <c r="V13" s="41"/>
      <c r="W13" s="41"/>
      <c r="X13" s="52"/>
      <c r="Y13" s="73"/>
      <c r="Z13" s="41"/>
      <c r="AA13" s="41"/>
      <c r="AB13" s="41"/>
      <c r="AC13" s="41"/>
      <c r="AD13" s="52"/>
      <c r="AE13" s="73"/>
      <c r="AF13" s="41"/>
      <c r="AG13" s="41"/>
      <c r="AH13" s="41"/>
      <c r="AI13" s="41"/>
      <c r="AJ13" s="52"/>
      <c r="AK13" s="73"/>
      <c r="AL13" s="41"/>
      <c r="AM13" s="41"/>
      <c r="AN13" s="53"/>
      <c r="AO13" s="53"/>
      <c r="AP13" s="74"/>
      <c r="AQ13" s="75"/>
      <c r="AR13" s="53"/>
      <c r="AS13" s="41"/>
      <c r="AT13" s="76"/>
      <c r="AU13" s="76"/>
      <c r="AV13" s="77"/>
      <c r="AW13" s="78"/>
      <c r="AX13" s="76"/>
      <c r="AY13" s="41"/>
      <c r="AZ13" s="76"/>
      <c r="BA13" s="76"/>
      <c r="BB13" s="77"/>
      <c r="BC13" s="78"/>
      <c r="BD13" s="76"/>
      <c r="BE13" s="41"/>
      <c r="BF13" s="76"/>
      <c r="BG13" s="54"/>
      <c r="BH13" s="77"/>
      <c r="BI13" s="78"/>
      <c r="BJ13" s="76"/>
      <c r="BK13" s="41"/>
      <c r="BL13" s="76"/>
      <c r="BM13" s="54"/>
      <c r="BN13" s="77"/>
      <c r="BO13" s="78"/>
      <c r="BP13" s="76"/>
      <c r="BQ13" s="41"/>
      <c r="BR13" s="76"/>
      <c r="BS13" s="54"/>
      <c r="BT13" s="77"/>
      <c r="BU13" s="78"/>
      <c r="BV13" s="76"/>
      <c r="BW13" s="41"/>
      <c r="BX13" s="76"/>
      <c r="BY13" s="54"/>
      <c r="BZ13" s="54"/>
      <c r="CA13" s="78"/>
      <c r="CB13" s="76"/>
      <c r="CC13" s="41"/>
      <c r="CD13" s="76"/>
      <c r="CE13" s="54"/>
      <c r="CF13" s="54"/>
      <c r="CG13" s="78"/>
      <c r="CH13" s="76"/>
      <c r="CI13" s="25"/>
      <c r="CJ13" s="79"/>
      <c r="CK13" s="80"/>
      <c r="CL13" s="54"/>
      <c r="CM13" s="54"/>
      <c r="CN13" s="54"/>
      <c r="CO13" s="25"/>
      <c r="CP13" s="57" t="s">
        <v>61</v>
      </c>
      <c r="CQ13" s="58">
        <f>-CK9-CK11</f>
        <v>-2529.4771430200244</v>
      </c>
      <c r="CR13" s="58"/>
      <c r="CS13" s="25"/>
      <c r="CT13" s="25"/>
    </row>
    <row r="14" spans="1:98" ht="15.5" x14ac:dyDescent="0.35">
      <c r="A14" s="116" t="s">
        <v>80</v>
      </c>
      <c r="B14" s="116"/>
      <c r="C14" s="116"/>
      <c r="D14" s="81">
        <v>0</v>
      </c>
      <c r="E14" s="40">
        <v>5780.1029999999992</v>
      </c>
      <c r="F14" s="40">
        <v>9777.1184328997915</v>
      </c>
      <c r="G14" s="81">
        <v>0</v>
      </c>
      <c r="H14" s="40">
        <v>-15557.221432899791</v>
      </c>
      <c r="I14" s="51"/>
      <c r="J14" s="81">
        <v>0</v>
      </c>
      <c r="K14" s="40">
        <v>5627.9249999999993</v>
      </c>
      <c r="L14" s="40">
        <v>8252.6969311234643</v>
      </c>
      <c r="M14" s="81">
        <v>0</v>
      </c>
      <c r="N14" s="40">
        <v>-13880.621931123464</v>
      </c>
      <c r="O14" s="39"/>
      <c r="P14" s="81">
        <v>0</v>
      </c>
      <c r="Q14" s="40">
        <v>10035.791999999999</v>
      </c>
      <c r="R14" s="40">
        <v>7669.880965451357</v>
      </c>
      <c r="S14" s="81">
        <v>0</v>
      </c>
      <c r="T14" s="40">
        <v>-17705.672965451355</v>
      </c>
      <c r="U14" s="82"/>
      <c r="V14" s="81">
        <v>0</v>
      </c>
      <c r="W14" s="40">
        <v>5634.0820000000003</v>
      </c>
      <c r="X14" s="40">
        <v>6007.8078769203057</v>
      </c>
      <c r="Y14" s="81">
        <v>0</v>
      </c>
      <c r="Z14" s="40">
        <v>-11641.889876920306</v>
      </c>
      <c r="AA14" s="82"/>
      <c r="AB14" s="81">
        <v>0</v>
      </c>
      <c r="AC14" s="40">
        <v>8444.3410000000003</v>
      </c>
      <c r="AD14" s="40">
        <v>12167.551855147743</v>
      </c>
      <c r="AE14" s="81">
        <v>0</v>
      </c>
      <c r="AF14" s="40">
        <v>-20611.892855147744</v>
      </c>
      <c r="AG14" s="82"/>
      <c r="AH14" s="81">
        <v>0</v>
      </c>
      <c r="AI14" s="40">
        <v>10208.796</v>
      </c>
      <c r="AJ14" s="40">
        <v>8140.0676331845061</v>
      </c>
      <c r="AK14" s="81">
        <v>0</v>
      </c>
      <c r="AL14" s="40">
        <v>-18348.863633184505</v>
      </c>
      <c r="AM14" s="82"/>
      <c r="AN14" s="81">
        <v>0</v>
      </c>
      <c r="AO14" s="40">
        <v>7998.0340000000006</v>
      </c>
      <c r="AP14" s="40">
        <v>8473.284089441142</v>
      </c>
      <c r="AQ14" s="81">
        <v>0</v>
      </c>
      <c r="AR14" s="40">
        <v>-16471.318089441142</v>
      </c>
      <c r="AS14" s="82"/>
      <c r="AT14" s="81">
        <v>0</v>
      </c>
      <c r="AU14" s="40">
        <v>11597.161000000002</v>
      </c>
      <c r="AV14" s="40">
        <v>6919.8323921205338</v>
      </c>
      <c r="AW14" s="81">
        <v>0</v>
      </c>
      <c r="AX14" s="40">
        <v>-18516.993392120537</v>
      </c>
      <c r="AY14" s="82"/>
      <c r="AZ14" s="81">
        <v>0</v>
      </c>
      <c r="BA14" s="40">
        <v>10716.698999999999</v>
      </c>
      <c r="BB14" s="40">
        <v>12056.141376370244</v>
      </c>
      <c r="BC14" s="81">
        <v>0</v>
      </c>
      <c r="BD14" s="40">
        <v>-22772.840376370244</v>
      </c>
      <c r="BE14" s="82"/>
      <c r="BF14" s="81">
        <v>0</v>
      </c>
      <c r="BG14" s="40">
        <v>13274.640000000001</v>
      </c>
      <c r="BH14" s="40">
        <v>14605.049803159025</v>
      </c>
      <c r="BI14" s="81">
        <v>0</v>
      </c>
      <c r="BJ14" s="40">
        <v>-27879.689803159024</v>
      </c>
      <c r="BK14" s="82"/>
      <c r="BL14" s="81">
        <v>0</v>
      </c>
      <c r="BM14" s="40">
        <v>10769.9269</v>
      </c>
      <c r="BN14" s="40">
        <v>11135.999175496363</v>
      </c>
      <c r="BO14" s="81">
        <v>0</v>
      </c>
      <c r="BP14" s="40">
        <v>-21905.926075496362</v>
      </c>
      <c r="BQ14" s="82"/>
      <c r="BR14" s="81">
        <v>0</v>
      </c>
      <c r="BS14" s="40">
        <v>14598.072000000002</v>
      </c>
      <c r="BT14" s="40">
        <v>13372.403622511734</v>
      </c>
      <c r="BU14" s="81">
        <v>0</v>
      </c>
      <c r="BV14" s="40">
        <v>-27970.475622511738</v>
      </c>
      <c r="BW14" s="82"/>
      <c r="BX14" s="81">
        <v>0</v>
      </c>
      <c r="BY14" s="40">
        <v>9639.1479999999974</v>
      </c>
      <c r="BZ14" s="40">
        <v>18523.109067379777</v>
      </c>
      <c r="CA14" s="81">
        <v>0</v>
      </c>
      <c r="CB14" s="40">
        <v>-28162.257067379775</v>
      </c>
      <c r="CC14" s="82"/>
      <c r="CD14" s="81">
        <v>0</v>
      </c>
      <c r="CE14" s="40">
        <v>13012.987999999999</v>
      </c>
      <c r="CF14" s="40">
        <v>11489.92110049045</v>
      </c>
      <c r="CG14" s="81">
        <v>0</v>
      </c>
      <c r="CH14" s="40">
        <v>-24502.909100490448</v>
      </c>
      <c r="CI14" s="25"/>
      <c r="CJ14" s="44">
        <v>0</v>
      </c>
      <c r="CK14" s="44">
        <v>12810.191999999997</v>
      </c>
      <c r="CL14" s="44">
        <v>8251.970442454387</v>
      </c>
      <c r="CM14" s="44">
        <v>0</v>
      </c>
      <c r="CN14" s="44">
        <v>-21062.162442454384</v>
      </c>
      <c r="CO14" s="25"/>
      <c r="CP14" s="69" t="s">
        <v>62</v>
      </c>
      <c r="CQ14" s="70">
        <f>CQ11+CQ12+CQ13</f>
        <v>29711.382869675046</v>
      </c>
      <c r="CR14" s="70"/>
      <c r="CS14" s="25"/>
      <c r="CT14" s="25"/>
    </row>
    <row r="15" spans="1:98" ht="15.5" x14ac:dyDescent="0.35">
      <c r="A15" s="116" t="s">
        <v>81</v>
      </c>
      <c r="B15" s="116"/>
      <c r="C15" s="116"/>
      <c r="D15" s="81">
        <v>0</v>
      </c>
      <c r="E15" s="83">
        <v>2793.1</v>
      </c>
      <c r="F15" s="81">
        <v>0</v>
      </c>
      <c r="G15" s="40">
        <v>-2793.1</v>
      </c>
      <c r="H15" s="81">
        <v>0</v>
      </c>
      <c r="I15" s="41"/>
      <c r="J15" s="81">
        <v>0</v>
      </c>
      <c r="K15" s="84">
        <v>1686.8</v>
      </c>
      <c r="L15" s="81">
        <v>0</v>
      </c>
      <c r="M15" s="85">
        <v>-1686.8</v>
      </c>
      <c r="N15" s="81">
        <v>0</v>
      </c>
      <c r="O15" s="61"/>
      <c r="P15" s="81">
        <v>0</v>
      </c>
      <c r="Q15" s="86">
        <v>905.3</v>
      </c>
      <c r="R15" s="81">
        <v>0</v>
      </c>
      <c r="S15" s="86">
        <v>-905.3</v>
      </c>
      <c r="T15" s="81">
        <v>0</v>
      </c>
      <c r="U15" s="39"/>
      <c r="V15" s="81">
        <v>0</v>
      </c>
      <c r="W15" s="87">
        <v>1727.5</v>
      </c>
      <c r="X15" s="81">
        <v>0</v>
      </c>
      <c r="Y15" s="87">
        <v>-1727.5</v>
      </c>
      <c r="Z15" s="81">
        <v>0</v>
      </c>
      <c r="AA15" s="39"/>
      <c r="AB15" s="81">
        <v>0</v>
      </c>
      <c r="AC15" s="86">
        <v>544.9</v>
      </c>
      <c r="AD15" s="81">
        <v>0</v>
      </c>
      <c r="AE15" s="87">
        <v>-544.9</v>
      </c>
      <c r="AF15" s="81">
        <v>0</v>
      </c>
      <c r="AG15" s="39"/>
      <c r="AH15" s="81">
        <v>0</v>
      </c>
      <c r="AI15" s="87">
        <v>1936.7</v>
      </c>
      <c r="AJ15" s="81">
        <v>0</v>
      </c>
      <c r="AK15" s="87">
        <v>-1936.7</v>
      </c>
      <c r="AL15" s="81">
        <v>0</v>
      </c>
      <c r="AM15" s="39"/>
      <c r="AN15" s="81">
        <v>0</v>
      </c>
      <c r="AO15" s="87">
        <v>2297.4429000000027</v>
      </c>
      <c r="AP15" s="81">
        <v>0</v>
      </c>
      <c r="AQ15" s="87">
        <v>-2297.4429000000027</v>
      </c>
      <c r="AR15" s="81">
        <v>0</v>
      </c>
      <c r="AS15" s="39"/>
      <c r="AT15" s="81">
        <v>0</v>
      </c>
      <c r="AU15" s="87">
        <v>1769.073300000003</v>
      </c>
      <c r="AV15" s="81">
        <v>0</v>
      </c>
      <c r="AW15" s="87">
        <v>-1769.073300000003</v>
      </c>
      <c r="AX15" s="81">
        <v>0</v>
      </c>
      <c r="AY15" s="39"/>
      <c r="AZ15" s="81">
        <v>0</v>
      </c>
      <c r="BA15" s="87">
        <v>2162.3768500000097</v>
      </c>
      <c r="BB15" s="81">
        <v>0</v>
      </c>
      <c r="BC15" s="87">
        <v>-2162.3768500000097</v>
      </c>
      <c r="BD15" s="81">
        <v>0</v>
      </c>
      <c r="BE15" s="39"/>
      <c r="BF15" s="81">
        <v>0</v>
      </c>
      <c r="BG15" s="87">
        <v>1540.6257620000117</v>
      </c>
      <c r="BH15" s="81">
        <v>0</v>
      </c>
      <c r="BI15" s="87">
        <v>-1540.6257620000117</v>
      </c>
      <c r="BJ15" s="81">
        <v>0</v>
      </c>
      <c r="BK15" s="39"/>
      <c r="BL15" s="81">
        <v>0</v>
      </c>
      <c r="BM15" s="87">
        <v>1044.0335500000053</v>
      </c>
      <c r="BN15" s="81">
        <v>0</v>
      </c>
      <c r="BO15" s="87">
        <v>-1044.0335500000053</v>
      </c>
      <c r="BP15" s="81">
        <v>0</v>
      </c>
      <c r="BQ15" s="39"/>
      <c r="BR15" s="81">
        <v>0</v>
      </c>
      <c r="BS15" s="87">
        <v>191.46929999999941</v>
      </c>
      <c r="BT15" s="81">
        <v>0</v>
      </c>
      <c r="BU15" s="87">
        <v>-191.46929999999941</v>
      </c>
      <c r="BV15" s="81">
        <v>0</v>
      </c>
      <c r="BW15" s="39"/>
      <c r="BX15" s="81">
        <v>0</v>
      </c>
      <c r="BY15" s="87">
        <v>-251.97215000000017</v>
      </c>
      <c r="BZ15" s="81">
        <v>0</v>
      </c>
      <c r="CA15" s="87">
        <v>251.97215000000017</v>
      </c>
      <c r="CB15" s="81">
        <v>0</v>
      </c>
      <c r="CC15" s="39"/>
      <c r="CD15" s="81">
        <v>0</v>
      </c>
      <c r="CE15" s="87">
        <v>-144.77949999999998</v>
      </c>
      <c r="CF15" s="81">
        <v>0</v>
      </c>
      <c r="CG15" s="87">
        <v>144.77949999999998</v>
      </c>
      <c r="CH15" s="81">
        <v>0</v>
      </c>
      <c r="CI15" s="25"/>
      <c r="CJ15" s="44">
        <v>0</v>
      </c>
      <c r="CK15" s="88">
        <v>706.76599999999996</v>
      </c>
      <c r="CL15" s="44">
        <v>0</v>
      </c>
      <c r="CM15" s="88">
        <v>-706.76599999999996</v>
      </c>
      <c r="CN15" s="44">
        <v>0</v>
      </c>
      <c r="CO15" s="25"/>
      <c r="CP15" s="57" t="s">
        <v>63</v>
      </c>
      <c r="CQ15" s="58">
        <f>-CK23</f>
        <v>-4216.0350892622337</v>
      </c>
      <c r="CR15" s="58"/>
      <c r="CS15" s="25"/>
      <c r="CT15" s="25"/>
    </row>
    <row r="16" spans="1:98" ht="15.5" x14ac:dyDescent="0.35">
      <c r="A16" s="116" t="s">
        <v>82</v>
      </c>
      <c r="B16" s="116"/>
      <c r="C16" s="116"/>
      <c r="D16" s="40">
        <v>-7489.6759999999995</v>
      </c>
      <c r="E16" s="81">
        <v>0</v>
      </c>
      <c r="F16" s="81">
        <v>0</v>
      </c>
      <c r="G16" s="40">
        <v>1573.886</v>
      </c>
      <c r="H16" s="40">
        <v>-9063.5619999999999</v>
      </c>
      <c r="I16" s="51"/>
      <c r="J16" s="40">
        <v>-8320.8859999999986</v>
      </c>
      <c r="K16" s="81">
        <v>0</v>
      </c>
      <c r="L16" s="81">
        <v>0</v>
      </c>
      <c r="M16" s="40">
        <v>2073.0229999999997</v>
      </c>
      <c r="N16" s="40">
        <v>-10393.908999999998</v>
      </c>
      <c r="O16" s="39"/>
      <c r="P16" s="40">
        <v>-7516.7383109999937</v>
      </c>
      <c r="Q16" s="81">
        <v>0</v>
      </c>
      <c r="R16" s="81">
        <v>0</v>
      </c>
      <c r="S16" s="40">
        <v>1778.0090000000002</v>
      </c>
      <c r="T16" s="40">
        <v>-9294.7473109999937</v>
      </c>
      <c r="U16" s="82"/>
      <c r="V16" s="40">
        <v>-5215.0000000000009</v>
      </c>
      <c r="W16" s="81">
        <v>0</v>
      </c>
      <c r="X16" s="81">
        <v>0</v>
      </c>
      <c r="Y16" s="87">
        <v>1328.7140000000002</v>
      </c>
      <c r="Z16" s="40">
        <v>-6543.7140000000009</v>
      </c>
      <c r="AA16" s="82"/>
      <c r="AB16" s="40">
        <v>-11022.108558016824</v>
      </c>
      <c r="AC16" s="81">
        <v>0</v>
      </c>
      <c r="AD16" s="81">
        <v>0</v>
      </c>
      <c r="AE16" s="87">
        <v>221.76881698317638</v>
      </c>
      <c r="AF16" s="40">
        <v>-11243.877375</v>
      </c>
      <c r="AG16" s="82"/>
      <c r="AH16" s="40">
        <v>-2860.8092699318031</v>
      </c>
      <c r="AI16" s="81">
        <v>0</v>
      </c>
      <c r="AJ16" s="81">
        <v>0</v>
      </c>
      <c r="AK16" s="87">
        <v>366.89429506819533</v>
      </c>
      <c r="AL16" s="40">
        <v>-3227.7035649999984</v>
      </c>
      <c r="AM16" s="82"/>
      <c r="AN16" s="40">
        <v>-2661.5036185000058</v>
      </c>
      <c r="AO16" s="81">
        <v>0</v>
      </c>
      <c r="AP16" s="81">
        <v>0</v>
      </c>
      <c r="AQ16" s="87">
        <v>233.71272650000017</v>
      </c>
      <c r="AR16" s="40">
        <v>-2895.2163450000062</v>
      </c>
      <c r="AS16" s="82"/>
      <c r="AT16" s="40">
        <v>-6223.1009295000013</v>
      </c>
      <c r="AU16" s="81">
        <v>0</v>
      </c>
      <c r="AV16" s="81">
        <v>0</v>
      </c>
      <c r="AW16" s="87">
        <v>245.09201249999995</v>
      </c>
      <c r="AX16" s="40">
        <v>-6468.1929420000015</v>
      </c>
      <c r="AY16" s="82"/>
      <c r="AZ16" s="40">
        <v>-11863.935920999988</v>
      </c>
      <c r="BA16" s="81">
        <v>0</v>
      </c>
      <c r="BB16" s="40">
        <v>103.89655499999998</v>
      </c>
      <c r="BC16" s="87">
        <v>160.26906700000001</v>
      </c>
      <c r="BD16" s="40">
        <v>-12128.101542999988</v>
      </c>
      <c r="BE16" s="82"/>
      <c r="BF16" s="40">
        <v>-14430.889886500012</v>
      </c>
      <c r="BG16" s="81">
        <v>0</v>
      </c>
      <c r="BH16" s="40">
        <v>2161.2588499999993</v>
      </c>
      <c r="BI16" s="87">
        <v>45.247187500000052</v>
      </c>
      <c r="BJ16" s="40">
        <v>-16637.395924000011</v>
      </c>
      <c r="BK16" s="82"/>
      <c r="BL16" s="40">
        <v>-20519.788353500026</v>
      </c>
      <c r="BM16" s="81">
        <v>0</v>
      </c>
      <c r="BN16" s="40">
        <v>2408.289096</v>
      </c>
      <c r="BO16" s="87">
        <v>-120.89067849999999</v>
      </c>
      <c r="BP16" s="40">
        <v>-22807.186771000026</v>
      </c>
      <c r="BQ16" s="82"/>
      <c r="BR16" s="40">
        <v>-21105.558818000001</v>
      </c>
      <c r="BS16" s="81">
        <v>0</v>
      </c>
      <c r="BT16" s="40">
        <v>1065.3137609999999</v>
      </c>
      <c r="BU16" s="87">
        <v>-334.27588900000001</v>
      </c>
      <c r="BV16" s="40">
        <v>-21836.596690000002</v>
      </c>
      <c r="BW16" s="82"/>
      <c r="BX16" s="40">
        <v>-17745.057307999989</v>
      </c>
      <c r="BY16" s="81">
        <v>0</v>
      </c>
      <c r="BZ16" s="40">
        <v>-312.6477809999999</v>
      </c>
      <c r="CA16" s="87">
        <v>-398.60259200000007</v>
      </c>
      <c r="CB16" s="40">
        <v>-17033.80693499999</v>
      </c>
      <c r="CC16" s="82"/>
      <c r="CD16" s="40">
        <v>-14759.930941826855</v>
      </c>
      <c r="CE16" s="81">
        <v>0</v>
      </c>
      <c r="CF16" s="40">
        <v>-830.99299999999982</v>
      </c>
      <c r="CG16" s="87">
        <v>110.09455817313994</v>
      </c>
      <c r="CH16" s="40">
        <v>-14039.032499999996</v>
      </c>
      <c r="CI16" s="25"/>
      <c r="CJ16" s="44">
        <v>-19107.650940000003</v>
      </c>
      <c r="CK16" s="44">
        <v>0</v>
      </c>
      <c r="CL16" s="44">
        <v>-503.67200000000014</v>
      </c>
      <c r="CM16" s="88">
        <v>471.07155999999992</v>
      </c>
      <c r="CN16" s="44">
        <v>-19075.050500000001</v>
      </c>
      <c r="CO16" s="25"/>
      <c r="CP16" s="69" t="s">
        <v>64</v>
      </c>
      <c r="CQ16" s="70">
        <f>CQ14+CQ15</f>
        <v>25495.347780412812</v>
      </c>
      <c r="CR16" s="49"/>
      <c r="CS16" s="25"/>
      <c r="CT16" s="25"/>
    </row>
    <row r="17" spans="1:98" ht="15.5" x14ac:dyDescent="0.35">
      <c r="A17" s="39"/>
      <c r="B17" s="39"/>
      <c r="C17" s="39"/>
      <c r="D17" s="50"/>
      <c r="E17" s="54"/>
      <c r="F17" s="54"/>
      <c r="G17" s="51"/>
      <c r="H17" s="50"/>
      <c r="I17" s="41"/>
      <c r="J17" s="50"/>
      <c r="K17" s="54"/>
      <c r="L17" s="54"/>
      <c r="M17" s="50"/>
      <c r="N17" s="41"/>
      <c r="O17" s="39"/>
      <c r="P17" s="41"/>
      <c r="Q17" s="54"/>
      <c r="R17" s="54"/>
      <c r="S17" s="52"/>
      <c r="T17" s="50"/>
      <c r="U17" s="41"/>
      <c r="V17" s="41"/>
      <c r="W17" s="54"/>
      <c r="X17" s="54"/>
      <c r="Y17" s="41"/>
      <c r="Z17" s="41"/>
      <c r="AA17" s="41"/>
      <c r="AB17" s="41"/>
      <c r="AC17" s="54"/>
      <c r="AD17" s="54"/>
      <c r="AE17" s="41"/>
      <c r="AF17" s="41"/>
      <c r="AG17" s="41"/>
      <c r="AH17" s="41"/>
      <c r="AI17" s="54"/>
      <c r="AJ17" s="54"/>
      <c r="AK17" s="41"/>
      <c r="AL17" s="41"/>
      <c r="AM17" s="41"/>
      <c r="AN17" s="53"/>
      <c r="AO17" s="54"/>
      <c r="AP17" s="54"/>
      <c r="AQ17" s="53"/>
      <c r="AR17" s="53"/>
      <c r="AS17" s="41"/>
      <c r="AT17" s="76"/>
      <c r="AU17" s="54"/>
      <c r="AV17" s="54"/>
      <c r="AW17" s="76"/>
      <c r="AX17" s="76"/>
      <c r="AY17" s="41"/>
      <c r="AZ17" s="76"/>
      <c r="BA17" s="54"/>
      <c r="BB17" s="54"/>
      <c r="BC17" s="76"/>
      <c r="BD17" s="76"/>
      <c r="BE17" s="41"/>
      <c r="BF17" s="76"/>
      <c r="BG17" s="54"/>
      <c r="BH17" s="54"/>
      <c r="BI17" s="76"/>
      <c r="BJ17" s="76"/>
      <c r="BK17" s="41"/>
      <c r="BL17" s="76"/>
      <c r="BM17" s="54"/>
      <c r="BN17" s="54"/>
      <c r="BO17" s="76"/>
      <c r="BP17" s="76"/>
      <c r="BQ17" s="41"/>
      <c r="BR17" s="76"/>
      <c r="BS17" s="54"/>
      <c r="BT17" s="54"/>
      <c r="BU17" s="54"/>
      <c r="BV17" s="54"/>
      <c r="BW17" s="41"/>
      <c r="BX17" s="76"/>
      <c r="BY17" s="54"/>
      <c r="BZ17" s="54"/>
      <c r="CA17" s="54"/>
      <c r="CB17" s="76"/>
      <c r="CC17" s="41"/>
      <c r="CD17" s="76"/>
      <c r="CE17" s="54"/>
      <c r="CF17" s="54"/>
      <c r="CG17" s="54"/>
      <c r="CH17" s="76"/>
      <c r="CI17" s="25"/>
      <c r="CJ17" s="79"/>
      <c r="CK17" s="79"/>
      <c r="CL17" s="90"/>
      <c r="CM17" s="79"/>
      <c r="CN17" s="79"/>
      <c r="CO17" s="25"/>
      <c r="CP17" s="89" t="s">
        <v>65</v>
      </c>
      <c r="CQ17" s="58">
        <f>-CK18</f>
        <v>-3757.9527775595775</v>
      </c>
      <c r="CR17" s="25"/>
      <c r="CS17" s="25"/>
      <c r="CT17" s="25"/>
    </row>
    <row r="18" spans="1:98" ht="15.5" x14ac:dyDescent="0.35">
      <c r="A18" s="116" t="s">
        <v>65</v>
      </c>
      <c r="B18" s="116"/>
      <c r="C18" s="116"/>
      <c r="D18" s="40">
        <v>10077.539882674948</v>
      </c>
      <c r="E18" s="40">
        <v>1390.6119437609493</v>
      </c>
      <c r="F18" s="40">
        <v>902.56881685071835</v>
      </c>
      <c r="G18" s="40">
        <v>152.6</v>
      </c>
      <c r="H18" s="40">
        <v>7631.7591220632803</v>
      </c>
      <c r="I18" s="51"/>
      <c r="J18" s="40">
        <v>8536.882780008882</v>
      </c>
      <c r="K18" s="40">
        <v>2014.1191651224419</v>
      </c>
      <c r="L18" s="40">
        <v>981.48357558763234</v>
      </c>
      <c r="M18" s="91">
        <v>271.3</v>
      </c>
      <c r="N18" s="40">
        <v>5269.9800392988082</v>
      </c>
      <c r="O18" s="39"/>
      <c r="P18" s="40">
        <v>9928.7273210715321</v>
      </c>
      <c r="Q18" s="40">
        <v>2855.85365095</v>
      </c>
      <c r="R18" s="40">
        <v>1252.4632511319051</v>
      </c>
      <c r="S18" s="91">
        <v>350.1</v>
      </c>
      <c r="T18" s="40">
        <v>5470.3104189896267</v>
      </c>
      <c r="U18" s="51"/>
      <c r="V18" s="40">
        <v>12621.664759534176</v>
      </c>
      <c r="W18" s="40">
        <v>1668.3113640000004</v>
      </c>
      <c r="X18" s="40">
        <v>762.30245335572215</v>
      </c>
      <c r="Y18" s="86">
        <v>181.73899999999995</v>
      </c>
      <c r="Z18" s="40">
        <v>10009.311942178454</v>
      </c>
      <c r="AA18" s="51"/>
      <c r="AB18" s="40">
        <v>13731.499963155282</v>
      </c>
      <c r="AC18" s="40">
        <v>1493.7980330798273</v>
      </c>
      <c r="AD18" s="40">
        <v>626.29899950717754</v>
      </c>
      <c r="AE18" s="86">
        <v>231.05897499999995</v>
      </c>
      <c r="AF18" s="40">
        <v>11380.343955568278</v>
      </c>
      <c r="AG18" s="51"/>
      <c r="AH18" s="40">
        <v>16615.817042528288</v>
      </c>
      <c r="AI18" s="40">
        <v>2246.4778206451697</v>
      </c>
      <c r="AJ18" s="40">
        <v>730.8977959588525</v>
      </c>
      <c r="AK18" s="86">
        <v>279.63551413192721</v>
      </c>
      <c r="AL18" s="40">
        <v>13358.805911792339</v>
      </c>
      <c r="AM18" s="51"/>
      <c r="AN18" s="40">
        <v>15134.25</v>
      </c>
      <c r="AO18" s="40">
        <v>2259.8425175378329</v>
      </c>
      <c r="AP18" s="40">
        <v>987.66711550918046</v>
      </c>
      <c r="AQ18" s="87">
        <v>222.9077413920258</v>
      </c>
      <c r="AR18" s="40">
        <v>11663.832625560963</v>
      </c>
      <c r="AS18" s="51"/>
      <c r="AT18" s="40">
        <v>15574.4</v>
      </c>
      <c r="AU18" s="40">
        <v>2475.3712807705938</v>
      </c>
      <c r="AV18" s="40">
        <v>1128.4526528872113</v>
      </c>
      <c r="AW18" s="87">
        <v>322.39444792828351</v>
      </c>
      <c r="AX18" s="40">
        <v>11648.181618413912</v>
      </c>
      <c r="AY18" s="51"/>
      <c r="AZ18" s="40">
        <v>16369.83</v>
      </c>
      <c r="BA18" s="40">
        <v>2500.044113560723</v>
      </c>
      <c r="BB18" s="40">
        <v>1139.497850267536</v>
      </c>
      <c r="BC18" s="87">
        <v>393.82445005030871</v>
      </c>
      <c r="BD18" s="40">
        <v>12336.458693604616</v>
      </c>
      <c r="BE18" s="51"/>
      <c r="BF18" s="40">
        <v>13718.81</v>
      </c>
      <c r="BG18" s="40">
        <v>2555.0871221584216</v>
      </c>
      <c r="BH18" s="40">
        <v>1209.611021445153</v>
      </c>
      <c r="BI18" s="87">
        <v>457.04163764701411</v>
      </c>
      <c r="BJ18" s="40">
        <v>9497.0702187494098</v>
      </c>
      <c r="BK18" s="51"/>
      <c r="BL18" s="40">
        <v>15084.15</v>
      </c>
      <c r="BM18" s="40">
        <v>2841.0617944139426</v>
      </c>
      <c r="BN18" s="40">
        <v>1222.1464029646781</v>
      </c>
      <c r="BO18" s="87">
        <v>512.33361796431814</v>
      </c>
      <c r="BP18" s="40">
        <v>10508.612525191076</v>
      </c>
      <c r="BQ18" s="51"/>
      <c r="BR18" s="40">
        <v>19057.48</v>
      </c>
      <c r="BS18" s="40">
        <v>3463.3302188821704</v>
      </c>
      <c r="BT18" s="40">
        <v>1552.7902554166196</v>
      </c>
      <c r="BU18" s="87">
        <v>779.0358155843544</v>
      </c>
      <c r="BV18" s="40">
        <v>13262.328468441943</v>
      </c>
      <c r="BW18" s="51"/>
      <c r="BX18" s="40">
        <v>20399.73</v>
      </c>
      <c r="BY18" s="40">
        <v>3435.4299146513667</v>
      </c>
      <c r="BZ18" s="40">
        <v>1567.069651527283</v>
      </c>
      <c r="CA18" s="87">
        <v>814.95005702059916</v>
      </c>
      <c r="CB18" s="40">
        <v>14582.285085326934</v>
      </c>
      <c r="CC18" s="51"/>
      <c r="CD18" s="40">
        <v>21544.05</v>
      </c>
      <c r="CE18" s="40">
        <v>3735.7796727078853</v>
      </c>
      <c r="CF18" s="40">
        <v>1711.7528288262008</v>
      </c>
      <c r="CG18" s="87">
        <v>1088.2487885359844</v>
      </c>
      <c r="CH18" s="40">
        <v>15008.264093452379</v>
      </c>
      <c r="CI18" s="25"/>
      <c r="CJ18" s="44">
        <v>22244.67</v>
      </c>
      <c r="CK18" s="60">
        <v>3757.9527775595775</v>
      </c>
      <c r="CL18" s="44">
        <v>1672.9434337728526</v>
      </c>
      <c r="CM18" s="44">
        <v>1382.3717476566253</v>
      </c>
      <c r="CN18" s="44">
        <v>15431.402041010946</v>
      </c>
      <c r="CO18" s="25"/>
      <c r="CP18" s="69" t="s">
        <v>66</v>
      </c>
      <c r="CQ18" s="49">
        <f>CQ7+CQ17+CQ15+CQ13</f>
        <v>37732.930283481233</v>
      </c>
      <c r="CR18" s="25"/>
      <c r="CS18" s="25"/>
      <c r="CT18" s="25"/>
    </row>
    <row r="19" spans="1:98" ht="15.5" x14ac:dyDescent="0.35">
      <c r="A19" s="116" t="s">
        <v>83</v>
      </c>
      <c r="B19" s="116"/>
      <c r="C19" s="91"/>
      <c r="D19" s="40">
        <v>5713.0178228060804</v>
      </c>
      <c r="E19" s="40">
        <v>560.10270757089461</v>
      </c>
      <c r="F19" s="40">
        <v>320.55902375515348</v>
      </c>
      <c r="G19" s="40">
        <v>125.05471271768371</v>
      </c>
      <c r="H19" s="40">
        <v>4707.3013787623486</v>
      </c>
      <c r="I19" s="41"/>
      <c r="J19" s="40">
        <v>6354.1571807586024</v>
      </c>
      <c r="K19" s="40">
        <v>630.15085554376333</v>
      </c>
      <c r="L19" s="40">
        <v>357.85019446817148</v>
      </c>
      <c r="M19" s="40">
        <v>146.72467590160252</v>
      </c>
      <c r="N19" s="40">
        <v>5219.4314548450648</v>
      </c>
      <c r="O19" s="40"/>
      <c r="P19" s="40">
        <v>6292.8952570803795</v>
      </c>
      <c r="Q19" s="40">
        <v>606.49878780793392</v>
      </c>
      <c r="R19" s="40">
        <v>366.92270993434698</v>
      </c>
      <c r="S19" s="40">
        <v>148.57560685532141</v>
      </c>
      <c r="T19" s="40">
        <v>5170.8981524827786</v>
      </c>
      <c r="U19" s="40"/>
      <c r="V19" s="40">
        <v>7279.2897281814849</v>
      </c>
      <c r="W19" s="40">
        <v>704.71881778875206</v>
      </c>
      <c r="X19" s="40">
        <v>412.37840138468135</v>
      </c>
      <c r="Y19" s="40">
        <v>177.01868673402538</v>
      </c>
      <c r="Z19" s="40">
        <v>5985.1738222740269</v>
      </c>
      <c r="AA19" s="40"/>
      <c r="AB19" s="40">
        <v>6545.6365003951569</v>
      </c>
      <c r="AC19" s="40">
        <v>659.81273683614495</v>
      </c>
      <c r="AD19" s="40">
        <v>350.12981359073007</v>
      </c>
      <c r="AE19" s="40">
        <v>166.79378882167649</v>
      </c>
      <c r="AF19" s="40">
        <v>5368.9001611466056</v>
      </c>
      <c r="AG19" s="40"/>
      <c r="AH19" s="40">
        <v>6851.5019946495077</v>
      </c>
      <c r="AI19" s="40">
        <v>667.67628487802313</v>
      </c>
      <c r="AJ19" s="40">
        <v>366.83478324693903</v>
      </c>
      <c r="AK19" s="40">
        <v>179.27936163651037</v>
      </c>
      <c r="AL19" s="40">
        <v>5637.7115648880354</v>
      </c>
      <c r="AM19" s="40"/>
      <c r="AN19" s="40">
        <v>5975.15</v>
      </c>
      <c r="AO19" s="40">
        <v>555.35484415781434</v>
      </c>
      <c r="AP19" s="40">
        <v>319.5531763689325</v>
      </c>
      <c r="AQ19" s="40">
        <v>161.87566673667237</v>
      </c>
      <c r="AR19" s="40">
        <v>4938.3663127365808</v>
      </c>
      <c r="AS19" s="40"/>
      <c r="AT19" s="40">
        <v>6469.58</v>
      </c>
      <c r="AU19" s="40">
        <v>585.65414024913753</v>
      </c>
      <c r="AV19" s="40">
        <v>348.0887877876076</v>
      </c>
      <c r="AW19" s="40">
        <v>174.66313033486247</v>
      </c>
      <c r="AX19" s="40">
        <v>5361.1739416283917</v>
      </c>
      <c r="AY19" s="40"/>
      <c r="AZ19" s="40">
        <v>6756.63</v>
      </c>
      <c r="BA19" s="40">
        <v>613.0930130786943</v>
      </c>
      <c r="BB19" s="40">
        <v>358.70655445205625</v>
      </c>
      <c r="BC19" s="40">
        <v>176.45916703347402</v>
      </c>
      <c r="BD19" s="40">
        <v>5608.371265435776</v>
      </c>
      <c r="BE19" s="40"/>
      <c r="BF19" s="40">
        <v>6351.04</v>
      </c>
      <c r="BG19" s="40">
        <v>575.02549512564713</v>
      </c>
      <c r="BH19" s="40">
        <v>301.79291395410365</v>
      </c>
      <c r="BI19" s="40">
        <v>159.08611019936225</v>
      </c>
      <c r="BJ19" s="40">
        <v>5315.1354807208872</v>
      </c>
      <c r="BK19" s="40"/>
      <c r="BL19" s="40">
        <v>6509.15</v>
      </c>
      <c r="BM19" s="40">
        <v>613.21236389891737</v>
      </c>
      <c r="BN19" s="40">
        <v>308.47128071740832</v>
      </c>
      <c r="BO19" s="40">
        <v>163.98114860307891</v>
      </c>
      <c r="BP19" s="40">
        <v>5423.485206780595</v>
      </c>
      <c r="BQ19" s="40"/>
      <c r="BR19" s="40">
        <v>7234.22</v>
      </c>
      <c r="BS19" s="40">
        <v>629.99314057358231</v>
      </c>
      <c r="BT19" s="40">
        <v>376.45644871350197</v>
      </c>
      <c r="BU19" s="40">
        <v>178.70169166123335</v>
      </c>
      <c r="BV19" s="40">
        <v>6049.068719051681</v>
      </c>
      <c r="BW19" s="40"/>
      <c r="BX19" s="40">
        <v>6233.39</v>
      </c>
      <c r="BY19" s="40">
        <v>553.32461060164599</v>
      </c>
      <c r="BZ19" s="40">
        <v>356.86877294562402</v>
      </c>
      <c r="CA19" s="40">
        <v>154.80462016479979</v>
      </c>
      <c r="CB19" s="40">
        <v>5168.3919962879318</v>
      </c>
      <c r="CC19" s="40"/>
      <c r="CD19" s="40">
        <v>6497.24</v>
      </c>
      <c r="CE19" s="40">
        <v>556.72282393721753</v>
      </c>
      <c r="CF19" s="40">
        <v>384.44227183161252</v>
      </c>
      <c r="CG19" s="40">
        <v>153.14105754627997</v>
      </c>
      <c r="CH19" s="40">
        <v>5402.9338466848913</v>
      </c>
      <c r="CI19" s="25"/>
      <c r="CJ19" s="44">
        <v>6497.24</v>
      </c>
      <c r="CK19" s="44">
        <v>548.43403628809779</v>
      </c>
      <c r="CL19" s="44">
        <v>377.63183328396747</v>
      </c>
      <c r="CM19" s="44">
        <v>144.35533116669521</v>
      </c>
      <c r="CN19" s="44">
        <v>5426.8187992612393</v>
      </c>
      <c r="CO19" s="25"/>
      <c r="CP19" s="25"/>
      <c r="CQ19" s="25"/>
      <c r="CR19" s="25"/>
      <c r="CS19" s="25"/>
      <c r="CT19" s="25"/>
    </row>
    <row r="20" spans="1:98" ht="15.5" x14ac:dyDescent="0.35">
      <c r="A20" s="116" t="s">
        <v>84</v>
      </c>
      <c r="B20" s="116"/>
      <c r="C20" s="91"/>
      <c r="D20" s="40">
        <v>25014.751717193922</v>
      </c>
      <c r="E20" s="40">
        <v>1928.9902074593947</v>
      </c>
      <c r="F20" s="40">
        <v>1145.8325010185267</v>
      </c>
      <c r="G20" s="40">
        <v>484.79481359810018</v>
      </c>
      <c r="H20" s="40">
        <v>21455.134195117898</v>
      </c>
      <c r="I20" s="41"/>
      <c r="J20" s="40">
        <v>21319.939706845806</v>
      </c>
      <c r="K20" s="40">
        <v>1758.9739783122575</v>
      </c>
      <c r="L20" s="40">
        <v>1094.0271797086377</v>
      </c>
      <c r="M20" s="40">
        <v>480.47177865579187</v>
      </c>
      <c r="N20" s="40">
        <v>17986.466770169118</v>
      </c>
      <c r="O20" s="91"/>
      <c r="P20" s="40">
        <v>21117.671378785442</v>
      </c>
      <c r="Q20" s="40">
        <v>1712.2726556474129</v>
      </c>
      <c r="R20" s="40">
        <v>1069.1575833467039</v>
      </c>
      <c r="S20" s="40">
        <v>482.50298096561369</v>
      </c>
      <c r="T20" s="40">
        <v>17853.738158825716</v>
      </c>
      <c r="U20" s="41"/>
      <c r="V20" s="40">
        <v>20943.300983739191</v>
      </c>
      <c r="W20" s="40">
        <v>1771.1806996469199</v>
      </c>
      <c r="X20" s="40">
        <v>1054.3161288837812</v>
      </c>
      <c r="Y20" s="40">
        <v>503.820664468149</v>
      </c>
      <c r="Z20" s="40">
        <v>17613.983490740342</v>
      </c>
      <c r="AA20" s="41"/>
      <c r="AB20" s="40">
        <v>21304.595958886119</v>
      </c>
      <c r="AC20" s="40">
        <v>1925.0089205534573</v>
      </c>
      <c r="AD20" s="40">
        <v>1068.3609954085036</v>
      </c>
      <c r="AE20" s="40">
        <v>532.61992358373834</v>
      </c>
      <c r="AF20" s="40">
        <v>17778.60611934042</v>
      </c>
      <c r="AG20" s="41"/>
      <c r="AH20" s="40">
        <v>21217.20997114799</v>
      </c>
      <c r="AI20" s="40">
        <v>1796.2647407188033</v>
      </c>
      <c r="AJ20" s="40">
        <v>1064.8988714507068</v>
      </c>
      <c r="AK20" s="40">
        <v>548.25186079307241</v>
      </c>
      <c r="AL20" s="40">
        <v>17807.794498185405</v>
      </c>
      <c r="AM20" s="41"/>
      <c r="AN20" s="40">
        <v>21061.38</v>
      </c>
      <c r="AO20" s="40">
        <v>2015.269905350279</v>
      </c>
      <c r="AP20" s="40">
        <v>1135.3984247253163</v>
      </c>
      <c r="AQ20" s="40">
        <v>561.69695719152128</v>
      </c>
      <c r="AR20" s="40">
        <v>17349.014712732886</v>
      </c>
      <c r="AS20" s="41"/>
      <c r="AT20" s="40">
        <v>21670.710000000003</v>
      </c>
      <c r="AU20" s="40">
        <v>2065.6768624718839</v>
      </c>
      <c r="AV20" s="40">
        <v>1183.033880114742</v>
      </c>
      <c r="AW20" s="40">
        <v>577.49431034431188</v>
      </c>
      <c r="AX20" s="40">
        <v>17844.504947069068</v>
      </c>
      <c r="AY20" s="41"/>
      <c r="AZ20" s="40">
        <v>22160.270000000004</v>
      </c>
      <c r="BA20" s="40">
        <v>2065.8345119614291</v>
      </c>
      <c r="BB20" s="40">
        <v>1195.7231841185769</v>
      </c>
      <c r="BC20" s="40">
        <v>572.02925042289121</v>
      </c>
      <c r="BD20" s="40">
        <v>18326.683053497109</v>
      </c>
      <c r="BE20" s="41"/>
      <c r="BF20" s="40">
        <v>21374.949999999997</v>
      </c>
      <c r="BG20" s="40">
        <v>2012.3286496239141</v>
      </c>
      <c r="BH20" s="40">
        <v>1052.6785861756277</v>
      </c>
      <c r="BI20" s="40">
        <v>542.88025420327199</v>
      </c>
      <c r="BJ20" s="40">
        <v>17767.06250999718</v>
      </c>
      <c r="BK20" s="41"/>
      <c r="BL20" s="40">
        <v>22141.5</v>
      </c>
      <c r="BM20" s="40">
        <v>2194.9818706181395</v>
      </c>
      <c r="BN20" s="40">
        <v>1094.9393767130132</v>
      </c>
      <c r="BO20" s="40">
        <v>565.6251061926655</v>
      </c>
      <c r="BP20" s="40">
        <v>18285.953646476188</v>
      </c>
      <c r="BQ20" s="41"/>
      <c r="BR20" s="40">
        <v>20063.089999999997</v>
      </c>
      <c r="BS20" s="40">
        <v>1833.6708407616634</v>
      </c>
      <c r="BT20" s="40">
        <v>1081.9667913008532</v>
      </c>
      <c r="BU20" s="40">
        <v>515.08406355379338</v>
      </c>
      <c r="BV20" s="40">
        <v>16632.368304383686</v>
      </c>
      <c r="BW20" s="41"/>
      <c r="BX20" s="40">
        <v>19854.84</v>
      </c>
      <c r="BY20" s="40">
        <v>1902.1233257008705</v>
      </c>
      <c r="BZ20" s="40">
        <v>1168.4324656340907</v>
      </c>
      <c r="CA20" s="40">
        <v>511.87293059297986</v>
      </c>
      <c r="CB20" s="40">
        <v>16272.411278072061</v>
      </c>
      <c r="CC20" s="41"/>
      <c r="CD20" s="40">
        <v>20020.669999999998</v>
      </c>
      <c r="CE20" s="40">
        <v>1785.103244339896</v>
      </c>
      <c r="CF20" s="40">
        <v>1219.2429240347697</v>
      </c>
      <c r="CG20" s="40">
        <v>528.33511492427044</v>
      </c>
      <c r="CH20" s="40">
        <v>16487.988716701064</v>
      </c>
      <c r="CI20" s="25"/>
      <c r="CJ20" s="44">
        <v>20165.710000000003</v>
      </c>
      <c r="CK20" s="44">
        <v>1930.143244339901</v>
      </c>
      <c r="CL20" s="44">
        <v>1219.2429240347697</v>
      </c>
      <c r="CM20" s="44">
        <v>528.33511492427044</v>
      </c>
      <c r="CN20" s="44">
        <v>16487.98871670106</v>
      </c>
      <c r="CO20" s="25"/>
      <c r="CP20" s="25"/>
      <c r="CQ20" s="25"/>
      <c r="CR20" s="25"/>
      <c r="CS20" s="25"/>
      <c r="CT20" s="25"/>
    </row>
    <row r="21" spans="1:98" ht="15.5" x14ac:dyDescent="0.35">
      <c r="A21" s="39"/>
      <c r="B21" s="39"/>
      <c r="C21" s="39"/>
      <c r="D21" s="50"/>
      <c r="E21" s="50"/>
      <c r="F21" s="50"/>
      <c r="G21" s="51"/>
      <c r="H21" s="50"/>
      <c r="I21" s="41"/>
      <c r="J21" s="50"/>
      <c r="K21" s="50"/>
      <c r="L21" s="50"/>
      <c r="M21" s="50"/>
      <c r="N21" s="41"/>
      <c r="O21" s="39"/>
      <c r="P21" s="41"/>
      <c r="Q21" s="41"/>
      <c r="R21" s="41"/>
      <c r="S21" s="52"/>
      <c r="T21" s="50"/>
      <c r="U21" s="41"/>
      <c r="V21" s="41"/>
      <c r="W21" s="41"/>
      <c r="X21" s="40"/>
      <c r="Y21" s="40"/>
      <c r="Z21" s="40"/>
      <c r="AA21" s="41"/>
      <c r="AB21" s="41"/>
      <c r="AC21" s="41"/>
      <c r="AD21" s="40"/>
      <c r="AE21" s="40"/>
      <c r="AF21" s="40"/>
      <c r="AG21" s="41"/>
      <c r="AH21" s="41"/>
      <c r="AI21" s="41"/>
      <c r="AJ21" s="40"/>
      <c r="AK21" s="40"/>
      <c r="AL21" s="40"/>
      <c r="AM21" s="41"/>
      <c r="AN21" s="53"/>
      <c r="AO21" s="53"/>
      <c r="AP21" s="40"/>
      <c r="AQ21" s="40"/>
      <c r="AR21" s="40"/>
      <c r="AS21" s="41"/>
      <c r="AT21" s="92"/>
      <c r="AU21" s="76"/>
      <c r="AV21" s="85"/>
      <c r="AW21" s="85"/>
      <c r="AX21" s="85"/>
      <c r="AY21" s="41"/>
      <c r="AZ21" s="76"/>
      <c r="BA21" s="76"/>
      <c r="BB21" s="85"/>
      <c r="BC21" s="85"/>
      <c r="BD21" s="85"/>
      <c r="BE21" s="41"/>
      <c r="BF21" s="76"/>
      <c r="BG21" s="76"/>
      <c r="BH21" s="85"/>
      <c r="BI21" s="85"/>
      <c r="BJ21" s="85"/>
      <c r="BK21" s="41"/>
      <c r="BL21" s="76"/>
      <c r="BM21" s="76"/>
      <c r="BN21" s="85"/>
      <c r="BO21" s="85"/>
      <c r="BP21" s="85"/>
      <c r="BQ21" s="41"/>
      <c r="BR21" s="76"/>
      <c r="BS21" s="76"/>
      <c r="BT21" s="85"/>
      <c r="BU21" s="85"/>
      <c r="BV21" s="85"/>
      <c r="BW21" s="41"/>
      <c r="BX21" s="76"/>
      <c r="BY21" s="76"/>
      <c r="BZ21" s="85"/>
      <c r="CA21" s="85"/>
      <c r="CB21" s="85"/>
      <c r="CC21" s="41"/>
      <c r="CD21" s="76"/>
      <c r="CE21" s="76"/>
      <c r="CF21" s="85"/>
      <c r="CG21" s="85"/>
      <c r="CH21" s="85"/>
      <c r="CI21" s="25"/>
      <c r="CJ21" s="79"/>
      <c r="CK21" s="79"/>
      <c r="CL21" s="93"/>
      <c r="CM21" s="93"/>
      <c r="CN21" s="93"/>
      <c r="CO21" s="25"/>
      <c r="CP21" s="25"/>
      <c r="CQ21" s="25"/>
      <c r="CR21" s="25"/>
      <c r="CS21" s="25"/>
      <c r="CT21" s="25"/>
    </row>
    <row r="22" spans="1:98" ht="15.5" x14ac:dyDescent="0.35">
      <c r="A22" s="116" t="s">
        <v>85</v>
      </c>
      <c r="B22" s="116"/>
      <c r="C22" s="116"/>
      <c r="D22" s="40">
        <v>326101.24498330819</v>
      </c>
      <c r="E22" s="40">
        <v>30985.659595667828</v>
      </c>
      <c r="F22" s="40">
        <v>18504.610409095563</v>
      </c>
      <c r="G22" s="40">
        <v>7619.4102317711249</v>
      </c>
      <c r="H22" s="40">
        <v>268991.56474677363</v>
      </c>
      <c r="I22" s="51"/>
      <c r="J22" s="40">
        <v>331455.145192091</v>
      </c>
      <c r="K22" s="40">
        <v>30761.31091038042</v>
      </c>
      <c r="L22" s="40">
        <v>18927.108919113762</v>
      </c>
      <c r="M22" s="40">
        <v>8172.7434793856019</v>
      </c>
      <c r="N22" s="40">
        <v>273593.98188321129</v>
      </c>
      <c r="O22" s="39"/>
      <c r="P22" s="40">
        <v>329344.57457394653</v>
      </c>
      <c r="Q22" s="40">
        <v>30866.362194809368</v>
      </c>
      <c r="R22" s="40">
        <v>18764.041701560549</v>
      </c>
      <c r="S22" s="40">
        <v>8283.5217404370196</v>
      </c>
      <c r="T22" s="40">
        <v>271430.6489371396</v>
      </c>
      <c r="U22" s="94"/>
      <c r="V22" s="40">
        <v>329782.57347248716</v>
      </c>
      <c r="W22" s="40">
        <v>30619.873344938736</v>
      </c>
      <c r="X22" s="40">
        <v>18005.445462515763</v>
      </c>
      <c r="Y22" s="40">
        <v>8448.0745189162008</v>
      </c>
      <c r="Z22" s="40">
        <v>272709.18014611647</v>
      </c>
      <c r="AA22" s="94"/>
      <c r="AB22" s="40">
        <v>332122.69883893419</v>
      </c>
      <c r="AC22" s="40">
        <v>32387.500488418027</v>
      </c>
      <c r="AD22" s="40">
        <v>17794.612448366493</v>
      </c>
      <c r="AE22" s="40">
        <v>8801.0635773948743</v>
      </c>
      <c r="AF22" s="40">
        <v>273139.52232475468</v>
      </c>
      <c r="AG22" s="94"/>
      <c r="AH22" s="40">
        <v>313845.74518010765</v>
      </c>
      <c r="AI22" s="40">
        <v>29275.678014429817</v>
      </c>
      <c r="AJ22" s="40">
        <v>16798.628340100982</v>
      </c>
      <c r="AK22" s="40">
        <v>8566.3854619800913</v>
      </c>
      <c r="AL22" s="40">
        <v>259205.0533635967</v>
      </c>
      <c r="AM22" s="94"/>
      <c r="AN22" s="40">
        <v>319752.11510718713</v>
      </c>
      <c r="AO22" s="40">
        <v>30514.531761654351</v>
      </c>
      <c r="AP22" s="40">
        <v>17269.71214432691</v>
      </c>
      <c r="AQ22" s="40">
        <v>8484.3440852928688</v>
      </c>
      <c r="AR22" s="40">
        <v>263483.52711591299</v>
      </c>
      <c r="AS22" s="94"/>
      <c r="AT22" s="40">
        <v>307874.383105463</v>
      </c>
      <c r="AU22" s="40">
        <v>28831.668693924912</v>
      </c>
      <c r="AV22" s="40">
        <v>16838.273944810779</v>
      </c>
      <c r="AW22" s="40">
        <v>8221.3551920398404</v>
      </c>
      <c r="AX22" s="40">
        <v>253983.08527468747</v>
      </c>
      <c r="AY22" s="94"/>
      <c r="AZ22" s="40">
        <v>307770.47962956649</v>
      </c>
      <c r="BA22" s="40">
        <v>28886.560699619644</v>
      </c>
      <c r="BB22" s="40">
        <v>16590.587809852244</v>
      </c>
      <c r="BC22" s="40">
        <v>8010.8922335161151</v>
      </c>
      <c r="BD22" s="40">
        <v>254282.43399406172</v>
      </c>
      <c r="BE22" s="94"/>
      <c r="BF22" s="40">
        <v>305458.23397213232</v>
      </c>
      <c r="BG22" s="40">
        <v>28892.24893776263</v>
      </c>
      <c r="BH22" s="40">
        <v>15035.708088070449</v>
      </c>
      <c r="BI22" s="40">
        <v>7757.3095611807694</v>
      </c>
      <c r="BJ22" s="40">
        <v>253772.96738511848</v>
      </c>
      <c r="BK22" s="94"/>
      <c r="BL22" s="40">
        <v>289933.50375058252</v>
      </c>
      <c r="BM22" s="40">
        <v>28624.919478077445</v>
      </c>
      <c r="BN22" s="40">
        <v>14201.725053612949</v>
      </c>
      <c r="BO22" s="40">
        <v>7428.6226361395893</v>
      </c>
      <c r="BP22" s="40">
        <v>239678.24092328656</v>
      </c>
      <c r="BQ22" s="94"/>
      <c r="BR22" s="40">
        <v>291327.86008310359</v>
      </c>
      <c r="BS22" s="40">
        <v>27087.563328334301</v>
      </c>
      <c r="BT22" s="40">
        <v>15683.357530853824</v>
      </c>
      <c r="BU22" s="40">
        <v>7485.2533965379744</v>
      </c>
      <c r="BV22" s="40">
        <v>241071.68582737749</v>
      </c>
      <c r="BW22" s="94"/>
      <c r="BX22" s="40">
        <v>288638.95880856947</v>
      </c>
      <c r="BY22" s="40">
        <v>27106.796429118058</v>
      </c>
      <c r="BZ22" s="40">
        <v>16892.354913855084</v>
      </c>
      <c r="CA22" s="40">
        <v>7457.8183129634663</v>
      </c>
      <c r="CB22" s="40">
        <v>237181.98915263289</v>
      </c>
      <c r="CC22" s="94"/>
      <c r="CD22" s="40">
        <v>282010.8205201833</v>
      </c>
      <c r="CE22" s="40">
        <v>25984.537350146657</v>
      </c>
      <c r="CF22" s="40">
        <v>17088.977116804945</v>
      </c>
      <c r="CG22" s="40">
        <v>7171.0507066722803</v>
      </c>
      <c r="CH22" s="40">
        <v>231766.25534655945</v>
      </c>
      <c r="CI22" s="25"/>
      <c r="CJ22" s="44">
        <v>282465.7814342815</v>
      </c>
      <c r="CK22" s="44">
        <v>25495.347780412816</v>
      </c>
      <c r="CL22" s="44">
        <v>16750.310979243925</v>
      </c>
      <c r="CM22" s="44">
        <v>7083.6560500422811</v>
      </c>
      <c r="CN22" s="44">
        <v>233136.46662458248</v>
      </c>
      <c r="CO22" s="25"/>
      <c r="CP22" s="25"/>
      <c r="CQ22" s="25"/>
      <c r="CR22" s="48"/>
      <c r="CS22" s="25"/>
      <c r="CT22" s="25"/>
    </row>
    <row r="23" spans="1:98" ht="16" thickBot="1" x14ac:dyDescent="0.4">
      <c r="A23" s="116" t="s">
        <v>86</v>
      </c>
      <c r="B23" s="116"/>
      <c r="C23" s="116"/>
      <c r="D23" s="45">
        <v>24038.840330430558</v>
      </c>
      <c r="E23" s="45">
        <v>3865.4279940282095</v>
      </c>
      <c r="F23" s="45">
        <v>1399.5996498076556</v>
      </c>
      <c r="G23" s="45">
        <v>107.72108975867451</v>
      </c>
      <c r="H23" s="45">
        <v>18666.09159683594</v>
      </c>
      <c r="I23" s="40"/>
      <c r="J23" s="45">
        <v>25971.193117795592</v>
      </c>
      <c r="K23" s="45">
        <v>5040.5251978098113</v>
      </c>
      <c r="L23" s="45">
        <v>1308.9042805380043</v>
      </c>
      <c r="M23" s="45">
        <v>92.464666154124572</v>
      </c>
      <c r="N23" s="45">
        <v>19529.2989732936</v>
      </c>
      <c r="O23" s="40"/>
      <c r="P23" s="45">
        <v>24622.733148392435</v>
      </c>
      <c r="Q23" s="45">
        <v>3587.5022136997154</v>
      </c>
      <c r="R23" s="45">
        <v>2037.626936844918</v>
      </c>
      <c r="S23" s="45">
        <v>89.983100634233168</v>
      </c>
      <c r="T23" s="45">
        <v>18907.620897213572</v>
      </c>
      <c r="U23" s="51"/>
      <c r="V23" s="40">
        <v>21274.083628516993</v>
      </c>
      <c r="W23" s="40">
        <v>3622.8127567344636</v>
      </c>
      <c r="X23" s="40">
        <v>2014.3752761377455</v>
      </c>
      <c r="Y23" s="40">
        <v>94.446768129739468</v>
      </c>
      <c r="Z23" s="40">
        <v>15542.448827515118</v>
      </c>
      <c r="AA23" s="51"/>
      <c r="AB23" s="40">
        <v>18229.16440318181</v>
      </c>
      <c r="AC23" s="40">
        <v>3151.1758252208165</v>
      </c>
      <c r="AD23" s="40">
        <v>1017.141617912558</v>
      </c>
      <c r="AE23" s="40">
        <v>136.74599299674696</v>
      </c>
      <c r="AF23" s="40">
        <v>13924.100967051698</v>
      </c>
      <c r="AG23" s="51"/>
      <c r="AH23" s="40">
        <v>16252.19137807303</v>
      </c>
      <c r="AI23" s="40">
        <v>3163.5857522147762</v>
      </c>
      <c r="AJ23" s="40">
        <v>946.16090195889183</v>
      </c>
      <c r="AK23" s="40">
        <v>78.026599998866345</v>
      </c>
      <c r="AL23" s="40">
        <v>12064.418123900508</v>
      </c>
      <c r="AM23" s="51"/>
      <c r="AN23" s="40">
        <v>17606.878365065349</v>
      </c>
      <c r="AO23" s="40">
        <v>2629.054781736239</v>
      </c>
      <c r="AP23" s="40">
        <v>1149.0318164392083</v>
      </c>
      <c r="AQ23" s="40">
        <v>259.3263286466684</v>
      </c>
      <c r="AR23" s="40">
        <v>13569.465438243233</v>
      </c>
      <c r="AS23" s="51"/>
      <c r="AT23" s="40">
        <v>17895.956366833132</v>
      </c>
      <c r="AU23" s="40">
        <v>2844.3558937989515</v>
      </c>
      <c r="AV23" s="40">
        <v>1296.6624356704995</v>
      </c>
      <c r="AW23" s="40">
        <v>370.45131581530063</v>
      </c>
      <c r="AX23" s="40">
        <v>13384.486721548381</v>
      </c>
      <c r="AY23" s="51"/>
      <c r="AZ23" s="40">
        <v>17089.084107500217</v>
      </c>
      <c r="BA23" s="40">
        <v>2609.8905198832258</v>
      </c>
      <c r="BB23" s="40">
        <v>1189.564864359472</v>
      </c>
      <c r="BC23" s="40">
        <v>411.12822494184394</v>
      </c>
      <c r="BD23" s="40">
        <v>12878.495390832499</v>
      </c>
      <c r="BE23" s="51"/>
      <c r="BF23" s="40">
        <v>17751.149714961102</v>
      </c>
      <c r="BG23" s="40">
        <v>3306.0982723868369</v>
      </c>
      <c r="BH23" s="40">
        <v>1565.149334274616</v>
      </c>
      <c r="BI23" s="40">
        <v>591.3788831424265</v>
      </c>
      <c r="BJ23" s="40">
        <v>12288.523225157223</v>
      </c>
      <c r="BK23" s="51"/>
      <c r="BL23" s="40">
        <v>19667.679954892192</v>
      </c>
      <c r="BM23" s="40">
        <v>3704.3581577089294</v>
      </c>
      <c r="BN23" s="40">
        <v>1593.5126812934104</v>
      </c>
      <c r="BO23" s="40">
        <v>668.01335363638077</v>
      </c>
      <c r="BP23" s="40">
        <v>13701.80142171946</v>
      </c>
      <c r="BQ23" s="51"/>
      <c r="BR23" s="40">
        <v>20993.33547496545</v>
      </c>
      <c r="BS23" s="40">
        <v>3815.1346949113372</v>
      </c>
      <c r="BT23" s="40">
        <v>1710.5224171411112</v>
      </c>
      <c r="BU23" s="40">
        <v>858.17013705776776</v>
      </c>
      <c r="BV23" s="40">
        <v>14609.513467530147</v>
      </c>
      <c r="BW23" s="51"/>
      <c r="BX23" s="40">
        <v>22925.355608787522</v>
      </c>
      <c r="BY23" s="40">
        <v>3860.7595523298178</v>
      </c>
      <c r="BZ23" s="40">
        <v>1761.0835547824258</v>
      </c>
      <c r="CA23" s="40">
        <v>915.84642838894956</v>
      </c>
      <c r="CB23" s="40">
        <v>16387.671364760143</v>
      </c>
      <c r="CC23" s="51"/>
      <c r="CD23" s="40">
        <v>25123.67397513345</v>
      </c>
      <c r="CE23" s="40">
        <v>4356.4933492098135</v>
      </c>
      <c r="CF23" s="40">
        <v>1996.1669229992451</v>
      </c>
      <c r="CG23" s="40">
        <v>1269.0653691860173</v>
      </c>
      <c r="CH23" s="40">
        <v>17501.942950215926</v>
      </c>
      <c r="CI23" s="25"/>
      <c r="CJ23" s="44">
        <v>24956.223460041088</v>
      </c>
      <c r="CK23" s="60">
        <v>4216.0350892622337</v>
      </c>
      <c r="CL23" s="44">
        <v>1876.8698375495683</v>
      </c>
      <c r="CM23" s="44">
        <v>1550.878400954758</v>
      </c>
      <c r="CN23" s="44">
        <v>17312.440132274533</v>
      </c>
      <c r="CO23" s="25"/>
      <c r="CP23" s="48">
        <f>CK12-CK14-CK15-CK19-CK20+CK18</f>
        <v>25495.347780412816</v>
      </c>
      <c r="CQ23" s="25"/>
      <c r="CR23" s="49"/>
      <c r="CS23" s="25"/>
      <c r="CT23" s="25"/>
    </row>
    <row r="24" spans="1:98" ht="16" thickBot="1" x14ac:dyDescent="0.4">
      <c r="A24" s="116" t="s">
        <v>87</v>
      </c>
      <c r="B24" s="116"/>
      <c r="C24" s="116"/>
      <c r="D24" s="45">
        <v>350140.08531373873</v>
      </c>
      <c r="E24" s="45">
        <v>34851.087589696035</v>
      </c>
      <c r="F24" s="45">
        <v>19904.21005890322</v>
      </c>
      <c r="G24" s="45">
        <v>7727.1313215297996</v>
      </c>
      <c r="H24" s="40">
        <v>287657.65634360956</v>
      </c>
      <c r="I24" s="51"/>
      <c r="J24" s="45">
        <v>357426.33830988657</v>
      </c>
      <c r="K24" s="45">
        <v>35801.836108190233</v>
      </c>
      <c r="L24" s="45">
        <v>20236.013199651767</v>
      </c>
      <c r="M24" s="95">
        <v>8265.2081455397256</v>
      </c>
      <c r="N24" s="45">
        <v>293123.28085650492</v>
      </c>
      <c r="O24" s="39"/>
      <c r="P24" s="45">
        <v>353967.30772233894</v>
      </c>
      <c r="Q24" s="45">
        <v>34453.864408509085</v>
      </c>
      <c r="R24" s="45">
        <v>20801.668638405466</v>
      </c>
      <c r="S24" s="45">
        <v>8373.5048410712534</v>
      </c>
      <c r="T24" s="40">
        <v>290338.26983435318</v>
      </c>
      <c r="U24" s="51"/>
      <c r="V24" s="95">
        <v>351056.65710100415</v>
      </c>
      <c r="W24" s="95">
        <v>34242.6861016732</v>
      </c>
      <c r="X24" s="95">
        <v>20019.820738653507</v>
      </c>
      <c r="Y24" s="96">
        <v>8542.52128704594</v>
      </c>
      <c r="Z24" s="95">
        <v>288251.6289736316</v>
      </c>
      <c r="AA24" s="51"/>
      <c r="AB24" s="95">
        <v>350351.863242116</v>
      </c>
      <c r="AC24" s="95">
        <v>35538.676313638847</v>
      </c>
      <c r="AD24" s="95">
        <v>18811.754066279052</v>
      </c>
      <c r="AE24" s="96">
        <v>8937.8095703916206</v>
      </c>
      <c r="AF24" s="95">
        <v>287063.62329180638</v>
      </c>
      <c r="AG24" s="51"/>
      <c r="AH24" s="95">
        <v>330097.93655818066</v>
      </c>
      <c r="AI24" s="95">
        <v>32439.263766644595</v>
      </c>
      <c r="AJ24" s="95">
        <v>17744.789242059873</v>
      </c>
      <c r="AK24" s="96">
        <v>8644.4120619789574</v>
      </c>
      <c r="AL24" s="95">
        <v>271269.47148749721</v>
      </c>
      <c r="AM24" s="51"/>
      <c r="AN24" s="95">
        <v>337358.99347225251</v>
      </c>
      <c r="AO24" s="95">
        <v>33143.586543390593</v>
      </c>
      <c r="AP24" s="95">
        <v>18418.743960766118</v>
      </c>
      <c r="AQ24" s="96">
        <v>8743.670413939537</v>
      </c>
      <c r="AR24" s="95">
        <v>277052.99255415623</v>
      </c>
      <c r="AS24" s="51"/>
      <c r="AT24" s="95">
        <v>325770.33947229612</v>
      </c>
      <c r="AU24" s="95">
        <v>31676.024587723863</v>
      </c>
      <c r="AV24" s="95">
        <v>18134.936380481278</v>
      </c>
      <c r="AW24" s="96">
        <v>8591.8065078551408</v>
      </c>
      <c r="AX24" s="95">
        <v>267367.57199623587</v>
      </c>
      <c r="AY24" s="51"/>
      <c r="AZ24" s="95">
        <v>324859.5637370667</v>
      </c>
      <c r="BA24" s="95">
        <v>31496.451219502869</v>
      </c>
      <c r="BB24" s="95">
        <v>17780.152674211717</v>
      </c>
      <c r="BC24" s="96">
        <v>8422.0204584579587</v>
      </c>
      <c r="BD24" s="95">
        <v>267160.9293848942</v>
      </c>
      <c r="BE24" s="51"/>
      <c r="BF24" s="95">
        <v>323209.38368709345</v>
      </c>
      <c r="BG24" s="95">
        <v>32198.347210149466</v>
      </c>
      <c r="BH24" s="95">
        <v>16600.857422345063</v>
      </c>
      <c r="BI24" s="96">
        <v>8348.6884443231957</v>
      </c>
      <c r="BJ24" s="95">
        <v>266061.49061027571</v>
      </c>
      <c r="BK24" s="51"/>
      <c r="BL24" s="95">
        <v>309601.18370547472</v>
      </c>
      <c r="BM24" s="95">
        <v>32329.277635786373</v>
      </c>
      <c r="BN24" s="95">
        <v>15795.237734906359</v>
      </c>
      <c r="BO24" s="96">
        <v>8096.6359897759703</v>
      </c>
      <c r="BP24" s="95">
        <v>253380.04234500602</v>
      </c>
      <c r="BQ24" s="51"/>
      <c r="BR24" s="95">
        <v>312321.19555806904</v>
      </c>
      <c r="BS24" s="95">
        <v>30902.698023245637</v>
      </c>
      <c r="BT24" s="95">
        <v>17393.879947994934</v>
      </c>
      <c r="BU24" s="96">
        <v>8343.4235335957419</v>
      </c>
      <c r="BV24" s="95">
        <v>255681.19929490762</v>
      </c>
      <c r="BW24" s="51"/>
      <c r="BX24" s="95">
        <v>311564.31441735697</v>
      </c>
      <c r="BY24" s="95">
        <v>30967.555981447877</v>
      </c>
      <c r="BZ24" s="95">
        <v>18653.438468637509</v>
      </c>
      <c r="CA24" s="96">
        <v>8373.6647413524151</v>
      </c>
      <c r="CB24" s="95">
        <v>253569.66051739303</v>
      </c>
      <c r="CC24" s="51"/>
      <c r="CD24" s="95">
        <v>307134.49449531676</v>
      </c>
      <c r="CE24" s="95">
        <v>30341.03069935647</v>
      </c>
      <c r="CF24" s="95">
        <v>19085.144039804189</v>
      </c>
      <c r="CG24" s="96">
        <v>8440.1160758582973</v>
      </c>
      <c r="CH24" s="95">
        <v>249268.19829677537</v>
      </c>
      <c r="CI24" s="25"/>
      <c r="CJ24" s="97">
        <v>307422.0048943226</v>
      </c>
      <c r="CK24" s="97">
        <v>29711.38286967505</v>
      </c>
      <c r="CL24" s="97">
        <v>18627.180816793494</v>
      </c>
      <c r="CM24" s="97">
        <v>8634.5344509970382</v>
      </c>
      <c r="CN24" s="97">
        <v>250448.906756857</v>
      </c>
      <c r="CO24" s="25"/>
      <c r="CP24" s="71"/>
      <c r="CQ24" s="71"/>
      <c r="CR24" s="71"/>
      <c r="CS24" s="71"/>
      <c r="CT24" s="71"/>
    </row>
    <row r="25" spans="1:98" ht="15.5" x14ac:dyDescent="0.35">
      <c r="A25" s="39"/>
      <c r="B25" s="39"/>
      <c r="C25" s="39"/>
      <c r="D25" s="50"/>
      <c r="E25" s="50"/>
      <c r="F25" s="50"/>
      <c r="G25" s="51"/>
      <c r="H25" s="72"/>
      <c r="I25" s="41"/>
      <c r="J25" s="50"/>
      <c r="K25" s="50"/>
      <c r="L25" s="50"/>
      <c r="M25" s="72"/>
      <c r="N25" s="41"/>
      <c r="O25" s="39"/>
      <c r="P25" s="41"/>
      <c r="Q25" s="41"/>
      <c r="R25" s="41"/>
      <c r="S25" s="52"/>
      <c r="T25" s="73"/>
      <c r="U25" s="41"/>
      <c r="V25" s="41"/>
      <c r="W25" s="41"/>
      <c r="X25" s="41"/>
      <c r="Y25" s="73"/>
      <c r="Z25" s="41"/>
      <c r="AA25" s="41"/>
      <c r="AB25" s="41"/>
      <c r="AC25" s="41"/>
      <c r="AD25" s="41"/>
      <c r="AE25" s="73"/>
      <c r="AF25" s="41"/>
      <c r="AG25" s="41"/>
      <c r="AH25" s="41"/>
      <c r="AI25" s="41"/>
      <c r="AJ25" s="41"/>
      <c r="AK25" s="73"/>
      <c r="AL25" s="41"/>
      <c r="AM25" s="41"/>
      <c r="AN25" s="53"/>
      <c r="AO25" s="53"/>
      <c r="AP25" s="53"/>
      <c r="AQ25" s="75"/>
      <c r="AR25" s="53"/>
      <c r="AS25" s="41"/>
      <c r="AT25" s="53"/>
      <c r="AU25" s="53"/>
      <c r="AV25" s="53"/>
      <c r="AW25" s="75"/>
      <c r="AX25" s="53"/>
      <c r="AY25" s="41"/>
      <c r="AZ25" s="53"/>
      <c r="BA25" s="54"/>
      <c r="BB25" s="54"/>
      <c r="BC25" s="54"/>
      <c r="BD25" s="54"/>
      <c r="BE25" s="41"/>
      <c r="BF25" s="53"/>
      <c r="BG25" s="54"/>
      <c r="BH25" s="54"/>
      <c r="BI25" s="54"/>
      <c r="BJ25" s="54"/>
      <c r="BK25" s="41"/>
      <c r="BL25" s="53"/>
      <c r="BM25" s="54"/>
      <c r="BN25" s="54"/>
      <c r="BO25" s="54"/>
      <c r="BP25" s="54"/>
      <c r="BQ25" s="41"/>
      <c r="BR25" s="53"/>
      <c r="BS25" s="54"/>
      <c r="BT25" s="54"/>
      <c r="BU25" s="98"/>
      <c r="BV25" s="54"/>
      <c r="BW25" s="41"/>
      <c r="BX25" s="54"/>
      <c r="BY25" s="54"/>
      <c r="BZ25" s="54"/>
      <c r="CA25" s="54"/>
      <c r="CB25" s="54"/>
      <c r="CC25" s="41"/>
      <c r="CD25" s="54"/>
      <c r="CE25" s="54"/>
      <c r="CF25" s="54"/>
      <c r="CG25" s="54"/>
      <c r="CH25" s="54"/>
      <c r="CI25" s="25"/>
      <c r="CJ25" s="55"/>
      <c r="CK25" s="55"/>
      <c r="CL25" s="55"/>
      <c r="CM25" s="99"/>
      <c r="CN25" s="55"/>
      <c r="CO25" s="25"/>
      <c r="CP25" s="25"/>
      <c r="CQ25" s="25"/>
      <c r="CR25" s="25"/>
      <c r="CS25" s="25"/>
      <c r="CT25" s="25"/>
    </row>
    <row r="26" spans="1:98" ht="15.5" x14ac:dyDescent="0.35">
      <c r="A26" s="116" t="s">
        <v>88</v>
      </c>
      <c r="B26" s="116"/>
      <c r="C26" s="116"/>
      <c r="D26" s="40">
        <v>323713.98301090003</v>
      </c>
      <c r="E26" s="40">
        <v>30117</v>
      </c>
      <c r="F26" s="40">
        <v>19066.596399999999</v>
      </c>
      <c r="G26" s="40">
        <v>7558.2455460979108</v>
      </c>
      <c r="H26" s="40">
        <v>266972.14106480213</v>
      </c>
      <c r="I26" s="51"/>
      <c r="J26" s="40">
        <v>331272.85580000002</v>
      </c>
      <c r="K26" s="40">
        <v>30974.626737558738</v>
      </c>
      <c r="L26" s="40">
        <v>19362.863739</v>
      </c>
      <c r="M26" s="40">
        <v>7647.4048427313719</v>
      </c>
      <c r="N26" s="40">
        <v>273287.96048070991</v>
      </c>
      <c r="O26" s="39"/>
      <c r="P26" s="40">
        <v>329230.58249425958</v>
      </c>
      <c r="Q26" s="40">
        <v>29955.879600361881</v>
      </c>
      <c r="R26" s="40">
        <v>18945.111063129189</v>
      </c>
      <c r="S26" s="40">
        <v>8085.6974439287278</v>
      </c>
      <c r="T26" s="40">
        <v>272243.89438683976</v>
      </c>
      <c r="U26" s="51"/>
      <c r="V26" s="40">
        <v>330244.74030012399</v>
      </c>
      <c r="W26" s="40">
        <v>29787.177943888204</v>
      </c>
      <c r="X26" s="40">
        <v>18708.828452415728</v>
      </c>
      <c r="Y26" s="87">
        <v>8412.2434079552095</v>
      </c>
      <c r="Z26" s="40">
        <v>273336.49049586483</v>
      </c>
      <c r="AA26" s="51"/>
      <c r="AB26" s="40">
        <v>331870.10884212825</v>
      </c>
      <c r="AC26" s="40">
        <v>30601.526283823376</v>
      </c>
      <c r="AD26" s="40">
        <v>18586.101887352052</v>
      </c>
      <c r="AE26" s="87">
        <v>8091.0836861003099</v>
      </c>
      <c r="AF26" s="40">
        <v>274591.3969848525</v>
      </c>
      <c r="AG26" s="51"/>
      <c r="AH26" s="40">
        <v>313784.25735470268</v>
      </c>
      <c r="AI26" s="40">
        <v>26101.391257953441</v>
      </c>
      <c r="AJ26" s="40">
        <v>17498.419255999401</v>
      </c>
      <c r="AK26" s="87">
        <v>8605.4863226978814</v>
      </c>
      <c r="AL26" s="40">
        <v>261578.96051805199</v>
      </c>
      <c r="AM26" s="51"/>
      <c r="AN26" s="40">
        <v>319919.49785471405</v>
      </c>
      <c r="AO26" s="40">
        <v>30611.675785792679</v>
      </c>
      <c r="AP26" s="40">
        <v>17246.490257523412</v>
      </c>
      <c r="AQ26" s="87">
        <v>8532.1003890168759</v>
      </c>
      <c r="AR26" s="40">
        <v>263529.23142238107</v>
      </c>
      <c r="AS26" s="51"/>
      <c r="AT26" s="40">
        <v>308032.90171570808</v>
      </c>
      <c r="AU26" s="40">
        <v>29362.048495606006</v>
      </c>
      <c r="AV26" s="40">
        <v>16815.943552152286</v>
      </c>
      <c r="AW26" s="87">
        <v>8208.6488232120701</v>
      </c>
      <c r="AX26" s="40">
        <v>253646.26084473773</v>
      </c>
      <c r="AY26" s="51"/>
      <c r="AZ26" s="40">
        <v>308408.31891504599</v>
      </c>
      <c r="BA26" s="40">
        <v>28750.577000673216</v>
      </c>
      <c r="BB26" s="40">
        <v>16641.037644650642</v>
      </c>
      <c r="BC26" s="87">
        <v>7961.030235333671</v>
      </c>
      <c r="BD26" s="40">
        <v>255055.67403438847</v>
      </c>
      <c r="BE26" s="51"/>
      <c r="BF26" s="40">
        <v>306747.48488205479</v>
      </c>
      <c r="BG26" s="40">
        <v>28878.512091407807</v>
      </c>
      <c r="BH26" s="40">
        <v>15106.719037930248</v>
      </c>
      <c r="BI26" s="87">
        <v>7790.7622038406735</v>
      </c>
      <c r="BJ26" s="40">
        <v>254971.49154887605</v>
      </c>
      <c r="BK26" s="51"/>
      <c r="BL26" s="40">
        <v>291153.37043483247</v>
      </c>
      <c r="BM26" s="40">
        <v>28863.282509036188</v>
      </c>
      <c r="BN26" s="40">
        <v>14401.55722926923</v>
      </c>
      <c r="BO26" s="87">
        <v>7437.7822672607808</v>
      </c>
      <c r="BP26" s="40">
        <v>240450.74842926636</v>
      </c>
      <c r="BQ26" s="51"/>
      <c r="BR26" s="40">
        <v>290038.63161371852</v>
      </c>
      <c r="BS26" s="40">
        <v>26508.149117598696</v>
      </c>
      <c r="BT26" s="40">
        <v>15642.383962580265</v>
      </c>
      <c r="BU26" s="87">
        <v>7446.2247319759563</v>
      </c>
      <c r="BV26" s="40">
        <v>240441.8738015636</v>
      </c>
      <c r="BW26" s="51"/>
      <c r="BX26" s="40">
        <v>288330.79786993947</v>
      </c>
      <c r="BY26" s="40">
        <v>27770.794584107549</v>
      </c>
      <c r="BZ26" s="40">
        <v>16970.372497082695</v>
      </c>
      <c r="CA26" s="87">
        <v>7312.2132205300313</v>
      </c>
      <c r="CB26" s="40">
        <v>236277.41756821919</v>
      </c>
      <c r="CC26" s="51"/>
      <c r="CD26" s="40">
        <v>281641.25599724293</v>
      </c>
      <c r="CE26" s="40">
        <v>24899.128826177192</v>
      </c>
      <c r="CF26" s="40">
        <v>17123.164055592795</v>
      </c>
      <c r="CG26" s="87">
        <v>7389.0534067790823</v>
      </c>
      <c r="CH26" s="40">
        <v>232229.90970869389</v>
      </c>
      <c r="CI26" s="25"/>
      <c r="CJ26" s="44">
        <v>281611.748923679</v>
      </c>
      <c r="CK26" s="44">
        <v>23551.880427070577</v>
      </c>
      <c r="CL26" s="44">
        <v>16759.634628103897</v>
      </c>
      <c r="CM26" s="44">
        <v>8033.9975606035769</v>
      </c>
      <c r="CN26" s="44">
        <v>233266.23630790092</v>
      </c>
      <c r="CO26" s="25"/>
      <c r="CP26" s="25"/>
      <c r="CQ26" s="25"/>
      <c r="CR26" s="25"/>
      <c r="CS26" s="25"/>
      <c r="CT26" s="25"/>
    </row>
    <row r="27" spans="1:98" ht="15.5" x14ac:dyDescent="0.35">
      <c r="A27" s="116"/>
      <c r="B27" s="116"/>
      <c r="C27" s="116"/>
      <c r="D27" s="50"/>
      <c r="E27" s="50"/>
      <c r="F27" s="50"/>
      <c r="G27" s="50"/>
      <c r="H27" s="50"/>
      <c r="I27" s="51"/>
      <c r="J27" s="50"/>
      <c r="K27" s="50"/>
      <c r="L27" s="50"/>
      <c r="M27" s="50"/>
      <c r="N27" s="50"/>
      <c r="O27" s="39"/>
      <c r="P27" s="50"/>
      <c r="Q27" s="50"/>
      <c r="R27" s="50"/>
      <c r="S27" s="50"/>
      <c r="T27" s="50"/>
      <c r="U27" s="51"/>
      <c r="V27" s="91"/>
      <c r="W27" s="50"/>
      <c r="X27" s="50"/>
      <c r="Y27" s="41"/>
      <c r="Z27" s="50"/>
      <c r="AA27" s="51"/>
      <c r="AB27" s="91"/>
      <c r="AC27" s="50"/>
      <c r="AD27" s="50"/>
      <c r="AE27" s="41"/>
      <c r="AF27" s="50"/>
      <c r="AG27" s="51"/>
      <c r="AH27" s="91"/>
      <c r="AI27" s="50"/>
      <c r="AJ27" s="50"/>
      <c r="AK27" s="41"/>
      <c r="AL27" s="50"/>
      <c r="AM27" s="51"/>
      <c r="AN27" s="40"/>
      <c r="AO27" s="100"/>
      <c r="AP27" s="100"/>
      <c r="AQ27" s="53"/>
      <c r="AR27" s="100"/>
      <c r="AS27" s="51"/>
      <c r="AT27" s="40"/>
      <c r="AU27" s="100"/>
      <c r="AV27" s="100"/>
      <c r="AW27" s="53"/>
      <c r="AX27" s="100"/>
      <c r="AY27" s="51"/>
      <c r="AZ27" s="40"/>
      <c r="BA27" s="100"/>
      <c r="BB27" s="100"/>
      <c r="BC27" s="53"/>
      <c r="BD27" s="100"/>
      <c r="BE27" s="51"/>
      <c r="BF27" s="40"/>
      <c r="BG27" s="100"/>
      <c r="BH27" s="100"/>
      <c r="BI27" s="53"/>
      <c r="BJ27" s="100"/>
      <c r="BK27" s="51"/>
      <c r="BL27" s="40"/>
      <c r="BM27" s="40"/>
      <c r="BN27" s="40"/>
      <c r="BO27" s="40"/>
      <c r="BP27" s="40"/>
      <c r="BQ27" s="51"/>
      <c r="BR27" s="40"/>
      <c r="BS27" s="100"/>
      <c r="BT27" s="100"/>
      <c r="BU27" s="53"/>
      <c r="BV27" s="100"/>
      <c r="BW27" s="51"/>
      <c r="BX27" s="40"/>
      <c r="BY27" s="100"/>
      <c r="BZ27" s="100"/>
      <c r="CA27" s="53"/>
      <c r="CB27" s="100"/>
      <c r="CC27" s="51"/>
      <c r="CD27" s="40"/>
      <c r="CE27" s="100"/>
      <c r="CF27" s="100"/>
      <c r="CG27" s="53"/>
      <c r="CH27" s="100"/>
      <c r="CI27" s="25"/>
      <c r="CJ27" s="44"/>
      <c r="CK27" s="44"/>
      <c r="CL27" s="44"/>
      <c r="CM27" s="44"/>
      <c r="CN27" s="44"/>
      <c r="CO27" s="25"/>
      <c r="CP27" s="25"/>
      <c r="CQ27" s="25"/>
      <c r="CR27" s="25"/>
      <c r="CS27" s="25"/>
      <c r="CT27" s="25"/>
    </row>
    <row r="28" spans="1:98" ht="15.5" x14ac:dyDescent="0.35">
      <c r="A28" s="118" t="s">
        <v>89</v>
      </c>
      <c r="B28" s="118"/>
      <c r="C28" s="118"/>
      <c r="D28" s="40">
        <v>2387.2619724081596</v>
      </c>
      <c r="E28" s="40">
        <v>868.6595956678284</v>
      </c>
      <c r="F28" s="40">
        <v>-561.98599090443531</v>
      </c>
      <c r="G28" s="40">
        <v>61.16468567321408</v>
      </c>
      <c r="H28" s="40">
        <v>2019.4236819715006</v>
      </c>
      <c r="I28" s="41"/>
      <c r="J28" s="40">
        <v>182.28939209098462</v>
      </c>
      <c r="K28" s="40">
        <v>-213.3158271783177</v>
      </c>
      <c r="L28" s="40">
        <v>-435.75481988623869</v>
      </c>
      <c r="M28" s="40">
        <v>525.33863665422996</v>
      </c>
      <c r="N28" s="40">
        <v>306.02140250138473</v>
      </c>
      <c r="O28" s="40"/>
      <c r="P28" s="40">
        <v>113.99207968695555</v>
      </c>
      <c r="Q28" s="40">
        <v>910.48259444748692</v>
      </c>
      <c r="R28" s="40">
        <v>-181.06936156863958</v>
      </c>
      <c r="S28" s="40">
        <v>197.82429650829181</v>
      </c>
      <c r="T28" s="40">
        <v>-813.24544970015995</v>
      </c>
      <c r="U28" s="40"/>
      <c r="V28" s="40">
        <v>-462.16682763682911</v>
      </c>
      <c r="W28" s="40">
        <v>832.69540105053238</v>
      </c>
      <c r="X28" s="40">
        <v>-703.38298989996474</v>
      </c>
      <c r="Y28" s="40">
        <v>35.831110960991282</v>
      </c>
      <c r="Z28" s="40">
        <v>-627.31034974835347</v>
      </c>
      <c r="AA28" s="40"/>
      <c r="AB28" s="87">
        <v>252.58999680593843</v>
      </c>
      <c r="AC28" s="87">
        <v>1785.9742045946514</v>
      </c>
      <c r="AD28" s="87">
        <v>-791.48943898555808</v>
      </c>
      <c r="AE28" s="87">
        <v>709.97989129456437</v>
      </c>
      <c r="AF28" s="87">
        <v>-1451.8746600978193</v>
      </c>
      <c r="AG28" s="40"/>
      <c r="AH28" s="87">
        <v>61.487825404969044</v>
      </c>
      <c r="AI28" s="87">
        <v>3174.2867564763765</v>
      </c>
      <c r="AJ28" s="87">
        <v>-699.79091589841846</v>
      </c>
      <c r="AK28" s="87">
        <v>-39.100860717790056</v>
      </c>
      <c r="AL28" s="87">
        <v>-2373.9071544552862</v>
      </c>
      <c r="AM28" s="40"/>
      <c r="AN28" s="40">
        <v>-167.38274752691359</v>
      </c>
      <c r="AO28" s="40">
        <v>-97.14402413832795</v>
      </c>
      <c r="AP28" s="40">
        <v>23.22188680349791</v>
      </c>
      <c r="AQ28" s="40">
        <v>-47.756303724007012</v>
      </c>
      <c r="AR28" s="40">
        <v>-45.704306468076538</v>
      </c>
      <c r="AS28" s="40"/>
      <c r="AT28" s="40">
        <v>-158.51861024508617</v>
      </c>
      <c r="AU28" s="40">
        <v>-530.37980168109425</v>
      </c>
      <c r="AV28" s="40">
        <v>22.330392658492201</v>
      </c>
      <c r="AW28" s="40">
        <v>12.706368827770348</v>
      </c>
      <c r="AX28" s="40">
        <v>336.82442994974554</v>
      </c>
      <c r="AY28" s="40"/>
      <c r="AZ28" s="40">
        <v>-637.84417799627863</v>
      </c>
      <c r="BA28" s="40">
        <v>135.98369894642747</v>
      </c>
      <c r="BB28" s="40">
        <v>-50.449834798397205</v>
      </c>
      <c r="BC28" s="40">
        <v>49.86199818244404</v>
      </c>
      <c r="BD28" s="40">
        <v>-773.24004032675293</v>
      </c>
      <c r="BE28" s="40"/>
      <c r="BF28" s="40">
        <v>-1289.250909922448</v>
      </c>
      <c r="BG28" s="40">
        <v>13.736846354822774</v>
      </c>
      <c r="BH28" s="40">
        <v>-71.010949859799439</v>
      </c>
      <c r="BI28" s="40">
        <v>-33.452642659904086</v>
      </c>
      <c r="BJ28" s="40">
        <v>-1198.5241637575673</v>
      </c>
      <c r="BK28" s="40"/>
      <c r="BL28" s="40">
        <v>-1219.8666842499515</v>
      </c>
      <c r="BM28" s="40">
        <v>-238.36303095874246</v>
      </c>
      <c r="BN28" s="40">
        <v>-199.83217565628183</v>
      </c>
      <c r="BO28" s="40">
        <v>-9.1596311211915236</v>
      </c>
      <c r="BP28" s="40">
        <v>-772.50750597979641</v>
      </c>
      <c r="BQ28" s="40"/>
      <c r="BR28" s="40">
        <v>1289.2284693850634</v>
      </c>
      <c r="BS28" s="40">
        <v>579.41421073560559</v>
      </c>
      <c r="BT28" s="40">
        <v>40.973568273559067</v>
      </c>
      <c r="BU28" s="40">
        <v>39.028664562018093</v>
      </c>
      <c r="BV28" s="40">
        <v>629.81202581388061</v>
      </c>
      <c r="BW28" s="40"/>
      <c r="BX28" s="40">
        <v>308.16093863003425</v>
      </c>
      <c r="BY28" s="40">
        <v>-663.99815498949101</v>
      </c>
      <c r="BZ28" s="40">
        <v>-78.017583227610885</v>
      </c>
      <c r="CA28" s="40">
        <v>145.60509243343495</v>
      </c>
      <c r="CB28" s="40">
        <v>904.5715844137012</v>
      </c>
      <c r="CC28" s="40"/>
      <c r="CD28" s="40">
        <v>369.56452294038081</v>
      </c>
      <c r="CE28" s="40">
        <v>1085.408523969465</v>
      </c>
      <c r="CF28" s="40">
        <v>-34.186938787850522</v>
      </c>
      <c r="CG28" s="40">
        <v>-218.00270010680197</v>
      </c>
      <c r="CH28" s="40">
        <v>-463.65436213443172</v>
      </c>
      <c r="CI28" s="25"/>
      <c r="CJ28" s="44">
        <v>854.03251060252569</v>
      </c>
      <c r="CK28" s="44">
        <v>1943.4673533422392</v>
      </c>
      <c r="CL28" s="44">
        <v>-9.3236488599723089</v>
      </c>
      <c r="CM28" s="44">
        <v>-950.34151056129576</v>
      </c>
      <c r="CN28" s="44">
        <v>-129.76968331844546</v>
      </c>
      <c r="CO28" s="25"/>
      <c r="CP28" s="25"/>
      <c r="CQ28" s="25"/>
      <c r="CR28" s="25"/>
      <c r="CS28" s="25"/>
      <c r="CT28" s="25"/>
    </row>
    <row r="29" spans="1:98" ht="16" thickBot="1" x14ac:dyDescent="0.4">
      <c r="A29" s="119" t="s">
        <v>90</v>
      </c>
      <c r="B29" s="119"/>
      <c r="C29" s="119"/>
      <c r="D29" s="101"/>
      <c r="E29" s="101"/>
      <c r="F29" s="101"/>
      <c r="G29" s="101"/>
      <c r="H29" s="102"/>
      <c r="I29" s="103"/>
      <c r="J29" s="101"/>
      <c r="K29" s="104"/>
      <c r="L29" s="101"/>
      <c r="M29" s="101"/>
      <c r="N29" s="101"/>
      <c r="O29" s="104"/>
      <c r="P29" s="101"/>
      <c r="Q29" s="104"/>
      <c r="R29" s="104"/>
      <c r="S29" s="104"/>
      <c r="T29" s="105"/>
      <c r="U29" s="106"/>
      <c r="V29" s="104"/>
      <c r="W29" s="104"/>
      <c r="X29" s="101"/>
      <c r="Y29" s="101"/>
      <c r="Z29" s="101"/>
      <c r="AA29" s="106"/>
      <c r="AB29" s="107"/>
      <c r="AC29" s="107"/>
      <c r="AD29" s="107"/>
      <c r="AE29" s="107"/>
      <c r="AF29" s="107"/>
      <c r="AG29" s="106"/>
      <c r="AH29" s="107"/>
      <c r="AI29" s="107"/>
      <c r="AJ29" s="107"/>
      <c r="AK29" s="107"/>
      <c r="AL29" s="107"/>
      <c r="AM29" s="106"/>
      <c r="AN29" s="108"/>
      <c r="AO29" s="108"/>
      <c r="AP29" s="108"/>
      <c r="AQ29" s="108"/>
      <c r="AR29" s="108"/>
      <c r="AS29" s="106"/>
      <c r="AT29" s="108"/>
      <c r="AU29" s="108"/>
      <c r="AV29" s="108"/>
      <c r="AW29" s="108"/>
      <c r="AX29" s="108"/>
      <c r="AY29" s="106"/>
      <c r="AZ29" s="108"/>
      <c r="BA29" s="108"/>
      <c r="BB29" s="108"/>
      <c r="BC29" s="108"/>
      <c r="BD29" s="108"/>
      <c r="BE29" s="106"/>
      <c r="BF29" s="108"/>
      <c r="BG29" s="108"/>
      <c r="BH29" s="108"/>
      <c r="BI29" s="108"/>
      <c r="BJ29" s="108"/>
      <c r="BK29" s="106"/>
      <c r="BL29" s="108"/>
      <c r="BM29" s="108"/>
      <c r="BN29" s="108"/>
      <c r="BO29" s="108"/>
      <c r="BP29" s="108"/>
      <c r="BQ29" s="106"/>
      <c r="BR29" s="108"/>
      <c r="BS29" s="108"/>
      <c r="BT29" s="108"/>
      <c r="BU29" s="108"/>
      <c r="BV29" s="108"/>
      <c r="BW29" s="106"/>
      <c r="BX29" s="108"/>
      <c r="BY29" s="108"/>
      <c r="BZ29" s="108"/>
      <c r="CA29" s="108"/>
      <c r="CB29" s="108"/>
      <c r="CC29" s="106"/>
      <c r="CD29" s="108"/>
      <c r="CE29" s="108"/>
      <c r="CF29" s="108"/>
      <c r="CG29" s="108"/>
      <c r="CH29" s="108"/>
      <c r="CI29" s="25"/>
      <c r="CJ29" s="108"/>
      <c r="CK29" s="108"/>
      <c r="CL29" s="108"/>
      <c r="CM29" s="108"/>
      <c r="CN29" s="108"/>
      <c r="CO29" s="25"/>
      <c r="CP29" s="25"/>
      <c r="CQ29" s="25"/>
      <c r="CR29" s="25"/>
      <c r="CS29" s="25"/>
      <c r="CT29" s="25"/>
    </row>
    <row r="30" spans="1:98" ht="16" thickTop="1" x14ac:dyDescent="0.35">
      <c r="A30" s="117" t="s">
        <v>91</v>
      </c>
      <c r="B30" s="117"/>
      <c r="C30" s="117"/>
      <c r="D30" s="117"/>
      <c r="E30" s="117"/>
      <c r="F30" s="117"/>
      <c r="G30" s="109"/>
      <c r="H30" s="109"/>
      <c r="I30" s="110"/>
      <c r="J30" s="39"/>
      <c r="K30" s="39"/>
      <c r="L30" s="39"/>
      <c r="M30" s="109"/>
      <c r="N30" s="39"/>
      <c r="O30" s="111"/>
      <c r="P30" s="111"/>
      <c r="Q30" s="111"/>
      <c r="R30" s="111"/>
      <c r="S30" s="111"/>
      <c r="T30" s="111"/>
      <c r="U30" s="110"/>
      <c r="V30" s="39"/>
      <c r="W30" s="39"/>
      <c r="X30" s="39"/>
      <c r="Y30" s="109"/>
      <c r="Z30" s="39"/>
      <c r="AA30" s="110"/>
      <c r="AB30" s="25"/>
      <c r="AC30" s="25"/>
      <c r="AD30" s="25"/>
      <c r="AE30" s="25"/>
      <c r="AF30" s="25"/>
      <c r="AG30" s="110"/>
      <c r="AH30" s="25"/>
      <c r="AI30" s="25"/>
      <c r="AJ30" s="25"/>
      <c r="AK30" s="25"/>
      <c r="AL30" s="25"/>
      <c r="AM30" s="110"/>
      <c r="AN30" s="25"/>
      <c r="AO30" s="25"/>
      <c r="AP30" s="25"/>
      <c r="AQ30" s="25"/>
      <c r="AR30" s="25"/>
      <c r="AS30" s="110"/>
      <c r="AT30" s="25"/>
      <c r="AU30" s="25"/>
      <c r="AV30" s="25"/>
      <c r="AW30" s="25"/>
      <c r="AX30" s="25"/>
      <c r="AY30" s="110"/>
      <c r="AZ30" s="25"/>
      <c r="BA30" s="25"/>
      <c r="BB30" s="25"/>
      <c r="BC30" s="25"/>
      <c r="BD30" s="25"/>
      <c r="BE30" s="110"/>
      <c r="BF30" s="25"/>
      <c r="BG30" s="25"/>
      <c r="BH30" s="25"/>
      <c r="BI30" s="25"/>
      <c r="BJ30" s="25"/>
      <c r="BK30" s="110"/>
      <c r="BL30" s="25"/>
      <c r="BM30" s="25"/>
      <c r="BN30" s="25"/>
      <c r="BO30" s="25"/>
      <c r="BP30" s="25"/>
      <c r="BQ30" s="110"/>
      <c r="BR30" s="25"/>
      <c r="BS30" s="25"/>
      <c r="BT30" s="25"/>
      <c r="BU30" s="25"/>
      <c r="BV30" s="25"/>
      <c r="BW30" s="110"/>
      <c r="BX30" s="25"/>
      <c r="BY30" s="25"/>
      <c r="BZ30" s="25"/>
      <c r="CA30" s="25"/>
      <c r="CB30" s="25"/>
      <c r="CC30" s="110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</row>
    <row r="31" spans="1:98" ht="15.5" x14ac:dyDescent="0.35">
      <c r="A31" s="25"/>
      <c r="B31" s="25"/>
      <c r="C31" s="25"/>
      <c r="D31" s="25"/>
      <c r="E31" s="25"/>
      <c r="F31" s="25"/>
      <c r="G31" s="25"/>
      <c r="H31" s="25"/>
      <c r="I31" s="25"/>
      <c r="J31" s="48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71"/>
      <c r="AO31" s="71"/>
      <c r="AP31" s="71"/>
      <c r="AQ31" s="71"/>
      <c r="AR31" s="71"/>
      <c r="AS31" s="25"/>
      <c r="AT31" s="71"/>
      <c r="AU31" s="71"/>
      <c r="AV31" s="71"/>
      <c r="AW31" s="71"/>
      <c r="AX31" s="71"/>
      <c r="AY31" s="25"/>
      <c r="AZ31" s="71"/>
      <c r="BA31" s="71"/>
      <c r="BB31" s="71"/>
      <c r="BC31" s="71"/>
      <c r="BD31" s="71"/>
      <c r="BE31" s="25"/>
      <c r="BF31" s="71"/>
      <c r="BG31" s="71"/>
      <c r="BH31" s="71"/>
      <c r="BI31" s="71"/>
      <c r="BJ31" s="71"/>
      <c r="BK31" s="25"/>
      <c r="BL31" s="71"/>
      <c r="BM31" s="71"/>
      <c r="BN31" s="71"/>
      <c r="BO31" s="71"/>
      <c r="BP31" s="71"/>
      <c r="BQ31" s="25"/>
      <c r="BR31" s="71"/>
      <c r="BS31" s="71"/>
      <c r="BT31" s="71"/>
      <c r="BU31" s="71"/>
      <c r="BV31" s="71"/>
      <c r="BW31" s="25"/>
      <c r="BX31" s="71"/>
      <c r="BY31" s="71"/>
      <c r="BZ31" s="71"/>
      <c r="CA31" s="71"/>
      <c r="CB31" s="71"/>
      <c r="CC31" s="25"/>
      <c r="CD31" s="71"/>
      <c r="CE31" s="71"/>
      <c r="CF31" s="71"/>
      <c r="CG31" s="71"/>
      <c r="CH31" s="71"/>
      <c r="CI31" s="25"/>
      <c r="CJ31" s="71"/>
      <c r="CK31" s="71"/>
      <c r="CL31" s="71"/>
      <c r="CM31" s="71"/>
      <c r="CN31" s="71"/>
      <c r="CO31" s="25"/>
      <c r="CP31" s="25"/>
      <c r="CQ31" s="25"/>
      <c r="CR31" s="25"/>
      <c r="CS31" s="25"/>
      <c r="CT31" s="25"/>
    </row>
    <row r="32" spans="1:98" ht="15.5" x14ac:dyDescent="0.35">
      <c r="A32" s="39"/>
      <c r="B32" s="39"/>
      <c r="C32" s="39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</row>
    <row r="34" spans="88:88" ht="15.5" x14ac:dyDescent="0.35">
      <c r="CJ34" s="71"/>
    </row>
  </sheetData>
  <mergeCells count="37">
    <mergeCell ref="A30:F30"/>
    <mergeCell ref="A23:C23"/>
    <mergeCell ref="A24:C24"/>
    <mergeCell ref="A26:C26"/>
    <mergeCell ref="A27:C27"/>
    <mergeCell ref="A28:C28"/>
    <mergeCell ref="A29:C29"/>
    <mergeCell ref="A22:C22"/>
    <mergeCell ref="A7:B7"/>
    <mergeCell ref="A9:C9"/>
    <mergeCell ref="A10:C10"/>
    <mergeCell ref="A11:C11"/>
    <mergeCell ref="A12:C12"/>
    <mergeCell ref="A14:C14"/>
    <mergeCell ref="A15:C15"/>
    <mergeCell ref="A16:C16"/>
    <mergeCell ref="A18:C18"/>
    <mergeCell ref="A19:B19"/>
    <mergeCell ref="A20:B20"/>
    <mergeCell ref="BR3:BV3"/>
    <mergeCell ref="BX3:CB3"/>
    <mergeCell ref="CD3:CH3"/>
    <mergeCell ref="CJ3:CN3"/>
    <mergeCell ref="B5:C5"/>
    <mergeCell ref="BF3:BJ3"/>
    <mergeCell ref="BL3:BP3"/>
    <mergeCell ref="B6:C6"/>
    <mergeCell ref="AH3:AL3"/>
    <mergeCell ref="AN3:AR3"/>
    <mergeCell ref="AT3:AX3"/>
    <mergeCell ref="AZ3:BD3"/>
    <mergeCell ref="AB3:AF3"/>
    <mergeCell ref="A2:M2"/>
    <mergeCell ref="D3:H3"/>
    <mergeCell ref="J3:N3"/>
    <mergeCell ref="P3:T3"/>
    <mergeCell ref="V3:Z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Energy Balance 2017</vt:lpstr>
      <vt:lpstr>nodes</vt:lpstr>
      <vt:lpstr>links</vt:lpstr>
      <vt:lpstr>Backup</vt:lpstr>
      <vt:lpstr>Working Out</vt:lpstr>
      <vt:lpstr>Sheet1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2019-01-23T10:32:33Z</dcterms:created>
  <dcterms:modified xsi:type="dcterms:W3CDTF">2020-06-01T15:41:02Z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990703761577606</vt:r8>
  </property>
</Properties>
</file>