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530ed5e3c44a15/Documents/GitHub/Scottish-Energy-Statistics-Hub/Structure/1 - Whole System/"/>
    </mc:Choice>
  </mc:AlternateContent>
  <xr:revisionPtr revIDLastSave="206" documentId="8_{E8CB60CA-737D-4D2F-9370-65F41BFD0DE6}" xr6:coauthVersionLast="45" xr6:coauthVersionMax="45" xr10:uidLastSave="{1D050123-91AE-496F-9505-8375BA00D74F}"/>
  <bookViews>
    <workbookView xWindow="57480" yWindow="15855" windowWidth="29040" windowHeight="15840" xr2:uid="{CE00568F-584D-4B86-A73B-58650377D5E1}"/>
  </bookViews>
  <sheets>
    <sheet name="Nodes" sheetId="1" r:id="rId1"/>
    <sheet name="Links" sheetId="2" r:id="rId2"/>
    <sheet name="Work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" i="1" l="1"/>
  <c r="I4" i="1"/>
  <c r="I5" i="1"/>
  <c r="I6" i="1"/>
  <c r="I7" i="1"/>
  <c r="I8" i="1"/>
  <c r="I9" i="1"/>
  <c r="I10" i="1"/>
  <c r="I11" i="1"/>
  <c r="I3" i="1"/>
  <c r="J2" i="1" l="1"/>
  <c r="J3" i="1" l="1"/>
  <c r="J4" i="1"/>
  <c r="J5" i="1"/>
  <c r="J6" i="1"/>
  <c r="J7" i="1"/>
  <c r="J8" i="1"/>
  <c r="J9" i="1"/>
  <c r="J10" i="1"/>
  <c r="J11" i="1"/>
  <c r="H3" i="1" l="1"/>
  <c r="H4" i="1"/>
  <c r="H5" i="1"/>
  <c r="H6" i="1"/>
  <c r="H7" i="1"/>
  <c r="H8" i="1"/>
  <c r="H9" i="1"/>
  <c r="H10" i="1"/>
  <c r="H11" i="1"/>
  <c r="H2" i="1"/>
  <c r="G11" i="1"/>
  <c r="G10" i="1"/>
  <c r="G9" i="1"/>
  <c r="G4" i="1"/>
  <c r="G5" i="1"/>
  <c r="G6" i="1"/>
  <c r="G7" i="1"/>
  <c r="G8" i="1"/>
  <c r="G3" i="1"/>
  <c r="G2" i="1"/>
  <c r="A2" i="1" l="1"/>
  <c r="K4" i="3" l="1"/>
  <c r="A4" i="1" s="1"/>
  <c r="K3" i="3"/>
  <c r="A3" i="1" s="1"/>
  <c r="K5" i="3" l="1"/>
  <c r="B3" i="2"/>
  <c r="B6" i="2"/>
  <c r="B2" i="2"/>
  <c r="A3" i="2"/>
  <c r="A4" i="2"/>
  <c r="A5" i="2"/>
  <c r="A6" i="2"/>
  <c r="A7" i="2"/>
  <c r="A8" i="2"/>
  <c r="A9" i="2"/>
  <c r="A2" i="2"/>
  <c r="A5" i="1" l="1"/>
  <c r="K6" i="3"/>
  <c r="A6" i="1" l="1"/>
  <c r="K7" i="3"/>
  <c r="B15" i="2"/>
  <c r="B4" i="2"/>
  <c r="A11" i="2"/>
  <c r="A10" i="2"/>
  <c r="K8" i="3" l="1"/>
  <c r="A7" i="1"/>
  <c r="A12" i="2"/>
  <c r="A13" i="2"/>
  <c r="B5" i="2"/>
  <c r="B7" i="2"/>
  <c r="K9" i="3" l="1"/>
  <c r="A8" i="1"/>
  <c r="A14" i="2"/>
  <c r="B8" i="2"/>
  <c r="K10" i="3" l="1"/>
  <c r="A9" i="1"/>
  <c r="B12" i="2"/>
  <c r="B9" i="2"/>
  <c r="B10" i="2"/>
  <c r="K11" i="3" l="1"/>
  <c r="A10" i="1"/>
  <c r="B11" i="2"/>
  <c r="A11" i="1" l="1"/>
  <c r="B14" i="2"/>
  <c r="A15" i="2"/>
  <c r="B13" i="2"/>
</calcChain>
</file>

<file path=xl/sharedStrings.xml><?xml version="1.0" encoding="utf-8"?>
<sst xmlns="http://schemas.openxmlformats.org/spreadsheetml/2006/main" count="99" uniqueCount="35">
  <si>
    <t>Net Exports</t>
  </si>
  <si>
    <t>Gross Electricity Consumption</t>
  </si>
  <si>
    <t>Transfers from other generators</t>
  </si>
  <si>
    <t>Consumption by autogenerators</t>
  </si>
  <si>
    <t>Electricity own use</t>
  </si>
  <si>
    <t>Losses</t>
  </si>
  <si>
    <t>Elec Suppllied</t>
  </si>
  <si>
    <t>Consumption from public supply</t>
  </si>
  <si>
    <t>Total Elec Consumption</t>
  </si>
  <si>
    <t>Category</t>
  </si>
  <si>
    <t>Value</t>
  </si>
  <si>
    <t>Source</t>
  </si>
  <si>
    <t>Target</t>
  </si>
  <si>
    <t>Number</t>
  </si>
  <si>
    <t>id</t>
  </si>
  <si>
    <t>from</t>
  </si>
  <si>
    <t>to</t>
  </si>
  <si>
    <t>level</t>
  </si>
  <si>
    <t>label</t>
  </si>
  <si>
    <t>Total Generation</t>
  </si>
  <si>
    <t>shape</t>
  </si>
  <si>
    <t>square</t>
  </si>
  <si>
    <t>color</t>
  </si>
  <si>
    <t>dot</t>
  </si>
  <si>
    <t>title</t>
  </si>
  <si>
    <t>#045a8d</t>
  </si>
  <si>
    <t>#0570b0</t>
  </si>
  <si>
    <t>#3690c0</t>
  </si>
  <si>
    <t>#d0d1e6</t>
  </si>
  <si>
    <t>#a6bddb</t>
  </si>
  <si>
    <t>size</t>
  </si>
  <si>
    <t>#33a02c</t>
  </si>
  <si>
    <t>#1f78b4</t>
  </si>
  <si>
    <t>#ff7f00</t>
  </si>
  <si>
    <t>#e31a1c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</si>
</sst>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3D781-0017-4324-8D35-C09CBC6B0E53}">
  <dimension ref="A1:J11"/>
  <sheetViews>
    <sheetView tabSelected="1" workbookViewId="0">
      <selection activeCell="F22" sqref="F22"/>
    </sheetView>
  </sheetViews>
  <sheetFormatPr defaultRowHeight="14.5" x14ac:dyDescent="0.35"/>
  <cols>
    <col min="3" max="3" width="26.08984375" customWidth="1"/>
    <col min="6" max="6" width="20.36328125" customWidth="1"/>
    <col min="9" max="9" width="29" customWidth="1"/>
  </cols>
  <sheetData>
    <row r="1" spans="1:10" x14ac:dyDescent="0.35">
      <c r="A1" t="s">
        <v>14</v>
      </c>
      <c r="B1" t="s">
        <v>17</v>
      </c>
      <c r="C1" t="s">
        <v>18</v>
      </c>
      <c r="D1" t="s">
        <v>20</v>
      </c>
      <c r="E1" t="s">
        <v>22</v>
      </c>
      <c r="F1" t="s">
        <v>24</v>
      </c>
      <c r="J1" t="s">
        <v>30</v>
      </c>
    </row>
    <row r="2" spans="1:10" x14ac:dyDescent="0.35">
      <c r="A2">
        <f>VLOOKUP(C2,Working!$I:$K,3,0)</f>
        <v>1</v>
      </c>
      <c r="B2">
        <v>1</v>
      </c>
      <c r="C2" t="s">
        <v>19</v>
      </c>
      <c r="D2" t="s">
        <v>23</v>
      </c>
      <c r="E2" t="s">
        <v>25</v>
      </c>
      <c r="F2" s="1">
        <v>48236</v>
      </c>
      <c r="G2" s="1">
        <f>F2</f>
        <v>48236</v>
      </c>
      <c r="H2">
        <f>G2/MAX($G$2:$G$11)</f>
        <v>1</v>
      </c>
      <c r="I2">
        <f>0+H2</f>
        <v>1</v>
      </c>
      <c r="J2">
        <f>I2/MAX($I$2:$I$11)*75</f>
        <v>75</v>
      </c>
    </row>
    <row r="3" spans="1:10" x14ac:dyDescent="0.35">
      <c r="A3">
        <f>VLOOKUP(C3,Working!$I:$K,3,0)</f>
        <v>2</v>
      </c>
      <c r="B3">
        <v>2</v>
      </c>
      <c r="C3" t="s">
        <v>0</v>
      </c>
      <c r="D3" t="s">
        <v>21</v>
      </c>
      <c r="E3" t="s">
        <v>28</v>
      </c>
      <c r="F3" s="1">
        <v>-13517</v>
      </c>
      <c r="G3" s="1">
        <f>-F3</f>
        <v>13517</v>
      </c>
      <c r="H3">
        <f t="shared" ref="H3:H11" si="0">G3/MAX($G$2:$G$11)</f>
        <v>0.28022638693092294</v>
      </c>
      <c r="I3">
        <f>0+H3</f>
        <v>0.28022638693092294</v>
      </c>
      <c r="J3">
        <f t="shared" ref="J3:J11" si="1">I3/MAX($I$2:$I$11)*100</f>
        <v>28.022638693092293</v>
      </c>
    </row>
    <row r="4" spans="1:10" x14ac:dyDescent="0.35">
      <c r="A4">
        <f>VLOOKUP(C4,Working!$I:$K,3,0)</f>
        <v>3</v>
      </c>
      <c r="B4">
        <v>3</v>
      </c>
      <c r="C4" t="s">
        <v>1</v>
      </c>
      <c r="D4" t="s">
        <v>23</v>
      </c>
      <c r="E4" t="s">
        <v>26</v>
      </c>
      <c r="F4" s="1">
        <v>34719</v>
      </c>
      <c r="G4" s="1">
        <f>F4</f>
        <v>34719</v>
      </c>
      <c r="H4">
        <f t="shared" si="0"/>
        <v>0.71977361306907706</v>
      </c>
      <c r="I4">
        <f t="shared" ref="I4:I11" si="2">0+H4</f>
        <v>0.71977361306907706</v>
      </c>
      <c r="J4">
        <f t="shared" si="1"/>
        <v>71.97736130690771</v>
      </c>
    </row>
    <row r="5" spans="1:10" x14ac:dyDescent="0.35">
      <c r="A5">
        <f>VLOOKUP(C5,Working!$I:$K,3,0)</f>
        <v>4</v>
      </c>
      <c r="B5">
        <v>4</v>
      </c>
      <c r="C5" t="s">
        <v>2</v>
      </c>
      <c r="D5" t="s">
        <v>21</v>
      </c>
      <c r="E5" t="s">
        <v>29</v>
      </c>
      <c r="F5" s="1">
        <v>-3758</v>
      </c>
      <c r="G5" s="1">
        <f t="shared" ref="G5:G8" si="3">-F5</f>
        <v>3758</v>
      </c>
      <c r="H5">
        <f t="shared" si="0"/>
        <v>7.7908615971473583E-2</v>
      </c>
      <c r="I5">
        <f t="shared" si="2"/>
        <v>7.7908615971473583E-2</v>
      </c>
      <c r="J5">
        <f t="shared" si="1"/>
        <v>7.7908615971473587</v>
      </c>
    </row>
    <row r="6" spans="1:10" x14ac:dyDescent="0.35">
      <c r="A6">
        <f>VLOOKUP(C6,Working!$I:$K,3,0)</f>
        <v>5</v>
      </c>
      <c r="B6">
        <v>4</v>
      </c>
      <c r="C6" t="s">
        <v>3</v>
      </c>
      <c r="D6" t="s">
        <v>21</v>
      </c>
      <c r="E6" t="s">
        <v>29</v>
      </c>
      <c r="F6" s="1">
        <v>-4216</v>
      </c>
      <c r="G6" s="1">
        <f t="shared" si="3"/>
        <v>4216</v>
      </c>
      <c r="H6">
        <f t="shared" si="0"/>
        <v>8.7403598971722368E-2</v>
      </c>
      <c r="I6">
        <f t="shared" si="2"/>
        <v>8.7403598971722368E-2</v>
      </c>
      <c r="J6">
        <f t="shared" si="1"/>
        <v>8.7403598971722367</v>
      </c>
    </row>
    <row r="7" spans="1:10" x14ac:dyDescent="0.35">
      <c r="A7">
        <f>VLOOKUP(C7,Working!$I:$K,3,0)</f>
        <v>6</v>
      </c>
      <c r="B7">
        <v>4</v>
      </c>
      <c r="C7" t="s">
        <v>4</v>
      </c>
      <c r="D7" t="s">
        <v>21</v>
      </c>
      <c r="E7" t="s">
        <v>29</v>
      </c>
      <c r="F7" s="1">
        <v>-2529</v>
      </c>
      <c r="G7" s="1">
        <f t="shared" si="3"/>
        <v>2529</v>
      </c>
      <c r="H7">
        <f t="shared" si="0"/>
        <v>5.2429720540675018E-2</v>
      </c>
      <c r="I7">
        <f t="shared" si="2"/>
        <v>5.2429720540675018E-2</v>
      </c>
      <c r="J7">
        <f t="shared" si="1"/>
        <v>5.2429720540675016</v>
      </c>
    </row>
    <row r="8" spans="1:10" x14ac:dyDescent="0.35">
      <c r="A8">
        <f>VLOOKUP(C8,Working!$I:$K,3,0)</f>
        <v>7</v>
      </c>
      <c r="B8">
        <v>4</v>
      </c>
      <c r="C8" t="s">
        <v>5</v>
      </c>
      <c r="D8" t="s">
        <v>21</v>
      </c>
      <c r="E8" t="s">
        <v>29</v>
      </c>
      <c r="F8" s="1">
        <v>-2479</v>
      </c>
      <c r="G8" s="1">
        <f t="shared" si="3"/>
        <v>2479</v>
      </c>
      <c r="H8">
        <f t="shared" si="0"/>
        <v>5.1393150344141304E-2</v>
      </c>
      <c r="I8">
        <f t="shared" si="2"/>
        <v>5.1393150344141304E-2</v>
      </c>
      <c r="J8">
        <f t="shared" si="1"/>
        <v>5.1393150344141301</v>
      </c>
    </row>
    <row r="9" spans="1:10" x14ac:dyDescent="0.35">
      <c r="A9">
        <f>VLOOKUP(C9,Working!$I:$K,3,0)</f>
        <v>8</v>
      </c>
      <c r="B9">
        <v>6</v>
      </c>
      <c r="C9" t="s">
        <v>6</v>
      </c>
      <c r="D9" t="s">
        <v>23</v>
      </c>
      <c r="E9" t="s">
        <v>27</v>
      </c>
      <c r="F9" s="1">
        <v>37733</v>
      </c>
      <c r="G9" s="1">
        <f>F9</f>
        <v>37733</v>
      </c>
      <c r="H9">
        <f t="shared" si="0"/>
        <v>0.782258064516129</v>
      </c>
      <c r="I9">
        <f t="shared" si="2"/>
        <v>0.782258064516129</v>
      </c>
      <c r="J9">
        <f t="shared" si="1"/>
        <v>78.225806451612897</v>
      </c>
    </row>
    <row r="10" spans="1:10" x14ac:dyDescent="0.35">
      <c r="A10">
        <f>VLOOKUP(C10,Working!$I:$K,3,0)</f>
        <v>9</v>
      </c>
      <c r="B10">
        <v>6</v>
      </c>
      <c r="C10" t="s">
        <v>7</v>
      </c>
      <c r="D10" t="s">
        <v>23</v>
      </c>
      <c r="E10" t="s">
        <v>27</v>
      </c>
      <c r="F10" s="1">
        <v>25495</v>
      </c>
      <c r="G10" s="1">
        <f>F10</f>
        <v>25495</v>
      </c>
      <c r="H10">
        <f t="shared" si="0"/>
        <v>0.52854714321253837</v>
      </c>
      <c r="I10">
        <f t="shared" si="2"/>
        <v>0.52854714321253837</v>
      </c>
      <c r="J10">
        <f t="shared" si="1"/>
        <v>52.854714321253837</v>
      </c>
    </row>
    <row r="11" spans="1:10" x14ac:dyDescent="0.35">
      <c r="A11">
        <f>VLOOKUP(C11,Working!$I:$K,3,0)</f>
        <v>10</v>
      </c>
      <c r="B11">
        <v>6</v>
      </c>
      <c r="C11" t="s">
        <v>8</v>
      </c>
      <c r="D11" t="s">
        <v>23</v>
      </c>
      <c r="E11" t="s">
        <v>27</v>
      </c>
      <c r="F11" s="1">
        <v>29711</v>
      </c>
      <c r="G11" s="1">
        <f>F11</f>
        <v>29711</v>
      </c>
      <c r="H11">
        <f t="shared" si="0"/>
        <v>0.61595074218426071</v>
      </c>
      <c r="I11">
        <f t="shared" si="2"/>
        <v>0.61595074218426071</v>
      </c>
      <c r="J11">
        <f t="shared" si="1"/>
        <v>61.59507421842607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BB7B-BF52-4A69-99C2-08ED42DD6D51}">
  <dimension ref="A1:D15"/>
  <sheetViews>
    <sheetView workbookViewId="0">
      <selection activeCell="C15" sqref="C15"/>
    </sheetView>
  </sheetViews>
  <sheetFormatPr defaultRowHeight="14.5" x14ac:dyDescent="0.35"/>
  <sheetData>
    <row r="1" spans="1:4" x14ac:dyDescent="0.35">
      <c r="A1" t="s">
        <v>15</v>
      </c>
      <c r="B1" t="s">
        <v>16</v>
      </c>
      <c r="C1" t="s">
        <v>22</v>
      </c>
      <c r="D1" t="s">
        <v>18</v>
      </c>
    </row>
    <row r="2" spans="1:4" x14ac:dyDescent="0.35">
      <c r="A2">
        <f>VLOOKUP(Working!A2,Working!$I:$K,3,0)</f>
        <v>1</v>
      </c>
      <c r="B2">
        <f>VLOOKUP(Working!B2,Working!$I:$K,3,0)</f>
        <v>2</v>
      </c>
      <c r="C2" t="s">
        <v>31</v>
      </c>
      <c r="D2">
        <v>1</v>
      </c>
    </row>
    <row r="3" spans="1:4" x14ac:dyDescent="0.35">
      <c r="A3">
        <f>VLOOKUP(Working!A3,Working!$I:$K,3,0)</f>
        <v>1</v>
      </c>
      <c r="B3">
        <f>VLOOKUP(Working!B3,Working!$I:$K,3,0)</f>
        <v>4</v>
      </c>
      <c r="C3" t="s">
        <v>32</v>
      </c>
      <c r="D3">
        <v>2</v>
      </c>
    </row>
    <row r="4" spans="1:4" x14ac:dyDescent="0.35">
      <c r="A4">
        <f>VLOOKUP(Working!A4,Working!$I:$K,3,0)</f>
        <v>1</v>
      </c>
      <c r="B4">
        <f>VLOOKUP(Working!B4,Working!$I:$K,3,0)</f>
        <v>5</v>
      </c>
      <c r="C4" t="s">
        <v>32</v>
      </c>
      <c r="D4">
        <v>3</v>
      </c>
    </row>
    <row r="5" spans="1:4" x14ac:dyDescent="0.35">
      <c r="A5">
        <f>VLOOKUP(Working!A5,Working!$I:$K,3,0)</f>
        <v>1</v>
      </c>
      <c r="B5">
        <f>VLOOKUP(Working!B5,Working!$I:$K,3,0)</f>
        <v>6</v>
      </c>
      <c r="C5" t="s">
        <v>32</v>
      </c>
      <c r="D5">
        <v>4</v>
      </c>
    </row>
    <row r="6" spans="1:4" x14ac:dyDescent="0.35">
      <c r="A6">
        <f>VLOOKUP(Working!A6,Working!$I:$K,3,0)</f>
        <v>2</v>
      </c>
      <c r="B6">
        <f>VLOOKUP(Working!B6,Working!$I:$K,3,0)</f>
        <v>3</v>
      </c>
      <c r="C6" t="s">
        <v>31</v>
      </c>
      <c r="D6">
        <v>5</v>
      </c>
    </row>
    <row r="7" spans="1:4" x14ac:dyDescent="0.35">
      <c r="A7">
        <f>VLOOKUP(Working!A7,Working!$I:$K,3,0)</f>
        <v>3</v>
      </c>
      <c r="B7">
        <f>VLOOKUP(Working!B7,Working!$I:$K,3,0)</f>
        <v>6</v>
      </c>
      <c r="C7" t="s">
        <v>33</v>
      </c>
      <c r="D7">
        <v>6</v>
      </c>
    </row>
    <row r="8" spans="1:4" x14ac:dyDescent="0.35">
      <c r="A8">
        <f>VLOOKUP(Working!A8,Working!$I:$K,3,0)</f>
        <v>3</v>
      </c>
      <c r="B8">
        <f>VLOOKUP(Working!B8,Working!$I:$K,3,0)</f>
        <v>7</v>
      </c>
      <c r="C8" t="s">
        <v>33</v>
      </c>
      <c r="D8">
        <v>7</v>
      </c>
    </row>
    <row r="9" spans="1:4" x14ac:dyDescent="0.35">
      <c r="A9">
        <f>VLOOKUP(Working!A9,Working!$I:$K,3,0)</f>
        <v>4</v>
      </c>
      <c r="B9">
        <f>VLOOKUP(Working!B9,Working!$I:$K,3,0)</f>
        <v>8</v>
      </c>
      <c r="C9" t="s">
        <v>32</v>
      </c>
      <c r="D9">
        <v>8</v>
      </c>
    </row>
    <row r="10" spans="1:4" x14ac:dyDescent="0.35">
      <c r="A10">
        <f>VLOOKUP(Working!A10,Working!$I:$K,3,0)</f>
        <v>5</v>
      </c>
      <c r="B10">
        <f>VLOOKUP(Working!B10,Working!$I:$K,3,0)</f>
        <v>8</v>
      </c>
      <c r="C10" t="s">
        <v>32</v>
      </c>
      <c r="D10">
        <v>9</v>
      </c>
    </row>
    <row r="11" spans="1:4" x14ac:dyDescent="0.35">
      <c r="A11">
        <f>VLOOKUP(Working!A11,Working!$I:$K,3,0)</f>
        <v>5</v>
      </c>
      <c r="B11">
        <f>VLOOKUP(Working!B11,Working!$I:$K,3,0)</f>
        <v>9</v>
      </c>
      <c r="C11" t="s">
        <v>34</v>
      </c>
      <c r="D11">
        <v>10</v>
      </c>
    </row>
    <row r="12" spans="1:4" x14ac:dyDescent="0.35">
      <c r="A12">
        <f>VLOOKUP(Working!A12,Working!$I:$K,3,0)</f>
        <v>6</v>
      </c>
      <c r="B12">
        <f>VLOOKUP(Working!B12,Working!$I:$K,3,0)</f>
        <v>8</v>
      </c>
      <c r="C12" t="s">
        <v>32</v>
      </c>
      <c r="D12">
        <v>11</v>
      </c>
    </row>
    <row r="13" spans="1:4" x14ac:dyDescent="0.35">
      <c r="A13">
        <f>VLOOKUP(Working!A13,Working!$I:$K,3,0)</f>
        <v>6</v>
      </c>
      <c r="B13">
        <f>VLOOKUP(Working!B13,Working!$I:$K,3,0)</f>
        <v>10</v>
      </c>
      <c r="C13" t="s">
        <v>33</v>
      </c>
      <c r="D13">
        <v>12</v>
      </c>
    </row>
    <row r="14" spans="1:4" x14ac:dyDescent="0.35">
      <c r="A14">
        <f>VLOOKUP(Working!A14,Working!$I:$K,3,0)</f>
        <v>7</v>
      </c>
      <c r="B14">
        <f>VLOOKUP(Working!B14,Working!$I:$K,3,0)</f>
        <v>10</v>
      </c>
      <c r="C14" t="s">
        <v>33</v>
      </c>
      <c r="D14">
        <v>13</v>
      </c>
    </row>
    <row r="15" spans="1:4" x14ac:dyDescent="0.35">
      <c r="A15">
        <f>VLOOKUP(Working!A15,Working!$I:$K,3,0)</f>
        <v>10</v>
      </c>
      <c r="B15">
        <f>VLOOKUP(Working!B15,Working!$I:$K,3,0)</f>
        <v>5</v>
      </c>
      <c r="C15" t="s">
        <v>34</v>
      </c>
      <c r="D15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A3BD4-54C4-40FB-BC00-D55963B57356}">
  <dimension ref="A1:O15"/>
  <sheetViews>
    <sheetView workbookViewId="0">
      <selection activeCell="M14" sqref="M14"/>
    </sheetView>
  </sheetViews>
  <sheetFormatPr defaultRowHeight="14.5" x14ac:dyDescent="0.35"/>
  <cols>
    <col min="1" max="1" width="43.36328125" customWidth="1"/>
    <col min="9" max="9" width="27.453125" customWidth="1"/>
  </cols>
  <sheetData>
    <row r="1" spans="1:15" x14ac:dyDescent="0.35">
      <c r="A1" t="s">
        <v>11</v>
      </c>
      <c r="B1" t="s">
        <v>12</v>
      </c>
      <c r="C1" t="s">
        <v>10</v>
      </c>
      <c r="I1" t="s">
        <v>9</v>
      </c>
      <c r="J1" t="s">
        <v>10</v>
      </c>
      <c r="K1" t="s">
        <v>13</v>
      </c>
    </row>
    <row r="2" spans="1:15" x14ac:dyDescent="0.35">
      <c r="A2" t="s">
        <v>19</v>
      </c>
      <c r="B2" t="s">
        <v>0</v>
      </c>
      <c r="C2">
        <v>1</v>
      </c>
      <c r="H2">
        <v>1</v>
      </c>
      <c r="I2" t="s">
        <v>19</v>
      </c>
      <c r="J2">
        <v>48200</v>
      </c>
      <c r="K2">
        <v>1</v>
      </c>
      <c r="O2">
        <v>100</v>
      </c>
    </row>
    <row r="3" spans="1:15" x14ac:dyDescent="0.35">
      <c r="A3" t="s">
        <v>19</v>
      </c>
      <c r="B3" t="s">
        <v>2</v>
      </c>
      <c r="C3">
        <v>1</v>
      </c>
      <c r="H3">
        <v>2</v>
      </c>
      <c r="I3" t="s">
        <v>0</v>
      </c>
      <c r="J3">
        <v>13500</v>
      </c>
      <c r="K3">
        <f>K2+1</f>
        <v>2</v>
      </c>
      <c r="O3">
        <v>28</v>
      </c>
    </row>
    <row r="4" spans="1:15" x14ac:dyDescent="0.35">
      <c r="A4" t="s">
        <v>19</v>
      </c>
      <c r="B4" t="s">
        <v>3</v>
      </c>
      <c r="C4">
        <v>1</v>
      </c>
      <c r="H4">
        <v>3</v>
      </c>
      <c r="I4" t="s">
        <v>1</v>
      </c>
      <c r="J4">
        <v>34700</v>
      </c>
      <c r="K4">
        <f t="shared" ref="K4:K11" si="0">K3+1</f>
        <v>3</v>
      </c>
      <c r="O4">
        <v>72</v>
      </c>
    </row>
    <row r="5" spans="1:15" x14ac:dyDescent="0.35">
      <c r="A5" t="s">
        <v>19</v>
      </c>
      <c r="B5" t="s">
        <v>4</v>
      </c>
      <c r="C5">
        <v>1</v>
      </c>
      <c r="H5">
        <v>4</v>
      </c>
      <c r="I5" t="s">
        <v>2</v>
      </c>
      <c r="J5">
        <v>3800</v>
      </c>
      <c r="K5">
        <f t="shared" si="0"/>
        <v>4</v>
      </c>
      <c r="O5">
        <v>8</v>
      </c>
    </row>
    <row r="6" spans="1:15" x14ac:dyDescent="0.35">
      <c r="A6" t="s">
        <v>0</v>
      </c>
      <c r="B6" t="s">
        <v>1</v>
      </c>
      <c r="C6">
        <v>1</v>
      </c>
      <c r="H6">
        <v>5</v>
      </c>
      <c r="I6" t="s">
        <v>3</v>
      </c>
      <c r="J6">
        <v>4200</v>
      </c>
      <c r="K6">
        <f t="shared" si="0"/>
        <v>5</v>
      </c>
      <c r="O6">
        <v>9</v>
      </c>
    </row>
    <row r="7" spans="1:15" x14ac:dyDescent="0.35">
      <c r="A7" t="s">
        <v>1</v>
      </c>
      <c r="B7" t="s">
        <v>4</v>
      </c>
      <c r="C7">
        <v>1</v>
      </c>
      <c r="H7">
        <v>6</v>
      </c>
      <c r="I7" t="s">
        <v>4</v>
      </c>
      <c r="J7">
        <v>2529</v>
      </c>
      <c r="K7">
        <f t="shared" si="0"/>
        <v>6</v>
      </c>
      <c r="O7">
        <v>5</v>
      </c>
    </row>
    <row r="8" spans="1:15" x14ac:dyDescent="0.35">
      <c r="A8" t="s">
        <v>1</v>
      </c>
      <c r="B8" t="s">
        <v>5</v>
      </c>
      <c r="C8">
        <v>1</v>
      </c>
      <c r="H8">
        <v>7</v>
      </c>
      <c r="I8" t="s">
        <v>5</v>
      </c>
      <c r="J8">
        <v>2479</v>
      </c>
      <c r="K8">
        <f t="shared" si="0"/>
        <v>7</v>
      </c>
      <c r="O8">
        <v>5</v>
      </c>
    </row>
    <row r="9" spans="1:15" x14ac:dyDescent="0.35">
      <c r="A9" t="s">
        <v>2</v>
      </c>
      <c r="B9" t="s">
        <v>6</v>
      </c>
      <c r="C9">
        <v>1</v>
      </c>
      <c r="H9">
        <v>8</v>
      </c>
      <c r="I9" t="s">
        <v>6</v>
      </c>
      <c r="J9">
        <v>37700</v>
      </c>
      <c r="K9">
        <f t="shared" si="0"/>
        <v>8</v>
      </c>
      <c r="O9">
        <v>78</v>
      </c>
    </row>
    <row r="10" spans="1:15" x14ac:dyDescent="0.35">
      <c r="A10" t="s">
        <v>3</v>
      </c>
      <c r="B10" t="s">
        <v>6</v>
      </c>
      <c r="C10">
        <v>1</v>
      </c>
      <c r="H10">
        <v>9</v>
      </c>
      <c r="I10" t="s">
        <v>7</v>
      </c>
      <c r="J10">
        <v>25500</v>
      </c>
      <c r="K10">
        <f t="shared" si="0"/>
        <v>9</v>
      </c>
      <c r="O10">
        <v>53</v>
      </c>
    </row>
    <row r="11" spans="1:15" x14ac:dyDescent="0.35">
      <c r="A11" t="s">
        <v>3</v>
      </c>
      <c r="B11" t="s">
        <v>7</v>
      </c>
      <c r="C11">
        <v>1</v>
      </c>
      <c r="H11">
        <v>10</v>
      </c>
      <c r="I11" t="s">
        <v>8</v>
      </c>
      <c r="J11">
        <v>29700</v>
      </c>
      <c r="K11">
        <f t="shared" si="0"/>
        <v>10</v>
      </c>
      <c r="O11">
        <v>62</v>
      </c>
    </row>
    <row r="12" spans="1:15" x14ac:dyDescent="0.35">
      <c r="A12" t="s">
        <v>4</v>
      </c>
      <c r="B12" t="s">
        <v>6</v>
      </c>
      <c r="C12">
        <v>1</v>
      </c>
    </row>
    <row r="13" spans="1:15" x14ac:dyDescent="0.35">
      <c r="A13" t="s">
        <v>4</v>
      </c>
      <c r="B13" t="s">
        <v>8</v>
      </c>
      <c r="C13">
        <v>1</v>
      </c>
    </row>
    <row r="14" spans="1:15" x14ac:dyDescent="0.35">
      <c r="A14" t="s">
        <v>5</v>
      </c>
      <c r="B14" t="s">
        <v>8</v>
      </c>
      <c r="C14">
        <v>1</v>
      </c>
    </row>
    <row r="15" spans="1:15" x14ac:dyDescent="0.35">
      <c r="A15" t="s">
        <v>8</v>
      </c>
      <c r="B15" t="s">
        <v>3</v>
      </c>
      <c r="C15">
        <v>1</v>
      </c>
    </row>
  </sheetData>
  <sortState xmlns:xlrd2="http://schemas.microsoft.com/office/spreadsheetml/2017/richdata2" ref="H2:J11">
    <sortCondition ref="H2:H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Links</vt:lpstr>
      <vt:lpstr>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 Scherr</dc:creator>
  <cp:lastModifiedBy>Iain Scherr</cp:lastModifiedBy>
  <dcterms:created xsi:type="dcterms:W3CDTF">2020-06-04T07:57:39Z</dcterms:created>
  <dcterms:modified xsi:type="dcterms:W3CDTF">2020-06-08T11:58:16Z</dcterms:modified>
</cp:coreProperties>
</file>